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D:\THĂNG HẠNG CDNN\22.6.2026. Đề án Hoàn thiện trình\26.6.2026. ĐỀ ÁN CUỐI CÙNG\"/>
    </mc:Choice>
  </mc:AlternateContent>
  <xr:revisionPtr revIDLastSave="0" documentId="13_ncr:1_{BE1076A8-28D7-48BE-B798-8455B327845A}" xr6:coauthVersionLast="47" xr6:coauthVersionMax="47" xr10:uidLastSave="{00000000-0000-0000-0000-000000000000}"/>
  <bookViews>
    <workbookView xWindow="0" yWindow="360" windowWidth="23256" windowHeight="12456" activeTab="1" xr2:uid="{00000000-000D-0000-FFFF-FFFF00000000}"/>
  </bookViews>
  <sheets>
    <sheet name="19.6. SLCC vien chuc " sheetId="14" r:id="rId1"/>
    <sheet name="19.6.SL tung CDNN theo hang" sheetId="10" r:id="rId2"/>
    <sheet name="8.6.Số lượng thang hang " sheetId="11" state="hidden" r:id="rId3"/>
    <sheet name="Tong hop so luong" sheetId="8" state="hidden" r:id="rId4"/>
    <sheet name="7.6.Ds so luong thang hang" sheetId="9" state="hidden" r:id="rId5"/>
    <sheet name="Số lượng thang hang" sheetId="7" state="hidden" r:id="rId6"/>
    <sheet name="Sheet1" sheetId="6" state="hidden" r:id="rId7"/>
    <sheet name="Biểu 1-hạng II" sheetId="4" state="hidden" r:id="rId8"/>
    <sheet name="Biểu 2-hạng III" sheetId="5" state="hidden" r:id="rId9"/>
    <sheet name="Bieu 3-Hạng IV" sheetId="3" state="hidden" r:id="rId10"/>
  </sheets>
  <definedNames>
    <definedName name="dieu_9" localSheetId="9">'Bieu 3-Hạng IV'!#REF!</definedName>
    <definedName name="_xlnm.Print_Titles" localSheetId="0">'19.6. SLCC vien chuc '!$6:$9</definedName>
    <definedName name="_xlnm.Print_Titles" localSheetId="1">'19.6.SL tung CDNN theo hang'!$6:$8</definedName>
    <definedName name="_xlnm.Print_Titles" localSheetId="9">'Bieu 3-Hạng IV'!$5:$7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695" i="14" l="1"/>
  <c r="T724" i="14"/>
  <c r="W704" i="14"/>
  <c r="C174" i="14"/>
  <c r="C123" i="14"/>
  <c r="C11" i="14"/>
  <c r="E665" i="14" l="1"/>
  <c r="G665" i="14"/>
  <c r="H665" i="14"/>
  <c r="K665" i="14"/>
  <c r="L665" i="14"/>
  <c r="M665" i="14"/>
  <c r="N665" i="14"/>
  <c r="X665" i="14"/>
  <c r="Y665" i="14"/>
  <c r="Z665" i="14"/>
  <c r="AB665" i="14"/>
  <c r="AC665" i="14"/>
  <c r="AE665" i="14"/>
  <c r="AF665" i="14"/>
  <c r="AH665" i="14"/>
  <c r="AI665" i="14"/>
  <c r="AK665" i="14"/>
  <c r="AL665" i="14"/>
  <c r="AM665" i="14"/>
  <c r="C665" i="14"/>
  <c r="E174" i="14"/>
  <c r="G174" i="14"/>
  <c r="H174" i="14"/>
  <c r="K174" i="14"/>
  <c r="L174" i="14"/>
  <c r="M174" i="14"/>
  <c r="N174" i="14"/>
  <c r="O174" i="14"/>
  <c r="R174" i="14"/>
  <c r="U174" i="14"/>
  <c r="X174" i="14"/>
  <c r="Y174" i="14"/>
  <c r="Z174" i="14"/>
  <c r="AB174" i="14"/>
  <c r="AC174" i="14"/>
  <c r="AE174" i="14"/>
  <c r="AF174" i="14"/>
  <c r="AH174" i="14"/>
  <c r="AI174" i="14"/>
  <c r="AK174" i="14"/>
  <c r="AL174" i="14"/>
  <c r="AM174" i="14"/>
  <c r="G123" i="14"/>
  <c r="H123" i="14"/>
  <c r="K123" i="14"/>
  <c r="L123" i="14"/>
  <c r="M123" i="14"/>
  <c r="N123" i="14"/>
  <c r="O123" i="14"/>
  <c r="R123" i="14"/>
  <c r="U123" i="14"/>
  <c r="X123" i="14"/>
  <c r="Y123" i="14"/>
  <c r="Z123" i="14"/>
  <c r="AB123" i="14"/>
  <c r="AC123" i="14"/>
  <c r="AE123" i="14"/>
  <c r="AF123" i="14"/>
  <c r="AH123" i="14"/>
  <c r="AI123" i="14"/>
  <c r="AK123" i="14"/>
  <c r="AL123" i="14"/>
  <c r="AM123" i="14"/>
  <c r="G11" i="14"/>
  <c r="H11" i="14"/>
  <c r="K11" i="14"/>
  <c r="L11" i="14"/>
  <c r="M11" i="14"/>
  <c r="N11" i="14"/>
  <c r="X11" i="14"/>
  <c r="Y11" i="14"/>
  <c r="Z11" i="14"/>
  <c r="AB11" i="14"/>
  <c r="AC11" i="14"/>
  <c r="AE11" i="14"/>
  <c r="AF11" i="14"/>
  <c r="AH11" i="14"/>
  <c r="AI11" i="14"/>
  <c r="AK11" i="14"/>
  <c r="AL11" i="14"/>
  <c r="AM11" i="14"/>
  <c r="AD734" i="14"/>
  <c r="AA734" i="14"/>
  <c r="V734" i="14"/>
  <c r="S734" i="14"/>
  <c r="P734" i="14"/>
  <c r="C734" i="14"/>
  <c r="AD733" i="14"/>
  <c r="AA733" i="14"/>
  <c r="V733" i="14"/>
  <c r="S733" i="14"/>
  <c r="P733" i="14"/>
  <c r="C733" i="14"/>
  <c r="AD732" i="14"/>
  <c r="AA732" i="14"/>
  <c r="V732" i="14"/>
  <c r="S732" i="14"/>
  <c r="P732" i="14"/>
  <c r="C732" i="14"/>
  <c r="AD731" i="14"/>
  <c r="AA731" i="14"/>
  <c r="V731" i="14"/>
  <c r="S731" i="14"/>
  <c r="P731" i="14"/>
  <c r="C731" i="14"/>
  <c r="AD730" i="14"/>
  <c r="AA730" i="14"/>
  <c r="V730" i="14"/>
  <c r="S730" i="14"/>
  <c r="P730" i="14"/>
  <c r="C730" i="14"/>
  <c r="AD729" i="14"/>
  <c r="AA729" i="14"/>
  <c r="V729" i="14"/>
  <c r="S729" i="14"/>
  <c r="P729" i="14"/>
  <c r="C729" i="14"/>
  <c r="AD728" i="14"/>
  <c r="AA728" i="14"/>
  <c r="V728" i="14"/>
  <c r="S728" i="14"/>
  <c r="P728" i="14"/>
  <c r="C728" i="14"/>
  <c r="AD727" i="14"/>
  <c r="AA727" i="14"/>
  <c r="V727" i="14"/>
  <c r="S727" i="14"/>
  <c r="P727" i="14"/>
  <c r="C727" i="14"/>
  <c r="AD726" i="14"/>
  <c r="AA726" i="14"/>
  <c r="V726" i="14"/>
  <c r="S726" i="14"/>
  <c r="P726" i="14"/>
  <c r="C726" i="14"/>
  <c r="AD725" i="14"/>
  <c r="AA725" i="14"/>
  <c r="V725" i="14"/>
  <c r="S725" i="14"/>
  <c r="P725" i="14"/>
  <c r="C725" i="14"/>
  <c r="AJ724" i="14"/>
  <c r="AG724" i="14"/>
  <c r="AD724" i="14"/>
  <c r="AA724" i="14"/>
  <c r="F724" i="14"/>
  <c r="AJ723" i="14"/>
  <c r="AG723" i="14"/>
  <c r="AD723" i="14"/>
  <c r="AA723" i="14"/>
  <c r="F723" i="14"/>
  <c r="AJ722" i="14"/>
  <c r="AG722" i="14"/>
  <c r="AD722" i="14"/>
  <c r="AA722" i="14"/>
  <c r="F722" i="14"/>
  <c r="AJ721" i="14"/>
  <c r="AG721" i="14"/>
  <c r="AD721" i="14"/>
  <c r="AA721" i="14"/>
  <c r="F721" i="14"/>
  <c r="AJ720" i="14"/>
  <c r="AG720" i="14"/>
  <c r="AD720" i="14"/>
  <c r="AA720" i="14"/>
  <c r="F720" i="14"/>
  <c r="AJ719" i="14"/>
  <c r="AG719" i="14"/>
  <c r="AD719" i="14"/>
  <c r="AA719" i="14"/>
  <c r="F719" i="14"/>
  <c r="AJ718" i="14"/>
  <c r="AG718" i="14"/>
  <c r="AD718" i="14"/>
  <c r="AA718" i="14"/>
  <c r="F718" i="14"/>
  <c r="AJ717" i="14"/>
  <c r="AG717" i="14"/>
  <c r="AD717" i="14"/>
  <c r="AA717" i="14"/>
  <c r="F717" i="14"/>
  <c r="AJ716" i="14"/>
  <c r="AG716" i="14"/>
  <c r="AD716" i="14"/>
  <c r="AA716" i="14"/>
  <c r="F716" i="14"/>
  <c r="AJ715" i="14"/>
  <c r="AG715" i="14"/>
  <c r="AD715" i="14"/>
  <c r="AA715" i="14"/>
  <c r="F715" i="14"/>
  <c r="AJ714" i="14"/>
  <c r="AG714" i="14"/>
  <c r="AD714" i="14"/>
  <c r="AA714" i="14"/>
  <c r="F714" i="14"/>
  <c r="AJ713" i="14"/>
  <c r="AG713" i="14"/>
  <c r="AD713" i="14"/>
  <c r="AA713" i="14"/>
  <c r="F713" i="14"/>
  <c r="AJ712" i="14"/>
  <c r="AG712" i="14"/>
  <c r="AD712" i="14"/>
  <c r="AA712" i="14"/>
  <c r="F712" i="14"/>
  <c r="AJ711" i="14"/>
  <c r="AG711" i="14"/>
  <c r="AD711" i="14"/>
  <c r="AA711" i="14"/>
  <c r="F711" i="14"/>
  <c r="AJ710" i="14"/>
  <c r="AG710" i="14"/>
  <c r="AD710" i="14"/>
  <c r="AA710" i="14"/>
  <c r="F710" i="14"/>
  <c r="AJ709" i="14"/>
  <c r="AG709" i="14"/>
  <c r="AD709" i="14"/>
  <c r="AA709" i="14"/>
  <c r="F709" i="14"/>
  <c r="AJ708" i="14"/>
  <c r="AG708" i="14"/>
  <c r="AD708" i="14"/>
  <c r="AA708" i="14"/>
  <c r="F708" i="14"/>
  <c r="AJ707" i="14"/>
  <c r="AG707" i="14"/>
  <c r="AD707" i="14"/>
  <c r="AA707" i="14"/>
  <c r="F707" i="14"/>
  <c r="AJ706" i="14"/>
  <c r="AG706" i="14"/>
  <c r="AD706" i="14"/>
  <c r="AA706" i="14"/>
  <c r="F706" i="14"/>
  <c r="AJ705" i="14"/>
  <c r="AG705" i="14"/>
  <c r="AD705" i="14"/>
  <c r="AA705" i="14"/>
  <c r="F705" i="14"/>
  <c r="AJ704" i="14"/>
  <c r="AG704" i="14"/>
  <c r="AD704" i="14"/>
  <c r="AA704" i="14"/>
  <c r="F704" i="14"/>
  <c r="AJ703" i="14"/>
  <c r="AG703" i="14"/>
  <c r="AD703" i="14"/>
  <c r="AA703" i="14"/>
  <c r="F703" i="14"/>
  <c r="AJ702" i="14"/>
  <c r="AG702" i="14"/>
  <c r="AD702" i="14"/>
  <c r="AA702" i="14"/>
  <c r="F702" i="14"/>
  <c r="AJ701" i="14"/>
  <c r="AG701" i="14"/>
  <c r="AD701" i="14"/>
  <c r="AA701" i="14"/>
  <c r="F701" i="14"/>
  <c r="D701" i="14"/>
  <c r="AJ700" i="14"/>
  <c r="AG700" i="14"/>
  <c r="AD700" i="14"/>
  <c r="AA700" i="14"/>
  <c r="F700" i="14"/>
  <c r="AJ699" i="14"/>
  <c r="AG699" i="14"/>
  <c r="AD699" i="14"/>
  <c r="AA699" i="14"/>
  <c r="F699" i="14"/>
  <c r="AJ698" i="14"/>
  <c r="AG698" i="14"/>
  <c r="AD698" i="14"/>
  <c r="AA698" i="14"/>
  <c r="F698" i="14"/>
  <c r="AJ697" i="14"/>
  <c r="AG697" i="14"/>
  <c r="AD697" i="14"/>
  <c r="AA697" i="14"/>
  <c r="F697" i="14"/>
  <c r="AJ696" i="14"/>
  <c r="AG696" i="14"/>
  <c r="AD696" i="14"/>
  <c r="AA696" i="14"/>
  <c r="F696" i="14"/>
  <c r="AJ695" i="14"/>
  <c r="AG695" i="14"/>
  <c r="AD695" i="14"/>
  <c r="AA695" i="14"/>
  <c r="F695" i="14"/>
  <c r="AJ694" i="14"/>
  <c r="AG694" i="14"/>
  <c r="AD694" i="14"/>
  <c r="AA694" i="14"/>
  <c r="F694" i="14"/>
  <c r="AJ693" i="14"/>
  <c r="AG693" i="14"/>
  <c r="AD693" i="14"/>
  <c r="AA693" i="14"/>
  <c r="F693" i="14"/>
  <c r="AJ692" i="14"/>
  <c r="AG692" i="14"/>
  <c r="AD692" i="14"/>
  <c r="AA692" i="14"/>
  <c r="F692" i="14"/>
  <c r="AJ691" i="14"/>
  <c r="AG691" i="14"/>
  <c r="AD691" i="14"/>
  <c r="AA691" i="14"/>
  <c r="F691" i="14"/>
  <c r="AJ690" i="14"/>
  <c r="AG690" i="14"/>
  <c r="AD690" i="14"/>
  <c r="AA690" i="14"/>
  <c r="F690" i="14"/>
  <c r="AJ689" i="14"/>
  <c r="AG689" i="14"/>
  <c r="AD689" i="14"/>
  <c r="AA689" i="14"/>
  <c r="F689" i="14"/>
  <c r="AJ688" i="14"/>
  <c r="AG688" i="14"/>
  <c r="AD688" i="14"/>
  <c r="AA688" i="14"/>
  <c r="F688" i="14"/>
  <c r="AJ687" i="14"/>
  <c r="AG687" i="14"/>
  <c r="AD687" i="14"/>
  <c r="AA687" i="14"/>
  <c r="F687" i="14"/>
  <c r="AJ686" i="14"/>
  <c r="AG686" i="14"/>
  <c r="AD686" i="14"/>
  <c r="AA686" i="14"/>
  <c r="F686" i="14"/>
  <c r="AJ685" i="14"/>
  <c r="AG685" i="14"/>
  <c r="AD685" i="14"/>
  <c r="AA685" i="14"/>
  <c r="F685" i="14"/>
  <c r="AJ684" i="14"/>
  <c r="AG684" i="14"/>
  <c r="AD684" i="14"/>
  <c r="AA684" i="14"/>
  <c r="F684" i="14"/>
  <c r="AJ683" i="14"/>
  <c r="AG683" i="14"/>
  <c r="AD683" i="14"/>
  <c r="AA683" i="14"/>
  <c r="F683" i="14"/>
  <c r="AJ682" i="14"/>
  <c r="AG682" i="14"/>
  <c r="AD682" i="14"/>
  <c r="AA682" i="14"/>
  <c r="F682" i="14"/>
  <c r="AJ681" i="14"/>
  <c r="AG681" i="14"/>
  <c r="AD681" i="14"/>
  <c r="AA681" i="14"/>
  <c r="F681" i="14"/>
  <c r="AJ680" i="14"/>
  <c r="AG680" i="14"/>
  <c r="AD680" i="14"/>
  <c r="AA680" i="14"/>
  <c r="F680" i="14"/>
  <c r="AJ679" i="14"/>
  <c r="AG679" i="14"/>
  <c r="AD679" i="14"/>
  <c r="AA679" i="14"/>
  <c r="F679" i="14"/>
  <c r="AJ678" i="14"/>
  <c r="AG678" i="14"/>
  <c r="AD678" i="14"/>
  <c r="AA678" i="14"/>
  <c r="F678" i="14"/>
  <c r="AJ677" i="14"/>
  <c r="AG677" i="14"/>
  <c r="AD677" i="14"/>
  <c r="AA677" i="14"/>
  <c r="F677" i="14"/>
  <c r="AJ676" i="14"/>
  <c r="AG676" i="14"/>
  <c r="AD676" i="14"/>
  <c r="AA676" i="14"/>
  <c r="F676" i="14"/>
  <c r="D676" i="14"/>
  <c r="AJ675" i="14"/>
  <c r="AG675" i="14"/>
  <c r="AD675" i="14"/>
  <c r="AA675" i="14"/>
  <c r="F675" i="14"/>
  <c r="AJ674" i="14"/>
  <c r="AG674" i="14"/>
  <c r="AD674" i="14"/>
  <c r="AA674" i="14"/>
  <c r="F674" i="14"/>
  <c r="AJ673" i="14"/>
  <c r="AG673" i="14"/>
  <c r="AD673" i="14"/>
  <c r="AA673" i="14"/>
  <c r="F673" i="14"/>
  <c r="D673" i="14"/>
  <c r="AJ672" i="14"/>
  <c r="AG672" i="14"/>
  <c r="AD672" i="14"/>
  <c r="AA672" i="14"/>
  <c r="F672" i="14"/>
  <c r="AJ671" i="14"/>
  <c r="AG671" i="14"/>
  <c r="AD671" i="14"/>
  <c r="AA671" i="14"/>
  <c r="F671" i="14"/>
  <c r="AJ670" i="14"/>
  <c r="AG670" i="14"/>
  <c r="AD670" i="14"/>
  <c r="AA670" i="14"/>
  <c r="F670" i="14"/>
  <c r="AJ669" i="14"/>
  <c r="AG669" i="14"/>
  <c r="AD669" i="14"/>
  <c r="AA669" i="14"/>
  <c r="F669" i="14"/>
  <c r="AJ668" i="14"/>
  <c r="AG668" i="14"/>
  <c r="AD668" i="14"/>
  <c r="AA668" i="14"/>
  <c r="F668" i="14"/>
  <c r="AJ667" i="14"/>
  <c r="AG667" i="14"/>
  <c r="AD667" i="14"/>
  <c r="AA667" i="14"/>
  <c r="F667" i="14"/>
  <c r="AJ666" i="14"/>
  <c r="AG666" i="14"/>
  <c r="AD666" i="14"/>
  <c r="AA666" i="14"/>
  <c r="F666" i="14"/>
  <c r="D666" i="14"/>
  <c r="AJ664" i="14"/>
  <c r="AG664" i="14"/>
  <c r="AD664" i="14"/>
  <c r="AA664" i="14"/>
  <c r="F664" i="14"/>
  <c r="AJ663" i="14"/>
  <c r="AG663" i="14"/>
  <c r="AD663" i="14"/>
  <c r="AA663" i="14"/>
  <c r="F663" i="14"/>
  <c r="AJ662" i="14"/>
  <c r="AG662" i="14"/>
  <c r="AD662" i="14"/>
  <c r="AA662" i="14"/>
  <c r="F662" i="14"/>
  <c r="AJ661" i="14"/>
  <c r="AG661" i="14"/>
  <c r="AD661" i="14"/>
  <c r="AA661" i="14"/>
  <c r="F661" i="14"/>
  <c r="AJ660" i="14"/>
  <c r="AG660" i="14"/>
  <c r="AD660" i="14"/>
  <c r="AA660" i="14"/>
  <c r="F660" i="14"/>
  <c r="AJ659" i="14"/>
  <c r="AG659" i="14"/>
  <c r="AD659" i="14"/>
  <c r="AA659" i="14"/>
  <c r="F659" i="14"/>
  <c r="AJ658" i="14"/>
  <c r="AG658" i="14"/>
  <c r="AD658" i="14"/>
  <c r="AA658" i="14"/>
  <c r="F658" i="14"/>
  <c r="AJ657" i="14"/>
  <c r="AG657" i="14"/>
  <c r="AD657" i="14"/>
  <c r="AA657" i="14"/>
  <c r="F657" i="14"/>
  <c r="AJ656" i="14"/>
  <c r="AG656" i="14"/>
  <c r="AD656" i="14"/>
  <c r="AA656" i="14"/>
  <c r="F656" i="14"/>
  <c r="AJ655" i="14"/>
  <c r="AG655" i="14"/>
  <c r="AD655" i="14"/>
  <c r="AA655" i="14"/>
  <c r="F655" i="14"/>
  <c r="AJ654" i="14"/>
  <c r="AG654" i="14"/>
  <c r="AD654" i="14"/>
  <c r="AA654" i="14"/>
  <c r="F654" i="14"/>
  <c r="AJ653" i="14"/>
  <c r="AG653" i="14"/>
  <c r="AD653" i="14"/>
  <c r="AA653" i="14"/>
  <c r="F653" i="14"/>
  <c r="AJ652" i="14"/>
  <c r="AG652" i="14"/>
  <c r="AD652" i="14"/>
  <c r="AA652" i="14"/>
  <c r="F652" i="14"/>
  <c r="AJ651" i="14"/>
  <c r="AG651" i="14"/>
  <c r="AD651" i="14"/>
  <c r="AA651" i="14"/>
  <c r="F651" i="14"/>
  <c r="AJ650" i="14"/>
  <c r="AG650" i="14"/>
  <c r="AD650" i="14"/>
  <c r="AA650" i="14"/>
  <c r="F650" i="14"/>
  <c r="D650" i="14"/>
  <c r="AJ649" i="14"/>
  <c r="AG649" i="14"/>
  <c r="AD649" i="14"/>
  <c r="AA649" i="14"/>
  <c r="F649" i="14"/>
  <c r="AJ648" i="14"/>
  <c r="AG648" i="14"/>
  <c r="AD648" i="14"/>
  <c r="AA648" i="14"/>
  <c r="F648" i="14"/>
  <c r="AJ647" i="14"/>
  <c r="AG647" i="14"/>
  <c r="AD647" i="14"/>
  <c r="AA647" i="14"/>
  <c r="F647" i="14"/>
  <c r="AJ646" i="14"/>
  <c r="AG646" i="14"/>
  <c r="AD646" i="14"/>
  <c r="AA646" i="14"/>
  <c r="F646" i="14"/>
  <c r="AJ645" i="14"/>
  <c r="AG645" i="14"/>
  <c r="AD645" i="14"/>
  <c r="AA645" i="14"/>
  <c r="F645" i="14"/>
  <c r="AJ644" i="14"/>
  <c r="AG644" i="14"/>
  <c r="AD644" i="14"/>
  <c r="AA644" i="14"/>
  <c r="F644" i="14"/>
  <c r="AJ643" i="14"/>
  <c r="AG643" i="14"/>
  <c r="AD643" i="14"/>
  <c r="AA643" i="14"/>
  <c r="F643" i="14"/>
  <c r="AJ642" i="14"/>
  <c r="AG642" i="14"/>
  <c r="AD642" i="14"/>
  <c r="AA642" i="14"/>
  <c r="F642" i="14"/>
  <c r="D642" i="14"/>
  <c r="AJ641" i="14"/>
  <c r="AG641" i="14"/>
  <c r="AD641" i="14"/>
  <c r="AA641" i="14"/>
  <c r="F641" i="14"/>
  <c r="AJ640" i="14"/>
  <c r="AG640" i="14"/>
  <c r="AD640" i="14"/>
  <c r="AA640" i="14"/>
  <c r="F640" i="14"/>
  <c r="AJ639" i="14"/>
  <c r="AG639" i="14"/>
  <c r="AD639" i="14"/>
  <c r="AA639" i="14"/>
  <c r="F639" i="14"/>
  <c r="AJ638" i="14"/>
  <c r="AG638" i="14"/>
  <c r="AD638" i="14"/>
  <c r="AA638" i="14"/>
  <c r="F638" i="14"/>
  <c r="AJ637" i="14"/>
  <c r="AG637" i="14"/>
  <c r="AD637" i="14"/>
  <c r="AA637" i="14"/>
  <c r="F637" i="14"/>
  <c r="AJ636" i="14"/>
  <c r="AG636" i="14"/>
  <c r="AD636" i="14"/>
  <c r="AA636" i="14"/>
  <c r="F636" i="14"/>
  <c r="AJ635" i="14"/>
  <c r="AG635" i="14"/>
  <c r="AD635" i="14"/>
  <c r="AA635" i="14"/>
  <c r="F635" i="14"/>
  <c r="AJ634" i="14"/>
  <c r="AG634" i="14"/>
  <c r="AD634" i="14"/>
  <c r="AA634" i="14"/>
  <c r="F634" i="14"/>
  <c r="AJ633" i="14"/>
  <c r="AG633" i="14"/>
  <c r="AD633" i="14"/>
  <c r="AA633" i="14"/>
  <c r="F633" i="14"/>
  <c r="AJ632" i="14"/>
  <c r="AG632" i="14"/>
  <c r="AD632" i="14"/>
  <c r="AA632" i="14"/>
  <c r="F632" i="14"/>
  <c r="AJ631" i="14"/>
  <c r="AG631" i="14"/>
  <c r="AD631" i="14"/>
  <c r="AA631" i="14"/>
  <c r="F631" i="14"/>
  <c r="AJ630" i="14"/>
  <c r="AG630" i="14"/>
  <c r="AD630" i="14"/>
  <c r="AA630" i="14"/>
  <c r="F630" i="14"/>
  <c r="AJ629" i="14"/>
  <c r="AG629" i="14"/>
  <c r="AD629" i="14"/>
  <c r="AA629" i="14"/>
  <c r="F629" i="14"/>
  <c r="AJ628" i="14"/>
  <c r="AG628" i="14"/>
  <c r="AD628" i="14"/>
  <c r="AA628" i="14"/>
  <c r="F628" i="14"/>
  <c r="AJ627" i="14"/>
  <c r="AG627" i="14"/>
  <c r="AD627" i="14"/>
  <c r="AA627" i="14"/>
  <c r="F627" i="14"/>
  <c r="AJ626" i="14"/>
  <c r="AG626" i="14"/>
  <c r="AD626" i="14"/>
  <c r="AA626" i="14"/>
  <c r="F626" i="14"/>
  <c r="AJ625" i="14"/>
  <c r="AG625" i="14"/>
  <c r="AD625" i="14"/>
  <c r="AA625" i="14"/>
  <c r="F625" i="14"/>
  <c r="AJ624" i="14"/>
  <c r="AG624" i="14"/>
  <c r="AD624" i="14"/>
  <c r="AA624" i="14"/>
  <c r="F624" i="14"/>
  <c r="AJ623" i="14"/>
  <c r="AG623" i="14"/>
  <c r="AD623" i="14"/>
  <c r="AA623" i="14"/>
  <c r="F623" i="14"/>
  <c r="AJ622" i="14"/>
  <c r="AG622" i="14"/>
  <c r="AD622" i="14"/>
  <c r="AA622" i="14"/>
  <c r="F622" i="14"/>
  <c r="AJ621" i="14"/>
  <c r="AG621" i="14"/>
  <c r="AD621" i="14"/>
  <c r="AA621" i="14"/>
  <c r="F621" i="14"/>
  <c r="AJ620" i="14"/>
  <c r="AG620" i="14"/>
  <c r="AD620" i="14"/>
  <c r="AA620" i="14"/>
  <c r="F620" i="14"/>
  <c r="AJ619" i="14"/>
  <c r="AG619" i="14"/>
  <c r="AD619" i="14"/>
  <c r="AA619" i="14"/>
  <c r="F619" i="14"/>
  <c r="AJ618" i="14"/>
  <c r="AG618" i="14"/>
  <c r="AD618" i="14"/>
  <c r="AA618" i="14"/>
  <c r="F618" i="14"/>
  <c r="AJ617" i="14"/>
  <c r="AG617" i="14"/>
  <c r="AD617" i="14"/>
  <c r="AA617" i="14"/>
  <c r="F617" i="14"/>
  <c r="AJ616" i="14"/>
  <c r="AG616" i="14"/>
  <c r="AD616" i="14"/>
  <c r="AA616" i="14"/>
  <c r="F616" i="14"/>
  <c r="D616" i="14" s="1"/>
  <c r="AJ615" i="14"/>
  <c r="AG615" i="14"/>
  <c r="AD615" i="14"/>
  <c r="AA615" i="14"/>
  <c r="F615" i="14"/>
  <c r="AJ614" i="14"/>
  <c r="AG614" i="14"/>
  <c r="AD614" i="14"/>
  <c r="AA614" i="14"/>
  <c r="F614" i="14"/>
  <c r="AJ613" i="14"/>
  <c r="AG613" i="14"/>
  <c r="AD613" i="14"/>
  <c r="AA613" i="14"/>
  <c r="F613" i="14"/>
  <c r="AJ612" i="14"/>
  <c r="AG612" i="14"/>
  <c r="AD612" i="14"/>
  <c r="AA612" i="14"/>
  <c r="F612" i="14"/>
  <c r="AJ611" i="14"/>
  <c r="AG611" i="14"/>
  <c r="AD611" i="14"/>
  <c r="AA611" i="14"/>
  <c r="F611" i="14"/>
  <c r="D611" i="14"/>
  <c r="AJ610" i="14"/>
  <c r="AG610" i="14"/>
  <c r="AD610" i="14"/>
  <c r="AA610" i="14"/>
  <c r="F610" i="14"/>
  <c r="AJ609" i="14"/>
  <c r="AG609" i="14"/>
  <c r="AD609" i="14"/>
  <c r="AA609" i="14"/>
  <c r="F609" i="14"/>
  <c r="AJ608" i="14"/>
  <c r="AG608" i="14"/>
  <c r="AD608" i="14"/>
  <c r="AA608" i="14"/>
  <c r="F608" i="14"/>
  <c r="AJ607" i="14"/>
  <c r="AG607" i="14"/>
  <c r="AD607" i="14"/>
  <c r="AA607" i="14"/>
  <c r="F607" i="14"/>
  <c r="AJ606" i="14"/>
  <c r="AG606" i="14"/>
  <c r="AD606" i="14"/>
  <c r="AA606" i="14"/>
  <c r="F606" i="14"/>
  <c r="AJ605" i="14"/>
  <c r="AG605" i="14"/>
  <c r="AD605" i="14"/>
  <c r="AA605" i="14"/>
  <c r="F605" i="14"/>
  <c r="AJ604" i="14"/>
  <c r="AG604" i="14"/>
  <c r="AD604" i="14"/>
  <c r="AA604" i="14"/>
  <c r="F604" i="14"/>
  <c r="AJ603" i="14"/>
  <c r="AG603" i="14"/>
  <c r="AD603" i="14"/>
  <c r="AA603" i="14"/>
  <c r="F603" i="14"/>
  <c r="AJ602" i="14"/>
  <c r="AG602" i="14"/>
  <c r="AD602" i="14"/>
  <c r="AA602" i="14"/>
  <c r="F602" i="14"/>
  <c r="AJ601" i="14"/>
  <c r="AG601" i="14"/>
  <c r="AD601" i="14"/>
  <c r="AA601" i="14"/>
  <c r="F601" i="14"/>
  <c r="AJ600" i="14"/>
  <c r="AG600" i="14"/>
  <c r="AD600" i="14"/>
  <c r="AA600" i="14"/>
  <c r="F600" i="14"/>
  <c r="AJ599" i="14"/>
  <c r="AG599" i="14"/>
  <c r="AD599" i="14"/>
  <c r="AA599" i="14"/>
  <c r="F599" i="14"/>
  <c r="AJ598" i="14"/>
  <c r="AG598" i="14"/>
  <c r="AD598" i="14"/>
  <c r="AA598" i="14"/>
  <c r="F598" i="14"/>
  <c r="AJ597" i="14"/>
  <c r="AG597" i="14"/>
  <c r="AD597" i="14"/>
  <c r="AA597" i="14"/>
  <c r="F597" i="14"/>
  <c r="AJ596" i="14"/>
  <c r="AG596" i="14"/>
  <c r="AD596" i="14"/>
  <c r="AA596" i="14"/>
  <c r="F596" i="14"/>
  <c r="AJ595" i="14"/>
  <c r="AG595" i="14"/>
  <c r="AD595" i="14"/>
  <c r="AA595" i="14"/>
  <c r="F595" i="14"/>
  <c r="AJ594" i="14"/>
  <c r="AG594" i="14"/>
  <c r="AD594" i="14"/>
  <c r="AA594" i="14"/>
  <c r="F594" i="14"/>
  <c r="AJ593" i="14"/>
  <c r="AG593" i="14"/>
  <c r="AD593" i="14"/>
  <c r="AA593" i="14"/>
  <c r="F593" i="14"/>
  <c r="AJ592" i="14"/>
  <c r="AG592" i="14"/>
  <c r="AD592" i="14"/>
  <c r="AA592" i="14"/>
  <c r="F592" i="14"/>
  <c r="AJ591" i="14"/>
  <c r="AG591" i="14"/>
  <c r="AD591" i="14"/>
  <c r="AA591" i="14"/>
  <c r="F591" i="14"/>
  <c r="AJ590" i="14"/>
  <c r="AG590" i="14"/>
  <c r="AD590" i="14"/>
  <c r="AA590" i="14"/>
  <c r="F590" i="14"/>
  <c r="AJ589" i="14"/>
  <c r="AG589" i="14"/>
  <c r="AD589" i="14"/>
  <c r="AA589" i="14"/>
  <c r="F589" i="14"/>
  <c r="AJ588" i="14"/>
  <c r="AG588" i="14"/>
  <c r="AD588" i="14"/>
  <c r="AA588" i="14"/>
  <c r="F588" i="14"/>
  <c r="AJ587" i="14"/>
  <c r="AG587" i="14"/>
  <c r="AD587" i="14"/>
  <c r="AA587" i="14"/>
  <c r="F587" i="14"/>
  <c r="AJ586" i="14"/>
  <c r="AG586" i="14"/>
  <c r="AD586" i="14"/>
  <c r="AA586" i="14"/>
  <c r="F586" i="14"/>
  <c r="AJ585" i="14"/>
  <c r="AG585" i="14"/>
  <c r="AD585" i="14"/>
  <c r="AA585" i="14"/>
  <c r="F585" i="14"/>
  <c r="AJ584" i="14"/>
  <c r="AG584" i="14"/>
  <c r="AD584" i="14"/>
  <c r="AA584" i="14"/>
  <c r="F584" i="14"/>
  <c r="AJ583" i="14"/>
  <c r="AG583" i="14"/>
  <c r="AD583" i="14"/>
  <c r="AA583" i="14"/>
  <c r="F583" i="14"/>
  <c r="AJ582" i="14"/>
  <c r="AG582" i="14"/>
  <c r="AD582" i="14"/>
  <c r="AA582" i="14"/>
  <c r="F582" i="14"/>
  <c r="AJ581" i="14"/>
  <c r="AG581" i="14"/>
  <c r="AD581" i="14"/>
  <c r="AA581" i="14"/>
  <c r="F581" i="14"/>
  <c r="AJ580" i="14"/>
  <c r="AG580" i="14"/>
  <c r="AD580" i="14"/>
  <c r="AA580" i="14"/>
  <c r="F580" i="14"/>
  <c r="AJ579" i="14"/>
  <c r="AG579" i="14"/>
  <c r="AD579" i="14"/>
  <c r="AA579" i="14"/>
  <c r="F579" i="14"/>
  <c r="AJ578" i="14"/>
  <c r="AG578" i="14"/>
  <c r="AD578" i="14"/>
  <c r="AA578" i="14"/>
  <c r="F578" i="14"/>
  <c r="AJ577" i="14"/>
  <c r="AG577" i="14"/>
  <c r="AD577" i="14"/>
  <c r="AA577" i="14"/>
  <c r="F577" i="14"/>
  <c r="AJ576" i="14"/>
  <c r="AG576" i="14"/>
  <c r="AD576" i="14"/>
  <c r="AA576" i="14"/>
  <c r="F576" i="14"/>
  <c r="AJ575" i="14"/>
  <c r="AG575" i="14"/>
  <c r="AD575" i="14"/>
  <c r="AA575" i="14"/>
  <c r="F575" i="14"/>
  <c r="AJ574" i="14"/>
  <c r="AG574" i="14"/>
  <c r="AD574" i="14"/>
  <c r="AA574" i="14"/>
  <c r="F574" i="14"/>
  <c r="AJ573" i="14"/>
  <c r="AG573" i="14"/>
  <c r="AD573" i="14"/>
  <c r="AA573" i="14"/>
  <c r="F573" i="14"/>
  <c r="AJ572" i="14"/>
  <c r="AG572" i="14"/>
  <c r="AD572" i="14"/>
  <c r="AA572" i="14"/>
  <c r="F572" i="14"/>
  <c r="AJ571" i="14"/>
  <c r="AG571" i="14"/>
  <c r="AD571" i="14"/>
  <c r="AA571" i="14"/>
  <c r="F571" i="14"/>
  <c r="AJ570" i="14"/>
  <c r="AG570" i="14"/>
  <c r="AD570" i="14"/>
  <c r="AA570" i="14"/>
  <c r="F570" i="14"/>
  <c r="AJ569" i="14"/>
  <c r="AG569" i="14"/>
  <c r="AD569" i="14"/>
  <c r="AA569" i="14"/>
  <c r="F569" i="14"/>
  <c r="AJ568" i="14"/>
  <c r="AG568" i="14"/>
  <c r="AD568" i="14"/>
  <c r="AA568" i="14"/>
  <c r="F568" i="14"/>
  <c r="AJ567" i="14"/>
  <c r="AG567" i="14"/>
  <c r="AD567" i="14"/>
  <c r="AA567" i="14"/>
  <c r="F567" i="14"/>
  <c r="D567" i="14" s="1"/>
  <c r="AJ566" i="14"/>
  <c r="AG566" i="14"/>
  <c r="AD566" i="14"/>
  <c r="AA566" i="14"/>
  <c r="F566" i="14"/>
  <c r="AJ565" i="14"/>
  <c r="AG565" i="14"/>
  <c r="AD565" i="14"/>
  <c r="AA565" i="14"/>
  <c r="F565" i="14"/>
  <c r="AJ564" i="14"/>
  <c r="AG564" i="14"/>
  <c r="AD564" i="14"/>
  <c r="AA564" i="14"/>
  <c r="F564" i="14"/>
  <c r="AJ563" i="14"/>
  <c r="AG563" i="14"/>
  <c r="AD563" i="14"/>
  <c r="AA563" i="14"/>
  <c r="F563" i="14"/>
  <c r="AJ562" i="14"/>
  <c r="AG562" i="14"/>
  <c r="AD562" i="14"/>
  <c r="AA562" i="14"/>
  <c r="F562" i="14"/>
  <c r="AJ561" i="14"/>
  <c r="AG561" i="14"/>
  <c r="AD561" i="14"/>
  <c r="AA561" i="14"/>
  <c r="F561" i="14"/>
  <c r="AJ560" i="14"/>
  <c r="AG560" i="14"/>
  <c r="AD560" i="14"/>
  <c r="AA560" i="14"/>
  <c r="F560" i="14"/>
  <c r="AJ559" i="14"/>
  <c r="AG559" i="14"/>
  <c r="AD559" i="14"/>
  <c r="AA559" i="14"/>
  <c r="F559" i="14"/>
  <c r="AJ558" i="14"/>
  <c r="AG558" i="14"/>
  <c r="AD558" i="14"/>
  <c r="AA558" i="14"/>
  <c r="F558" i="14"/>
  <c r="AJ557" i="14"/>
  <c r="AG557" i="14"/>
  <c r="AD557" i="14"/>
  <c r="AA557" i="14"/>
  <c r="F557" i="14"/>
  <c r="AJ556" i="14"/>
  <c r="AG556" i="14"/>
  <c r="AD556" i="14"/>
  <c r="AA556" i="14"/>
  <c r="F556" i="14"/>
  <c r="AJ555" i="14"/>
  <c r="AG555" i="14"/>
  <c r="AD555" i="14"/>
  <c r="AA555" i="14"/>
  <c r="F555" i="14"/>
  <c r="AJ554" i="14"/>
  <c r="AG554" i="14"/>
  <c r="AD554" i="14"/>
  <c r="AA554" i="14"/>
  <c r="F554" i="14"/>
  <c r="AJ553" i="14"/>
  <c r="AG553" i="14"/>
  <c r="AD553" i="14"/>
  <c r="AA553" i="14"/>
  <c r="F553" i="14"/>
  <c r="AJ552" i="14"/>
  <c r="AG552" i="14"/>
  <c r="AD552" i="14"/>
  <c r="AA552" i="14"/>
  <c r="F552" i="14"/>
  <c r="AJ551" i="14"/>
  <c r="AG551" i="14"/>
  <c r="AD551" i="14"/>
  <c r="AA551" i="14"/>
  <c r="F551" i="14"/>
  <c r="AJ550" i="14"/>
  <c r="AG550" i="14"/>
  <c r="AD550" i="14"/>
  <c r="AA550" i="14"/>
  <c r="F550" i="14"/>
  <c r="AJ549" i="14"/>
  <c r="AG549" i="14"/>
  <c r="AD549" i="14"/>
  <c r="AA549" i="14"/>
  <c r="F549" i="14"/>
  <c r="AJ548" i="14"/>
  <c r="AG548" i="14"/>
  <c r="AD548" i="14"/>
  <c r="AA548" i="14"/>
  <c r="F548" i="14"/>
  <c r="AJ547" i="14"/>
  <c r="AG547" i="14"/>
  <c r="AD547" i="14"/>
  <c r="AA547" i="14"/>
  <c r="F547" i="14"/>
  <c r="AJ546" i="14"/>
  <c r="AG546" i="14"/>
  <c r="AD546" i="14"/>
  <c r="AA546" i="14"/>
  <c r="F546" i="14"/>
  <c r="AJ545" i="14"/>
  <c r="AG545" i="14"/>
  <c r="AD545" i="14"/>
  <c r="AA545" i="14"/>
  <c r="F545" i="14"/>
  <c r="AJ544" i="14"/>
  <c r="AG544" i="14"/>
  <c r="AD544" i="14"/>
  <c r="AA544" i="14"/>
  <c r="F544" i="14"/>
  <c r="AJ543" i="14"/>
  <c r="AG543" i="14"/>
  <c r="AD543" i="14"/>
  <c r="AA543" i="14"/>
  <c r="F543" i="14"/>
  <c r="AJ542" i="14"/>
  <c r="AG542" i="14"/>
  <c r="AD542" i="14"/>
  <c r="AA542" i="14"/>
  <c r="F542" i="14"/>
  <c r="AJ541" i="14"/>
  <c r="AG541" i="14"/>
  <c r="AD541" i="14"/>
  <c r="AA541" i="14"/>
  <c r="F541" i="14"/>
  <c r="AJ540" i="14"/>
  <c r="AG540" i="14"/>
  <c r="AD540" i="14"/>
  <c r="AA540" i="14"/>
  <c r="F540" i="14"/>
  <c r="AJ539" i="14"/>
  <c r="AG539" i="14"/>
  <c r="AD539" i="14"/>
  <c r="AA539" i="14"/>
  <c r="F539" i="14"/>
  <c r="AJ538" i="14"/>
  <c r="AG538" i="14"/>
  <c r="AD538" i="14"/>
  <c r="AA538" i="14"/>
  <c r="F538" i="14"/>
  <c r="AJ537" i="14"/>
  <c r="AG537" i="14"/>
  <c r="AD537" i="14"/>
  <c r="AA537" i="14"/>
  <c r="F537" i="14"/>
  <c r="AJ536" i="14"/>
  <c r="AG536" i="14"/>
  <c r="AD536" i="14"/>
  <c r="AA536" i="14"/>
  <c r="F536" i="14"/>
  <c r="AJ535" i="14"/>
  <c r="AG535" i="14"/>
  <c r="AD535" i="14"/>
  <c r="AA535" i="14"/>
  <c r="F535" i="14"/>
  <c r="AJ534" i="14"/>
  <c r="AG534" i="14"/>
  <c r="AD534" i="14"/>
  <c r="AA534" i="14"/>
  <c r="F534" i="14"/>
  <c r="AJ533" i="14"/>
  <c r="AG533" i="14"/>
  <c r="AD533" i="14"/>
  <c r="AA533" i="14"/>
  <c r="F533" i="14"/>
  <c r="AJ532" i="14"/>
  <c r="AG532" i="14"/>
  <c r="AD532" i="14"/>
  <c r="AA532" i="14"/>
  <c r="F532" i="14"/>
  <c r="D532" i="14" s="1"/>
  <c r="AJ531" i="14"/>
  <c r="AG531" i="14"/>
  <c r="AD531" i="14"/>
  <c r="AA531" i="14"/>
  <c r="F531" i="14"/>
  <c r="D531" i="14"/>
  <c r="AJ530" i="14"/>
  <c r="AG530" i="14"/>
  <c r="AD530" i="14"/>
  <c r="AA530" i="14"/>
  <c r="F530" i="14"/>
  <c r="AJ529" i="14"/>
  <c r="AG529" i="14"/>
  <c r="AD529" i="14"/>
  <c r="AA529" i="14"/>
  <c r="F529" i="14"/>
  <c r="D529" i="14" s="1"/>
  <c r="AJ528" i="14"/>
  <c r="AG528" i="14"/>
  <c r="AD528" i="14"/>
  <c r="AA528" i="14"/>
  <c r="F528" i="14"/>
  <c r="D528" i="14" s="1"/>
  <c r="AJ527" i="14"/>
  <c r="AG527" i="14"/>
  <c r="AD527" i="14"/>
  <c r="AA527" i="14"/>
  <c r="F527" i="14"/>
  <c r="AJ526" i="14"/>
  <c r="AG526" i="14"/>
  <c r="AD526" i="14"/>
  <c r="AA526" i="14"/>
  <c r="F526" i="14"/>
  <c r="D526" i="14"/>
  <c r="C526" i="14" s="1"/>
  <c r="AJ525" i="14"/>
  <c r="AG525" i="14"/>
  <c r="AD525" i="14"/>
  <c r="AA525" i="14"/>
  <c r="F525" i="14"/>
  <c r="AJ524" i="14"/>
  <c r="AG524" i="14"/>
  <c r="AD524" i="14"/>
  <c r="AA524" i="14"/>
  <c r="F524" i="14"/>
  <c r="D524" i="14"/>
  <c r="AJ523" i="14"/>
  <c r="AG523" i="14"/>
  <c r="AD523" i="14"/>
  <c r="AA523" i="14"/>
  <c r="F523" i="14"/>
  <c r="D523" i="14" s="1"/>
  <c r="AJ522" i="14"/>
  <c r="AG522" i="14"/>
  <c r="AD522" i="14"/>
  <c r="AA522" i="14"/>
  <c r="F522" i="14"/>
  <c r="AJ521" i="14"/>
  <c r="AG521" i="14"/>
  <c r="AD521" i="14"/>
  <c r="AA521" i="14"/>
  <c r="F521" i="14"/>
  <c r="AJ520" i="14"/>
  <c r="AG520" i="14"/>
  <c r="AD520" i="14"/>
  <c r="AA520" i="14"/>
  <c r="F520" i="14"/>
  <c r="D520" i="14" s="1"/>
  <c r="AJ519" i="14"/>
  <c r="AG519" i="14"/>
  <c r="AD519" i="14"/>
  <c r="AA519" i="14"/>
  <c r="F519" i="14"/>
  <c r="D519" i="14"/>
  <c r="AJ518" i="14"/>
  <c r="AG518" i="14"/>
  <c r="AD518" i="14"/>
  <c r="AA518" i="14"/>
  <c r="F518" i="14"/>
  <c r="D518" i="14" s="1"/>
  <c r="AJ517" i="14"/>
  <c r="AG517" i="14"/>
  <c r="AD517" i="14"/>
  <c r="AA517" i="14"/>
  <c r="F517" i="14"/>
  <c r="AJ516" i="14"/>
  <c r="AG516" i="14"/>
  <c r="AD516" i="14"/>
  <c r="AA516" i="14"/>
  <c r="F516" i="14"/>
  <c r="D516" i="14"/>
  <c r="AJ515" i="14"/>
  <c r="AG515" i="14"/>
  <c r="AD515" i="14"/>
  <c r="AA515" i="14"/>
  <c r="F515" i="14"/>
  <c r="D515" i="14" s="1"/>
  <c r="C515" i="14"/>
  <c r="AJ514" i="14"/>
  <c r="AG514" i="14"/>
  <c r="AD514" i="14"/>
  <c r="AA514" i="14"/>
  <c r="F514" i="14"/>
  <c r="AJ513" i="14"/>
  <c r="AG513" i="14"/>
  <c r="AD513" i="14"/>
  <c r="AA513" i="14"/>
  <c r="F513" i="14"/>
  <c r="AJ512" i="14"/>
  <c r="AG512" i="14"/>
  <c r="AD512" i="14"/>
  <c r="AA512" i="14"/>
  <c r="F512" i="14"/>
  <c r="D512" i="14"/>
  <c r="AJ511" i="14"/>
  <c r="AG511" i="14"/>
  <c r="AD511" i="14"/>
  <c r="AA511" i="14"/>
  <c r="F511" i="14"/>
  <c r="D511" i="14" s="1"/>
  <c r="AJ510" i="14"/>
  <c r="AG510" i="14"/>
  <c r="AD510" i="14"/>
  <c r="AA510" i="14"/>
  <c r="F510" i="14"/>
  <c r="AJ509" i="14"/>
  <c r="AG509" i="14"/>
  <c r="AD509" i="14"/>
  <c r="AA509" i="14"/>
  <c r="F509" i="14"/>
  <c r="AJ508" i="14"/>
  <c r="AG508" i="14"/>
  <c r="AD508" i="14"/>
  <c r="AA508" i="14"/>
  <c r="F508" i="14"/>
  <c r="AJ507" i="14"/>
  <c r="AG507" i="14"/>
  <c r="AD507" i="14"/>
  <c r="AA507" i="14"/>
  <c r="F507" i="14"/>
  <c r="D507" i="14" s="1"/>
  <c r="AJ506" i="14"/>
  <c r="AG506" i="14"/>
  <c r="AD506" i="14"/>
  <c r="AA506" i="14"/>
  <c r="F506" i="14"/>
  <c r="D506" i="14" s="1"/>
  <c r="AJ505" i="14"/>
  <c r="AG505" i="14"/>
  <c r="AD505" i="14"/>
  <c r="AA505" i="14"/>
  <c r="F505" i="14"/>
  <c r="D505" i="14" s="1"/>
  <c r="C505" i="14" s="1"/>
  <c r="AJ504" i="14"/>
  <c r="AG504" i="14"/>
  <c r="AD504" i="14"/>
  <c r="AA504" i="14"/>
  <c r="F504" i="14"/>
  <c r="D504" i="14" s="1"/>
  <c r="AJ503" i="14"/>
  <c r="AG503" i="14"/>
  <c r="AD503" i="14"/>
  <c r="AA503" i="14"/>
  <c r="F503" i="14"/>
  <c r="AJ502" i="14"/>
  <c r="AG502" i="14"/>
  <c r="AD502" i="14"/>
  <c r="AA502" i="14"/>
  <c r="F502" i="14"/>
  <c r="D502" i="14" s="1"/>
  <c r="AJ501" i="14"/>
  <c r="AG501" i="14"/>
  <c r="AD501" i="14"/>
  <c r="AA501" i="14"/>
  <c r="F501" i="14"/>
  <c r="AJ500" i="14"/>
  <c r="AG500" i="14"/>
  <c r="AD500" i="14"/>
  <c r="AA500" i="14"/>
  <c r="F500" i="14"/>
  <c r="AJ499" i="14"/>
  <c r="AG499" i="14"/>
  <c r="AD499" i="14"/>
  <c r="AA499" i="14"/>
  <c r="F499" i="14"/>
  <c r="AJ498" i="14"/>
  <c r="AG498" i="14"/>
  <c r="AD498" i="14"/>
  <c r="AA498" i="14"/>
  <c r="F498" i="14"/>
  <c r="D498" i="14" s="1"/>
  <c r="AJ497" i="14"/>
  <c r="AG497" i="14"/>
  <c r="AD497" i="14"/>
  <c r="AA497" i="14"/>
  <c r="F497" i="14"/>
  <c r="D497" i="14"/>
  <c r="AJ496" i="14"/>
  <c r="AG496" i="14"/>
  <c r="AD496" i="14"/>
  <c r="AA496" i="14"/>
  <c r="F496" i="14"/>
  <c r="AJ495" i="14"/>
  <c r="AG495" i="14"/>
  <c r="AD495" i="14"/>
  <c r="AA495" i="14"/>
  <c r="F495" i="14"/>
  <c r="AJ494" i="14"/>
  <c r="AG494" i="14"/>
  <c r="AD494" i="14"/>
  <c r="AA494" i="14"/>
  <c r="F494" i="14"/>
  <c r="AJ493" i="14"/>
  <c r="AG493" i="14"/>
  <c r="AD493" i="14"/>
  <c r="AA493" i="14"/>
  <c r="F493" i="14"/>
  <c r="D493" i="14"/>
  <c r="C493" i="14" s="1"/>
  <c r="AJ492" i="14"/>
  <c r="AG492" i="14"/>
  <c r="AD492" i="14"/>
  <c r="AA492" i="14"/>
  <c r="F492" i="14"/>
  <c r="AJ491" i="14"/>
  <c r="AG491" i="14"/>
  <c r="AD491" i="14"/>
  <c r="AA491" i="14"/>
  <c r="F491" i="14"/>
  <c r="D491" i="14" s="1"/>
  <c r="AJ490" i="14"/>
  <c r="AG490" i="14"/>
  <c r="AD490" i="14"/>
  <c r="AA490" i="14"/>
  <c r="F490" i="14"/>
  <c r="D490" i="14" s="1"/>
  <c r="C490" i="14" s="1"/>
  <c r="AJ489" i="14"/>
  <c r="AG489" i="14"/>
  <c r="AD489" i="14"/>
  <c r="AA489" i="14"/>
  <c r="F489" i="14"/>
  <c r="AJ488" i="14"/>
  <c r="AG488" i="14"/>
  <c r="AD488" i="14"/>
  <c r="AA488" i="14"/>
  <c r="F488" i="14"/>
  <c r="D488" i="14" s="1"/>
  <c r="AJ487" i="14"/>
  <c r="AG487" i="14"/>
  <c r="AD487" i="14"/>
  <c r="AA487" i="14"/>
  <c r="F487" i="14"/>
  <c r="D487" i="14" s="1"/>
  <c r="AJ486" i="14"/>
  <c r="AG486" i="14"/>
  <c r="AD486" i="14"/>
  <c r="AA486" i="14"/>
  <c r="F486" i="14"/>
  <c r="AJ485" i="14"/>
  <c r="AG485" i="14"/>
  <c r="AD485" i="14"/>
  <c r="AA485" i="14"/>
  <c r="F485" i="14"/>
  <c r="D485" i="14"/>
  <c r="AJ484" i="14"/>
  <c r="AG484" i="14"/>
  <c r="AD484" i="14"/>
  <c r="AA484" i="14"/>
  <c r="F484" i="14"/>
  <c r="AJ483" i="14"/>
  <c r="AG483" i="14"/>
  <c r="AD483" i="14"/>
  <c r="AA483" i="14"/>
  <c r="F483" i="14"/>
  <c r="D483" i="14" s="1"/>
  <c r="AJ482" i="14"/>
  <c r="AG482" i="14"/>
  <c r="AD482" i="14"/>
  <c r="AA482" i="14"/>
  <c r="F482" i="14"/>
  <c r="D482" i="14"/>
  <c r="AJ481" i="14"/>
  <c r="AG481" i="14"/>
  <c r="AD481" i="14"/>
  <c r="AA481" i="14"/>
  <c r="F481" i="14"/>
  <c r="D481" i="14" s="1"/>
  <c r="AJ480" i="14"/>
  <c r="AG480" i="14"/>
  <c r="AD480" i="14"/>
  <c r="AA480" i="14"/>
  <c r="F480" i="14"/>
  <c r="AJ479" i="14"/>
  <c r="AG479" i="14"/>
  <c r="AD479" i="14"/>
  <c r="AA479" i="14"/>
  <c r="F479" i="14"/>
  <c r="D479" i="14" s="1"/>
  <c r="AJ478" i="14"/>
  <c r="AG478" i="14"/>
  <c r="AD478" i="14"/>
  <c r="AA478" i="14"/>
  <c r="F478" i="14"/>
  <c r="D478" i="14"/>
  <c r="C478" i="14"/>
  <c r="AJ477" i="14"/>
  <c r="AG477" i="14"/>
  <c r="AD477" i="14"/>
  <c r="AA477" i="14"/>
  <c r="F477" i="14"/>
  <c r="D477" i="14" s="1"/>
  <c r="AJ476" i="14"/>
  <c r="AG476" i="14"/>
  <c r="AD476" i="14"/>
  <c r="AA476" i="14"/>
  <c r="F476" i="14"/>
  <c r="AJ475" i="14"/>
  <c r="AG475" i="14"/>
  <c r="AD475" i="14"/>
  <c r="AA475" i="14"/>
  <c r="F475" i="14"/>
  <c r="AJ474" i="14"/>
  <c r="AG474" i="14"/>
  <c r="AD474" i="14"/>
  <c r="AA474" i="14"/>
  <c r="F474" i="14"/>
  <c r="AJ473" i="14"/>
  <c r="AG473" i="14"/>
  <c r="AD473" i="14"/>
  <c r="AA473" i="14"/>
  <c r="F473" i="14"/>
  <c r="D473" i="14"/>
  <c r="AJ472" i="14"/>
  <c r="AG472" i="14"/>
  <c r="AD472" i="14"/>
  <c r="AA472" i="14"/>
  <c r="F472" i="14"/>
  <c r="D472" i="14" s="1"/>
  <c r="C472" i="14" s="1"/>
  <c r="AJ471" i="14"/>
  <c r="AG471" i="14"/>
  <c r="AD471" i="14"/>
  <c r="AA471" i="14"/>
  <c r="F471" i="14"/>
  <c r="D471" i="14" s="1"/>
  <c r="AJ470" i="14"/>
  <c r="AG470" i="14"/>
  <c r="AD470" i="14"/>
  <c r="AA470" i="14"/>
  <c r="F470" i="14"/>
  <c r="D470" i="14" s="1"/>
  <c r="AJ469" i="14"/>
  <c r="AG469" i="14"/>
  <c r="AD469" i="14"/>
  <c r="AA469" i="14"/>
  <c r="F469" i="14"/>
  <c r="D469" i="14"/>
  <c r="C469" i="14" s="1"/>
  <c r="AJ468" i="14"/>
  <c r="AG468" i="14"/>
  <c r="AD468" i="14"/>
  <c r="AA468" i="14"/>
  <c r="F468" i="14"/>
  <c r="D468" i="14"/>
  <c r="C468" i="14" s="1"/>
  <c r="AJ467" i="14"/>
  <c r="AG467" i="14"/>
  <c r="AD467" i="14"/>
  <c r="AA467" i="14"/>
  <c r="F467" i="14"/>
  <c r="D467" i="14" s="1"/>
  <c r="C467" i="14" s="1"/>
  <c r="AJ466" i="14"/>
  <c r="AG466" i="14"/>
  <c r="AD466" i="14"/>
  <c r="AA466" i="14"/>
  <c r="F466" i="14"/>
  <c r="D466" i="14" s="1"/>
  <c r="C466" i="14" s="1"/>
  <c r="AJ465" i="14"/>
  <c r="AG465" i="14"/>
  <c r="AD465" i="14"/>
  <c r="AA465" i="14"/>
  <c r="F465" i="14"/>
  <c r="D465" i="14"/>
  <c r="C465" i="14" s="1"/>
  <c r="AJ464" i="14"/>
  <c r="AG464" i="14"/>
  <c r="AD464" i="14"/>
  <c r="AA464" i="14"/>
  <c r="F464" i="14"/>
  <c r="D464" i="14"/>
  <c r="C464" i="14" s="1"/>
  <c r="AJ463" i="14"/>
  <c r="AG463" i="14"/>
  <c r="AD463" i="14"/>
  <c r="AA463" i="14"/>
  <c r="F463" i="14"/>
  <c r="D463" i="14" s="1"/>
  <c r="C463" i="14" s="1"/>
  <c r="AJ462" i="14"/>
  <c r="AG462" i="14"/>
  <c r="AD462" i="14"/>
  <c r="AA462" i="14"/>
  <c r="F462" i="14"/>
  <c r="D462" i="14" s="1"/>
  <c r="C462" i="14" s="1"/>
  <c r="AJ461" i="14"/>
  <c r="AG461" i="14"/>
  <c r="AD461" i="14"/>
  <c r="AA461" i="14"/>
  <c r="F461" i="14"/>
  <c r="D461" i="14"/>
  <c r="C461" i="14" s="1"/>
  <c r="AJ460" i="14"/>
  <c r="AG460" i="14"/>
  <c r="AD460" i="14"/>
  <c r="AA460" i="14"/>
  <c r="F460" i="14"/>
  <c r="AJ459" i="14"/>
  <c r="AG459" i="14"/>
  <c r="AD459" i="14"/>
  <c r="AA459" i="14"/>
  <c r="F459" i="14"/>
  <c r="D459" i="14" s="1"/>
  <c r="C459" i="14" s="1"/>
  <c r="AJ458" i="14"/>
  <c r="AG458" i="14"/>
  <c r="AD458" i="14"/>
  <c r="AA458" i="14"/>
  <c r="F458" i="14"/>
  <c r="AJ457" i="14"/>
  <c r="AG457" i="14"/>
  <c r="AD457" i="14"/>
  <c r="AA457" i="14"/>
  <c r="F457" i="14"/>
  <c r="D457" i="14"/>
  <c r="AJ456" i="14"/>
  <c r="AG456" i="14"/>
  <c r="AD456" i="14"/>
  <c r="AA456" i="14"/>
  <c r="F456" i="14"/>
  <c r="AJ455" i="14"/>
  <c r="AG455" i="14"/>
  <c r="AD455" i="14"/>
  <c r="AA455" i="14"/>
  <c r="F455" i="14"/>
  <c r="AJ454" i="14"/>
  <c r="AG454" i="14"/>
  <c r="AD454" i="14"/>
  <c r="AA454" i="14"/>
  <c r="F454" i="14"/>
  <c r="AJ453" i="14"/>
  <c r="AG453" i="14"/>
  <c r="AD453" i="14"/>
  <c r="AA453" i="14"/>
  <c r="F453" i="14"/>
  <c r="AJ452" i="14"/>
  <c r="AG452" i="14"/>
  <c r="AD452" i="14"/>
  <c r="AA452" i="14"/>
  <c r="F452" i="14"/>
  <c r="AJ451" i="14"/>
  <c r="AG451" i="14"/>
  <c r="AD451" i="14"/>
  <c r="AA451" i="14"/>
  <c r="F451" i="14"/>
  <c r="D451" i="14"/>
  <c r="AJ450" i="14"/>
  <c r="AG450" i="14"/>
  <c r="AD450" i="14"/>
  <c r="AA450" i="14"/>
  <c r="F450" i="14"/>
  <c r="AJ449" i="14"/>
  <c r="AG449" i="14"/>
  <c r="AD449" i="14"/>
  <c r="AA449" i="14"/>
  <c r="F449" i="14"/>
  <c r="AJ448" i="14"/>
  <c r="AG448" i="14"/>
  <c r="AD448" i="14"/>
  <c r="AA448" i="14"/>
  <c r="F448" i="14"/>
  <c r="AJ447" i="14"/>
  <c r="AG447" i="14"/>
  <c r="AD447" i="14"/>
  <c r="AA447" i="14"/>
  <c r="F447" i="14"/>
  <c r="D447" i="14"/>
  <c r="AJ446" i="14"/>
  <c r="AG446" i="14"/>
  <c r="AD446" i="14"/>
  <c r="AA446" i="14"/>
  <c r="F446" i="14"/>
  <c r="D446" i="14" s="1"/>
  <c r="C446" i="14"/>
  <c r="AJ445" i="14"/>
  <c r="AG445" i="14"/>
  <c r="AD445" i="14"/>
  <c r="AA445" i="14"/>
  <c r="F445" i="14"/>
  <c r="D445" i="14" s="1"/>
  <c r="AJ444" i="14"/>
  <c r="AG444" i="14"/>
  <c r="AD444" i="14"/>
  <c r="AA444" i="14"/>
  <c r="F444" i="14"/>
  <c r="AJ443" i="14"/>
  <c r="AG443" i="14"/>
  <c r="AD443" i="14"/>
  <c r="AA443" i="14"/>
  <c r="F443" i="14"/>
  <c r="D443" i="14"/>
  <c r="AJ442" i="14"/>
  <c r="AG442" i="14"/>
  <c r="AD442" i="14"/>
  <c r="AA442" i="14"/>
  <c r="F442" i="14"/>
  <c r="D442" i="14" s="1"/>
  <c r="C442" i="14"/>
  <c r="AJ441" i="14"/>
  <c r="AG441" i="14"/>
  <c r="AD441" i="14"/>
  <c r="AA441" i="14"/>
  <c r="F441" i="14"/>
  <c r="D441" i="14" s="1"/>
  <c r="AJ440" i="14"/>
  <c r="AG440" i="14"/>
  <c r="AD440" i="14"/>
  <c r="AA440" i="14"/>
  <c r="F440" i="14"/>
  <c r="D440" i="14"/>
  <c r="AJ439" i="14"/>
  <c r="AG439" i="14"/>
  <c r="AD439" i="14"/>
  <c r="AA439" i="14"/>
  <c r="F439" i="14"/>
  <c r="D439" i="14" s="1"/>
  <c r="AJ438" i="14"/>
  <c r="AG438" i="14"/>
  <c r="AD438" i="14"/>
  <c r="AA438" i="14"/>
  <c r="F438" i="14"/>
  <c r="AJ437" i="14"/>
  <c r="AG437" i="14"/>
  <c r="AD437" i="14"/>
  <c r="AA437" i="14"/>
  <c r="F437" i="14"/>
  <c r="AJ436" i="14"/>
  <c r="AG436" i="14"/>
  <c r="AD436" i="14"/>
  <c r="AA436" i="14"/>
  <c r="F436" i="14"/>
  <c r="AJ435" i="14"/>
  <c r="AG435" i="14"/>
  <c r="AD435" i="14"/>
  <c r="AA435" i="14"/>
  <c r="F435" i="14"/>
  <c r="AJ434" i="14"/>
  <c r="AG434" i="14"/>
  <c r="AD434" i="14"/>
  <c r="AA434" i="14"/>
  <c r="F434" i="14"/>
  <c r="AJ433" i="14"/>
  <c r="AG433" i="14"/>
  <c r="AD433" i="14"/>
  <c r="AA433" i="14"/>
  <c r="F433" i="14"/>
  <c r="AJ432" i="14"/>
  <c r="AG432" i="14"/>
  <c r="AD432" i="14"/>
  <c r="AA432" i="14"/>
  <c r="F432" i="14"/>
  <c r="D432" i="14" s="1"/>
  <c r="AJ431" i="14"/>
  <c r="AG431" i="14"/>
  <c r="AD431" i="14"/>
  <c r="AA431" i="14"/>
  <c r="F431" i="14"/>
  <c r="D431" i="14"/>
  <c r="AJ430" i="14"/>
  <c r="AG430" i="14"/>
  <c r="AD430" i="14"/>
  <c r="AA430" i="14"/>
  <c r="F430" i="14"/>
  <c r="AJ429" i="14"/>
  <c r="AG429" i="14"/>
  <c r="AD429" i="14"/>
  <c r="AA429" i="14"/>
  <c r="F429" i="14"/>
  <c r="D429" i="14" s="1"/>
  <c r="AJ428" i="14"/>
  <c r="AG428" i="14"/>
  <c r="AD428" i="14"/>
  <c r="AA428" i="14"/>
  <c r="F428" i="14"/>
  <c r="D428" i="14" s="1"/>
  <c r="AJ427" i="14"/>
  <c r="AG427" i="14"/>
  <c r="AD427" i="14"/>
  <c r="AA427" i="14"/>
  <c r="F427" i="14"/>
  <c r="AJ426" i="14"/>
  <c r="AG426" i="14"/>
  <c r="AD426" i="14"/>
  <c r="AA426" i="14"/>
  <c r="F426" i="14"/>
  <c r="AJ425" i="14"/>
  <c r="AG425" i="14"/>
  <c r="AD425" i="14"/>
  <c r="AA425" i="14"/>
  <c r="F425" i="14"/>
  <c r="AJ424" i="14"/>
  <c r="AG424" i="14"/>
  <c r="AD424" i="14"/>
  <c r="AA424" i="14"/>
  <c r="F424" i="14"/>
  <c r="D424" i="14" s="1"/>
  <c r="C424" i="14" s="1"/>
  <c r="AJ423" i="14"/>
  <c r="AG423" i="14"/>
  <c r="AD423" i="14"/>
  <c r="AA423" i="14"/>
  <c r="F423" i="14"/>
  <c r="D423" i="14" s="1"/>
  <c r="AJ422" i="14"/>
  <c r="AG422" i="14"/>
  <c r="AD422" i="14"/>
  <c r="AA422" i="14"/>
  <c r="F422" i="14"/>
  <c r="AJ421" i="14"/>
  <c r="AG421" i="14"/>
  <c r="AD421" i="14"/>
  <c r="AA421" i="14"/>
  <c r="F421" i="14"/>
  <c r="D421" i="14"/>
  <c r="AJ420" i="14"/>
  <c r="AG420" i="14"/>
  <c r="AD420" i="14"/>
  <c r="AA420" i="14"/>
  <c r="F420" i="14"/>
  <c r="D420" i="14" s="1"/>
  <c r="C420" i="14" s="1"/>
  <c r="AJ419" i="14"/>
  <c r="AG419" i="14"/>
  <c r="AD419" i="14"/>
  <c r="AA419" i="14"/>
  <c r="F419" i="14"/>
  <c r="D419" i="14" s="1"/>
  <c r="C419" i="14" s="1"/>
  <c r="AJ418" i="14"/>
  <c r="AG418" i="14"/>
  <c r="AD418" i="14"/>
  <c r="AA418" i="14"/>
  <c r="F418" i="14"/>
  <c r="AJ417" i="14"/>
  <c r="AG417" i="14"/>
  <c r="AD417" i="14"/>
  <c r="AA417" i="14"/>
  <c r="F417" i="14"/>
  <c r="AJ416" i="14"/>
  <c r="AG416" i="14"/>
  <c r="AD416" i="14"/>
  <c r="AA416" i="14"/>
  <c r="F416" i="14"/>
  <c r="D416" i="14" s="1"/>
  <c r="AJ415" i="14"/>
  <c r="AG415" i="14"/>
  <c r="AD415" i="14"/>
  <c r="AA415" i="14"/>
  <c r="F415" i="14"/>
  <c r="AJ414" i="14"/>
  <c r="AG414" i="14"/>
  <c r="AD414" i="14"/>
  <c r="AA414" i="14"/>
  <c r="F414" i="14"/>
  <c r="AJ413" i="14"/>
  <c r="AG413" i="14"/>
  <c r="AD413" i="14"/>
  <c r="AA413" i="14"/>
  <c r="F413" i="14"/>
  <c r="AJ412" i="14"/>
  <c r="AG412" i="14"/>
  <c r="AD412" i="14"/>
  <c r="AA412" i="14"/>
  <c r="F412" i="14"/>
  <c r="D412" i="14" s="1"/>
  <c r="AJ411" i="14"/>
  <c r="AG411" i="14"/>
  <c r="AD411" i="14"/>
  <c r="AA411" i="14"/>
  <c r="F411" i="14"/>
  <c r="AJ410" i="14"/>
  <c r="AG410" i="14"/>
  <c r="AD410" i="14"/>
  <c r="AA410" i="14"/>
  <c r="F410" i="14"/>
  <c r="D410" i="14" s="1"/>
  <c r="AJ409" i="14"/>
  <c r="AG409" i="14"/>
  <c r="AD409" i="14"/>
  <c r="AA409" i="14"/>
  <c r="F409" i="14"/>
  <c r="AJ408" i="14"/>
  <c r="AG408" i="14"/>
  <c r="AD408" i="14"/>
  <c r="AA408" i="14"/>
  <c r="F408" i="14"/>
  <c r="AJ407" i="14"/>
  <c r="AG407" i="14"/>
  <c r="AD407" i="14"/>
  <c r="AA407" i="14"/>
  <c r="F407" i="14"/>
  <c r="AJ406" i="14"/>
  <c r="AG406" i="14"/>
  <c r="AD406" i="14"/>
  <c r="AA406" i="14"/>
  <c r="F406" i="14"/>
  <c r="AJ405" i="14"/>
  <c r="AG405" i="14"/>
  <c r="AD405" i="14"/>
  <c r="AA405" i="14"/>
  <c r="F405" i="14"/>
  <c r="AJ404" i="14"/>
  <c r="AG404" i="14"/>
  <c r="AD404" i="14"/>
  <c r="AA404" i="14"/>
  <c r="F404" i="14"/>
  <c r="AJ403" i="14"/>
  <c r="AG403" i="14"/>
  <c r="AD403" i="14"/>
  <c r="AA403" i="14"/>
  <c r="F403" i="14"/>
  <c r="AJ402" i="14"/>
  <c r="AG402" i="14"/>
  <c r="AD402" i="14"/>
  <c r="AA402" i="14"/>
  <c r="F402" i="14"/>
  <c r="AJ401" i="14"/>
  <c r="AG401" i="14"/>
  <c r="AD401" i="14"/>
  <c r="AA401" i="14"/>
  <c r="F401" i="14"/>
  <c r="AJ400" i="14"/>
  <c r="AG400" i="14"/>
  <c r="AD400" i="14"/>
  <c r="AA400" i="14"/>
  <c r="F400" i="14"/>
  <c r="AJ399" i="14"/>
  <c r="AG399" i="14"/>
  <c r="AD399" i="14"/>
  <c r="AA399" i="14"/>
  <c r="F399" i="14"/>
  <c r="AJ398" i="14"/>
  <c r="AG398" i="14"/>
  <c r="AD398" i="14"/>
  <c r="AA398" i="14"/>
  <c r="F398" i="14"/>
  <c r="AJ397" i="14"/>
  <c r="AG397" i="14"/>
  <c r="AD397" i="14"/>
  <c r="AA397" i="14"/>
  <c r="F397" i="14"/>
  <c r="AJ396" i="14"/>
  <c r="AG396" i="14"/>
  <c r="AD396" i="14"/>
  <c r="AA396" i="14"/>
  <c r="F396" i="14"/>
  <c r="AJ395" i="14"/>
  <c r="AG395" i="14"/>
  <c r="AD395" i="14"/>
  <c r="AA395" i="14"/>
  <c r="F395" i="14"/>
  <c r="AJ394" i="14"/>
  <c r="AG394" i="14"/>
  <c r="AD394" i="14"/>
  <c r="AA394" i="14"/>
  <c r="F394" i="14"/>
  <c r="AJ393" i="14"/>
  <c r="AG393" i="14"/>
  <c r="AD393" i="14"/>
  <c r="AA393" i="14"/>
  <c r="F393" i="14"/>
  <c r="AJ392" i="14"/>
  <c r="AG392" i="14"/>
  <c r="AD392" i="14"/>
  <c r="AA392" i="14"/>
  <c r="F392" i="14"/>
  <c r="AJ391" i="14"/>
  <c r="AG391" i="14"/>
  <c r="AD391" i="14"/>
  <c r="AA391" i="14"/>
  <c r="F391" i="14"/>
  <c r="D391" i="14" s="1"/>
  <c r="AJ390" i="14"/>
  <c r="AG390" i="14"/>
  <c r="AD390" i="14"/>
  <c r="AA390" i="14"/>
  <c r="F390" i="14"/>
  <c r="AJ389" i="14"/>
  <c r="AG389" i="14"/>
  <c r="AD389" i="14"/>
  <c r="AA389" i="14"/>
  <c r="F389" i="14"/>
  <c r="AJ388" i="14"/>
  <c r="AG388" i="14"/>
  <c r="AD388" i="14"/>
  <c r="AA388" i="14"/>
  <c r="F388" i="14"/>
  <c r="AJ387" i="14"/>
  <c r="AG387" i="14"/>
  <c r="AD387" i="14"/>
  <c r="AA387" i="14"/>
  <c r="F387" i="14"/>
  <c r="AJ386" i="14"/>
  <c r="AG386" i="14"/>
  <c r="AD386" i="14"/>
  <c r="AA386" i="14"/>
  <c r="F386" i="14"/>
  <c r="D386" i="14"/>
  <c r="AJ385" i="14"/>
  <c r="AG385" i="14"/>
  <c r="AD385" i="14"/>
  <c r="AA385" i="14"/>
  <c r="F385" i="14"/>
  <c r="AJ384" i="14"/>
  <c r="AG384" i="14"/>
  <c r="AD384" i="14"/>
  <c r="AA384" i="14"/>
  <c r="F384" i="14"/>
  <c r="AJ383" i="14"/>
  <c r="AG383" i="14"/>
  <c r="AD383" i="14"/>
  <c r="AA383" i="14"/>
  <c r="F383" i="14"/>
  <c r="AJ382" i="14"/>
  <c r="AG382" i="14"/>
  <c r="AD382" i="14"/>
  <c r="AA382" i="14"/>
  <c r="F382" i="14"/>
  <c r="AJ381" i="14"/>
  <c r="AG381" i="14"/>
  <c r="AD381" i="14"/>
  <c r="AA381" i="14"/>
  <c r="F381" i="14"/>
  <c r="AJ380" i="14"/>
  <c r="AG380" i="14"/>
  <c r="AD380" i="14"/>
  <c r="AA380" i="14"/>
  <c r="F380" i="14"/>
  <c r="AJ379" i="14"/>
  <c r="AG379" i="14"/>
  <c r="AD379" i="14"/>
  <c r="AA379" i="14"/>
  <c r="F379" i="14"/>
  <c r="AJ378" i="14"/>
  <c r="AG378" i="14"/>
  <c r="AD378" i="14"/>
  <c r="AA378" i="14"/>
  <c r="F378" i="14"/>
  <c r="AJ377" i="14"/>
  <c r="AG377" i="14"/>
  <c r="AD377" i="14"/>
  <c r="AA377" i="14"/>
  <c r="F377" i="14"/>
  <c r="AJ376" i="14"/>
  <c r="AG376" i="14"/>
  <c r="AD376" i="14"/>
  <c r="AA376" i="14"/>
  <c r="F376" i="14"/>
  <c r="AJ375" i="14"/>
  <c r="AG375" i="14"/>
  <c r="AD375" i="14"/>
  <c r="AA375" i="14"/>
  <c r="F375" i="14"/>
  <c r="AJ374" i="14"/>
  <c r="AG374" i="14"/>
  <c r="AD374" i="14"/>
  <c r="AA374" i="14"/>
  <c r="F374" i="14"/>
  <c r="AJ373" i="14"/>
  <c r="AG373" i="14"/>
  <c r="AD373" i="14"/>
  <c r="AA373" i="14"/>
  <c r="F373" i="14"/>
  <c r="AJ372" i="14"/>
  <c r="AG372" i="14"/>
  <c r="AD372" i="14"/>
  <c r="AA372" i="14"/>
  <c r="F372" i="14"/>
  <c r="AJ371" i="14"/>
  <c r="AG371" i="14"/>
  <c r="AD371" i="14"/>
  <c r="AA371" i="14"/>
  <c r="F371" i="14"/>
  <c r="AJ370" i="14"/>
  <c r="AG370" i="14"/>
  <c r="AD370" i="14"/>
  <c r="AA370" i="14"/>
  <c r="F370" i="14"/>
  <c r="AJ369" i="14"/>
  <c r="AG369" i="14"/>
  <c r="AD369" i="14"/>
  <c r="AA369" i="14"/>
  <c r="F369" i="14"/>
  <c r="AJ368" i="14"/>
  <c r="AG368" i="14"/>
  <c r="AD368" i="14"/>
  <c r="AA368" i="14"/>
  <c r="F368" i="14"/>
  <c r="AJ367" i="14"/>
  <c r="AG367" i="14"/>
  <c r="AD367" i="14"/>
  <c r="AA367" i="14"/>
  <c r="F367" i="14"/>
  <c r="AJ366" i="14"/>
  <c r="AG366" i="14"/>
  <c r="AD366" i="14"/>
  <c r="AA366" i="14"/>
  <c r="F366" i="14"/>
  <c r="AJ365" i="14"/>
  <c r="AG365" i="14"/>
  <c r="AD365" i="14"/>
  <c r="AA365" i="14"/>
  <c r="F365" i="14"/>
  <c r="AJ364" i="14"/>
  <c r="AG364" i="14"/>
  <c r="AD364" i="14"/>
  <c r="AA364" i="14"/>
  <c r="F364" i="14"/>
  <c r="AJ363" i="14"/>
  <c r="AG363" i="14"/>
  <c r="AD363" i="14"/>
  <c r="AA363" i="14"/>
  <c r="F363" i="14"/>
  <c r="AJ362" i="14"/>
  <c r="AG362" i="14"/>
  <c r="AD362" i="14"/>
  <c r="AA362" i="14"/>
  <c r="F362" i="14"/>
  <c r="AJ361" i="14"/>
  <c r="AG361" i="14"/>
  <c r="AD361" i="14"/>
  <c r="AA361" i="14"/>
  <c r="F361" i="14"/>
  <c r="AJ360" i="14"/>
  <c r="AG360" i="14"/>
  <c r="AD360" i="14"/>
  <c r="AA360" i="14"/>
  <c r="F360" i="14"/>
  <c r="AJ359" i="14"/>
  <c r="AG359" i="14"/>
  <c r="AD359" i="14"/>
  <c r="AA359" i="14"/>
  <c r="F359" i="14"/>
  <c r="AJ358" i="14"/>
  <c r="AG358" i="14"/>
  <c r="AD358" i="14"/>
  <c r="AA358" i="14"/>
  <c r="F358" i="14"/>
  <c r="AJ357" i="14"/>
  <c r="AG357" i="14"/>
  <c r="AD357" i="14"/>
  <c r="AA357" i="14"/>
  <c r="F357" i="14"/>
  <c r="AJ356" i="14"/>
  <c r="AG356" i="14"/>
  <c r="AD356" i="14"/>
  <c r="AA356" i="14"/>
  <c r="F356" i="14"/>
  <c r="AJ355" i="14"/>
  <c r="AG355" i="14"/>
  <c r="AD355" i="14"/>
  <c r="AA355" i="14"/>
  <c r="F355" i="14"/>
  <c r="AJ354" i="14"/>
  <c r="AG354" i="14"/>
  <c r="AD354" i="14"/>
  <c r="AA354" i="14"/>
  <c r="F354" i="14"/>
  <c r="AJ353" i="14"/>
  <c r="AG353" i="14"/>
  <c r="AD353" i="14"/>
  <c r="AA353" i="14"/>
  <c r="F353" i="14"/>
  <c r="AJ352" i="14"/>
  <c r="AG352" i="14"/>
  <c r="AD352" i="14"/>
  <c r="AA352" i="14"/>
  <c r="F352" i="14"/>
  <c r="AJ351" i="14"/>
  <c r="AG351" i="14"/>
  <c r="AD351" i="14"/>
  <c r="AA351" i="14"/>
  <c r="F351" i="14"/>
  <c r="AJ350" i="14"/>
  <c r="AG350" i="14"/>
  <c r="AD350" i="14"/>
  <c r="AA350" i="14"/>
  <c r="F350" i="14"/>
  <c r="AJ349" i="14"/>
  <c r="AG349" i="14"/>
  <c r="AD349" i="14"/>
  <c r="AA349" i="14"/>
  <c r="F349" i="14"/>
  <c r="AJ348" i="14"/>
  <c r="AG348" i="14"/>
  <c r="AD348" i="14"/>
  <c r="AA348" i="14"/>
  <c r="F348" i="14"/>
  <c r="AJ347" i="14"/>
  <c r="AG347" i="14"/>
  <c r="AD347" i="14"/>
  <c r="AA347" i="14"/>
  <c r="F347" i="14"/>
  <c r="AJ346" i="14"/>
  <c r="AG346" i="14"/>
  <c r="AD346" i="14"/>
  <c r="AA346" i="14"/>
  <c r="F346" i="14"/>
  <c r="AJ345" i="14"/>
  <c r="AG345" i="14"/>
  <c r="AD345" i="14"/>
  <c r="AA345" i="14"/>
  <c r="F345" i="14"/>
  <c r="D345" i="14" s="1"/>
  <c r="AJ344" i="14"/>
  <c r="AG344" i="14"/>
  <c r="AD344" i="14"/>
  <c r="AA344" i="14"/>
  <c r="F344" i="14"/>
  <c r="AJ343" i="14"/>
  <c r="AG343" i="14"/>
  <c r="AD343" i="14"/>
  <c r="AA343" i="14"/>
  <c r="F343" i="14"/>
  <c r="D343" i="14" s="1"/>
  <c r="AJ342" i="14"/>
  <c r="AG342" i="14"/>
  <c r="AD342" i="14"/>
  <c r="AA342" i="14"/>
  <c r="F342" i="14"/>
  <c r="AJ341" i="14"/>
  <c r="AG341" i="14"/>
  <c r="AD341" i="14"/>
  <c r="AA341" i="14"/>
  <c r="F341" i="14"/>
  <c r="AJ340" i="14"/>
  <c r="AG340" i="14"/>
  <c r="AD340" i="14"/>
  <c r="AA340" i="14"/>
  <c r="F340" i="14"/>
  <c r="D340" i="14" s="1"/>
  <c r="AJ339" i="14"/>
  <c r="AG339" i="14"/>
  <c r="AD339" i="14"/>
  <c r="AA339" i="14"/>
  <c r="F339" i="14"/>
  <c r="AJ338" i="14"/>
  <c r="AG338" i="14"/>
  <c r="AD338" i="14"/>
  <c r="AA338" i="14"/>
  <c r="F338" i="14"/>
  <c r="AJ337" i="14"/>
  <c r="AG337" i="14"/>
  <c r="AD337" i="14"/>
  <c r="AA337" i="14"/>
  <c r="F337" i="14"/>
  <c r="AJ336" i="14"/>
  <c r="AG336" i="14"/>
  <c r="AD336" i="14"/>
  <c r="AA336" i="14"/>
  <c r="F336" i="14"/>
  <c r="AJ335" i="14"/>
  <c r="AG335" i="14"/>
  <c r="AD335" i="14"/>
  <c r="AA335" i="14"/>
  <c r="F335" i="14"/>
  <c r="AJ334" i="14"/>
  <c r="AG334" i="14"/>
  <c r="AD334" i="14"/>
  <c r="AA334" i="14"/>
  <c r="F334" i="14"/>
  <c r="AJ333" i="14"/>
  <c r="AG333" i="14"/>
  <c r="AD333" i="14"/>
  <c r="AA333" i="14"/>
  <c r="F333" i="14"/>
  <c r="D333" i="14" s="1"/>
  <c r="AJ332" i="14"/>
  <c r="AG332" i="14"/>
  <c r="AD332" i="14"/>
  <c r="AA332" i="14"/>
  <c r="F332" i="14"/>
  <c r="AJ331" i="14"/>
  <c r="AG331" i="14"/>
  <c r="AD331" i="14"/>
  <c r="AA331" i="14"/>
  <c r="F331" i="14"/>
  <c r="AJ330" i="14"/>
  <c r="AG330" i="14"/>
  <c r="AD330" i="14"/>
  <c r="AA330" i="14"/>
  <c r="F330" i="14"/>
  <c r="AJ329" i="14"/>
  <c r="AG329" i="14"/>
  <c r="AD329" i="14"/>
  <c r="AA329" i="14"/>
  <c r="F329" i="14"/>
  <c r="AJ328" i="14"/>
  <c r="AG328" i="14"/>
  <c r="AD328" i="14"/>
  <c r="AA328" i="14"/>
  <c r="F328" i="14"/>
  <c r="AJ327" i="14"/>
  <c r="AG327" i="14"/>
  <c r="AD327" i="14"/>
  <c r="AA327" i="14"/>
  <c r="F327" i="14"/>
  <c r="AJ326" i="14"/>
  <c r="AG326" i="14"/>
  <c r="AD326" i="14"/>
  <c r="AA326" i="14"/>
  <c r="F326" i="14"/>
  <c r="AJ325" i="14"/>
  <c r="AG325" i="14"/>
  <c r="AD325" i="14"/>
  <c r="AA325" i="14"/>
  <c r="F325" i="14"/>
  <c r="D325" i="14" s="1"/>
  <c r="C325" i="14" s="1"/>
  <c r="AJ324" i="14"/>
  <c r="AG324" i="14"/>
  <c r="AD324" i="14"/>
  <c r="AA324" i="14"/>
  <c r="F324" i="14"/>
  <c r="AJ323" i="14"/>
  <c r="AG323" i="14"/>
  <c r="AD323" i="14"/>
  <c r="AA323" i="14"/>
  <c r="F323" i="14"/>
  <c r="AJ322" i="14"/>
  <c r="AG322" i="14"/>
  <c r="AD322" i="14"/>
  <c r="AA322" i="14"/>
  <c r="F322" i="14"/>
  <c r="AJ321" i="14"/>
  <c r="AG321" i="14"/>
  <c r="AD321" i="14"/>
  <c r="AA321" i="14"/>
  <c r="F321" i="14"/>
  <c r="AJ320" i="14"/>
  <c r="AG320" i="14"/>
  <c r="AD320" i="14"/>
  <c r="AA320" i="14"/>
  <c r="F320" i="14"/>
  <c r="AJ319" i="14"/>
  <c r="AG319" i="14"/>
  <c r="AD319" i="14"/>
  <c r="AA319" i="14"/>
  <c r="F319" i="14"/>
  <c r="AJ318" i="14"/>
  <c r="AG318" i="14"/>
  <c r="AD318" i="14"/>
  <c r="AA318" i="14"/>
  <c r="F318" i="14"/>
  <c r="AJ317" i="14"/>
  <c r="AG317" i="14"/>
  <c r="AD317" i="14"/>
  <c r="AA317" i="14"/>
  <c r="F317" i="14"/>
  <c r="D317" i="14"/>
  <c r="AJ316" i="14"/>
  <c r="AG316" i="14"/>
  <c r="AD316" i="14"/>
  <c r="AA316" i="14"/>
  <c r="F316" i="14"/>
  <c r="AJ315" i="14"/>
  <c r="AG315" i="14"/>
  <c r="AD315" i="14"/>
  <c r="AA315" i="14"/>
  <c r="F315" i="14"/>
  <c r="AJ314" i="14"/>
  <c r="AG314" i="14"/>
  <c r="AD314" i="14"/>
  <c r="AA314" i="14"/>
  <c r="F314" i="14"/>
  <c r="AJ313" i="14"/>
  <c r="AG313" i="14"/>
  <c r="AD313" i="14"/>
  <c r="AA313" i="14"/>
  <c r="F313" i="14"/>
  <c r="D313" i="14" s="1"/>
  <c r="AJ312" i="14"/>
  <c r="AG312" i="14"/>
  <c r="AD312" i="14"/>
  <c r="AA312" i="14"/>
  <c r="F312" i="14"/>
  <c r="AJ311" i="14"/>
  <c r="AG311" i="14"/>
  <c r="AD311" i="14"/>
  <c r="AA311" i="14"/>
  <c r="F311" i="14"/>
  <c r="AJ310" i="14"/>
  <c r="AG310" i="14"/>
  <c r="AD310" i="14"/>
  <c r="AA310" i="14"/>
  <c r="F310" i="14"/>
  <c r="AJ309" i="14"/>
  <c r="AG309" i="14"/>
  <c r="AD309" i="14"/>
  <c r="AA309" i="14"/>
  <c r="F309" i="14"/>
  <c r="AJ308" i="14"/>
  <c r="AG308" i="14"/>
  <c r="AD308" i="14"/>
  <c r="AA308" i="14"/>
  <c r="F308" i="14"/>
  <c r="AJ307" i="14"/>
  <c r="AG307" i="14"/>
  <c r="AD307" i="14"/>
  <c r="AA307" i="14"/>
  <c r="F307" i="14"/>
  <c r="AJ306" i="14"/>
  <c r="AG306" i="14"/>
  <c r="AD306" i="14"/>
  <c r="AA306" i="14"/>
  <c r="F306" i="14"/>
  <c r="AJ305" i="14"/>
  <c r="AG305" i="14"/>
  <c r="AD305" i="14"/>
  <c r="AA305" i="14"/>
  <c r="F305" i="14"/>
  <c r="D305" i="14" s="1"/>
  <c r="AJ304" i="14"/>
  <c r="AG304" i="14"/>
  <c r="AD304" i="14"/>
  <c r="AA304" i="14"/>
  <c r="F304" i="14"/>
  <c r="D304" i="14"/>
  <c r="AJ303" i="14"/>
  <c r="AG303" i="14"/>
  <c r="AD303" i="14"/>
  <c r="AA303" i="14"/>
  <c r="F303" i="14"/>
  <c r="AJ302" i="14"/>
  <c r="AG302" i="14"/>
  <c r="AD302" i="14"/>
  <c r="AA302" i="14"/>
  <c r="F302" i="14"/>
  <c r="AJ301" i="14"/>
  <c r="AG301" i="14"/>
  <c r="AD301" i="14"/>
  <c r="AA301" i="14"/>
  <c r="F301" i="14"/>
  <c r="AJ300" i="14"/>
  <c r="AG300" i="14"/>
  <c r="AD300" i="14"/>
  <c r="AA300" i="14"/>
  <c r="F300" i="14"/>
  <c r="AJ299" i="14"/>
  <c r="AG299" i="14"/>
  <c r="AD299" i="14"/>
  <c r="AA299" i="14"/>
  <c r="F299" i="14"/>
  <c r="D299" i="14" s="1"/>
  <c r="AJ298" i="14"/>
  <c r="AG298" i="14"/>
  <c r="AD298" i="14"/>
  <c r="AA298" i="14"/>
  <c r="F298" i="14"/>
  <c r="AJ297" i="14"/>
  <c r="AG297" i="14"/>
  <c r="AD297" i="14"/>
  <c r="AA297" i="14"/>
  <c r="F297" i="14"/>
  <c r="AJ296" i="14"/>
  <c r="AG296" i="14"/>
  <c r="AD296" i="14"/>
  <c r="AA296" i="14"/>
  <c r="F296" i="14"/>
  <c r="AJ295" i="14"/>
  <c r="AG295" i="14"/>
  <c r="AD295" i="14"/>
  <c r="AA295" i="14"/>
  <c r="F295" i="14"/>
  <c r="AJ294" i="14"/>
  <c r="AG294" i="14"/>
  <c r="AD294" i="14"/>
  <c r="AA294" i="14"/>
  <c r="F294" i="14"/>
  <c r="AJ293" i="14"/>
  <c r="AG293" i="14"/>
  <c r="AD293" i="14"/>
  <c r="AA293" i="14"/>
  <c r="F293" i="14"/>
  <c r="AJ292" i="14"/>
  <c r="AG292" i="14"/>
  <c r="AD292" i="14"/>
  <c r="AA292" i="14"/>
  <c r="F292" i="14"/>
  <c r="AJ291" i="14"/>
  <c r="AG291" i="14"/>
  <c r="AD291" i="14"/>
  <c r="AA291" i="14"/>
  <c r="F291" i="14"/>
  <c r="AJ290" i="14"/>
  <c r="AG290" i="14"/>
  <c r="AD290" i="14"/>
  <c r="AA290" i="14"/>
  <c r="F290" i="14"/>
  <c r="AJ289" i="14"/>
  <c r="AG289" i="14"/>
  <c r="AD289" i="14"/>
  <c r="AA289" i="14"/>
  <c r="F289" i="14"/>
  <c r="AJ288" i="14"/>
  <c r="AG288" i="14"/>
  <c r="AD288" i="14"/>
  <c r="AA288" i="14"/>
  <c r="F288" i="14"/>
  <c r="AJ287" i="14"/>
  <c r="AG287" i="14"/>
  <c r="AD287" i="14"/>
  <c r="AA287" i="14"/>
  <c r="F287" i="14"/>
  <c r="AJ286" i="14"/>
  <c r="AG286" i="14"/>
  <c r="AD286" i="14"/>
  <c r="AA286" i="14"/>
  <c r="F286" i="14"/>
  <c r="AJ285" i="14"/>
  <c r="AG285" i="14"/>
  <c r="AD285" i="14"/>
  <c r="AA285" i="14"/>
  <c r="F285" i="14"/>
  <c r="D285" i="14" s="1"/>
  <c r="AJ284" i="14"/>
  <c r="AG284" i="14"/>
  <c r="AD284" i="14"/>
  <c r="AA284" i="14"/>
  <c r="F284" i="14"/>
  <c r="AJ283" i="14"/>
  <c r="AG283" i="14"/>
  <c r="AD283" i="14"/>
  <c r="AA283" i="14"/>
  <c r="F283" i="14"/>
  <c r="AJ282" i="14"/>
  <c r="AG282" i="14"/>
  <c r="AD282" i="14"/>
  <c r="AA282" i="14"/>
  <c r="F282" i="14"/>
  <c r="AJ281" i="14"/>
  <c r="AG281" i="14"/>
  <c r="AD281" i="14"/>
  <c r="AA281" i="14"/>
  <c r="F281" i="14"/>
  <c r="AJ280" i="14"/>
  <c r="AG280" i="14"/>
  <c r="AD280" i="14"/>
  <c r="AA280" i="14"/>
  <c r="F280" i="14"/>
  <c r="AJ279" i="14"/>
  <c r="AG279" i="14"/>
  <c r="AD279" i="14"/>
  <c r="AA279" i="14"/>
  <c r="F279" i="14"/>
  <c r="AJ278" i="14"/>
  <c r="AG278" i="14"/>
  <c r="AD278" i="14"/>
  <c r="AA278" i="14"/>
  <c r="F278" i="14"/>
  <c r="AJ277" i="14"/>
  <c r="AG277" i="14"/>
  <c r="AD277" i="14"/>
  <c r="AA277" i="14"/>
  <c r="F277" i="14"/>
  <c r="AJ276" i="14"/>
  <c r="AG276" i="14"/>
  <c r="AD276" i="14"/>
  <c r="AA276" i="14"/>
  <c r="F276" i="14"/>
  <c r="AJ275" i="14"/>
  <c r="AG275" i="14"/>
  <c r="AD275" i="14"/>
  <c r="AA275" i="14"/>
  <c r="F275" i="14"/>
  <c r="AJ274" i="14"/>
  <c r="AG274" i="14"/>
  <c r="AD274" i="14"/>
  <c r="AA274" i="14"/>
  <c r="F274" i="14"/>
  <c r="AJ273" i="14"/>
  <c r="AG273" i="14"/>
  <c r="AD273" i="14"/>
  <c r="AA273" i="14"/>
  <c r="F273" i="14"/>
  <c r="AJ272" i="14"/>
  <c r="AG272" i="14"/>
  <c r="AD272" i="14"/>
  <c r="AA272" i="14"/>
  <c r="F272" i="14"/>
  <c r="AJ271" i="14"/>
  <c r="AG271" i="14"/>
  <c r="AD271" i="14"/>
  <c r="AA271" i="14"/>
  <c r="F271" i="14"/>
  <c r="AJ270" i="14"/>
  <c r="AG270" i="14"/>
  <c r="AD270" i="14"/>
  <c r="AA270" i="14"/>
  <c r="F270" i="14"/>
  <c r="AJ269" i="14"/>
  <c r="AG269" i="14"/>
  <c r="AD269" i="14"/>
  <c r="AA269" i="14"/>
  <c r="F269" i="14"/>
  <c r="AJ268" i="14"/>
  <c r="AG268" i="14"/>
  <c r="AD268" i="14"/>
  <c r="AA268" i="14"/>
  <c r="F268" i="14"/>
  <c r="AJ267" i="14"/>
  <c r="AG267" i="14"/>
  <c r="AD267" i="14"/>
  <c r="AA267" i="14"/>
  <c r="F267" i="14"/>
  <c r="AJ266" i="14"/>
  <c r="AG266" i="14"/>
  <c r="AD266" i="14"/>
  <c r="AA266" i="14"/>
  <c r="F266" i="14"/>
  <c r="AJ265" i="14"/>
  <c r="AG265" i="14"/>
  <c r="AD265" i="14"/>
  <c r="AA265" i="14"/>
  <c r="F265" i="14"/>
  <c r="AJ264" i="14"/>
  <c r="AG264" i="14"/>
  <c r="AD264" i="14"/>
  <c r="AA264" i="14"/>
  <c r="F264" i="14"/>
  <c r="AJ263" i="14"/>
  <c r="AG263" i="14"/>
  <c r="AD263" i="14"/>
  <c r="AA263" i="14"/>
  <c r="F263" i="14"/>
  <c r="AJ262" i="14"/>
  <c r="AG262" i="14"/>
  <c r="AD262" i="14"/>
  <c r="AA262" i="14"/>
  <c r="F262" i="14"/>
  <c r="AJ261" i="14"/>
  <c r="AG261" i="14"/>
  <c r="AD261" i="14"/>
  <c r="AA261" i="14"/>
  <c r="F261" i="14"/>
  <c r="AJ260" i="14"/>
  <c r="AG260" i="14"/>
  <c r="AD260" i="14"/>
  <c r="AA260" i="14"/>
  <c r="F260" i="14"/>
  <c r="AJ259" i="14"/>
  <c r="AG259" i="14"/>
  <c r="AD259" i="14"/>
  <c r="AA259" i="14"/>
  <c r="F259" i="14"/>
  <c r="AJ258" i="14"/>
  <c r="AG258" i="14"/>
  <c r="AD258" i="14"/>
  <c r="AA258" i="14"/>
  <c r="F258" i="14"/>
  <c r="AJ257" i="14"/>
  <c r="AG257" i="14"/>
  <c r="AD257" i="14"/>
  <c r="AA257" i="14"/>
  <c r="F257" i="14"/>
  <c r="AJ256" i="14"/>
  <c r="AG256" i="14"/>
  <c r="AD256" i="14"/>
  <c r="AA256" i="14"/>
  <c r="F256" i="14"/>
  <c r="AJ255" i="14"/>
  <c r="AG255" i="14"/>
  <c r="AD255" i="14"/>
  <c r="AA255" i="14"/>
  <c r="F255" i="14"/>
  <c r="AJ254" i="14"/>
  <c r="AG254" i="14"/>
  <c r="AD254" i="14"/>
  <c r="AA254" i="14"/>
  <c r="F254" i="14"/>
  <c r="AJ253" i="14"/>
  <c r="AG253" i="14"/>
  <c r="AD253" i="14"/>
  <c r="AA253" i="14"/>
  <c r="F253" i="14"/>
  <c r="AJ252" i="14"/>
  <c r="AG252" i="14"/>
  <c r="AD252" i="14"/>
  <c r="AA252" i="14"/>
  <c r="F252" i="14"/>
  <c r="AJ251" i="14"/>
  <c r="AG251" i="14"/>
  <c r="AD251" i="14"/>
  <c r="AA251" i="14"/>
  <c r="F251" i="14"/>
  <c r="D251" i="14"/>
  <c r="AJ250" i="14"/>
  <c r="AG250" i="14"/>
  <c r="AD250" i="14"/>
  <c r="AA250" i="14"/>
  <c r="F250" i="14"/>
  <c r="D250" i="14" s="1"/>
  <c r="AJ249" i="14"/>
  <c r="AG249" i="14"/>
  <c r="AD249" i="14"/>
  <c r="AA249" i="14"/>
  <c r="F249" i="14"/>
  <c r="AJ248" i="14"/>
  <c r="AG248" i="14"/>
  <c r="AD248" i="14"/>
  <c r="AA248" i="14"/>
  <c r="F248" i="14"/>
  <c r="AJ247" i="14"/>
  <c r="AG247" i="14"/>
  <c r="AD247" i="14"/>
  <c r="AA247" i="14"/>
  <c r="F247" i="14"/>
  <c r="AJ246" i="14"/>
  <c r="AG246" i="14"/>
  <c r="AD246" i="14"/>
  <c r="AA246" i="14"/>
  <c r="F246" i="14"/>
  <c r="AJ245" i="14"/>
  <c r="AG245" i="14"/>
  <c r="AD245" i="14"/>
  <c r="AA245" i="14"/>
  <c r="F245" i="14"/>
  <c r="D245" i="14"/>
  <c r="AJ244" i="14"/>
  <c r="AG244" i="14"/>
  <c r="AD244" i="14"/>
  <c r="AA244" i="14"/>
  <c r="F244" i="14"/>
  <c r="D244" i="14" s="1"/>
  <c r="AJ243" i="14"/>
  <c r="AG243" i="14"/>
  <c r="AD243" i="14"/>
  <c r="AA243" i="14"/>
  <c r="F243" i="14"/>
  <c r="D243" i="14"/>
  <c r="AJ242" i="14"/>
  <c r="AG242" i="14"/>
  <c r="AD242" i="14"/>
  <c r="AA242" i="14"/>
  <c r="F242" i="14"/>
  <c r="AJ241" i="14"/>
  <c r="AG241" i="14"/>
  <c r="AD241" i="14"/>
  <c r="AA241" i="14"/>
  <c r="F241" i="14"/>
  <c r="AJ240" i="14"/>
  <c r="AG240" i="14"/>
  <c r="AD240" i="14"/>
  <c r="AA240" i="14"/>
  <c r="F240" i="14"/>
  <c r="AJ239" i="14"/>
  <c r="AG239" i="14"/>
  <c r="AD239" i="14"/>
  <c r="AA239" i="14"/>
  <c r="F239" i="14"/>
  <c r="AJ238" i="14"/>
  <c r="AG238" i="14"/>
  <c r="AD238" i="14"/>
  <c r="AA238" i="14"/>
  <c r="F238" i="14"/>
  <c r="D238" i="14" s="1"/>
  <c r="AJ237" i="14"/>
  <c r="AG237" i="14"/>
  <c r="AD237" i="14"/>
  <c r="AA237" i="14"/>
  <c r="F237" i="14"/>
  <c r="D237" i="14"/>
  <c r="AJ236" i="14"/>
  <c r="AG236" i="14"/>
  <c r="AD236" i="14"/>
  <c r="AA236" i="14"/>
  <c r="F236" i="14"/>
  <c r="AJ235" i="14"/>
  <c r="AG235" i="14"/>
  <c r="AD235" i="14"/>
  <c r="AA235" i="14"/>
  <c r="F235" i="14"/>
  <c r="D235" i="14" s="1"/>
  <c r="AJ234" i="14"/>
  <c r="AG234" i="14"/>
  <c r="AD234" i="14"/>
  <c r="AA234" i="14"/>
  <c r="F234" i="14"/>
  <c r="AJ233" i="14"/>
  <c r="AG233" i="14"/>
  <c r="AD233" i="14"/>
  <c r="AA233" i="14"/>
  <c r="F233" i="14"/>
  <c r="D233" i="14" s="1"/>
  <c r="C233" i="14" s="1"/>
  <c r="AJ232" i="14"/>
  <c r="AG232" i="14"/>
  <c r="AD232" i="14"/>
  <c r="AA232" i="14"/>
  <c r="F232" i="14"/>
  <c r="AJ231" i="14"/>
  <c r="AG231" i="14"/>
  <c r="AD231" i="14"/>
  <c r="AA231" i="14"/>
  <c r="F231" i="14"/>
  <c r="D231" i="14" s="1"/>
  <c r="AJ230" i="14"/>
  <c r="AG230" i="14"/>
  <c r="AD230" i="14"/>
  <c r="AA230" i="14"/>
  <c r="F230" i="14"/>
  <c r="D230" i="14"/>
  <c r="AJ229" i="14"/>
  <c r="AG229" i="14"/>
  <c r="AD229" i="14"/>
  <c r="AA229" i="14"/>
  <c r="F229" i="14"/>
  <c r="AJ228" i="14"/>
  <c r="AG228" i="14"/>
  <c r="AD228" i="14"/>
  <c r="AA228" i="14"/>
  <c r="F228" i="14"/>
  <c r="D228" i="14" s="1"/>
  <c r="AJ227" i="14"/>
  <c r="AG227" i="14"/>
  <c r="AD227" i="14"/>
  <c r="AA227" i="14"/>
  <c r="F227" i="14"/>
  <c r="AJ226" i="14"/>
  <c r="AG226" i="14"/>
  <c r="AD226" i="14"/>
  <c r="AA226" i="14"/>
  <c r="F226" i="14"/>
  <c r="D226" i="14" s="1"/>
  <c r="AJ225" i="14"/>
  <c r="AG225" i="14"/>
  <c r="AD225" i="14"/>
  <c r="AA225" i="14"/>
  <c r="F225" i="14"/>
  <c r="AJ224" i="14"/>
  <c r="AG224" i="14"/>
  <c r="AD224" i="14"/>
  <c r="AA224" i="14"/>
  <c r="F224" i="14"/>
  <c r="AJ223" i="14"/>
  <c r="AG223" i="14"/>
  <c r="AD223" i="14"/>
  <c r="AA223" i="14"/>
  <c r="F223" i="14"/>
  <c r="D223" i="14" s="1"/>
  <c r="AJ222" i="14"/>
  <c r="AG222" i="14"/>
  <c r="AD222" i="14"/>
  <c r="AA222" i="14"/>
  <c r="F222" i="14"/>
  <c r="AJ221" i="14"/>
  <c r="AG221" i="14"/>
  <c r="AD221" i="14"/>
  <c r="AA221" i="14"/>
  <c r="F221" i="14"/>
  <c r="D221" i="14" s="1"/>
  <c r="AJ220" i="14"/>
  <c r="AG220" i="14"/>
  <c r="AD220" i="14"/>
  <c r="AA220" i="14"/>
  <c r="F220" i="14"/>
  <c r="D220" i="14" s="1"/>
  <c r="AJ219" i="14"/>
  <c r="AG219" i="14"/>
  <c r="AD219" i="14"/>
  <c r="AA219" i="14"/>
  <c r="F219" i="14"/>
  <c r="D219" i="14"/>
  <c r="AJ218" i="14"/>
  <c r="AG218" i="14"/>
  <c r="AD218" i="14"/>
  <c r="AA218" i="14"/>
  <c r="F218" i="14"/>
  <c r="AJ217" i="14"/>
  <c r="AG217" i="14"/>
  <c r="AD217" i="14"/>
  <c r="AA217" i="14"/>
  <c r="F217" i="14"/>
  <c r="AJ216" i="14"/>
  <c r="AG216" i="14"/>
  <c r="AD216" i="14"/>
  <c r="AA216" i="14"/>
  <c r="F216" i="14"/>
  <c r="D216" i="14"/>
  <c r="C216" i="14" s="1"/>
  <c r="AJ215" i="14"/>
  <c r="AG215" i="14"/>
  <c r="AD215" i="14"/>
  <c r="AA215" i="14"/>
  <c r="F215" i="14"/>
  <c r="AJ214" i="14"/>
  <c r="AG214" i="14"/>
  <c r="AD214" i="14"/>
  <c r="AA214" i="14"/>
  <c r="F214" i="14"/>
  <c r="D214" i="14" s="1"/>
  <c r="AJ213" i="14"/>
  <c r="AG213" i="14"/>
  <c r="AD213" i="14"/>
  <c r="AA213" i="14"/>
  <c r="F213" i="14"/>
  <c r="AJ212" i="14"/>
  <c r="AG212" i="14"/>
  <c r="AD212" i="14"/>
  <c r="AA212" i="14"/>
  <c r="F212" i="14"/>
  <c r="AJ211" i="14"/>
  <c r="AG211" i="14"/>
  <c r="AD211" i="14"/>
  <c r="AA211" i="14"/>
  <c r="F211" i="14"/>
  <c r="AJ210" i="14"/>
  <c r="AG210" i="14"/>
  <c r="AD210" i="14"/>
  <c r="AA210" i="14"/>
  <c r="F210" i="14"/>
  <c r="AJ209" i="14"/>
  <c r="AG209" i="14"/>
  <c r="AD209" i="14"/>
  <c r="AA209" i="14"/>
  <c r="F209" i="14"/>
  <c r="D209" i="14" s="1"/>
  <c r="AJ208" i="14"/>
  <c r="AG208" i="14"/>
  <c r="AD208" i="14"/>
  <c r="AA208" i="14"/>
  <c r="F208" i="14"/>
  <c r="AJ207" i="14"/>
  <c r="AG207" i="14"/>
  <c r="AD207" i="14"/>
  <c r="AA207" i="14"/>
  <c r="F207" i="14"/>
  <c r="AJ206" i="14"/>
  <c r="AG206" i="14"/>
  <c r="AD206" i="14"/>
  <c r="AA206" i="14"/>
  <c r="F206" i="14"/>
  <c r="AJ205" i="14"/>
  <c r="AG205" i="14"/>
  <c r="AD205" i="14"/>
  <c r="AA205" i="14"/>
  <c r="F205" i="14"/>
  <c r="AJ204" i="14"/>
  <c r="AG204" i="14"/>
  <c r="AD204" i="14"/>
  <c r="AA204" i="14"/>
  <c r="F204" i="14"/>
  <c r="AJ203" i="14"/>
  <c r="AG203" i="14"/>
  <c r="AD203" i="14"/>
  <c r="AA203" i="14"/>
  <c r="F203" i="14"/>
  <c r="AJ202" i="14"/>
  <c r="AG202" i="14"/>
  <c r="AD202" i="14"/>
  <c r="AA202" i="14"/>
  <c r="F202" i="14"/>
  <c r="AJ201" i="14"/>
  <c r="AG201" i="14"/>
  <c r="AD201" i="14"/>
  <c r="AA201" i="14"/>
  <c r="F201" i="14"/>
  <c r="AJ200" i="14"/>
  <c r="AG200" i="14"/>
  <c r="AD200" i="14"/>
  <c r="AA200" i="14"/>
  <c r="F200" i="14"/>
  <c r="AJ199" i="14"/>
  <c r="AG199" i="14"/>
  <c r="AD199" i="14"/>
  <c r="AA199" i="14"/>
  <c r="F199" i="14"/>
  <c r="AJ198" i="14"/>
  <c r="AG198" i="14"/>
  <c r="AD198" i="14"/>
  <c r="AA198" i="14"/>
  <c r="F198" i="14"/>
  <c r="AJ197" i="14"/>
  <c r="AG197" i="14"/>
  <c r="AD197" i="14"/>
  <c r="AA197" i="14"/>
  <c r="F197" i="14"/>
  <c r="AJ196" i="14"/>
  <c r="AG196" i="14"/>
  <c r="AD196" i="14"/>
  <c r="AA196" i="14"/>
  <c r="F196" i="14"/>
  <c r="AJ195" i="14"/>
  <c r="AG195" i="14"/>
  <c r="AD195" i="14"/>
  <c r="AA195" i="14"/>
  <c r="F195" i="14"/>
  <c r="AJ194" i="14"/>
  <c r="AG194" i="14"/>
  <c r="AD194" i="14"/>
  <c r="AA194" i="14"/>
  <c r="F194" i="14"/>
  <c r="AJ193" i="14"/>
  <c r="AG193" i="14"/>
  <c r="AD193" i="14"/>
  <c r="AA193" i="14"/>
  <c r="F193" i="14"/>
  <c r="AJ192" i="14"/>
  <c r="AG192" i="14"/>
  <c r="AD192" i="14"/>
  <c r="AA192" i="14"/>
  <c r="F192" i="14"/>
  <c r="AJ191" i="14"/>
  <c r="AG191" i="14"/>
  <c r="AD191" i="14"/>
  <c r="AA191" i="14"/>
  <c r="F191" i="14"/>
  <c r="AJ190" i="14"/>
  <c r="AG190" i="14"/>
  <c r="AD190" i="14"/>
  <c r="AA190" i="14"/>
  <c r="F190" i="14"/>
  <c r="AJ189" i="14"/>
  <c r="AG189" i="14"/>
  <c r="AD189" i="14"/>
  <c r="AA189" i="14"/>
  <c r="F189" i="14"/>
  <c r="AJ188" i="14"/>
  <c r="AG188" i="14"/>
  <c r="AD188" i="14"/>
  <c r="AA188" i="14"/>
  <c r="F188" i="14"/>
  <c r="AJ187" i="14"/>
  <c r="AG187" i="14"/>
  <c r="AD187" i="14"/>
  <c r="AA187" i="14"/>
  <c r="F187" i="14"/>
  <c r="AJ186" i="14"/>
  <c r="AG186" i="14"/>
  <c r="AD186" i="14"/>
  <c r="AA186" i="14"/>
  <c r="F186" i="14"/>
  <c r="AJ185" i="14"/>
  <c r="AG185" i="14"/>
  <c r="AD185" i="14"/>
  <c r="AA185" i="14"/>
  <c r="F185" i="14"/>
  <c r="AJ184" i="14"/>
  <c r="AG184" i="14"/>
  <c r="AD184" i="14"/>
  <c r="AA184" i="14"/>
  <c r="F184" i="14"/>
  <c r="D184" i="14"/>
  <c r="AJ183" i="14"/>
  <c r="AG183" i="14"/>
  <c r="AD183" i="14"/>
  <c r="AA183" i="14"/>
  <c r="F183" i="14"/>
  <c r="D183" i="14" s="1"/>
  <c r="AJ182" i="14"/>
  <c r="AG182" i="14"/>
  <c r="AD182" i="14"/>
  <c r="AA182" i="14"/>
  <c r="F182" i="14"/>
  <c r="AJ181" i="14"/>
  <c r="AG181" i="14"/>
  <c r="AD181" i="14"/>
  <c r="AA181" i="14"/>
  <c r="F181" i="14"/>
  <c r="AJ180" i="14"/>
  <c r="AG180" i="14"/>
  <c r="AD180" i="14"/>
  <c r="AA180" i="14"/>
  <c r="F180" i="14"/>
  <c r="AJ179" i="14"/>
  <c r="AG179" i="14"/>
  <c r="AD179" i="14"/>
  <c r="AA179" i="14"/>
  <c r="F179" i="14"/>
  <c r="AJ178" i="14"/>
  <c r="AG178" i="14"/>
  <c r="AD178" i="14"/>
  <c r="AA178" i="14"/>
  <c r="F178" i="14"/>
  <c r="AJ177" i="14"/>
  <c r="AG177" i="14"/>
  <c r="AD177" i="14"/>
  <c r="AA177" i="14"/>
  <c r="F177" i="14"/>
  <c r="AJ176" i="14"/>
  <c r="AG176" i="14"/>
  <c r="AD176" i="14"/>
  <c r="AA176" i="14"/>
  <c r="F176" i="14"/>
  <c r="AJ175" i="14"/>
  <c r="AG175" i="14"/>
  <c r="AD175" i="14"/>
  <c r="AA175" i="14"/>
  <c r="F175" i="14"/>
  <c r="AJ173" i="14"/>
  <c r="AG173" i="14"/>
  <c r="AD173" i="14"/>
  <c r="AA173" i="14"/>
  <c r="F173" i="14"/>
  <c r="AJ172" i="14"/>
  <c r="AG172" i="14"/>
  <c r="AD172" i="14"/>
  <c r="AA172" i="14"/>
  <c r="F172" i="14"/>
  <c r="AJ171" i="14"/>
  <c r="AG171" i="14"/>
  <c r="AD171" i="14"/>
  <c r="AA171" i="14"/>
  <c r="F171" i="14"/>
  <c r="AJ170" i="14"/>
  <c r="AG170" i="14"/>
  <c r="AD170" i="14"/>
  <c r="AA170" i="14"/>
  <c r="F170" i="14"/>
  <c r="AJ169" i="14"/>
  <c r="AG169" i="14"/>
  <c r="AD169" i="14"/>
  <c r="AA169" i="14"/>
  <c r="F169" i="14"/>
  <c r="AJ168" i="14"/>
  <c r="AG168" i="14"/>
  <c r="AD168" i="14"/>
  <c r="AA168" i="14"/>
  <c r="F168" i="14"/>
  <c r="AJ167" i="14"/>
  <c r="AG167" i="14"/>
  <c r="AD167" i="14"/>
  <c r="AA167" i="14"/>
  <c r="F167" i="14"/>
  <c r="AJ166" i="14"/>
  <c r="AG166" i="14"/>
  <c r="AD166" i="14"/>
  <c r="AA166" i="14"/>
  <c r="F166" i="14"/>
  <c r="AJ165" i="14"/>
  <c r="AG165" i="14"/>
  <c r="AD165" i="14"/>
  <c r="AA165" i="14"/>
  <c r="F165" i="14"/>
  <c r="AJ164" i="14"/>
  <c r="AG164" i="14"/>
  <c r="AD164" i="14"/>
  <c r="AA164" i="14"/>
  <c r="F164" i="14"/>
  <c r="AJ163" i="14"/>
  <c r="AG163" i="14"/>
  <c r="AD163" i="14"/>
  <c r="AA163" i="14"/>
  <c r="F163" i="14"/>
  <c r="AJ162" i="14"/>
  <c r="AG162" i="14"/>
  <c r="AD162" i="14"/>
  <c r="AA162" i="14"/>
  <c r="F162" i="14"/>
  <c r="AJ161" i="14"/>
  <c r="AG161" i="14"/>
  <c r="AD161" i="14"/>
  <c r="AA161" i="14"/>
  <c r="F161" i="14"/>
  <c r="AJ160" i="14"/>
  <c r="AG160" i="14"/>
  <c r="AD160" i="14"/>
  <c r="AA160" i="14"/>
  <c r="F160" i="14"/>
  <c r="D160" i="14" s="1"/>
  <c r="AJ159" i="14"/>
  <c r="AG159" i="14"/>
  <c r="AD159" i="14"/>
  <c r="AA159" i="14"/>
  <c r="F159" i="14"/>
  <c r="AJ158" i="14"/>
  <c r="AG158" i="14"/>
  <c r="AD158" i="14"/>
  <c r="AA158" i="14"/>
  <c r="F158" i="14"/>
  <c r="D158" i="14"/>
  <c r="AJ157" i="14"/>
  <c r="AG157" i="14"/>
  <c r="AD157" i="14"/>
  <c r="AA157" i="14"/>
  <c r="F157" i="14"/>
  <c r="AJ156" i="14"/>
  <c r="AG156" i="14"/>
  <c r="AD156" i="14"/>
  <c r="AA156" i="14"/>
  <c r="F156" i="14"/>
  <c r="AJ155" i="14"/>
  <c r="AG155" i="14"/>
  <c r="AD155" i="14"/>
  <c r="AA155" i="14"/>
  <c r="F155" i="14"/>
  <c r="E155" i="14"/>
  <c r="AJ154" i="14"/>
  <c r="AG154" i="14"/>
  <c r="AD154" i="14"/>
  <c r="AA154" i="14"/>
  <c r="F154" i="14"/>
  <c r="AJ153" i="14"/>
  <c r="AG153" i="14"/>
  <c r="AD153" i="14"/>
  <c r="AA153" i="14"/>
  <c r="F153" i="14"/>
  <c r="D153" i="14"/>
  <c r="C153" i="14"/>
  <c r="AJ152" i="14"/>
  <c r="AG152" i="14"/>
  <c r="AD152" i="14"/>
  <c r="AA152" i="14"/>
  <c r="F152" i="14"/>
  <c r="D152" i="14" s="1"/>
  <c r="AJ151" i="14"/>
  <c r="AG151" i="14"/>
  <c r="AD151" i="14"/>
  <c r="AA151" i="14"/>
  <c r="F151" i="14"/>
  <c r="AJ150" i="14"/>
  <c r="AG150" i="14"/>
  <c r="AD150" i="14"/>
  <c r="AA150" i="14"/>
  <c r="F150" i="14"/>
  <c r="D150" i="14" s="1"/>
  <c r="AJ149" i="14"/>
  <c r="AG149" i="14"/>
  <c r="AD149" i="14"/>
  <c r="AA149" i="14"/>
  <c r="F149" i="14"/>
  <c r="AJ148" i="14"/>
  <c r="AG148" i="14"/>
  <c r="AD148" i="14"/>
  <c r="AA148" i="14"/>
  <c r="F148" i="14"/>
  <c r="D148" i="14"/>
  <c r="AJ147" i="14"/>
  <c r="AG147" i="14"/>
  <c r="AD147" i="14"/>
  <c r="AA147" i="14"/>
  <c r="F147" i="14"/>
  <c r="AJ146" i="14"/>
  <c r="AG146" i="14"/>
  <c r="AD146" i="14"/>
  <c r="AA146" i="14"/>
  <c r="F146" i="14"/>
  <c r="D146" i="14"/>
  <c r="AJ145" i="14"/>
  <c r="AG145" i="14"/>
  <c r="AD145" i="14"/>
  <c r="AA145" i="14"/>
  <c r="F145" i="14"/>
  <c r="AJ144" i="14"/>
  <c r="AG144" i="14"/>
  <c r="AD144" i="14"/>
  <c r="AA144" i="14"/>
  <c r="F144" i="14"/>
  <c r="AJ143" i="14"/>
  <c r="AG143" i="14"/>
  <c r="AD143" i="14"/>
  <c r="AA143" i="14"/>
  <c r="F143" i="14"/>
  <c r="AJ142" i="14"/>
  <c r="AG142" i="14"/>
  <c r="AD142" i="14"/>
  <c r="AA142" i="14"/>
  <c r="F142" i="14"/>
  <c r="AJ141" i="14"/>
  <c r="AG141" i="14"/>
  <c r="AD141" i="14"/>
  <c r="AA141" i="14"/>
  <c r="F141" i="14"/>
  <c r="AJ140" i="14"/>
  <c r="AG140" i="14"/>
  <c r="AD140" i="14"/>
  <c r="AA140" i="14"/>
  <c r="F140" i="14"/>
  <c r="AJ139" i="14"/>
  <c r="AG139" i="14"/>
  <c r="AD139" i="14"/>
  <c r="AA139" i="14"/>
  <c r="F139" i="14"/>
  <c r="AJ138" i="14"/>
  <c r="AG138" i="14"/>
  <c r="AD138" i="14"/>
  <c r="AA138" i="14"/>
  <c r="F138" i="14"/>
  <c r="D138" i="14"/>
  <c r="AJ137" i="14"/>
  <c r="AG137" i="14"/>
  <c r="AD137" i="14"/>
  <c r="AA137" i="14"/>
  <c r="F137" i="14"/>
  <c r="AJ136" i="14"/>
  <c r="AG136" i="14"/>
  <c r="AD136" i="14"/>
  <c r="AA136" i="14"/>
  <c r="F136" i="14"/>
  <c r="AJ135" i="14"/>
  <c r="AG135" i="14"/>
  <c r="AD135" i="14"/>
  <c r="AA135" i="14"/>
  <c r="F135" i="14"/>
  <c r="AJ134" i="14"/>
  <c r="AG134" i="14"/>
  <c r="AD134" i="14"/>
  <c r="AA134" i="14"/>
  <c r="F134" i="14"/>
  <c r="AJ133" i="14"/>
  <c r="AG133" i="14"/>
  <c r="AD133" i="14"/>
  <c r="AA133" i="14"/>
  <c r="F133" i="14"/>
  <c r="AJ132" i="14"/>
  <c r="AG132" i="14"/>
  <c r="AD132" i="14"/>
  <c r="AA132" i="14"/>
  <c r="F132" i="14"/>
  <c r="D132" i="14"/>
  <c r="AJ131" i="14"/>
  <c r="AG131" i="14"/>
  <c r="AD131" i="14"/>
  <c r="AA131" i="14"/>
  <c r="F131" i="14"/>
  <c r="D131" i="14" s="1"/>
  <c r="AJ130" i="14"/>
  <c r="AG130" i="14"/>
  <c r="AD130" i="14"/>
  <c r="AA130" i="14"/>
  <c r="F130" i="14"/>
  <c r="AJ129" i="14"/>
  <c r="AG129" i="14"/>
  <c r="AD129" i="14"/>
  <c r="AA129" i="14"/>
  <c r="F129" i="14"/>
  <c r="D129" i="14" s="1"/>
  <c r="AJ128" i="14"/>
  <c r="AG128" i="14"/>
  <c r="AD128" i="14"/>
  <c r="AA128" i="14"/>
  <c r="F128" i="14"/>
  <c r="AJ127" i="14"/>
  <c r="AG127" i="14"/>
  <c r="AD127" i="14"/>
  <c r="AA127" i="14"/>
  <c r="F127" i="14"/>
  <c r="AJ126" i="14"/>
  <c r="AG126" i="14"/>
  <c r="AD126" i="14"/>
  <c r="AA126" i="14"/>
  <c r="F126" i="14"/>
  <c r="AJ125" i="14"/>
  <c r="AG125" i="14"/>
  <c r="AD125" i="14"/>
  <c r="AA125" i="14"/>
  <c r="F125" i="14"/>
  <c r="AJ124" i="14"/>
  <c r="AG124" i="14"/>
  <c r="AD124" i="14"/>
  <c r="AA124" i="14"/>
  <c r="F124" i="14"/>
  <c r="E124" i="14"/>
  <c r="AJ122" i="14"/>
  <c r="AG122" i="14"/>
  <c r="AD122" i="14"/>
  <c r="AA122" i="14"/>
  <c r="F122" i="14"/>
  <c r="AJ121" i="14"/>
  <c r="AG121" i="14"/>
  <c r="AD121" i="14"/>
  <c r="AA121" i="14"/>
  <c r="F121" i="14"/>
  <c r="AJ120" i="14"/>
  <c r="AG120" i="14"/>
  <c r="AD120" i="14"/>
  <c r="AA120" i="14"/>
  <c r="F120" i="14"/>
  <c r="AJ119" i="14"/>
  <c r="AG119" i="14"/>
  <c r="AD119" i="14"/>
  <c r="AA119" i="14"/>
  <c r="F119" i="14"/>
  <c r="AJ118" i="14"/>
  <c r="AG118" i="14"/>
  <c r="AD118" i="14"/>
  <c r="AA118" i="14"/>
  <c r="F118" i="14"/>
  <c r="AJ117" i="14"/>
  <c r="AG117" i="14"/>
  <c r="AD117" i="14"/>
  <c r="AA117" i="14"/>
  <c r="F117" i="14"/>
  <c r="AJ116" i="14"/>
  <c r="AG116" i="14"/>
  <c r="AD116" i="14"/>
  <c r="AA116" i="14"/>
  <c r="F116" i="14"/>
  <c r="D116" i="14" s="1"/>
  <c r="AJ115" i="14"/>
  <c r="AG115" i="14"/>
  <c r="AD115" i="14"/>
  <c r="AA115" i="14"/>
  <c r="F115" i="14"/>
  <c r="AJ114" i="14"/>
  <c r="AG114" i="14"/>
  <c r="AD114" i="14"/>
  <c r="AA114" i="14"/>
  <c r="F114" i="14"/>
  <c r="AJ113" i="14"/>
  <c r="AG113" i="14"/>
  <c r="AD113" i="14"/>
  <c r="AA113" i="14"/>
  <c r="F113" i="14"/>
  <c r="AJ112" i="14"/>
  <c r="AG112" i="14"/>
  <c r="AD112" i="14"/>
  <c r="AA112" i="14"/>
  <c r="F112" i="14"/>
  <c r="D112" i="14"/>
  <c r="AJ111" i="14"/>
  <c r="AG111" i="14"/>
  <c r="AD111" i="14"/>
  <c r="AA111" i="14"/>
  <c r="F111" i="14"/>
  <c r="E111" i="14"/>
  <c r="AJ110" i="14"/>
  <c r="AG110" i="14"/>
  <c r="AD110" i="14"/>
  <c r="AA110" i="14"/>
  <c r="F110" i="14"/>
  <c r="AJ109" i="14"/>
  <c r="AG109" i="14"/>
  <c r="AD109" i="14"/>
  <c r="AA109" i="14"/>
  <c r="F109" i="14"/>
  <c r="D109" i="14"/>
  <c r="AJ108" i="14"/>
  <c r="AG108" i="14"/>
  <c r="AD108" i="14"/>
  <c r="AA108" i="14"/>
  <c r="F108" i="14"/>
  <c r="AJ107" i="14"/>
  <c r="AG107" i="14"/>
  <c r="AD107" i="14"/>
  <c r="AA107" i="14"/>
  <c r="F107" i="14"/>
  <c r="D107" i="14"/>
  <c r="AJ106" i="14"/>
  <c r="AG106" i="14"/>
  <c r="AD106" i="14"/>
  <c r="AA106" i="14"/>
  <c r="F106" i="14"/>
  <c r="D106" i="14" s="1"/>
  <c r="C106" i="14" s="1"/>
  <c r="AJ105" i="14"/>
  <c r="AG105" i="14"/>
  <c r="AD105" i="14"/>
  <c r="AA105" i="14"/>
  <c r="F105" i="14"/>
  <c r="D105" i="14"/>
  <c r="AJ104" i="14"/>
  <c r="AG104" i="14"/>
  <c r="AD104" i="14"/>
  <c r="AA104" i="14"/>
  <c r="F104" i="14"/>
  <c r="AJ103" i="14"/>
  <c r="AG103" i="14"/>
  <c r="AD103" i="14"/>
  <c r="AA103" i="14"/>
  <c r="F103" i="14"/>
  <c r="AJ102" i="14"/>
  <c r="AG102" i="14"/>
  <c r="AD102" i="14"/>
  <c r="AA102" i="14"/>
  <c r="F102" i="14"/>
  <c r="AJ101" i="14"/>
  <c r="AG101" i="14"/>
  <c r="AD101" i="14"/>
  <c r="AA101" i="14"/>
  <c r="F101" i="14"/>
  <c r="AJ100" i="14"/>
  <c r="AG100" i="14"/>
  <c r="AD100" i="14"/>
  <c r="AA100" i="14"/>
  <c r="F100" i="14"/>
  <c r="AJ99" i="14"/>
  <c r="AG99" i="14"/>
  <c r="AD99" i="14"/>
  <c r="AA99" i="14"/>
  <c r="F99" i="14"/>
  <c r="D99" i="14"/>
  <c r="AJ98" i="14"/>
  <c r="AG98" i="14"/>
  <c r="AD98" i="14"/>
  <c r="AA98" i="14"/>
  <c r="F98" i="14"/>
  <c r="AJ97" i="14"/>
  <c r="AG97" i="14"/>
  <c r="AD97" i="14"/>
  <c r="AA97" i="14"/>
  <c r="F97" i="14"/>
  <c r="AJ96" i="14"/>
  <c r="AG96" i="14"/>
  <c r="AD96" i="14"/>
  <c r="AA96" i="14"/>
  <c r="F96" i="14"/>
  <c r="AJ95" i="14"/>
  <c r="AG95" i="14"/>
  <c r="AD95" i="14"/>
  <c r="AA95" i="14"/>
  <c r="F95" i="14"/>
  <c r="AJ94" i="14"/>
  <c r="AG94" i="14"/>
  <c r="AD94" i="14"/>
  <c r="AA94" i="14"/>
  <c r="F94" i="14"/>
  <c r="AJ93" i="14"/>
  <c r="AG93" i="14"/>
  <c r="AD93" i="14"/>
  <c r="AA93" i="14"/>
  <c r="F93" i="14"/>
  <c r="AJ92" i="14"/>
  <c r="AG92" i="14"/>
  <c r="AD92" i="14"/>
  <c r="AA92" i="14"/>
  <c r="F92" i="14"/>
  <c r="D92" i="14"/>
  <c r="AJ91" i="14"/>
  <c r="AG91" i="14"/>
  <c r="AD91" i="14"/>
  <c r="AA91" i="14"/>
  <c r="F91" i="14"/>
  <c r="AJ90" i="14"/>
  <c r="AG90" i="14"/>
  <c r="AD90" i="14"/>
  <c r="AA90" i="14"/>
  <c r="F90" i="14"/>
  <c r="AJ89" i="14"/>
  <c r="AG89" i="14"/>
  <c r="AD89" i="14"/>
  <c r="AA89" i="14"/>
  <c r="F89" i="14"/>
  <c r="AJ88" i="14"/>
  <c r="AG88" i="14"/>
  <c r="AD88" i="14"/>
  <c r="AA88" i="14"/>
  <c r="F88" i="14"/>
  <c r="AJ87" i="14"/>
  <c r="AG87" i="14"/>
  <c r="AD87" i="14"/>
  <c r="AA87" i="14"/>
  <c r="F87" i="14"/>
  <c r="AJ86" i="14"/>
  <c r="AG86" i="14"/>
  <c r="AD86" i="14"/>
  <c r="AA86" i="14"/>
  <c r="F86" i="14"/>
  <c r="D86" i="14" s="1"/>
  <c r="AJ85" i="14"/>
  <c r="AG85" i="14"/>
  <c r="AD85" i="14"/>
  <c r="AA85" i="14"/>
  <c r="F85" i="14"/>
  <c r="AJ84" i="14"/>
  <c r="AG84" i="14"/>
  <c r="AD84" i="14"/>
  <c r="AA84" i="14"/>
  <c r="F84" i="14"/>
  <c r="D84" i="14" s="1"/>
  <c r="C84" i="14" s="1"/>
  <c r="AJ83" i="14"/>
  <c r="AG83" i="14"/>
  <c r="AD83" i="14"/>
  <c r="AA83" i="14"/>
  <c r="F83" i="14"/>
  <c r="AJ82" i="14"/>
  <c r="AG82" i="14"/>
  <c r="AD82" i="14"/>
  <c r="AA82" i="14"/>
  <c r="F82" i="14"/>
  <c r="AJ81" i="14"/>
  <c r="AG81" i="14"/>
  <c r="AD81" i="14"/>
  <c r="AA81" i="14"/>
  <c r="F81" i="14"/>
  <c r="AJ80" i="14"/>
  <c r="AG80" i="14"/>
  <c r="AD80" i="14"/>
  <c r="AA80" i="14"/>
  <c r="F80" i="14"/>
  <c r="AJ79" i="14"/>
  <c r="AG79" i="14"/>
  <c r="AD79" i="14"/>
  <c r="AA79" i="14"/>
  <c r="F79" i="14"/>
  <c r="AJ78" i="14"/>
  <c r="AG78" i="14"/>
  <c r="AD78" i="14"/>
  <c r="AA78" i="14"/>
  <c r="F78" i="14"/>
  <c r="AJ77" i="14"/>
  <c r="AG77" i="14"/>
  <c r="AD77" i="14"/>
  <c r="AA77" i="14"/>
  <c r="F77" i="14"/>
  <c r="AJ76" i="14"/>
  <c r="AG76" i="14"/>
  <c r="AD76" i="14"/>
  <c r="AA76" i="14"/>
  <c r="F76" i="14"/>
  <c r="AJ75" i="14"/>
  <c r="AG75" i="14"/>
  <c r="AD75" i="14"/>
  <c r="AA75" i="14"/>
  <c r="F75" i="14"/>
  <c r="AJ74" i="14"/>
  <c r="AG74" i="14"/>
  <c r="AD74" i="14"/>
  <c r="AA74" i="14"/>
  <c r="F74" i="14"/>
  <c r="AJ73" i="14"/>
  <c r="AG73" i="14"/>
  <c r="AD73" i="14"/>
  <c r="AA73" i="14"/>
  <c r="F73" i="14"/>
  <c r="AJ72" i="14"/>
  <c r="AG72" i="14"/>
  <c r="AD72" i="14"/>
  <c r="AA72" i="14"/>
  <c r="F72" i="14"/>
  <c r="AJ71" i="14"/>
  <c r="AG71" i="14"/>
  <c r="AD71" i="14"/>
  <c r="AA71" i="14"/>
  <c r="F71" i="14"/>
  <c r="AJ70" i="14"/>
  <c r="AG70" i="14"/>
  <c r="AD70" i="14"/>
  <c r="AA70" i="14"/>
  <c r="F70" i="14"/>
  <c r="AJ69" i="14"/>
  <c r="AG69" i="14"/>
  <c r="AD69" i="14"/>
  <c r="AA69" i="14"/>
  <c r="F69" i="14"/>
  <c r="AJ68" i="14"/>
  <c r="AG68" i="14"/>
  <c r="AD68" i="14"/>
  <c r="AA68" i="14"/>
  <c r="F68" i="14"/>
  <c r="AJ67" i="14"/>
  <c r="AG67" i="14"/>
  <c r="AD67" i="14"/>
  <c r="AA67" i="14"/>
  <c r="F67" i="14"/>
  <c r="AJ66" i="14"/>
  <c r="AG66" i="14"/>
  <c r="AD66" i="14"/>
  <c r="AA66" i="14"/>
  <c r="F66" i="14"/>
  <c r="AJ65" i="14"/>
  <c r="AG65" i="14"/>
  <c r="AD65" i="14"/>
  <c r="AA65" i="14"/>
  <c r="F65" i="14"/>
  <c r="AJ64" i="14"/>
  <c r="AG64" i="14"/>
  <c r="AD64" i="14"/>
  <c r="AA64" i="14"/>
  <c r="F64" i="14"/>
  <c r="AJ63" i="14"/>
  <c r="AG63" i="14"/>
  <c r="AD63" i="14"/>
  <c r="AA63" i="14"/>
  <c r="F63" i="14"/>
  <c r="D63" i="14" s="1"/>
  <c r="AJ62" i="14"/>
  <c r="AG62" i="14"/>
  <c r="AD62" i="14"/>
  <c r="AA62" i="14"/>
  <c r="F62" i="14"/>
  <c r="AJ61" i="14"/>
  <c r="AG61" i="14"/>
  <c r="AD61" i="14"/>
  <c r="AA61" i="14"/>
  <c r="F61" i="14"/>
  <c r="AJ60" i="14"/>
  <c r="AG60" i="14"/>
  <c r="AD60" i="14"/>
  <c r="AA60" i="14"/>
  <c r="F60" i="14"/>
  <c r="AJ59" i="14"/>
  <c r="AG59" i="14"/>
  <c r="AD59" i="14"/>
  <c r="AA59" i="14"/>
  <c r="F59" i="14"/>
  <c r="AJ58" i="14"/>
  <c r="AG58" i="14"/>
  <c r="AD58" i="14"/>
  <c r="AA58" i="14"/>
  <c r="F58" i="14"/>
  <c r="AJ57" i="14"/>
  <c r="AG57" i="14"/>
  <c r="AD57" i="14"/>
  <c r="AA57" i="14"/>
  <c r="F57" i="14"/>
  <c r="AJ56" i="14"/>
  <c r="AG56" i="14"/>
  <c r="AD56" i="14"/>
  <c r="AA56" i="14"/>
  <c r="F56" i="14"/>
  <c r="AJ55" i="14"/>
  <c r="AG55" i="14"/>
  <c r="AD55" i="14"/>
  <c r="AA55" i="14"/>
  <c r="F55" i="14"/>
  <c r="D55" i="14" s="1"/>
  <c r="AJ54" i="14"/>
  <c r="AG54" i="14"/>
  <c r="AD54" i="14"/>
  <c r="AA54" i="14"/>
  <c r="F54" i="14"/>
  <c r="D54" i="14"/>
  <c r="AJ53" i="14"/>
  <c r="AG53" i="14"/>
  <c r="AD53" i="14"/>
  <c r="AA53" i="14"/>
  <c r="F53" i="14"/>
  <c r="AJ52" i="14"/>
  <c r="AG52" i="14"/>
  <c r="AD52" i="14"/>
  <c r="AA52" i="14"/>
  <c r="F52" i="14"/>
  <c r="D52" i="14" s="1"/>
  <c r="AJ51" i="14"/>
  <c r="AG51" i="14"/>
  <c r="AD51" i="14"/>
  <c r="AA51" i="14"/>
  <c r="F51" i="14"/>
  <c r="AJ50" i="14"/>
  <c r="AG50" i="14"/>
  <c r="AD50" i="14"/>
  <c r="AA50" i="14"/>
  <c r="F50" i="14"/>
  <c r="AJ49" i="14"/>
  <c r="AG49" i="14"/>
  <c r="AD49" i="14"/>
  <c r="AA49" i="14"/>
  <c r="F49" i="14"/>
  <c r="AJ48" i="14"/>
  <c r="AG48" i="14"/>
  <c r="AD48" i="14"/>
  <c r="AA48" i="14"/>
  <c r="F48" i="14"/>
  <c r="AJ47" i="14"/>
  <c r="AG47" i="14"/>
  <c r="AD47" i="14"/>
  <c r="AA47" i="14"/>
  <c r="F47" i="14"/>
  <c r="AJ46" i="14"/>
  <c r="AG46" i="14"/>
  <c r="AD46" i="14"/>
  <c r="AA46" i="14"/>
  <c r="F46" i="14"/>
  <c r="AJ45" i="14"/>
  <c r="AG45" i="14"/>
  <c r="AD45" i="14"/>
  <c r="AA45" i="14"/>
  <c r="F45" i="14"/>
  <c r="AJ44" i="14"/>
  <c r="AG44" i="14"/>
  <c r="AD44" i="14"/>
  <c r="AA44" i="14"/>
  <c r="F44" i="14"/>
  <c r="AJ43" i="14"/>
  <c r="AG43" i="14"/>
  <c r="AD43" i="14"/>
  <c r="AA43" i="14"/>
  <c r="F43" i="14"/>
  <c r="AJ42" i="14"/>
  <c r="AG42" i="14"/>
  <c r="AD42" i="14"/>
  <c r="AA42" i="14"/>
  <c r="F42" i="14"/>
  <c r="D42" i="14" s="1"/>
  <c r="AJ41" i="14"/>
  <c r="AG41" i="14"/>
  <c r="AD41" i="14"/>
  <c r="AA41" i="14"/>
  <c r="F41" i="14"/>
  <c r="AJ40" i="14"/>
  <c r="AG40" i="14"/>
  <c r="AD40" i="14"/>
  <c r="AA40" i="14"/>
  <c r="F40" i="14"/>
  <c r="AJ39" i="14"/>
  <c r="AG39" i="14"/>
  <c r="AD39" i="14"/>
  <c r="AA39" i="14"/>
  <c r="F39" i="14"/>
  <c r="AJ38" i="14"/>
  <c r="AG38" i="14"/>
  <c r="AD38" i="14"/>
  <c r="AA38" i="14"/>
  <c r="F38" i="14"/>
  <c r="D38" i="14" s="1"/>
  <c r="AJ37" i="14"/>
  <c r="AG37" i="14"/>
  <c r="AD37" i="14"/>
  <c r="AA37" i="14"/>
  <c r="F37" i="14"/>
  <c r="AJ36" i="14"/>
  <c r="AG36" i="14"/>
  <c r="AD36" i="14"/>
  <c r="AA36" i="14"/>
  <c r="F36" i="14"/>
  <c r="AJ35" i="14"/>
  <c r="AG35" i="14"/>
  <c r="AD35" i="14"/>
  <c r="AA35" i="14"/>
  <c r="F35" i="14"/>
  <c r="AJ34" i="14"/>
  <c r="AG34" i="14"/>
  <c r="AD34" i="14"/>
  <c r="AA34" i="14"/>
  <c r="F34" i="14"/>
  <c r="AJ33" i="14"/>
  <c r="AG33" i="14"/>
  <c r="AD33" i="14"/>
  <c r="AA33" i="14"/>
  <c r="F33" i="14"/>
  <c r="AJ32" i="14"/>
  <c r="AG32" i="14"/>
  <c r="AD32" i="14"/>
  <c r="AA32" i="14"/>
  <c r="F32" i="14"/>
  <c r="AJ31" i="14"/>
  <c r="AG31" i="14"/>
  <c r="AD31" i="14"/>
  <c r="AA31" i="14"/>
  <c r="F31" i="14"/>
  <c r="AJ30" i="14"/>
  <c r="AG30" i="14"/>
  <c r="AD30" i="14"/>
  <c r="AA30" i="14"/>
  <c r="F30" i="14"/>
  <c r="AJ29" i="14"/>
  <c r="AG29" i="14"/>
  <c r="AD29" i="14"/>
  <c r="AA29" i="14"/>
  <c r="F29" i="14"/>
  <c r="AJ28" i="14"/>
  <c r="AG28" i="14"/>
  <c r="AD28" i="14"/>
  <c r="AA28" i="14"/>
  <c r="F28" i="14"/>
  <c r="AJ27" i="14"/>
  <c r="AG27" i="14"/>
  <c r="AD27" i="14"/>
  <c r="AA27" i="14"/>
  <c r="F27" i="14"/>
  <c r="AJ26" i="14"/>
  <c r="AG26" i="14"/>
  <c r="AD26" i="14"/>
  <c r="AA26" i="14"/>
  <c r="F26" i="14"/>
  <c r="AJ25" i="14"/>
  <c r="AG25" i="14"/>
  <c r="AD25" i="14"/>
  <c r="AA25" i="14"/>
  <c r="F25" i="14"/>
  <c r="AJ24" i="14"/>
  <c r="AG24" i="14"/>
  <c r="AD24" i="14"/>
  <c r="AA24" i="14"/>
  <c r="F24" i="14"/>
  <c r="AJ23" i="14"/>
  <c r="AG23" i="14"/>
  <c r="AD23" i="14"/>
  <c r="AA23" i="14"/>
  <c r="F23" i="14"/>
  <c r="AJ22" i="14"/>
  <c r="AG22" i="14"/>
  <c r="AD22" i="14"/>
  <c r="AA22" i="14"/>
  <c r="F22" i="14"/>
  <c r="AJ21" i="14"/>
  <c r="AG21" i="14"/>
  <c r="AD21" i="14"/>
  <c r="AA21" i="14"/>
  <c r="F21" i="14"/>
  <c r="AJ20" i="14"/>
  <c r="AG20" i="14"/>
  <c r="AD20" i="14"/>
  <c r="AA20" i="14"/>
  <c r="F20" i="14"/>
  <c r="AJ19" i="14"/>
  <c r="AG19" i="14"/>
  <c r="AD19" i="14"/>
  <c r="AA19" i="14"/>
  <c r="F19" i="14"/>
  <c r="AJ18" i="14"/>
  <c r="AG18" i="14"/>
  <c r="AD18" i="14"/>
  <c r="AA18" i="14"/>
  <c r="F18" i="14"/>
  <c r="AJ17" i="14"/>
  <c r="AG17" i="14"/>
  <c r="AD17" i="14"/>
  <c r="AA17" i="14"/>
  <c r="F17" i="14"/>
  <c r="AJ16" i="14"/>
  <c r="AG16" i="14"/>
  <c r="AD16" i="14"/>
  <c r="AA16" i="14"/>
  <c r="F16" i="14"/>
  <c r="AJ15" i="14"/>
  <c r="AG15" i="14"/>
  <c r="AD15" i="14"/>
  <c r="AA15" i="14"/>
  <c r="F15" i="14"/>
  <c r="AJ14" i="14"/>
  <c r="AG14" i="14"/>
  <c r="AD14" i="14"/>
  <c r="AA14" i="14"/>
  <c r="F14" i="14"/>
  <c r="AJ13" i="14"/>
  <c r="AG13" i="14"/>
  <c r="AD13" i="14"/>
  <c r="AA13" i="14"/>
  <c r="F13" i="14"/>
  <c r="AJ12" i="14"/>
  <c r="AG12" i="14"/>
  <c r="AD12" i="14"/>
  <c r="AA12" i="14"/>
  <c r="F12" i="14"/>
  <c r="D12" i="14" s="1"/>
  <c r="R205" i="10"/>
  <c r="Q205" i="10"/>
  <c r="P205" i="10"/>
  <c r="O205" i="10"/>
  <c r="N205" i="10"/>
  <c r="M205" i="10"/>
  <c r="L205" i="10"/>
  <c r="K205" i="10"/>
  <c r="J205" i="10"/>
  <c r="I205" i="10"/>
  <c r="H205" i="10"/>
  <c r="Q201" i="10"/>
  <c r="P201" i="10"/>
  <c r="O201" i="10"/>
  <c r="N201" i="10"/>
  <c r="M201" i="10"/>
  <c r="L201" i="10"/>
  <c r="K201" i="10"/>
  <c r="J201" i="10"/>
  <c r="I201" i="10"/>
  <c r="H201" i="10"/>
  <c r="Q197" i="10"/>
  <c r="P197" i="10"/>
  <c r="O197" i="10"/>
  <c r="N197" i="10"/>
  <c r="M197" i="10"/>
  <c r="L197" i="10"/>
  <c r="K197" i="10"/>
  <c r="J197" i="10"/>
  <c r="I197" i="10"/>
  <c r="H197" i="10"/>
  <c r="Q193" i="10"/>
  <c r="P193" i="10"/>
  <c r="O193" i="10"/>
  <c r="N193" i="10"/>
  <c r="M193" i="10"/>
  <c r="L193" i="10"/>
  <c r="K193" i="10"/>
  <c r="J193" i="10"/>
  <c r="I193" i="10"/>
  <c r="H193" i="10"/>
  <c r="Q189" i="10"/>
  <c r="P189" i="10"/>
  <c r="O189" i="10"/>
  <c r="N189" i="10"/>
  <c r="M189" i="10"/>
  <c r="L189" i="10"/>
  <c r="K189" i="10"/>
  <c r="J189" i="10"/>
  <c r="I189" i="10"/>
  <c r="H189" i="10"/>
  <c r="R187" i="10"/>
  <c r="Q187" i="10"/>
  <c r="P187" i="10"/>
  <c r="O187" i="10"/>
  <c r="N187" i="10"/>
  <c r="M187" i="10"/>
  <c r="L187" i="10"/>
  <c r="K187" i="10"/>
  <c r="J187" i="10"/>
  <c r="I187" i="10"/>
  <c r="H187" i="10"/>
  <c r="R186" i="10"/>
  <c r="Q186" i="10"/>
  <c r="P186" i="10"/>
  <c r="O186" i="10"/>
  <c r="N186" i="10"/>
  <c r="M186" i="10"/>
  <c r="L186" i="10"/>
  <c r="K186" i="10"/>
  <c r="J186" i="10"/>
  <c r="I186" i="10"/>
  <c r="H186" i="10"/>
  <c r="R185" i="10"/>
  <c r="Q185" i="10"/>
  <c r="O185" i="10"/>
  <c r="N185" i="10"/>
  <c r="M185" i="10"/>
  <c r="L185" i="10"/>
  <c r="K185" i="10"/>
  <c r="J185" i="10"/>
  <c r="I185" i="10"/>
  <c r="H185" i="10"/>
  <c r="Q181" i="10"/>
  <c r="P181" i="10"/>
  <c r="O181" i="10"/>
  <c r="N181" i="10"/>
  <c r="M181" i="10"/>
  <c r="L181" i="10"/>
  <c r="K181" i="10"/>
  <c r="J181" i="10"/>
  <c r="I181" i="10"/>
  <c r="H181" i="10"/>
  <c r="Q177" i="10"/>
  <c r="P177" i="10"/>
  <c r="O177" i="10"/>
  <c r="N177" i="10"/>
  <c r="M177" i="10"/>
  <c r="L177" i="10"/>
  <c r="K177" i="10"/>
  <c r="J177" i="10"/>
  <c r="I177" i="10"/>
  <c r="H177" i="10"/>
  <c r="Q173" i="10"/>
  <c r="P173" i="10"/>
  <c r="O173" i="10"/>
  <c r="N173" i="10"/>
  <c r="M173" i="10"/>
  <c r="L173" i="10"/>
  <c r="K173" i="10"/>
  <c r="J173" i="10"/>
  <c r="I173" i="10"/>
  <c r="H173" i="10"/>
  <c r="Q169" i="10"/>
  <c r="P169" i="10"/>
  <c r="O169" i="10"/>
  <c r="N169" i="10"/>
  <c r="M169" i="10"/>
  <c r="L169" i="10"/>
  <c r="K169" i="10"/>
  <c r="J169" i="10"/>
  <c r="I169" i="10"/>
  <c r="H169" i="10"/>
  <c r="Q165" i="10"/>
  <c r="P165" i="10"/>
  <c r="O165" i="10"/>
  <c r="N165" i="10"/>
  <c r="M165" i="10"/>
  <c r="L165" i="10"/>
  <c r="K165" i="10"/>
  <c r="J165" i="10"/>
  <c r="I165" i="10"/>
  <c r="H165" i="10"/>
  <c r="Q161" i="10"/>
  <c r="P161" i="10"/>
  <c r="O161" i="10"/>
  <c r="N161" i="10"/>
  <c r="M161" i="10"/>
  <c r="L161" i="10"/>
  <c r="K161" i="10"/>
  <c r="J161" i="10"/>
  <c r="I161" i="10"/>
  <c r="H161" i="10"/>
  <c r="Q157" i="10"/>
  <c r="P157" i="10"/>
  <c r="O157" i="10"/>
  <c r="N157" i="10"/>
  <c r="M157" i="10"/>
  <c r="L157" i="10"/>
  <c r="K157" i="10"/>
  <c r="J157" i="10"/>
  <c r="I157" i="10"/>
  <c r="H157" i="10"/>
  <c r="Q153" i="10"/>
  <c r="P153" i="10"/>
  <c r="O153" i="10"/>
  <c r="N153" i="10"/>
  <c r="M153" i="10"/>
  <c r="L153" i="10"/>
  <c r="K153" i="10"/>
  <c r="J153" i="10"/>
  <c r="I153" i="10"/>
  <c r="H153" i="10"/>
  <c r="Q149" i="10"/>
  <c r="P149" i="10"/>
  <c r="O149" i="10"/>
  <c r="N149" i="10"/>
  <c r="M149" i="10"/>
  <c r="L149" i="10"/>
  <c r="K149" i="10"/>
  <c r="J149" i="10"/>
  <c r="I149" i="10"/>
  <c r="H149" i="10"/>
  <c r="Q145" i="10"/>
  <c r="P145" i="10"/>
  <c r="O145" i="10"/>
  <c r="N145" i="10"/>
  <c r="M145" i="10"/>
  <c r="L145" i="10"/>
  <c r="K145" i="10"/>
  <c r="J145" i="10"/>
  <c r="I145" i="10"/>
  <c r="H145" i="10"/>
  <c r="Q141" i="10"/>
  <c r="P141" i="10"/>
  <c r="O141" i="10"/>
  <c r="N141" i="10"/>
  <c r="M141" i="10"/>
  <c r="L141" i="10"/>
  <c r="K141" i="10"/>
  <c r="J141" i="10"/>
  <c r="I141" i="10"/>
  <c r="H141" i="10"/>
  <c r="Q137" i="10"/>
  <c r="P137" i="10"/>
  <c r="O137" i="10"/>
  <c r="N137" i="10"/>
  <c r="M137" i="10"/>
  <c r="L137" i="10"/>
  <c r="K137" i="10"/>
  <c r="J137" i="10"/>
  <c r="I137" i="10"/>
  <c r="H137" i="10"/>
  <c r="Q133" i="10"/>
  <c r="P133" i="10"/>
  <c r="O133" i="10"/>
  <c r="N133" i="10"/>
  <c r="M133" i="10"/>
  <c r="L133" i="10"/>
  <c r="K133" i="10"/>
  <c r="J133" i="10"/>
  <c r="I133" i="10"/>
  <c r="H133" i="10"/>
  <c r="Q129" i="10"/>
  <c r="P129" i="10"/>
  <c r="O129" i="10"/>
  <c r="N129" i="10"/>
  <c r="M129" i="10"/>
  <c r="L129" i="10"/>
  <c r="K129" i="10"/>
  <c r="J129" i="10"/>
  <c r="I129" i="10"/>
  <c r="H129" i="10"/>
  <c r="Q125" i="10"/>
  <c r="P125" i="10"/>
  <c r="O125" i="10"/>
  <c r="N125" i="10"/>
  <c r="M125" i="10"/>
  <c r="L125" i="10"/>
  <c r="K125" i="10"/>
  <c r="J125" i="10"/>
  <c r="I125" i="10"/>
  <c r="H125" i="10"/>
  <c r="Q121" i="10"/>
  <c r="P121" i="10"/>
  <c r="O121" i="10"/>
  <c r="N121" i="10"/>
  <c r="M121" i="10"/>
  <c r="L121" i="10"/>
  <c r="K121" i="10"/>
  <c r="J121" i="10"/>
  <c r="I121" i="10"/>
  <c r="H121" i="10"/>
  <c r="Q117" i="10"/>
  <c r="P117" i="10"/>
  <c r="O117" i="10"/>
  <c r="N117" i="10"/>
  <c r="M117" i="10"/>
  <c r="L117" i="10"/>
  <c r="K117" i="10"/>
  <c r="J117" i="10"/>
  <c r="I117" i="10"/>
  <c r="H117" i="10"/>
  <c r="Q113" i="10"/>
  <c r="P113" i="10"/>
  <c r="O113" i="10"/>
  <c r="N113" i="10"/>
  <c r="M113" i="10"/>
  <c r="L113" i="10"/>
  <c r="K113" i="10"/>
  <c r="J113" i="10"/>
  <c r="I113" i="10"/>
  <c r="H113" i="10"/>
  <c r="Q109" i="10"/>
  <c r="P109" i="10"/>
  <c r="O109" i="10"/>
  <c r="N109" i="10"/>
  <c r="M109" i="10"/>
  <c r="L109" i="10"/>
  <c r="K109" i="10"/>
  <c r="J109" i="10"/>
  <c r="I109" i="10"/>
  <c r="H109" i="10"/>
  <c r="Q105" i="10"/>
  <c r="P105" i="10"/>
  <c r="O105" i="10"/>
  <c r="N105" i="10"/>
  <c r="M105" i="10"/>
  <c r="L105" i="10"/>
  <c r="K105" i="10"/>
  <c r="J105" i="10"/>
  <c r="I105" i="10"/>
  <c r="H105" i="10"/>
  <c r="Q101" i="10"/>
  <c r="P101" i="10"/>
  <c r="O101" i="10"/>
  <c r="N101" i="10"/>
  <c r="M101" i="10"/>
  <c r="L101" i="10"/>
  <c r="K101" i="10"/>
  <c r="J101" i="10"/>
  <c r="I101" i="10"/>
  <c r="H101" i="10"/>
  <c r="Q97" i="10"/>
  <c r="P97" i="10"/>
  <c r="O97" i="10"/>
  <c r="N97" i="10"/>
  <c r="M97" i="10"/>
  <c r="L97" i="10"/>
  <c r="K97" i="10"/>
  <c r="J97" i="10"/>
  <c r="I97" i="10"/>
  <c r="H97" i="10"/>
  <c r="Q93" i="10"/>
  <c r="P93" i="10"/>
  <c r="O93" i="10"/>
  <c r="N93" i="10"/>
  <c r="M93" i="10"/>
  <c r="L93" i="10"/>
  <c r="K93" i="10"/>
  <c r="J93" i="10"/>
  <c r="I93" i="10"/>
  <c r="H93" i="10"/>
  <c r="Q89" i="10"/>
  <c r="P89" i="10"/>
  <c r="O89" i="10"/>
  <c r="N89" i="10"/>
  <c r="M89" i="10"/>
  <c r="L89" i="10"/>
  <c r="K89" i="10"/>
  <c r="J89" i="10"/>
  <c r="I89" i="10"/>
  <c r="H89" i="10"/>
  <c r="Q85" i="10"/>
  <c r="P85" i="10"/>
  <c r="O85" i="10"/>
  <c r="N85" i="10"/>
  <c r="M85" i="10"/>
  <c r="L85" i="10"/>
  <c r="K85" i="10"/>
  <c r="J85" i="10"/>
  <c r="I85" i="10"/>
  <c r="H85" i="10"/>
  <c r="Q81" i="10"/>
  <c r="P81" i="10"/>
  <c r="O81" i="10"/>
  <c r="N81" i="10"/>
  <c r="M81" i="10"/>
  <c r="L81" i="10"/>
  <c r="K81" i="10"/>
  <c r="J81" i="10"/>
  <c r="I81" i="10"/>
  <c r="H81" i="10"/>
  <c r="Q79" i="10"/>
  <c r="P79" i="10"/>
  <c r="O79" i="10"/>
  <c r="N79" i="10"/>
  <c r="M79" i="10"/>
  <c r="L79" i="10"/>
  <c r="K79" i="10"/>
  <c r="J79" i="10"/>
  <c r="I79" i="10"/>
  <c r="H79" i="10"/>
  <c r="Q78" i="10"/>
  <c r="P78" i="10"/>
  <c r="O78" i="10"/>
  <c r="N78" i="10"/>
  <c r="M78" i="10"/>
  <c r="L78" i="10"/>
  <c r="K78" i="10"/>
  <c r="J78" i="10"/>
  <c r="I78" i="10"/>
  <c r="H78" i="10"/>
  <c r="Q77" i="10"/>
  <c r="P77" i="10"/>
  <c r="O77" i="10"/>
  <c r="N77" i="10"/>
  <c r="M77" i="10"/>
  <c r="L77" i="10"/>
  <c r="K77" i="10"/>
  <c r="I77" i="10"/>
  <c r="H77" i="10"/>
  <c r="Q73" i="10"/>
  <c r="P73" i="10"/>
  <c r="O73" i="10"/>
  <c r="N73" i="10"/>
  <c r="M73" i="10"/>
  <c r="L73" i="10"/>
  <c r="K73" i="10"/>
  <c r="J73" i="10"/>
  <c r="I73" i="10"/>
  <c r="H73" i="10"/>
  <c r="Q69" i="10"/>
  <c r="P69" i="10"/>
  <c r="O69" i="10"/>
  <c r="N69" i="10"/>
  <c r="M69" i="10"/>
  <c r="L69" i="10"/>
  <c r="K69" i="10"/>
  <c r="J69" i="10"/>
  <c r="I69" i="10"/>
  <c r="H69" i="10"/>
  <c r="Q65" i="10"/>
  <c r="P65" i="10"/>
  <c r="O65" i="10"/>
  <c r="N65" i="10"/>
  <c r="M65" i="10"/>
  <c r="L65" i="10"/>
  <c r="K65" i="10"/>
  <c r="J65" i="10"/>
  <c r="I65" i="10"/>
  <c r="H65" i="10"/>
  <c r="Q61" i="10"/>
  <c r="P61" i="10"/>
  <c r="O61" i="10"/>
  <c r="N61" i="10"/>
  <c r="M61" i="10"/>
  <c r="L61" i="10"/>
  <c r="K61" i="10"/>
  <c r="J61" i="10"/>
  <c r="I61" i="10"/>
  <c r="H61" i="10"/>
  <c r="Q57" i="10"/>
  <c r="P57" i="10"/>
  <c r="O57" i="10"/>
  <c r="N57" i="10"/>
  <c r="M57" i="10"/>
  <c r="L57" i="10"/>
  <c r="K57" i="10"/>
  <c r="J57" i="10"/>
  <c r="I57" i="10"/>
  <c r="H57" i="10"/>
  <c r="Q55" i="10"/>
  <c r="P55" i="10"/>
  <c r="O55" i="10"/>
  <c r="N55" i="10"/>
  <c r="M55" i="10"/>
  <c r="L55" i="10"/>
  <c r="K55" i="10"/>
  <c r="J55" i="10"/>
  <c r="I55" i="10"/>
  <c r="H55" i="10"/>
  <c r="Q54" i="10"/>
  <c r="P54" i="10"/>
  <c r="O54" i="10"/>
  <c r="N54" i="10"/>
  <c r="M54" i="10"/>
  <c r="L54" i="10"/>
  <c r="K54" i="10"/>
  <c r="J54" i="10"/>
  <c r="I54" i="10"/>
  <c r="H54" i="10"/>
  <c r="Q53" i="10"/>
  <c r="P53" i="10"/>
  <c r="O53" i="10"/>
  <c r="N53" i="10"/>
  <c r="M53" i="10"/>
  <c r="L53" i="10"/>
  <c r="K53" i="10"/>
  <c r="J53" i="10"/>
  <c r="I53" i="10"/>
  <c r="H53" i="10"/>
  <c r="Q49" i="10"/>
  <c r="P49" i="10"/>
  <c r="O49" i="10"/>
  <c r="N49" i="10"/>
  <c r="M49" i="10"/>
  <c r="L49" i="10"/>
  <c r="K49" i="10"/>
  <c r="J49" i="10"/>
  <c r="I49" i="10"/>
  <c r="H49" i="10"/>
  <c r="Q45" i="10"/>
  <c r="P45" i="10"/>
  <c r="O45" i="10"/>
  <c r="N45" i="10"/>
  <c r="M45" i="10"/>
  <c r="L45" i="10"/>
  <c r="K45" i="10"/>
  <c r="J45" i="10"/>
  <c r="I45" i="10"/>
  <c r="H45" i="10"/>
  <c r="Q41" i="10"/>
  <c r="P41" i="10"/>
  <c r="O41" i="10"/>
  <c r="N41" i="10"/>
  <c r="M41" i="10"/>
  <c r="L41" i="10"/>
  <c r="K41" i="10"/>
  <c r="J41" i="10"/>
  <c r="I41" i="10"/>
  <c r="H41" i="10"/>
  <c r="Q37" i="10"/>
  <c r="P37" i="10"/>
  <c r="O37" i="10"/>
  <c r="N37" i="10"/>
  <c r="M37" i="10"/>
  <c r="L37" i="10"/>
  <c r="K37" i="10"/>
  <c r="J37" i="10"/>
  <c r="I37" i="10"/>
  <c r="H37" i="10"/>
  <c r="Q33" i="10"/>
  <c r="P33" i="10"/>
  <c r="O33" i="10"/>
  <c r="N33" i="10"/>
  <c r="M33" i="10"/>
  <c r="L33" i="10"/>
  <c r="K33" i="10"/>
  <c r="J33" i="10"/>
  <c r="I33" i="10"/>
  <c r="H33" i="10"/>
  <c r="Q29" i="10"/>
  <c r="P29" i="10"/>
  <c r="O29" i="10"/>
  <c r="N29" i="10"/>
  <c r="M29" i="10"/>
  <c r="L29" i="10"/>
  <c r="K29" i="10"/>
  <c r="J29" i="10"/>
  <c r="I29" i="10"/>
  <c r="H29" i="10"/>
  <c r="Q25" i="10"/>
  <c r="P25" i="10"/>
  <c r="O25" i="10"/>
  <c r="N25" i="10"/>
  <c r="M25" i="10"/>
  <c r="L25" i="10"/>
  <c r="K25" i="10"/>
  <c r="J25" i="10"/>
  <c r="I25" i="10"/>
  <c r="H25" i="10"/>
  <c r="Q21" i="10"/>
  <c r="P21" i="10"/>
  <c r="O21" i="10"/>
  <c r="N21" i="10"/>
  <c r="M21" i="10"/>
  <c r="L21" i="10"/>
  <c r="K21" i="10"/>
  <c r="J21" i="10"/>
  <c r="I21" i="10"/>
  <c r="H21" i="10"/>
  <c r="Q17" i="10"/>
  <c r="P17" i="10"/>
  <c r="O17" i="10"/>
  <c r="N17" i="10"/>
  <c r="M17" i="10"/>
  <c r="L17" i="10"/>
  <c r="K17" i="10"/>
  <c r="J17" i="10"/>
  <c r="I17" i="10"/>
  <c r="H17" i="10"/>
  <c r="Q15" i="10"/>
  <c r="P15" i="10"/>
  <c r="O15" i="10"/>
  <c r="N15" i="10"/>
  <c r="M15" i="10"/>
  <c r="L15" i="10"/>
  <c r="K15" i="10"/>
  <c r="J15" i="10"/>
  <c r="I15" i="10"/>
  <c r="H15" i="10"/>
  <c r="Q14" i="10"/>
  <c r="P14" i="10"/>
  <c r="O14" i="10"/>
  <c r="N14" i="10"/>
  <c r="M14" i="10"/>
  <c r="L14" i="10"/>
  <c r="K14" i="10"/>
  <c r="J14" i="10"/>
  <c r="I14" i="10"/>
  <c r="H14" i="10"/>
  <c r="Q13" i="10"/>
  <c r="P13" i="10"/>
  <c r="O13" i="10"/>
  <c r="N13" i="10"/>
  <c r="M13" i="10"/>
  <c r="L13" i="10"/>
  <c r="K13" i="10"/>
  <c r="J13" i="10"/>
  <c r="I13" i="10"/>
  <c r="H13" i="10"/>
  <c r="R11" i="10"/>
  <c r="Q11" i="10"/>
  <c r="O11" i="10"/>
  <c r="N11" i="10"/>
  <c r="M11" i="10"/>
  <c r="L11" i="10"/>
  <c r="K11" i="10"/>
  <c r="J11" i="10"/>
  <c r="I11" i="10"/>
  <c r="H11" i="10"/>
  <c r="R10" i="10"/>
  <c r="Q10" i="10"/>
  <c r="P10" i="10"/>
  <c r="O10" i="10"/>
  <c r="N10" i="10"/>
  <c r="M10" i="10"/>
  <c r="L10" i="10"/>
  <c r="K10" i="10"/>
  <c r="I10" i="10"/>
  <c r="H10" i="10"/>
  <c r="R9" i="10"/>
  <c r="Q9" i="10"/>
  <c r="O9" i="10"/>
  <c r="N9" i="10"/>
  <c r="M9" i="10"/>
  <c r="L9" i="10"/>
  <c r="K9" i="10"/>
  <c r="I9" i="10"/>
  <c r="H9" i="10"/>
  <c r="AE14" i="10"/>
  <c r="AE15" i="10"/>
  <c r="AE17" i="10"/>
  <c r="AE21" i="10"/>
  <c r="AE25" i="10"/>
  <c r="AE29" i="10"/>
  <c r="AE33" i="10"/>
  <c r="AE37" i="10"/>
  <c r="AE41" i="10"/>
  <c r="AE45" i="10"/>
  <c r="AE49" i="10"/>
  <c r="AE54" i="10"/>
  <c r="AE55" i="10"/>
  <c r="AE57" i="10"/>
  <c r="AE61" i="10"/>
  <c r="AE65" i="10"/>
  <c r="AE69" i="10"/>
  <c r="AE73" i="10"/>
  <c r="AE78" i="10"/>
  <c r="AE79" i="10"/>
  <c r="AE81" i="10"/>
  <c r="AE85" i="10"/>
  <c r="AE89" i="10"/>
  <c r="AE93" i="10"/>
  <c r="AE97" i="10"/>
  <c r="AE101" i="10"/>
  <c r="AE105" i="10"/>
  <c r="AE109" i="10"/>
  <c r="AE113" i="10"/>
  <c r="AE117" i="10"/>
  <c r="AE121" i="10"/>
  <c r="AE125" i="10"/>
  <c r="AE129" i="10"/>
  <c r="AE133" i="10"/>
  <c r="AE137" i="10"/>
  <c r="AE141" i="10"/>
  <c r="AE145" i="10"/>
  <c r="AE149" i="10"/>
  <c r="AE153" i="10"/>
  <c r="AE157" i="10"/>
  <c r="AE161" i="10"/>
  <c r="AE165" i="10"/>
  <c r="AE169" i="10"/>
  <c r="AE173" i="10"/>
  <c r="AE177" i="10"/>
  <c r="AE181" i="10"/>
  <c r="AE186" i="10"/>
  <c r="AE187" i="10"/>
  <c r="AE189" i="10"/>
  <c r="AE193" i="10"/>
  <c r="AE197" i="10"/>
  <c r="AE201" i="10"/>
  <c r="AE205" i="10"/>
  <c r="F207" i="10"/>
  <c r="F206" i="10"/>
  <c r="E205" i="10"/>
  <c r="D52" i="6"/>
  <c r="E52" i="6"/>
  <c r="G52" i="6"/>
  <c r="H52" i="6"/>
  <c r="I52" i="6"/>
  <c r="J52" i="6"/>
  <c r="C52" i="6"/>
  <c r="E187" i="10"/>
  <c r="E186" i="10"/>
  <c r="AI15" i="10"/>
  <c r="AI14" i="10"/>
  <c r="AH187" i="10"/>
  <c r="AI187" i="10"/>
  <c r="AH186" i="10"/>
  <c r="AI186" i="10"/>
  <c r="AG187" i="10"/>
  <c r="AG186" i="10"/>
  <c r="U187" i="10"/>
  <c r="V187" i="10"/>
  <c r="W187" i="10"/>
  <c r="X187" i="10"/>
  <c r="Y187" i="10"/>
  <c r="Z187" i="10"/>
  <c r="AA187" i="10"/>
  <c r="AB187" i="10"/>
  <c r="AC187" i="10"/>
  <c r="AD187" i="10"/>
  <c r="U186" i="10"/>
  <c r="V186" i="10"/>
  <c r="W186" i="10"/>
  <c r="X186" i="10"/>
  <c r="Y186" i="10"/>
  <c r="Z186" i="10"/>
  <c r="AA186" i="10"/>
  <c r="AB186" i="10"/>
  <c r="AC186" i="10"/>
  <c r="AD186" i="10"/>
  <c r="T187" i="10"/>
  <c r="T186" i="10"/>
  <c r="G187" i="10"/>
  <c r="G186" i="10"/>
  <c r="AH185" i="10"/>
  <c r="AD185" i="10"/>
  <c r="AC185" i="10"/>
  <c r="AA185" i="10"/>
  <c r="Z185" i="10"/>
  <c r="Y185" i="10"/>
  <c r="X185" i="10"/>
  <c r="W185" i="10"/>
  <c r="V185" i="10"/>
  <c r="U185" i="10"/>
  <c r="T185" i="10"/>
  <c r="AH79" i="10"/>
  <c r="AI79" i="10"/>
  <c r="AH78" i="10"/>
  <c r="AI78" i="10"/>
  <c r="AG79" i="10"/>
  <c r="AG78" i="10"/>
  <c r="U79" i="10"/>
  <c r="V79" i="10"/>
  <c r="W79" i="10"/>
  <c r="X79" i="10"/>
  <c r="Y79" i="10"/>
  <c r="Z79" i="10"/>
  <c r="AA79" i="10"/>
  <c r="AB79" i="10"/>
  <c r="AC79" i="10"/>
  <c r="AD79" i="10"/>
  <c r="U78" i="10"/>
  <c r="V78" i="10"/>
  <c r="W78" i="10"/>
  <c r="X78" i="10"/>
  <c r="Y78" i="10"/>
  <c r="Z78" i="10"/>
  <c r="AA78" i="10"/>
  <c r="AB78" i="10"/>
  <c r="AC78" i="10"/>
  <c r="AD78" i="10"/>
  <c r="T79" i="10"/>
  <c r="T78" i="10"/>
  <c r="G79" i="10"/>
  <c r="G78" i="10"/>
  <c r="AH77" i="10"/>
  <c r="AD77" i="10"/>
  <c r="AA77" i="10"/>
  <c r="Z77" i="10"/>
  <c r="Y77" i="10"/>
  <c r="U77" i="10"/>
  <c r="T77" i="10"/>
  <c r="AH55" i="10"/>
  <c r="AI55" i="10"/>
  <c r="AH54" i="10"/>
  <c r="AI54" i="10"/>
  <c r="AG55" i="10"/>
  <c r="AG54" i="10"/>
  <c r="U55" i="10"/>
  <c r="V55" i="10"/>
  <c r="W55" i="10"/>
  <c r="X55" i="10"/>
  <c r="Y55" i="10"/>
  <c r="Z55" i="10"/>
  <c r="AA55" i="10"/>
  <c r="AB55" i="10"/>
  <c r="AC55" i="10"/>
  <c r="AD55" i="10"/>
  <c r="T55" i="10"/>
  <c r="U54" i="10"/>
  <c r="V54" i="10"/>
  <c r="W54" i="10"/>
  <c r="X54" i="10"/>
  <c r="Y54" i="10"/>
  <c r="Z54" i="10"/>
  <c r="AA54" i="10"/>
  <c r="AB54" i="10"/>
  <c r="AC54" i="10"/>
  <c r="AD54" i="10"/>
  <c r="T54" i="10"/>
  <c r="G55" i="10"/>
  <c r="G54" i="10"/>
  <c r="AF55" i="10"/>
  <c r="S55" i="10"/>
  <c r="AF54" i="10"/>
  <c r="S54" i="10"/>
  <c r="AH53" i="10"/>
  <c r="AF53" i="10"/>
  <c r="AD53" i="10"/>
  <c r="AC53" i="10"/>
  <c r="AB53" i="10"/>
  <c r="AA53" i="10"/>
  <c r="Z53" i="10"/>
  <c r="Y53" i="10"/>
  <c r="X53" i="10"/>
  <c r="W53" i="10"/>
  <c r="V53" i="10"/>
  <c r="U53" i="10"/>
  <c r="T53" i="10"/>
  <c r="S53" i="10"/>
  <c r="T15" i="10"/>
  <c r="U15" i="10"/>
  <c r="V15" i="10"/>
  <c r="W15" i="10"/>
  <c r="X15" i="10"/>
  <c r="Y15" i="10"/>
  <c r="Z15" i="10"/>
  <c r="AA15" i="10"/>
  <c r="AB15" i="10"/>
  <c r="AC15" i="10"/>
  <c r="AD15" i="10"/>
  <c r="AG15" i="10"/>
  <c r="AH15" i="10"/>
  <c r="G15" i="10"/>
  <c r="T14" i="10"/>
  <c r="U14" i="10"/>
  <c r="V14" i="10"/>
  <c r="W14" i="10"/>
  <c r="X14" i="10"/>
  <c r="Y14" i="10"/>
  <c r="Z14" i="10"/>
  <c r="AA14" i="10"/>
  <c r="AB14" i="10"/>
  <c r="AC14" i="10"/>
  <c r="AD14" i="10"/>
  <c r="AG14" i="10"/>
  <c r="AH14" i="10"/>
  <c r="G14" i="10"/>
  <c r="AH13" i="10"/>
  <c r="AD13" i="10"/>
  <c r="AC13" i="10"/>
  <c r="AB13" i="10"/>
  <c r="AA13" i="10"/>
  <c r="Z13" i="10"/>
  <c r="Y13" i="10"/>
  <c r="W13" i="10"/>
  <c r="U13" i="10"/>
  <c r="T13" i="10"/>
  <c r="AF207" i="10"/>
  <c r="S207" i="10"/>
  <c r="D207" i="10"/>
  <c r="AF206" i="10"/>
  <c r="S206" i="10"/>
  <c r="D206" i="10"/>
  <c r="AH205" i="10"/>
  <c r="AF205" i="10"/>
  <c r="AD205" i="10"/>
  <c r="AC205" i="10"/>
  <c r="AB205" i="10"/>
  <c r="AA205" i="10"/>
  <c r="Z205" i="10"/>
  <c r="Y205" i="10"/>
  <c r="X205" i="10"/>
  <c r="W205" i="10"/>
  <c r="V205" i="10"/>
  <c r="U205" i="10"/>
  <c r="T205" i="10"/>
  <c r="S205" i="10"/>
  <c r="G205" i="10"/>
  <c r="AF203" i="10"/>
  <c r="S203" i="10"/>
  <c r="F203" i="10"/>
  <c r="AF202" i="10"/>
  <c r="S202" i="10"/>
  <c r="F202" i="10"/>
  <c r="AH201" i="10"/>
  <c r="AF201" i="10"/>
  <c r="AD201" i="10"/>
  <c r="AC201" i="10"/>
  <c r="AB201" i="10"/>
  <c r="AA201" i="10"/>
  <c r="Z201" i="10"/>
  <c r="Y201" i="10"/>
  <c r="X201" i="10"/>
  <c r="W201" i="10"/>
  <c r="V201" i="10"/>
  <c r="U201" i="10"/>
  <c r="T201" i="10"/>
  <c r="G201" i="10"/>
  <c r="F201" i="10"/>
  <c r="AF199" i="10"/>
  <c r="S199" i="10"/>
  <c r="F199" i="10"/>
  <c r="AF198" i="10"/>
  <c r="S198" i="10"/>
  <c r="F198" i="10"/>
  <c r="AH197" i="10"/>
  <c r="AD197" i="10"/>
  <c r="AC197" i="10"/>
  <c r="AB197" i="10"/>
  <c r="AA197" i="10"/>
  <c r="Z197" i="10"/>
  <c r="Y197" i="10"/>
  <c r="X197" i="10"/>
  <c r="W197" i="10"/>
  <c r="V197" i="10"/>
  <c r="U197" i="10"/>
  <c r="T197" i="10"/>
  <c r="S197" i="10"/>
  <c r="G197" i="10"/>
  <c r="AF195" i="10"/>
  <c r="S195" i="10"/>
  <c r="F195" i="10"/>
  <c r="AF194" i="10"/>
  <c r="S194" i="10"/>
  <c r="F194" i="10"/>
  <c r="AH193" i="10"/>
  <c r="AD193" i="10"/>
  <c r="AC193" i="10"/>
  <c r="AB193" i="10"/>
  <c r="AA193" i="10"/>
  <c r="Z193" i="10"/>
  <c r="Y193" i="10"/>
  <c r="X193" i="10"/>
  <c r="W193" i="10"/>
  <c r="V193" i="10"/>
  <c r="U193" i="10"/>
  <c r="T193" i="10"/>
  <c r="S193" i="10"/>
  <c r="G193" i="10"/>
  <c r="F193" i="10"/>
  <c r="AF191" i="10"/>
  <c r="S191" i="10"/>
  <c r="F191" i="10"/>
  <c r="AF190" i="10"/>
  <c r="S190" i="10"/>
  <c r="F190" i="10"/>
  <c r="AH189" i="10"/>
  <c r="AF189" i="10"/>
  <c r="AD189" i="10"/>
  <c r="AC189" i="10"/>
  <c r="AB189" i="10"/>
  <c r="AA189" i="10"/>
  <c r="Z189" i="10"/>
  <c r="Y189" i="10"/>
  <c r="X189" i="10"/>
  <c r="W189" i="10"/>
  <c r="V189" i="10"/>
  <c r="U189" i="10"/>
  <c r="T189" i="10"/>
  <c r="S189" i="10"/>
  <c r="G189" i="10"/>
  <c r="F189" i="10"/>
  <c r="AF183" i="10"/>
  <c r="S183" i="10"/>
  <c r="F183" i="10"/>
  <c r="AF182" i="10"/>
  <c r="S182" i="10"/>
  <c r="F182" i="10"/>
  <c r="AH181" i="10"/>
  <c r="AF181" i="10"/>
  <c r="AD181" i="10"/>
  <c r="AC181" i="10"/>
  <c r="AB181" i="10"/>
  <c r="AA181" i="10"/>
  <c r="Z181" i="10"/>
  <c r="Y181" i="10"/>
  <c r="X181" i="10"/>
  <c r="W181" i="10"/>
  <c r="V181" i="10"/>
  <c r="U181" i="10"/>
  <c r="T181" i="10"/>
  <c r="S181" i="10"/>
  <c r="G181" i="10"/>
  <c r="F181" i="10"/>
  <c r="AF179" i="10"/>
  <c r="S179" i="10"/>
  <c r="F179" i="10"/>
  <c r="AF178" i="10"/>
  <c r="S178" i="10"/>
  <c r="F178" i="10"/>
  <c r="AH177" i="10"/>
  <c r="AF177" i="10"/>
  <c r="AD177" i="10"/>
  <c r="AC177" i="10"/>
  <c r="AB177" i="10"/>
  <c r="AA177" i="10"/>
  <c r="Z177" i="10"/>
  <c r="Y177" i="10"/>
  <c r="X177" i="10"/>
  <c r="W177" i="10"/>
  <c r="V177" i="10"/>
  <c r="U177" i="10"/>
  <c r="T177" i="10"/>
  <c r="S177" i="10"/>
  <c r="G177" i="10"/>
  <c r="F177" i="10"/>
  <c r="AF175" i="10"/>
  <c r="S175" i="10"/>
  <c r="F175" i="10"/>
  <c r="AF174" i="10"/>
  <c r="S174" i="10"/>
  <c r="F174" i="10"/>
  <c r="AH173" i="10"/>
  <c r="AF173" i="10"/>
  <c r="AD173" i="10"/>
  <c r="AC173" i="10"/>
  <c r="AB173" i="10"/>
  <c r="AA173" i="10"/>
  <c r="Z173" i="10"/>
  <c r="Y173" i="10"/>
  <c r="X173" i="10"/>
  <c r="W173" i="10"/>
  <c r="V173" i="10"/>
  <c r="U173" i="10"/>
  <c r="T173" i="10"/>
  <c r="S173" i="10"/>
  <c r="G173" i="10"/>
  <c r="F173" i="10"/>
  <c r="AF171" i="10"/>
  <c r="S171" i="10"/>
  <c r="F171" i="10"/>
  <c r="AF170" i="10"/>
  <c r="S170" i="10"/>
  <c r="F170" i="10"/>
  <c r="AH169" i="10"/>
  <c r="AF169" i="10"/>
  <c r="AD169" i="10"/>
  <c r="AC169" i="10"/>
  <c r="AB169" i="10"/>
  <c r="AA169" i="10"/>
  <c r="Z169" i="10"/>
  <c r="Y169" i="10"/>
  <c r="X169" i="10"/>
  <c r="W169" i="10"/>
  <c r="V169" i="10"/>
  <c r="U169" i="10"/>
  <c r="T169" i="10"/>
  <c r="S169" i="10"/>
  <c r="G169" i="10"/>
  <c r="F169" i="10"/>
  <c r="AF167" i="10"/>
  <c r="S167" i="10"/>
  <c r="F167" i="10"/>
  <c r="AF166" i="10"/>
  <c r="S166" i="10"/>
  <c r="F166" i="10"/>
  <c r="AH165" i="10"/>
  <c r="AF165" i="10"/>
  <c r="AD165" i="10"/>
  <c r="AC165" i="10"/>
  <c r="AB165" i="10"/>
  <c r="AA165" i="10"/>
  <c r="Z165" i="10"/>
  <c r="Y165" i="10"/>
  <c r="X165" i="10"/>
  <c r="W165" i="10"/>
  <c r="V165" i="10"/>
  <c r="U165" i="10"/>
  <c r="T165" i="10"/>
  <c r="S165" i="10"/>
  <c r="G165" i="10"/>
  <c r="F165" i="10"/>
  <c r="AF163" i="10"/>
  <c r="S163" i="10"/>
  <c r="F163" i="10"/>
  <c r="AF162" i="10"/>
  <c r="S162" i="10"/>
  <c r="F162" i="10"/>
  <c r="AH161" i="10"/>
  <c r="AF161" i="10"/>
  <c r="AD161" i="10"/>
  <c r="AC161" i="10"/>
  <c r="AB161" i="10"/>
  <c r="AA161" i="10"/>
  <c r="Z161" i="10"/>
  <c r="Y161" i="10"/>
  <c r="X161" i="10"/>
  <c r="W161" i="10"/>
  <c r="V161" i="10"/>
  <c r="U161" i="10"/>
  <c r="T161" i="10"/>
  <c r="S161" i="10"/>
  <c r="G161" i="10"/>
  <c r="F161" i="10"/>
  <c r="AF159" i="10"/>
  <c r="S159" i="10"/>
  <c r="F159" i="10"/>
  <c r="AF158" i="10"/>
  <c r="S158" i="10"/>
  <c r="F158" i="10"/>
  <c r="AH157" i="10"/>
  <c r="AF157" i="10"/>
  <c r="AD157" i="10"/>
  <c r="AC157" i="10"/>
  <c r="AB157" i="10"/>
  <c r="AA157" i="10"/>
  <c r="Z157" i="10"/>
  <c r="Y157" i="10"/>
  <c r="X157" i="10"/>
  <c r="W157" i="10"/>
  <c r="V157" i="10"/>
  <c r="U157" i="10"/>
  <c r="T157" i="10"/>
  <c r="S157" i="10"/>
  <c r="G157" i="10"/>
  <c r="F157" i="10"/>
  <c r="AF155" i="10"/>
  <c r="S155" i="10"/>
  <c r="F155" i="10"/>
  <c r="AF154" i="10"/>
  <c r="S154" i="10"/>
  <c r="F154" i="10"/>
  <c r="AH153" i="10"/>
  <c r="AD153" i="10"/>
  <c r="AC153" i="10"/>
  <c r="AB153" i="10"/>
  <c r="AA153" i="10"/>
  <c r="Z153" i="10"/>
  <c r="Y153" i="10"/>
  <c r="X153" i="10"/>
  <c r="W153" i="10"/>
  <c r="V153" i="10"/>
  <c r="U153" i="10"/>
  <c r="T153" i="10"/>
  <c r="S153" i="10"/>
  <c r="G153" i="10"/>
  <c r="AF151" i="10"/>
  <c r="S151" i="10"/>
  <c r="F151" i="10"/>
  <c r="AF150" i="10"/>
  <c r="S150" i="10"/>
  <c r="F150" i="10"/>
  <c r="AH149" i="10"/>
  <c r="AF149" i="10"/>
  <c r="AD149" i="10"/>
  <c r="AC149" i="10"/>
  <c r="AB149" i="10"/>
  <c r="AA149" i="10"/>
  <c r="Z149" i="10"/>
  <c r="Y149" i="10"/>
  <c r="X149" i="10"/>
  <c r="W149" i="10"/>
  <c r="V149" i="10"/>
  <c r="U149" i="10"/>
  <c r="T149" i="10"/>
  <c r="G149" i="10"/>
  <c r="AF147" i="10"/>
  <c r="S147" i="10"/>
  <c r="F147" i="10"/>
  <c r="AF146" i="10"/>
  <c r="S146" i="10"/>
  <c r="F146" i="10"/>
  <c r="AH145" i="10"/>
  <c r="AF145" i="10"/>
  <c r="AD145" i="10"/>
  <c r="AC145" i="10"/>
  <c r="AB145" i="10"/>
  <c r="AA145" i="10"/>
  <c r="Z145" i="10"/>
  <c r="Y145" i="10"/>
  <c r="X145" i="10"/>
  <c r="W145" i="10"/>
  <c r="V145" i="10"/>
  <c r="U145" i="10"/>
  <c r="T145" i="10"/>
  <c r="S145" i="10"/>
  <c r="G145" i="10"/>
  <c r="F145" i="10"/>
  <c r="AF143" i="10"/>
  <c r="S143" i="10"/>
  <c r="F143" i="10"/>
  <c r="AF142" i="10"/>
  <c r="S142" i="10"/>
  <c r="F142" i="10"/>
  <c r="AH141" i="10"/>
  <c r="AD141" i="10"/>
  <c r="AC141" i="10"/>
  <c r="AB141" i="10"/>
  <c r="AA141" i="10"/>
  <c r="Z141" i="10"/>
  <c r="Y141" i="10"/>
  <c r="X141" i="10"/>
  <c r="W141" i="10"/>
  <c r="V141" i="10"/>
  <c r="U141" i="10"/>
  <c r="T141" i="10"/>
  <c r="G141" i="10"/>
  <c r="AF139" i="10"/>
  <c r="S139" i="10"/>
  <c r="F139" i="10"/>
  <c r="AF138" i="10"/>
  <c r="S138" i="10"/>
  <c r="F138" i="10"/>
  <c r="AH137" i="10"/>
  <c r="AF137" i="10"/>
  <c r="AD137" i="10"/>
  <c r="AC137" i="10"/>
  <c r="AB137" i="10"/>
  <c r="AA137" i="10"/>
  <c r="Z137" i="10"/>
  <c r="Y137" i="10"/>
  <c r="X137" i="10"/>
  <c r="W137" i="10"/>
  <c r="V137" i="10"/>
  <c r="U137" i="10"/>
  <c r="T137" i="10"/>
  <c r="G137" i="10"/>
  <c r="AF135" i="10"/>
  <c r="S135" i="10"/>
  <c r="F135" i="10"/>
  <c r="AF134" i="10"/>
  <c r="S134" i="10"/>
  <c r="F134" i="10"/>
  <c r="AH133" i="10"/>
  <c r="AF133" i="10"/>
  <c r="AD133" i="10"/>
  <c r="AC133" i="10"/>
  <c r="AB133" i="10"/>
  <c r="AA133" i="10"/>
  <c r="Z133" i="10"/>
  <c r="Y133" i="10"/>
  <c r="X133" i="10"/>
  <c r="W133" i="10"/>
  <c r="V133" i="10"/>
  <c r="U133" i="10"/>
  <c r="T133" i="10"/>
  <c r="G133" i="10"/>
  <c r="F133" i="10"/>
  <c r="AF131" i="10"/>
  <c r="S131" i="10"/>
  <c r="F131" i="10"/>
  <c r="AF130" i="10"/>
  <c r="S130" i="10"/>
  <c r="F130" i="10"/>
  <c r="AH129" i="10"/>
  <c r="AF129" i="10"/>
  <c r="AD129" i="10"/>
  <c r="AC129" i="10"/>
  <c r="AB129" i="10"/>
  <c r="AA129" i="10"/>
  <c r="Z129" i="10"/>
  <c r="Y129" i="10"/>
  <c r="X129" i="10"/>
  <c r="W129" i="10"/>
  <c r="V129" i="10"/>
  <c r="U129" i="10"/>
  <c r="T129" i="10"/>
  <c r="S129" i="10"/>
  <c r="G129" i="10"/>
  <c r="F129" i="10"/>
  <c r="AF127" i="10"/>
  <c r="S127" i="10"/>
  <c r="F127" i="10"/>
  <c r="AF126" i="10"/>
  <c r="S126" i="10"/>
  <c r="F126" i="10"/>
  <c r="AH125" i="10"/>
  <c r="AD125" i="10"/>
  <c r="AC125" i="10"/>
  <c r="AB125" i="10"/>
  <c r="AA125" i="10"/>
  <c r="Z125" i="10"/>
  <c r="Y125" i="10"/>
  <c r="X125" i="10"/>
  <c r="W125" i="10"/>
  <c r="V125" i="10"/>
  <c r="U125" i="10"/>
  <c r="T125" i="10"/>
  <c r="S125" i="10"/>
  <c r="G125" i="10"/>
  <c r="AF123" i="10"/>
  <c r="S123" i="10"/>
  <c r="F123" i="10"/>
  <c r="AF122" i="10"/>
  <c r="S122" i="10"/>
  <c r="F122" i="10"/>
  <c r="AH121" i="10"/>
  <c r="AF121" i="10"/>
  <c r="AD121" i="10"/>
  <c r="AC121" i="10"/>
  <c r="AB121" i="10"/>
  <c r="AA121" i="10"/>
  <c r="Z121" i="10"/>
  <c r="Y121" i="10"/>
  <c r="X121" i="10"/>
  <c r="W121" i="10"/>
  <c r="V121" i="10"/>
  <c r="U121" i="10"/>
  <c r="T121" i="10"/>
  <c r="G121" i="10"/>
  <c r="AF119" i="10"/>
  <c r="S119" i="10"/>
  <c r="F119" i="10"/>
  <c r="AF118" i="10"/>
  <c r="S118" i="10"/>
  <c r="F118" i="10"/>
  <c r="AH117" i="10"/>
  <c r="AD117" i="10"/>
  <c r="AC117" i="10"/>
  <c r="AB117" i="10"/>
  <c r="AA117" i="10"/>
  <c r="Z117" i="10"/>
  <c r="Y117" i="10"/>
  <c r="X117" i="10"/>
  <c r="W117" i="10"/>
  <c r="V117" i="10"/>
  <c r="U117" i="10"/>
  <c r="T117" i="10"/>
  <c r="G117" i="10"/>
  <c r="AF115" i="10"/>
  <c r="S115" i="10"/>
  <c r="F115" i="10"/>
  <c r="AF114" i="10"/>
  <c r="S114" i="10"/>
  <c r="F114" i="10"/>
  <c r="AH113" i="10"/>
  <c r="AD113" i="10"/>
  <c r="AC113" i="10"/>
  <c r="AB113" i="10"/>
  <c r="AA113" i="10"/>
  <c r="Z113" i="10"/>
  <c r="Y113" i="10"/>
  <c r="X113" i="10"/>
  <c r="W113" i="10"/>
  <c r="V113" i="10"/>
  <c r="U113" i="10"/>
  <c r="T113" i="10"/>
  <c r="S113" i="10"/>
  <c r="G113" i="10"/>
  <c r="AF111" i="10"/>
  <c r="S111" i="10"/>
  <c r="F111" i="10"/>
  <c r="AF110" i="10"/>
  <c r="S110" i="10"/>
  <c r="F110" i="10"/>
  <c r="AH109" i="10"/>
  <c r="AF109" i="10"/>
  <c r="AD109" i="10"/>
  <c r="AC109" i="10"/>
  <c r="AB109" i="10"/>
  <c r="AA109" i="10"/>
  <c r="Z109" i="10"/>
  <c r="Y109" i="10"/>
  <c r="X109" i="10"/>
  <c r="W109" i="10"/>
  <c r="V109" i="10"/>
  <c r="U109" i="10"/>
  <c r="T109" i="10"/>
  <c r="S109" i="10"/>
  <c r="G109" i="10"/>
  <c r="AF107" i="10"/>
  <c r="S107" i="10"/>
  <c r="F107" i="10"/>
  <c r="AF106" i="10"/>
  <c r="S106" i="10"/>
  <c r="F106" i="10"/>
  <c r="AH105" i="10"/>
  <c r="AD105" i="10"/>
  <c r="AC105" i="10"/>
  <c r="AB105" i="10"/>
  <c r="AA105" i="10"/>
  <c r="Z105" i="10"/>
  <c r="Y105" i="10"/>
  <c r="X105" i="10"/>
  <c r="W105" i="10"/>
  <c r="V105" i="10"/>
  <c r="U105" i="10"/>
  <c r="T105" i="10"/>
  <c r="S105" i="10"/>
  <c r="G105" i="10"/>
  <c r="AF103" i="10"/>
  <c r="S103" i="10"/>
  <c r="F103" i="10"/>
  <c r="AF102" i="10"/>
  <c r="S102" i="10"/>
  <c r="F102" i="10"/>
  <c r="AH101" i="10"/>
  <c r="AF101" i="10"/>
  <c r="AD101" i="10"/>
  <c r="AC101" i="10"/>
  <c r="AB101" i="10"/>
  <c r="AA101" i="10"/>
  <c r="Z101" i="10"/>
  <c r="Y101" i="10"/>
  <c r="X101" i="10"/>
  <c r="W101" i="10"/>
  <c r="V101" i="10"/>
  <c r="U101" i="10"/>
  <c r="T101" i="10"/>
  <c r="S101" i="10"/>
  <c r="G101" i="10"/>
  <c r="F101" i="10"/>
  <c r="AF99" i="10"/>
  <c r="S99" i="10"/>
  <c r="F99" i="10"/>
  <c r="AF98" i="10"/>
  <c r="S98" i="10"/>
  <c r="F98" i="10"/>
  <c r="AH97" i="10"/>
  <c r="AF97" i="10"/>
  <c r="AD97" i="10"/>
  <c r="AC97" i="10"/>
  <c r="AB97" i="10"/>
  <c r="AA97" i="10"/>
  <c r="Z97" i="10"/>
  <c r="Y97" i="10"/>
  <c r="X97" i="10"/>
  <c r="W97" i="10"/>
  <c r="V97" i="10"/>
  <c r="U97" i="10"/>
  <c r="T97" i="10"/>
  <c r="S97" i="10"/>
  <c r="G97" i="10"/>
  <c r="AF95" i="10"/>
  <c r="S95" i="10"/>
  <c r="F95" i="10"/>
  <c r="AF94" i="10"/>
  <c r="S94" i="10"/>
  <c r="F94" i="10"/>
  <c r="AH93" i="10"/>
  <c r="AF93" i="10"/>
  <c r="AD93" i="10"/>
  <c r="AC93" i="10"/>
  <c r="AB93" i="10"/>
  <c r="AA93" i="10"/>
  <c r="Z93" i="10"/>
  <c r="Y93" i="10"/>
  <c r="X93" i="10"/>
  <c r="W93" i="10"/>
  <c r="V93" i="10"/>
  <c r="U93" i="10"/>
  <c r="T93" i="10"/>
  <c r="S93" i="10"/>
  <c r="G93" i="10"/>
  <c r="F93" i="10"/>
  <c r="AF91" i="10"/>
  <c r="S91" i="10"/>
  <c r="F91" i="10"/>
  <c r="AF90" i="10"/>
  <c r="S90" i="10"/>
  <c r="F90" i="10"/>
  <c r="AH89" i="10"/>
  <c r="AD89" i="10"/>
  <c r="AC89" i="10"/>
  <c r="AB89" i="10"/>
  <c r="AA89" i="10"/>
  <c r="Z89" i="10"/>
  <c r="Y89" i="10"/>
  <c r="X89" i="10"/>
  <c r="W89" i="10"/>
  <c r="V89" i="10"/>
  <c r="U89" i="10"/>
  <c r="T89" i="10"/>
  <c r="G89" i="10"/>
  <c r="AF87" i="10"/>
  <c r="S87" i="10"/>
  <c r="F87" i="10"/>
  <c r="AF86" i="10"/>
  <c r="S86" i="10"/>
  <c r="F86" i="10"/>
  <c r="AH85" i="10"/>
  <c r="AD85" i="10"/>
  <c r="AC85" i="10"/>
  <c r="AB85" i="10"/>
  <c r="AA85" i="10"/>
  <c r="Z85" i="10"/>
  <c r="Y85" i="10"/>
  <c r="X85" i="10"/>
  <c r="W85" i="10"/>
  <c r="V85" i="10"/>
  <c r="U85" i="10"/>
  <c r="T85" i="10"/>
  <c r="G85" i="10"/>
  <c r="AF83" i="10"/>
  <c r="S83" i="10"/>
  <c r="F83" i="10"/>
  <c r="AF82" i="10"/>
  <c r="S82" i="10"/>
  <c r="F82" i="10"/>
  <c r="AH81" i="10"/>
  <c r="AD81" i="10"/>
  <c r="AC81" i="10"/>
  <c r="AB81" i="10"/>
  <c r="AA81" i="10"/>
  <c r="Z81" i="10"/>
  <c r="Y81" i="10"/>
  <c r="X81" i="10"/>
  <c r="W81" i="10"/>
  <c r="V81" i="10"/>
  <c r="U81" i="10"/>
  <c r="T81" i="10"/>
  <c r="S81" i="10"/>
  <c r="G81" i="10"/>
  <c r="AF75" i="10"/>
  <c r="S75" i="10"/>
  <c r="F75" i="10"/>
  <c r="AF74" i="10"/>
  <c r="S74" i="10"/>
  <c r="F74" i="10"/>
  <c r="AH73" i="10"/>
  <c r="AF73" i="10"/>
  <c r="AD73" i="10"/>
  <c r="AC73" i="10"/>
  <c r="AB73" i="10"/>
  <c r="AA73" i="10"/>
  <c r="Z73" i="10"/>
  <c r="Y73" i="10"/>
  <c r="X73" i="10"/>
  <c r="W73" i="10"/>
  <c r="V73" i="10"/>
  <c r="U73" i="10"/>
  <c r="T73" i="10"/>
  <c r="S73" i="10"/>
  <c r="G73" i="10"/>
  <c r="AF71" i="10"/>
  <c r="S71" i="10"/>
  <c r="F71" i="10"/>
  <c r="AF70" i="10"/>
  <c r="S70" i="10"/>
  <c r="F70" i="10"/>
  <c r="AH69" i="10"/>
  <c r="AF69" i="10"/>
  <c r="AD69" i="10"/>
  <c r="AC69" i="10"/>
  <c r="AB69" i="10"/>
  <c r="AA69" i="10"/>
  <c r="Z69" i="10"/>
  <c r="Y69" i="10"/>
  <c r="X69" i="10"/>
  <c r="W69" i="10"/>
  <c r="V69" i="10"/>
  <c r="U69" i="10"/>
  <c r="T69" i="10"/>
  <c r="G69" i="10"/>
  <c r="AF67" i="10"/>
  <c r="S67" i="10"/>
  <c r="F67" i="10"/>
  <c r="AF66" i="10"/>
  <c r="S66" i="10"/>
  <c r="F66" i="10"/>
  <c r="AH65" i="10"/>
  <c r="AF65" i="10"/>
  <c r="AD65" i="10"/>
  <c r="AC65" i="10"/>
  <c r="AB65" i="10"/>
  <c r="AA65" i="10"/>
  <c r="Z65" i="10"/>
  <c r="Y65" i="10"/>
  <c r="X65" i="10"/>
  <c r="W65" i="10"/>
  <c r="V65" i="10"/>
  <c r="U65" i="10"/>
  <c r="T65" i="10"/>
  <c r="S65" i="10"/>
  <c r="G65" i="10"/>
  <c r="AF63" i="10"/>
  <c r="S63" i="10"/>
  <c r="F63" i="10"/>
  <c r="AF62" i="10"/>
  <c r="S62" i="10"/>
  <c r="F62" i="10"/>
  <c r="AH61" i="10"/>
  <c r="AD61" i="10"/>
  <c r="AC61" i="10"/>
  <c r="AB61" i="10"/>
  <c r="AA61" i="10"/>
  <c r="Z61" i="10"/>
  <c r="Y61" i="10"/>
  <c r="X61" i="10"/>
  <c r="W61" i="10"/>
  <c r="V61" i="10"/>
  <c r="U61" i="10"/>
  <c r="T61" i="10"/>
  <c r="G61" i="10"/>
  <c r="AF59" i="10"/>
  <c r="S59" i="10"/>
  <c r="F59" i="10"/>
  <c r="AF58" i="10"/>
  <c r="S58" i="10"/>
  <c r="F58" i="10"/>
  <c r="AH57" i="10"/>
  <c r="AF57" i="10"/>
  <c r="AD57" i="10"/>
  <c r="AC57" i="10"/>
  <c r="AB57" i="10"/>
  <c r="AA57" i="10"/>
  <c r="Z57" i="10"/>
  <c r="Y57" i="10"/>
  <c r="X57" i="10"/>
  <c r="W57" i="10"/>
  <c r="V57" i="10"/>
  <c r="U57" i="10"/>
  <c r="T57" i="10"/>
  <c r="S57" i="10"/>
  <c r="G57" i="10"/>
  <c r="F57" i="10"/>
  <c r="AF51" i="10"/>
  <c r="S51" i="10"/>
  <c r="F51" i="10"/>
  <c r="AF50" i="10"/>
  <c r="S50" i="10"/>
  <c r="F50" i="10"/>
  <c r="AH49" i="10"/>
  <c r="AD49" i="10"/>
  <c r="AC49" i="10"/>
  <c r="AB49" i="10"/>
  <c r="AA49" i="10"/>
  <c r="Z49" i="10"/>
  <c r="Y49" i="10"/>
  <c r="X49" i="10"/>
  <c r="W49" i="10"/>
  <c r="V49" i="10"/>
  <c r="U49" i="10"/>
  <c r="T49" i="10"/>
  <c r="G49" i="10"/>
  <c r="AF47" i="10"/>
  <c r="S47" i="10"/>
  <c r="F47" i="10"/>
  <c r="AF46" i="10"/>
  <c r="S46" i="10"/>
  <c r="F46" i="10"/>
  <c r="AH45" i="10"/>
  <c r="AF45" i="10"/>
  <c r="AD45" i="10"/>
  <c r="AC45" i="10"/>
  <c r="AB45" i="10"/>
  <c r="AA45" i="10"/>
  <c r="Z45" i="10"/>
  <c r="Y45" i="10"/>
  <c r="X45" i="10"/>
  <c r="W45" i="10"/>
  <c r="V45" i="10"/>
  <c r="U45" i="10"/>
  <c r="T45" i="10"/>
  <c r="G45" i="10"/>
  <c r="AF43" i="10"/>
  <c r="S43" i="10"/>
  <c r="F43" i="10"/>
  <c r="AF42" i="10"/>
  <c r="S42" i="10"/>
  <c r="F42" i="10"/>
  <c r="AH41" i="10"/>
  <c r="AF41" i="10"/>
  <c r="AD41" i="10"/>
  <c r="AC41" i="10"/>
  <c r="AB41" i="10"/>
  <c r="AA41" i="10"/>
  <c r="Z41" i="10"/>
  <c r="Y41" i="10"/>
  <c r="X41" i="10"/>
  <c r="W41" i="10"/>
  <c r="V41" i="10"/>
  <c r="U41" i="10"/>
  <c r="T41" i="10"/>
  <c r="S41" i="10"/>
  <c r="G41" i="10"/>
  <c r="AF39" i="10"/>
  <c r="S39" i="10"/>
  <c r="F39" i="10"/>
  <c r="AF38" i="10"/>
  <c r="S38" i="10"/>
  <c r="F38" i="10"/>
  <c r="AH37" i="10"/>
  <c r="AF37" i="10"/>
  <c r="AD37" i="10"/>
  <c r="AC37" i="10"/>
  <c r="AB37" i="10"/>
  <c r="AA37" i="10"/>
  <c r="Z37" i="10"/>
  <c r="Y37" i="10"/>
  <c r="X37" i="10"/>
  <c r="W37" i="10"/>
  <c r="V37" i="10"/>
  <c r="U37" i="10"/>
  <c r="T37" i="10"/>
  <c r="G37" i="10"/>
  <c r="AF35" i="10"/>
  <c r="S35" i="10"/>
  <c r="F35" i="10"/>
  <c r="AF34" i="10"/>
  <c r="S34" i="10"/>
  <c r="F34" i="10"/>
  <c r="AH33" i="10"/>
  <c r="AF33" i="10"/>
  <c r="AD33" i="10"/>
  <c r="AC33" i="10"/>
  <c r="AB33" i="10"/>
  <c r="AA33" i="10"/>
  <c r="Z33" i="10"/>
  <c r="Y33" i="10"/>
  <c r="X33" i="10"/>
  <c r="W33" i="10"/>
  <c r="V33" i="10"/>
  <c r="U33" i="10"/>
  <c r="T33" i="10"/>
  <c r="S33" i="10"/>
  <c r="G33" i="10"/>
  <c r="AF31" i="10"/>
  <c r="S31" i="10"/>
  <c r="F31" i="10"/>
  <c r="AF30" i="10"/>
  <c r="S30" i="10"/>
  <c r="F30" i="10"/>
  <c r="AH29" i="10"/>
  <c r="AF29" i="10"/>
  <c r="AD29" i="10"/>
  <c r="AC29" i="10"/>
  <c r="AB29" i="10"/>
  <c r="AA29" i="10"/>
  <c r="Z29" i="10"/>
  <c r="Y29" i="10"/>
  <c r="X29" i="10"/>
  <c r="W29" i="10"/>
  <c r="V29" i="10"/>
  <c r="U29" i="10"/>
  <c r="T29" i="10"/>
  <c r="S29" i="10"/>
  <c r="G29" i="10"/>
  <c r="AF27" i="10"/>
  <c r="S27" i="10"/>
  <c r="F27" i="10"/>
  <c r="AF26" i="10"/>
  <c r="S26" i="10"/>
  <c r="F26" i="10"/>
  <c r="AH25" i="10"/>
  <c r="AF25" i="10"/>
  <c r="AD25" i="10"/>
  <c r="AC25" i="10"/>
  <c r="AB25" i="10"/>
  <c r="AA25" i="10"/>
  <c r="Z25" i="10"/>
  <c r="Y25" i="10"/>
  <c r="X25" i="10"/>
  <c r="W25" i="10"/>
  <c r="V25" i="10"/>
  <c r="U25" i="10"/>
  <c r="T25" i="10"/>
  <c r="G25" i="10"/>
  <c r="F25" i="10"/>
  <c r="AF23" i="10"/>
  <c r="S23" i="10"/>
  <c r="F23" i="10"/>
  <c r="AF22" i="10"/>
  <c r="S22" i="10"/>
  <c r="F22" i="10"/>
  <c r="AH21" i="10"/>
  <c r="AF21" i="10"/>
  <c r="AD21" i="10"/>
  <c r="AC21" i="10"/>
  <c r="AB21" i="10"/>
  <c r="AA21" i="10"/>
  <c r="Z21" i="10"/>
  <c r="Y21" i="10"/>
  <c r="X21" i="10"/>
  <c r="W21" i="10"/>
  <c r="V21" i="10"/>
  <c r="U21" i="10"/>
  <c r="T21" i="10"/>
  <c r="S21" i="10"/>
  <c r="G21" i="10"/>
  <c r="AF19" i="10"/>
  <c r="S19" i="10"/>
  <c r="F19" i="10"/>
  <c r="AF18" i="10"/>
  <c r="S18" i="10"/>
  <c r="F18" i="10"/>
  <c r="AH17" i="10"/>
  <c r="AF17" i="10"/>
  <c r="AD17" i="10"/>
  <c r="AC17" i="10"/>
  <c r="AB17" i="10"/>
  <c r="AA17" i="10"/>
  <c r="Z17" i="10"/>
  <c r="Y17" i="10"/>
  <c r="X17" i="10"/>
  <c r="W17" i="10"/>
  <c r="V17" i="10"/>
  <c r="U17" i="10"/>
  <c r="T17" i="10"/>
  <c r="G17" i="10"/>
  <c r="Y192" i="9"/>
  <c r="Y191" i="9"/>
  <c r="AZ192" i="9"/>
  <c r="AM192" i="9"/>
  <c r="AA192" i="9"/>
  <c r="AZ191" i="9"/>
  <c r="AM191" i="9"/>
  <c r="AA191" i="9"/>
  <c r="BB190" i="9"/>
  <c r="AZ190" i="9"/>
  <c r="AY190" i="9"/>
  <c r="AX190" i="9"/>
  <c r="AW190" i="9"/>
  <c r="AV190" i="9"/>
  <c r="AU190" i="9"/>
  <c r="AT190" i="9"/>
  <c r="AS190" i="9"/>
  <c r="AR190" i="9"/>
  <c r="AQ190" i="9"/>
  <c r="AP190" i="9"/>
  <c r="AO190" i="9"/>
  <c r="AN190" i="9"/>
  <c r="AL190" i="9"/>
  <c r="AK190" i="9"/>
  <c r="AJ190" i="9"/>
  <c r="AI190" i="9"/>
  <c r="AH190" i="9"/>
  <c r="AG190" i="9"/>
  <c r="AF190" i="9"/>
  <c r="AE190" i="9"/>
  <c r="AD190" i="9"/>
  <c r="AC190" i="9"/>
  <c r="AB190" i="9"/>
  <c r="AZ188" i="9"/>
  <c r="AM188" i="9"/>
  <c r="AA188" i="9"/>
  <c r="AZ187" i="9"/>
  <c r="AM187" i="9"/>
  <c r="AA187" i="9"/>
  <c r="BB186" i="9"/>
  <c r="AZ186" i="9"/>
  <c r="AY186" i="9"/>
  <c r="AX186" i="9"/>
  <c r="AW186" i="9"/>
  <c r="AV186" i="9"/>
  <c r="AU186" i="9"/>
  <c r="AT186" i="9"/>
  <c r="AS186" i="9"/>
  <c r="AR186" i="9"/>
  <c r="AQ186" i="9"/>
  <c r="AP186" i="9"/>
  <c r="AO186" i="9"/>
  <c r="AN186" i="9"/>
  <c r="AL186" i="9"/>
  <c r="AK186" i="9"/>
  <c r="AJ186" i="9"/>
  <c r="AI186" i="9"/>
  <c r="AH186" i="9"/>
  <c r="AG186" i="9"/>
  <c r="AF186" i="9"/>
  <c r="AE186" i="9"/>
  <c r="AD186" i="9"/>
  <c r="AC186" i="9"/>
  <c r="AB186" i="9"/>
  <c r="AA186" i="9"/>
  <c r="AZ184" i="9"/>
  <c r="AM184" i="9"/>
  <c r="AA184" i="9"/>
  <c r="AZ183" i="9"/>
  <c r="AM183" i="9"/>
  <c r="AA183" i="9"/>
  <c r="BB182" i="9"/>
  <c r="AY182" i="9"/>
  <c r="AX182" i="9"/>
  <c r="AW182" i="9"/>
  <c r="AV182" i="9"/>
  <c r="AU182" i="9"/>
  <c r="AT182" i="9"/>
  <c r="AS182" i="9"/>
  <c r="AR182" i="9"/>
  <c r="AQ182" i="9"/>
  <c r="AP182" i="9"/>
  <c r="AO182" i="9"/>
  <c r="AN182" i="9"/>
  <c r="AL182" i="9"/>
  <c r="AK182" i="9"/>
  <c r="AJ182" i="9"/>
  <c r="AI182" i="9"/>
  <c r="AH182" i="9"/>
  <c r="AG182" i="9"/>
  <c r="AF182" i="9"/>
  <c r="AE182" i="9"/>
  <c r="AD182" i="9"/>
  <c r="AC182" i="9"/>
  <c r="AB182" i="9"/>
  <c r="AZ180" i="9"/>
  <c r="AM180" i="9"/>
  <c r="AA180" i="9"/>
  <c r="AZ179" i="9"/>
  <c r="AM179" i="9"/>
  <c r="AA179" i="9"/>
  <c r="BB178" i="9"/>
  <c r="AY178" i="9"/>
  <c r="AX178" i="9"/>
  <c r="AW178" i="9"/>
  <c r="AV178" i="9"/>
  <c r="AU178" i="9"/>
  <c r="AT178" i="9"/>
  <c r="AS178" i="9"/>
  <c r="AR178" i="9"/>
  <c r="AQ178" i="9"/>
  <c r="AP178" i="9"/>
  <c r="AO178" i="9"/>
  <c r="AN178" i="9"/>
  <c r="AM178" i="9"/>
  <c r="AL178" i="9"/>
  <c r="AK178" i="9"/>
  <c r="AJ178" i="9"/>
  <c r="AI178" i="9"/>
  <c r="AH178" i="9"/>
  <c r="AG178" i="9"/>
  <c r="AF178" i="9"/>
  <c r="AE178" i="9"/>
  <c r="AD178" i="9"/>
  <c r="AC178" i="9"/>
  <c r="AB178" i="9"/>
  <c r="AA178" i="9"/>
  <c r="AZ176" i="9"/>
  <c r="AM176" i="9"/>
  <c r="AA176" i="9"/>
  <c r="AZ175" i="9"/>
  <c r="AM175" i="9"/>
  <c r="AA175" i="9"/>
  <c r="BB174" i="9"/>
  <c r="AY174" i="9"/>
  <c r="AX174" i="9"/>
  <c r="AW174" i="9"/>
  <c r="AV174" i="9"/>
  <c r="AU174" i="9"/>
  <c r="AT174" i="9"/>
  <c r="AS174" i="9"/>
  <c r="AR174" i="9"/>
  <c r="AQ174" i="9"/>
  <c r="AP174" i="9"/>
  <c r="AO174" i="9"/>
  <c r="AN174" i="9"/>
  <c r="AM174" i="9"/>
  <c r="AL174" i="9"/>
  <c r="AK174" i="9"/>
  <c r="AJ174" i="9"/>
  <c r="AI174" i="9"/>
  <c r="AH174" i="9"/>
  <c r="AG174" i="9"/>
  <c r="AF174" i="9"/>
  <c r="AE174" i="9"/>
  <c r="AD174" i="9"/>
  <c r="AC174" i="9"/>
  <c r="AB174" i="9"/>
  <c r="AA174" i="9"/>
  <c r="AZ171" i="9"/>
  <c r="AM171" i="9"/>
  <c r="AA171" i="9"/>
  <c r="AZ170" i="9"/>
  <c r="AM170" i="9"/>
  <c r="AA170" i="9"/>
  <c r="BB169" i="9"/>
  <c r="AY169" i="9"/>
  <c r="AX169" i="9"/>
  <c r="AW169" i="9"/>
  <c r="AV169" i="9"/>
  <c r="AU169" i="9"/>
  <c r="AT169" i="9"/>
  <c r="AS169" i="9"/>
  <c r="AR169" i="9"/>
  <c r="AQ169" i="9"/>
  <c r="AP169" i="9"/>
  <c r="AO169" i="9"/>
  <c r="AN169" i="9"/>
  <c r="AL169" i="9"/>
  <c r="AK169" i="9"/>
  <c r="AJ169" i="9"/>
  <c r="AI169" i="9"/>
  <c r="AH169" i="9"/>
  <c r="AG169" i="9"/>
  <c r="AF169" i="9"/>
  <c r="AE169" i="9"/>
  <c r="AD169" i="9"/>
  <c r="AC169" i="9"/>
  <c r="AB169" i="9"/>
  <c r="AZ167" i="9"/>
  <c r="AM167" i="9"/>
  <c r="AA167" i="9"/>
  <c r="AZ166" i="9"/>
  <c r="AM166" i="9"/>
  <c r="AA166" i="9"/>
  <c r="BB165" i="9"/>
  <c r="AZ165" i="9"/>
  <c r="AY165" i="9"/>
  <c r="AX165" i="9"/>
  <c r="AW165" i="9"/>
  <c r="AV165" i="9"/>
  <c r="AU165" i="9"/>
  <c r="AT165" i="9"/>
  <c r="AS165" i="9"/>
  <c r="AR165" i="9"/>
  <c r="AQ165" i="9"/>
  <c r="AP165" i="9"/>
  <c r="AO165" i="9"/>
  <c r="AN165" i="9"/>
  <c r="AM165" i="9"/>
  <c r="AL165" i="9"/>
  <c r="AK165" i="9"/>
  <c r="AJ165" i="9"/>
  <c r="AI165" i="9"/>
  <c r="AH165" i="9"/>
  <c r="AG165" i="9"/>
  <c r="AF165" i="9"/>
  <c r="AE165" i="9"/>
  <c r="AD165" i="9"/>
  <c r="AC165" i="9"/>
  <c r="AB165" i="9"/>
  <c r="AA165" i="9"/>
  <c r="AZ163" i="9"/>
  <c r="AM163" i="9"/>
  <c r="AA163" i="9"/>
  <c r="AZ162" i="9"/>
  <c r="AM162" i="9"/>
  <c r="AA162" i="9"/>
  <c r="BB161" i="9"/>
  <c r="AY161" i="9"/>
  <c r="AX161" i="9"/>
  <c r="AW161" i="9"/>
  <c r="AV161" i="9"/>
  <c r="AU161" i="9"/>
  <c r="AT161" i="9"/>
  <c r="AS161" i="9"/>
  <c r="AR161" i="9"/>
  <c r="AQ161" i="9"/>
  <c r="AP161" i="9"/>
  <c r="AO161" i="9"/>
  <c r="AN161" i="9"/>
  <c r="AM161" i="9"/>
  <c r="AL161" i="9"/>
  <c r="AK161" i="9"/>
  <c r="AJ161" i="9"/>
  <c r="AI161" i="9"/>
  <c r="AH161" i="9"/>
  <c r="AG161" i="9"/>
  <c r="AF161" i="9"/>
  <c r="AE161" i="9"/>
  <c r="AD161" i="9"/>
  <c r="AC161" i="9"/>
  <c r="AB161" i="9"/>
  <c r="AZ159" i="9"/>
  <c r="AM159" i="9"/>
  <c r="AA159" i="9"/>
  <c r="AZ158" i="9"/>
  <c r="AM158" i="9"/>
  <c r="AA158" i="9"/>
  <c r="BB157" i="9"/>
  <c r="AZ157" i="9"/>
  <c r="AY157" i="9"/>
  <c r="AX157" i="9"/>
  <c r="AW157" i="9"/>
  <c r="AV157" i="9"/>
  <c r="AU157" i="9"/>
  <c r="AT157" i="9"/>
  <c r="AS157" i="9"/>
  <c r="AR157" i="9"/>
  <c r="AQ157" i="9"/>
  <c r="AP157" i="9"/>
  <c r="AO157" i="9"/>
  <c r="AN157" i="9"/>
  <c r="AM157" i="9"/>
  <c r="AL157" i="9"/>
  <c r="AK157" i="9"/>
  <c r="AJ157" i="9"/>
  <c r="AI157" i="9"/>
  <c r="AH157" i="9"/>
  <c r="AG157" i="9"/>
  <c r="AF157" i="9"/>
  <c r="AE157" i="9"/>
  <c r="AD157" i="9"/>
  <c r="AC157" i="9"/>
  <c r="AB157" i="9"/>
  <c r="AZ155" i="9"/>
  <c r="AM155" i="9"/>
  <c r="AA155" i="9"/>
  <c r="AZ154" i="9"/>
  <c r="AM154" i="9"/>
  <c r="AA154" i="9"/>
  <c r="BB153" i="9"/>
  <c r="AY153" i="9"/>
  <c r="AX153" i="9"/>
  <c r="AW153" i="9"/>
  <c r="AV153" i="9"/>
  <c r="AU153" i="9"/>
  <c r="AT153" i="9"/>
  <c r="AS153" i="9"/>
  <c r="AR153" i="9"/>
  <c r="AQ153" i="9"/>
  <c r="AP153" i="9"/>
  <c r="AO153" i="9"/>
  <c r="AN153" i="9"/>
  <c r="AM153" i="9"/>
  <c r="AL153" i="9"/>
  <c r="AK153" i="9"/>
  <c r="AJ153" i="9"/>
  <c r="AI153" i="9"/>
  <c r="AH153" i="9"/>
  <c r="AG153" i="9"/>
  <c r="AF153" i="9"/>
  <c r="AE153" i="9"/>
  <c r="AD153" i="9"/>
  <c r="AC153" i="9"/>
  <c r="AB153" i="9"/>
  <c r="AA153" i="9"/>
  <c r="AZ151" i="9"/>
  <c r="AM151" i="9"/>
  <c r="AA151" i="9"/>
  <c r="AZ150" i="9"/>
  <c r="AM150" i="9"/>
  <c r="AA150" i="9"/>
  <c r="BB149" i="9"/>
  <c r="AY149" i="9"/>
  <c r="AX149" i="9"/>
  <c r="AW149" i="9"/>
  <c r="AV149" i="9"/>
  <c r="AU149" i="9"/>
  <c r="AT149" i="9"/>
  <c r="AS149" i="9"/>
  <c r="AR149" i="9"/>
  <c r="AQ149" i="9"/>
  <c r="AP149" i="9"/>
  <c r="AO149" i="9"/>
  <c r="AN149" i="9"/>
  <c r="AL149" i="9"/>
  <c r="AK149" i="9"/>
  <c r="AJ149" i="9"/>
  <c r="AI149" i="9"/>
  <c r="AH149" i="9"/>
  <c r="AG149" i="9"/>
  <c r="AF149" i="9"/>
  <c r="AE149" i="9"/>
  <c r="AD149" i="9"/>
  <c r="AC149" i="9"/>
  <c r="AB149" i="9"/>
  <c r="AA149" i="9"/>
  <c r="AZ147" i="9"/>
  <c r="AM147" i="9"/>
  <c r="AA147" i="9"/>
  <c r="AZ146" i="9"/>
  <c r="AM146" i="9"/>
  <c r="AA146" i="9"/>
  <c r="BB145" i="9"/>
  <c r="AZ145" i="9"/>
  <c r="AY145" i="9"/>
  <c r="AX145" i="9"/>
  <c r="AW145" i="9"/>
  <c r="AV145" i="9"/>
  <c r="AU145" i="9"/>
  <c r="AT145" i="9"/>
  <c r="AS145" i="9"/>
  <c r="AR145" i="9"/>
  <c r="AQ145" i="9"/>
  <c r="AP145" i="9"/>
  <c r="AO145" i="9"/>
  <c r="AN145" i="9"/>
  <c r="AL145" i="9"/>
  <c r="AK145" i="9"/>
  <c r="AJ145" i="9"/>
  <c r="AI145" i="9"/>
  <c r="AH145" i="9"/>
  <c r="AG145" i="9"/>
  <c r="AF145" i="9"/>
  <c r="AE145" i="9"/>
  <c r="AD145" i="9"/>
  <c r="AC145" i="9"/>
  <c r="AB145" i="9"/>
  <c r="AA145" i="9"/>
  <c r="AZ143" i="9"/>
  <c r="AM143" i="9"/>
  <c r="AA143" i="9"/>
  <c r="AZ142" i="9"/>
  <c r="AM142" i="9"/>
  <c r="AA142" i="9"/>
  <c r="BB141" i="9"/>
  <c r="AY141" i="9"/>
  <c r="AX141" i="9"/>
  <c r="AW141" i="9"/>
  <c r="AV141" i="9"/>
  <c r="AU141" i="9"/>
  <c r="AT141" i="9"/>
  <c r="AS141" i="9"/>
  <c r="AR141" i="9"/>
  <c r="AQ141" i="9"/>
  <c r="AP141" i="9"/>
  <c r="AO141" i="9"/>
  <c r="AN141" i="9"/>
  <c r="AM141" i="9"/>
  <c r="AL141" i="9"/>
  <c r="AK141" i="9"/>
  <c r="AJ141" i="9"/>
  <c r="AI141" i="9"/>
  <c r="AH141" i="9"/>
  <c r="AG141" i="9"/>
  <c r="AF141" i="9"/>
  <c r="AE141" i="9"/>
  <c r="AD141" i="9"/>
  <c r="AC141" i="9"/>
  <c r="AB141" i="9"/>
  <c r="AA141" i="9"/>
  <c r="AZ139" i="9"/>
  <c r="AM139" i="9"/>
  <c r="AA139" i="9"/>
  <c r="AZ138" i="9"/>
  <c r="AM138" i="9"/>
  <c r="AA138" i="9"/>
  <c r="BB137" i="9"/>
  <c r="AY137" i="9"/>
  <c r="AX137" i="9"/>
  <c r="AW137" i="9"/>
  <c r="AV137" i="9"/>
  <c r="AU137" i="9"/>
  <c r="AT137" i="9"/>
  <c r="AS137" i="9"/>
  <c r="AR137" i="9"/>
  <c r="AQ137" i="9"/>
  <c r="AP137" i="9"/>
  <c r="AO137" i="9"/>
  <c r="AN137" i="9"/>
  <c r="AM137" i="9"/>
  <c r="AL137" i="9"/>
  <c r="AK137" i="9"/>
  <c r="AJ137" i="9"/>
  <c r="AI137" i="9"/>
  <c r="AH137" i="9"/>
  <c r="AG137" i="9"/>
  <c r="AF137" i="9"/>
  <c r="AE137" i="9"/>
  <c r="AD137" i="9"/>
  <c r="AC137" i="9"/>
  <c r="AB137" i="9"/>
  <c r="AA137" i="9"/>
  <c r="AZ135" i="9"/>
  <c r="AM135" i="9"/>
  <c r="AA135" i="9"/>
  <c r="AZ134" i="9"/>
  <c r="AM134" i="9"/>
  <c r="AA134" i="9"/>
  <c r="BB133" i="9"/>
  <c r="AZ133" i="9"/>
  <c r="AY133" i="9"/>
  <c r="AX133" i="9"/>
  <c r="AW133" i="9"/>
  <c r="AV133" i="9"/>
  <c r="AU133" i="9"/>
  <c r="AT133" i="9"/>
  <c r="AS133" i="9"/>
  <c r="AR133" i="9"/>
  <c r="AQ133" i="9"/>
  <c r="AP133" i="9"/>
  <c r="AO133" i="9"/>
  <c r="AN133" i="9"/>
  <c r="AM133" i="9"/>
  <c r="AL133" i="9"/>
  <c r="AK133" i="9"/>
  <c r="AJ133" i="9"/>
  <c r="AI133" i="9"/>
  <c r="AH133" i="9"/>
  <c r="AG133" i="9"/>
  <c r="AF133" i="9"/>
  <c r="AE133" i="9"/>
  <c r="AD133" i="9"/>
  <c r="AC133" i="9"/>
  <c r="AB133" i="9"/>
  <c r="AZ131" i="9"/>
  <c r="AM131" i="9"/>
  <c r="AA131" i="9"/>
  <c r="AZ130" i="9"/>
  <c r="AM130" i="9"/>
  <c r="AA130" i="9"/>
  <c r="BB129" i="9"/>
  <c r="AY129" i="9"/>
  <c r="AX129" i="9"/>
  <c r="AW129" i="9"/>
  <c r="AV129" i="9"/>
  <c r="AU129" i="9"/>
  <c r="AT129" i="9"/>
  <c r="AS129" i="9"/>
  <c r="AR129" i="9"/>
  <c r="AQ129" i="9"/>
  <c r="AP129" i="9"/>
  <c r="AO129" i="9"/>
  <c r="AN129" i="9"/>
  <c r="AL129" i="9"/>
  <c r="AK129" i="9"/>
  <c r="AJ129" i="9"/>
  <c r="AI129" i="9"/>
  <c r="AH129" i="9"/>
  <c r="AG129" i="9"/>
  <c r="AF129" i="9"/>
  <c r="AE129" i="9"/>
  <c r="AD129" i="9"/>
  <c r="AC129" i="9"/>
  <c r="AB129" i="9"/>
  <c r="AZ127" i="9"/>
  <c r="AM127" i="9"/>
  <c r="AA127" i="9"/>
  <c r="AZ126" i="9"/>
  <c r="AM126" i="9"/>
  <c r="AA126" i="9"/>
  <c r="BB125" i="9"/>
  <c r="AZ125" i="9"/>
  <c r="AY125" i="9"/>
  <c r="AX125" i="9"/>
  <c r="AW125" i="9"/>
  <c r="AV125" i="9"/>
  <c r="AU125" i="9"/>
  <c r="AT125" i="9"/>
  <c r="AS125" i="9"/>
  <c r="AR125" i="9"/>
  <c r="AQ125" i="9"/>
  <c r="AP125" i="9"/>
  <c r="AO125" i="9"/>
  <c r="AN125" i="9"/>
  <c r="AM125" i="9"/>
  <c r="AL125" i="9"/>
  <c r="AK125" i="9"/>
  <c r="AJ125" i="9"/>
  <c r="AI125" i="9"/>
  <c r="AH125" i="9"/>
  <c r="AG125" i="9"/>
  <c r="AF125" i="9"/>
  <c r="AE125" i="9"/>
  <c r="AD125" i="9"/>
  <c r="AC125" i="9"/>
  <c r="AB125" i="9"/>
  <c r="AA125" i="9"/>
  <c r="AZ123" i="9"/>
  <c r="AM123" i="9"/>
  <c r="AA123" i="9"/>
  <c r="AZ122" i="9"/>
  <c r="AM122" i="9"/>
  <c r="AA122" i="9"/>
  <c r="BB121" i="9"/>
  <c r="AZ121" i="9"/>
  <c r="AY121" i="9"/>
  <c r="AX121" i="9"/>
  <c r="AW121" i="9"/>
  <c r="AV121" i="9"/>
  <c r="AU121" i="9"/>
  <c r="AT121" i="9"/>
  <c r="AS121" i="9"/>
  <c r="AR121" i="9"/>
  <c r="AQ121" i="9"/>
  <c r="AP121" i="9"/>
  <c r="AO121" i="9"/>
  <c r="AN121" i="9"/>
  <c r="AL121" i="9"/>
  <c r="AK121" i="9"/>
  <c r="AJ121" i="9"/>
  <c r="AI121" i="9"/>
  <c r="AH121" i="9"/>
  <c r="AG121" i="9"/>
  <c r="AF121" i="9"/>
  <c r="AE121" i="9"/>
  <c r="AD121" i="9"/>
  <c r="AC121" i="9"/>
  <c r="AB121" i="9"/>
  <c r="AZ119" i="9"/>
  <c r="AM119" i="9"/>
  <c r="AA119" i="9"/>
  <c r="AZ118" i="9"/>
  <c r="AM118" i="9"/>
  <c r="AA118" i="9"/>
  <c r="BB117" i="9"/>
  <c r="AY117" i="9"/>
  <c r="AX117" i="9"/>
  <c r="AW117" i="9"/>
  <c r="AV117" i="9"/>
  <c r="AU117" i="9"/>
  <c r="AT117" i="9"/>
  <c r="AS117" i="9"/>
  <c r="AR117" i="9"/>
  <c r="AQ117" i="9"/>
  <c r="AP117" i="9"/>
  <c r="AO117" i="9"/>
  <c r="AN117" i="9"/>
  <c r="AL117" i="9"/>
  <c r="AK117" i="9"/>
  <c r="AJ117" i="9"/>
  <c r="AI117" i="9"/>
  <c r="AH117" i="9"/>
  <c r="AG117" i="9"/>
  <c r="AF117" i="9"/>
  <c r="AE117" i="9"/>
  <c r="AD117" i="9"/>
  <c r="AC117" i="9"/>
  <c r="AB117" i="9"/>
  <c r="AA117" i="9"/>
  <c r="AZ115" i="9"/>
  <c r="AM115" i="9"/>
  <c r="AA115" i="9"/>
  <c r="AZ114" i="9"/>
  <c r="AM114" i="9"/>
  <c r="AA114" i="9"/>
  <c r="BB113" i="9"/>
  <c r="AZ113" i="9"/>
  <c r="AY113" i="9"/>
  <c r="AX113" i="9"/>
  <c r="AW113" i="9"/>
  <c r="AV113" i="9"/>
  <c r="AU113" i="9"/>
  <c r="AT113" i="9"/>
  <c r="AS113" i="9"/>
  <c r="AR113" i="9"/>
  <c r="AQ113" i="9"/>
  <c r="AP113" i="9"/>
  <c r="AO113" i="9"/>
  <c r="AN113" i="9"/>
  <c r="AM113" i="9"/>
  <c r="AL113" i="9"/>
  <c r="AK113" i="9"/>
  <c r="AJ113" i="9"/>
  <c r="AI113" i="9"/>
  <c r="AH113" i="9"/>
  <c r="AG113" i="9"/>
  <c r="AF113" i="9"/>
  <c r="AE113" i="9"/>
  <c r="AD113" i="9"/>
  <c r="AC113" i="9"/>
  <c r="AB113" i="9"/>
  <c r="AZ111" i="9"/>
  <c r="AM111" i="9"/>
  <c r="AA111" i="9"/>
  <c r="AZ110" i="9"/>
  <c r="AM110" i="9"/>
  <c r="AA110" i="9"/>
  <c r="BB109" i="9"/>
  <c r="AZ109" i="9"/>
  <c r="AY109" i="9"/>
  <c r="AX109" i="9"/>
  <c r="AW109" i="9"/>
  <c r="AV109" i="9"/>
  <c r="AU109" i="9"/>
  <c r="AT109" i="9"/>
  <c r="AS109" i="9"/>
  <c r="AR109" i="9"/>
  <c r="AQ109" i="9"/>
  <c r="AP109" i="9"/>
  <c r="AO109" i="9"/>
  <c r="AN109" i="9"/>
  <c r="AM109" i="9"/>
  <c r="AL109" i="9"/>
  <c r="AK109" i="9"/>
  <c r="AJ109" i="9"/>
  <c r="AI109" i="9"/>
  <c r="AH109" i="9"/>
  <c r="AG109" i="9"/>
  <c r="AF109" i="9"/>
  <c r="AE109" i="9"/>
  <c r="AD109" i="9"/>
  <c r="AC109" i="9"/>
  <c r="AB109" i="9"/>
  <c r="AA109" i="9"/>
  <c r="AZ107" i="9"/>
  <c r="AM107" i="9"/>
  <c r="AA107" i="9"/>
  <c r="AZ106" i="9"/>
  <c r="AM106" i="9"/>
  <c r="AA106" i="9"/>
  <c r="BB105" i="9"/>
  <c r="AZ105" i="9"/>
  <c r="AY105" i="9"/>
  <c r="AX105" i="9"/>
  <c r="AW105" i="9"/>
  <c r="AV105" i="9"/>
  <c r="AU105" i="9"/>
  <c r="AT105" i="9"/>
  <c r="AS105" i="9"/>
  <c r="AR105" i="9"/>
  <c r="AQ105" i="9"/>
  <c r="AP105" i="9"/>
  <c r="AO105" i="9"/>
  <c r="AN105" i="9"/>
  <c r="AL105" i="9"/>
  <c r="AK105" i="9"/>
  <c r="AJ105" i="9"/>
  <c r="AI105" i="9"/>
  <c r="AH105" i="9"/>
  <c r="AG105" i="9"/>
  <c r="AF105" i="9"/>
  <c r="AE105" i="9"/>
  <c r="AD105" i="9"/>
  <c r="AC105" i="9"/>
  <c r="AB105" i="9"/>
  <c r="AZ103" i="9"/>
  <c r="AM103" i="9"/>
  <c r="AA103" i="9"/>
  <c r="AZ102" i="9"/>
  <c r="AM102" i="9"/>
  <c r="AA102" i="9"/>
  <c r="BB101" i="9"/>
  <c r="AY101" i="9"/>
  <c r="AX101" i="9"/>
  <c r="AW101" i="9"/>
  <c r="AV101" i="9"/>
  <c r="AU101" i="9"/>
  <c r="AT101" i="9"/>
  <c r="AS101" i="9"/>
  <c r="AR101" i="9"/>
  <c r="AQ101" i="9"/>
  <c r="AP101" i="9"/>
  <c r="AO101" i="9"/>
  <c r="AN101" i="9"/>
  <c r="AL101" i="9"/>
  <c r="AK101" i="9"/>
  <c r="AJ101" i="9"/>
  <c r="AI101" i="9"/>
  <c r="AH101" i="9"/>
  <c r="AG101" i="9"/>
  <c r="AF101" i="9"/>
  <c r="AE101" i="9"/>
  <c r="AD101" i="9"/>
  <c r="AC101" i="9"/>
  <c r="AB101" i="9"/>
  <c r="AZ99" i="9"/>
  <c r="AM99" i="9"/>
  <c r="AA99" i="9"/>
  <c r="AZ98" i="9"/>
  <c r="AM98" i="9"/>
  <c r="AA98" i="9"/>
  <c r="BB97" i="9"/>
  <c r="AZ97" i="9"/>
  <c r="AY97" i="9"/>
  <c r="AX97" i="9"/>
  <c r="AW97" i="9"/>
  <c r="AV97" i="9"/>
  <c r="AU97" i="9"/>
  <c r="AT97" i="9"/>
  <c r="AS97" i="9"/>
  <c r="AR97" i="9"/>
  <c r="AQ97" i="9"/>
  <c r="AP97" i="9"/>
  <c r="AO97" i="9"/>
  <c r="AN97" i="9"/>
  <c r="AL97" i="9"/>
  <c r="AK97" i="9"/>
  <c r="AJ97" i="9"/>
  <c r="AI97" i="9"/>
  <c r="AH97" i="9"/>
  <c r="AG97" i="9"/>
  <c r="AF97" i="9"/>
  <c r="AE97" i="9"/>
  <c r="AD97" i="9"/>
  <c r="AC97" i="9"/>
  <c r="AB97" i="9"/>
  <c r="AA97" i="9"/>
  <c r="AZ95" i="9"/>
  <c r="AM95" i="9"/>
  <c r="AA95" i="9"/>
  <c r="AZ94" i="9"/>
  <c r="AM94" i="9"/>
  <c r="AA94" i="9"/>
  <c r="BB93" i="9"/>
  <c r="AY93" i="9"/>
  <c r="AX93" i="9"/>
  <c r="AW93" i="9"/>
  <c r="AV93" i="9"/>
  <c r="AU93" i="9"/>
  <c r="AT93" i="9"/>
  <c r="AS93" i="9"/>
  <c r="AR93" i="9"/>
  <c r="AQ93" i="9"/>
  <c r="AP93" i="9"/>
  <c r="AO93" i="9"/>
  <c r="AN93" i="9"/>
  <c r="AL93" i="9"/>
  <c r="AK93" i="9"/>
  <c r="AJ93" i="9"/>
  <c r="AI93" i="9"/>
  <c r="AH93" i="9"/>
  <c r="AG93" i="9"/>
  <c r="AF93" i="9"/>
  <c r="AE93" i="9"/>
  <c r="AD93" i="9"/>
  <c r="AC93" i="9"/>
  <c r="AB93" i="9"/>
  <c r="AA93" i="9"/>
  <c r="AZ91" i="9"/>
  <c r="AM91" i="9"/>
  <c r="AA91" i="9"/>
  <c r="AZ90" i="9"/>
  <c r="AM90" i="9"/>
  <c r="AA90" i="9"/>
  <c r="BB89" i="9"/>
  <c r="AZ89" i="9"/>
  <c r="AY89" i="9"/>
  <c r="AX89" i="9"/>
  <c r="AW89" i="9"/>
  <c r="AV89" i="9"/>
  <c r="AU89" i="9"/>
  <c r="AT89" i="9"/>
  <c r="AS89" i="9"/>
  <c r="AR89" i="9"/>
  <c r="AQ89" i="9"/>
  <c r="AP89" i="9"/>
  <c r="AO89" i="9"/>
  <c r="AN89" i="9"/>
  <c r="AL89" i="9"/>
  <c r="AK89" i="9"/>
  <c r="AJ89" i="9"/>
  <c r="AI89" i="9"/>
  <c r="AH89" i="9"/>
  <c r="AG89" i="9"/>
  <c r="AF89" i="9"/>
  <c r="AE89" i="9"/>
  <c r="AD89" i="9"/>
  <c r="AC89" i="9"/>
  <c r="AB89" i="9"/>
  <c r="AZ87" i="9"/>
  <c r="AM87" i="9"/>
  <c r="AA87" i="9"/>
  <c r="AZ86" i="9"/>
  <c r="AM86" i="9"/>
  <c r="AA86" i="9"/>
  <c r="BB85" i="9"/>
  <c r="AY85" i="9"/>
  <c r="AX85" i="9"/>
  <c r="AW85" i="9"/>
  <c r="AV85" i="9"/>
  <c r="AU85" i="9"/>
  <c r="AT85" i="9"/>
  <c r="AS85" i="9"/>
  <c r="AR85" i="9"/>
  <c r="AQ85" i="9"/>
  <c r="AP85" i="9"/>
  <c r="AO85" i="9"/>
  <c r="AN85" i="9"/>
  <c r="AM85" i="9"/>
  <c r="AL85" i="9"/>
  <c r="AK85" i="9"/>
  <c r="AJ85" i="9"/>
  <c r="AI85" i="9"/>
  <c r="AH85" i="9"/>
  <c r="AG85" i="9"/>
  <c r="AF85" i="9"/>
  <c r="AE85" i="9"/>
  <c r="AD85" i="9"/>
  <c r="AC85" i="9"/>
  <c r="AB85" i="9"/>
  <c r="AZ83" i="9"/>
  <c r="AM83" i="9"/>
  <c r="AA83" i="9"/>
  <c r="AZ82" i="9"/>
  <c r="AM82" i="9"/>
  <c r="AA82" i="9"/>
  <c r="BB81" i="9"/>
  <c r="AY81" i="9"/>
  <c r="AX81" i="9"/>
  <c r="AW81" i="9"/>
  <c r="AV81" i="9"/>
  <c r="AU81" i="9"/>
  <c r="AT81" i="9"/>
  <c r="AS81" i="9"/>
  <c r="AR81" i="9"/>
  <c r="AQ81" i="9"/>
  <c r="AP81" i="9"/>
  <c r="AO81" i="9"/>
  <c r="AN81" i="9"/>
  <c r="AM81" i="9"/>
  <c r="AL81" i="9"/>
  <c r="AK81" i="9"/>
  <c r="AJ81" i="9"/>
  <c r="AI81" i="9"/>
  <c r="AH81" i="9"/>
  <c r="AG81" i="9"/>
  <c r="AF81" i="9"/>
  <c r="AE81" i="9"/>
  <c r="AD81" i="9"/>
  <c r="AC81" i="9"/>
  <c r="AB81" i="9"/>
  <c r="AA81" i="9"/>
  <c r="AZ79" i="9"/>
  <c r="AM79" i="9"/>
  <c r="AA79" i="9"/>
  <c r="AZ78" i="9"/>
  <c r="AM78" i="9"/>
  <c r="AA78" i="9"/>
  <c r="BB77" i="9"/>
  <c r="AZ77" i="9"/>
  <c r="AY77" i="9"/>
  <c r="AX77" i="9"/>
  <c r="AW77" i="9"/>
  <c r="AV77" i="9"/>
  <c r="AU77" i="9"/>
  <c r="AT77" i="9"/>
  <c r="AS77" i="9"/>
  <c r="AR77" i="9"/>
  <c r="AQ77" i="9"/>
  <c r="AP77" i="9"/>
  <c r="AO77" i="9"/>
  <c r="AN77" i="9"/>
  <c r="AL77" i="9"/>
  <c r="AK77" i="9"/>
  <c r="AJ77" i="9"/>
  <c r="AI77" i="9"/>
  <c r="AH77" i="9"/>
  <c r="AG77" i="9"/>
  <c r="AF77" i="9"/>
  <c r="AE77" i="9"/>
  <c r="AD77" i="9"/>
  <c r="AC77" i="9"/>
  <c r="AB77" i="9"/>
  <c r="AZ75" i="9"/>
  <c r="AM75" i="9"/>
  <c r="AA75" i="9"/>
  <c r="AZ74" i="9"/>
  <c r="AM74" i="9"/>
  <c r="AA74" i="9"/>
  <c r="BB73" i="9"/>
  <c r="AZ73" i="9"/>
  <c r="AY73" i="9"/>
  <c r="AX73" i="9"/>
  <c r="AW73" i="9"/>
  <c r="AV73" i="9"/>
  <c r="AU73" i="9"/>
  <c r="AT73" i="9"/>
  <c r="AS73" i="9"/>
  <c r="AR73" i="9"/>
  <c r="AQ73" i="9"/>
  <c r="AP73" i="9"/>
  <c r="AO73" i="9"/>
  <c r="AN73" i="9"/>
  <c r="AM73" i="9"/>
  <c r="AL73" i="9"/>
  <c r="AK73" i="9"/>
  <c r="AJ73" i="9"/>
  <c r="AI73" i="9"/>
  <c r="AH73" i="9"/>
  <c r="AG73" i="9"/>
  <c r="AF73" i="9"/>
  <c r="AE73" i="9"/>
  <c r="AD73" i="9"/>
  <c r="AC73" i="9"/>
  <c r="AB73" i="9"/>
  <c r="AZ71" i="9"/>
  <c r="AM71" i="9"/>
  <c r="AA71" i="9"/>
  <c r="AZ70" i="9"/>
  <c r="AM70" i="9"/>
  <c r="AA70" i="9"/>
  <c r="BB69" i="9"/>
  <c r="AY69" i="9"/>
  <c r="AX69" i="9"/>
  <c r="AW69" i="9"/>
  <c r="AV69" i="9"/>
  <c r="AU69" i="9"/>
  <c r="AT69" i="9"/>
  <c r="AS69" i="9"/>
  <c r="AR69" i="9"/>
  <c r="AQ69" i="9"/>
  <c r="AP69" i="9"/>
  <c r="AO69" i="9"/>
  <c r="AN69" i="9"/>
  <c r="AL69" i="9"/>
  <c r="AK69" i="9"/>
  <c r="AJ69" i="9"/>
  <c r="AI69" i="9"/>
  <c r="AH69" i="9"/>
  <c r="AG69" i="9"/>
  <c r="AF69" i="9"/>
  <c r="AE69" i="9"/>
  <c r="AD69" i="9"/>
  <c r="AC69" i="9"/>
  <c r="AB69" i="9"/>
  <c r="AZ66" i="9"/>
  <c r="AM66" i="9"/>
  <c r="AA66" i="9"/>
  <c r="AZ65" i="9"/>
  <c r="AM65" i="9"/>
  <c r="AA65" i="9"/>
  <c r="BB64" i="9"/>
  <c r="AZ64" i="9"/>
  <c r="AY64" i="9"/>
  <c r="AX64" i="9"/>
  <c r="AW64" i="9"/>
  <c r="AV64" i="9"/>
  <c r="AU64" i="9"/>
  <c r="AT64" i="9"/>
  <c r="AS64" i="9"/>
  <c r="AR64" i="9"/>
  <c r="AQ64" i="9"/>
  <c r="AP64" i="9"/>
  <c r="AO64" i="9"/>
  <c r="AN64" i="9"/>
  <c r="AM64" i="9"/>
  <c r="AL64" i="9"/>
  <c r="AK64" i="9"/>
  <c r="AJ64" i="9"/>
  <c r="AI64" i="9"/>
  <c r="AH64" i="9"/>
  <c r="AG64" i="9"/>
  <c r="AF64" i="9"/>
  <c r="AE64" i="9"/>
  <c r="AD64" i="9"/>
  <c r="AC64" i="9"/>
  <c r="AB64" i="9"/>
  <c r="AA64" i="9"/>
  <c r="AZ62" i="9"/>
  <c r="AM62" i="9"/>
  <c r="AA62" i="9"/>
  <c r="AZ61" i="9"/>
  <c r="AM61" i="9"/>
  <c r="AA61" i="9"/>
  <c r="BB60" i="9"/>
  <c r="AY60" i="9"/>
  <c r="AX60" i="9"/>
  <c r="AW60" i="9"/>
  <c r="AV60" i="9"/>
  <c r="AU60" i="9"/>
  <c r="AT60" i="9"/>
  <c r="AS60" i="9"/>
  <c r="AR60" i="9"/>
  <c r="AQ60" i="9"/>
  <c r="AP60" i="9"/>
  <c r="AO60" i="9"/>
  <c r="AN60" i="9"/>
  <c r="AL60" i="9"/>
  <c r="AK60" i="9"/>
  <c r="AJ60" i="9"/>
  <c r="AI60" i="9"/>
  <c r="AH60" i="9"/>
  <c r="AG60" i="9"/>
  <c r="AF60" i="9"/>
  <c r="AE60" i="9"/>
  <c r="AD60" i="9"/>
  <c r="AC60" i="9"/>
  <c r="AB60" i="9"/>
  <c r="AA60" i="9"/>
  <c r="AZ58" i="9"/>
  <c r="AM58" i="9"/>
  <c r="AA58" i="9"/>
  <c r="AZ57" i="9"/>
  <c r="AM57" i="9"/>
  <c r="AA57" i="9"/>
  <c r="BB56" i="9"/>
  <c r="AZ56" i="9"/>
  <c r="AY56" i="9"/>
  <c r="AX56" i="9"/>
  <c r="AW56" i="9"/>
  <c r="AV56" i="9"/>
  <c r="AU56" i="9"/>
  <c r="AT56" i="9"/>
  <c r="AS56" i="9"/>
  <c r="AR56" i="9"/>
  <c r="AQ56" i="9"/>
  <c r="AP56" i="9"/>
  <c r="AO56" i="9"/>
  <c r="AN56" i="9"/>
  <c r="AM56" i="9"/>
  <c r="AL56" i="9"/>
  <c r="AK56" i="9"/>
  <c r="AJ56" i="9"/>
  <c r="AI56" i="9"/>
  <c r="AH56" i="9"/>
  <c r="AG56" i="9"/>
  <c r="AF56" i="9"/>
  <c r="AE56" i="9"/>
  <c r="AD56" i="9"/>
  <c r="AC56" i="9"/>
  <c r="AB56" i="9"/>
  <c r="AA56" i="9"/>
  <c r="AZ54" i="9"/>
  <c r="AM54" i="9"/>
  <c r="AA54" i="9"/>
  <c r="AZ53" i="9"/>
  <c r="AM53" i="9"/>
  <c r="AA53" i="9"/>
  <c r="BB52" i="9"/>
  <c r="AZ52" i="9"/>
  <c r="AY52" i="9"/>
  <c r="AX52" i="9"/>
  <c r="AW52" i="9"/>
  <c r="AV52" i="9"/>
  <c r="AU52" i="9"/>
  <c r="AT52" i="9"/>
  <c r="AS52" i="9"/>
  <c r="AR52" i="9"/>
  <c r="AQ52" i="9"/>
  <c r="AP52" i="9"/>
  <c r="AO52" i="9"/>
  <c r="AN52" i="9"/>
  <c r="AL52" i="9"/>
  <c r="AK52" i="9"/>
  <c r="AJ52" i="9"/>
  <c r="AI52" i="9"/>
  <c r="AH52" i="9"/>
  <c r="AG52" i="9"/>
  <c r="AF52" i="9"/>
  <c r="AE52" i="9"/>
  <c r="AD52" i="9"/>
  <c r="AC52" i="9"/>
  <c r="AB52" i="9"/>
  <c r="AA52" i="9"/>
  <c r="AZ50" i="9"/>
  <c r="AM50" i="9"/>
  <c r="AA50" i="9"/>
  <c r="AZ49" i="9"/>
  <c r="AM49" i="9"/>
  <c r="AA49" i="9"/>
  <c r="BB48" i="9"/>
  <c r="AY48" i="9"/>
  <c r="AX48" i="9"/>
  <c r="AW48" i="9"/>
  <c r="AV48" i="9"/>
  <c r="AU48" i="9"/>
  <c r="AT48" i="9"/>
  <c r="AS48" i="9"/>
  <c r="AR48" i="9"/>
  <c r="AQ48" i="9"/>
  <c r="AP48" i="9"/>
  <c r="AO48" i="9"/>
  <c r="AN48" i="9"/>
  <c r="AM48" i="9"/>
  <c r="AL48" i="9"/>
  <c r="AK48" i="9"/>
  <c r="AJ48" i="9"/>
  <c r="AI48" i="9"/>
  <c r="AH48" i="9"/>
  <c r="AG48" i="9"/>
  <c r="AF48" i="9"/>
  <c r="AE48" i="9"/>
  <c r="AD48" i="9"/>
  <c r="AC48" i="9"/>
  <c r="AB48" i="9"/>
  <c r="AA48" i="9"/>
  <c r="AZ45" i="9"/>
  <c r="AM45" i="9"/>
  <c r="AA45" i="9"/>
  <c r="AZ44" i="9"/>
  <c r="AM44" i="9"/>
  <c r="AA44" i="9"/>
  <c r="BB43" i="9"/>
  <c r="AZ43" i="9"/>
  <c r="AY43" i="9"/>
  <c r="AX43" i="9"/>
  <c r="AW43" i="9"/>
  <c r="AV43" i="9"/>
  <c r="AU43" i="9"/>
  <c r="AT43" i="9"/>
  <c r="AS43" i="9"/>
  <c r="AR43" i="9"/>
  <c r="AQ43" i="9"/>
  <c r="AP43" i="9"/>
  <c r="AO43" i="9"/>
  <c r="AN43" i="9"/>
  <c r="AM43" i="9"/>
  <c r="AL43" i="9"/>
  <c r="AK43" i="9"/>
  <c r="AJ43" i="9"/>
  <c r="AI43" i="9"/>
  <c r="AH43" i="9"/>
  <c r="AG43" i="9"/>
  <c r="AF43" i="9"/>
  <c r="AE43" i="9"/>
  <c r="AD43" i="9"/>
  <c r="AC43" i="9"/>
  <c r="AB43" i="9"/>
  <c r="AA43" i="9"/>
  <c r="AZ41" i="9"/>
  <c r="AM41" i="9"/>
  <c r="AA41" i="9"/>
  <c r="AZ40" i="9"/>
  <c r="AM40" i="9"/>
  <c r="AA40" i="9"/>
  <c r="BB39" i="9"/>
  <c r="AY39" i="9"/>
  <c r="AX39" i="9"/>
  <c r="AW39" i="9"/>
  <c r="AV39" i="9"/>
  <c r="AU39" i="9"/>
  <c r="AT39" i="9"/>
  <c r="AS39" i="9"/>
  <c r="AR39" i="9"/>
  <c r="AQ39" i="9"/>
  <c r="AP39" i="9"/>
  <c r="AO39" i="9"/>
  <c r="AN39" i="9"/>
  <c r="AL39" i="9"/>
  <c r="AK39" i="9"/>
  <c r="AJ39" i="9"/>
  <c r="AI39" i="9"/>
  <c r="AH39" i="9"/>
  <c r="AG39" i="9"/>
  <c r="AF39" i="9"/>
  <c r="AE39" i="9"/>
  <c r="AD39" i="9"/>
  <c r="AC39" i="9"/>
  <c r="AB39" i="9"/>
  <c r="AZ37" i="9"/>
  <c r="AM37" i="9"/>
  <c r="AA37" i="9"/>
  <c r="AZ36" i="9"/>
  <c r="AM36" i="9"/>
  <c r="AA36" i="9"/>
  <c r="BB35" i="9"/>
  <c r="AY35" i="9"/>
  <c r="AX35" i="9"/>
  <c r="AW35" i="9"/>
  <c r="AV35" i="9"/>
  <c r="AU35" i="9"/>
  <c r="AT35" i="9"/>
  <c r="AS35" i="9"/>
  <c r="AR35" i="9"/>
  <c r="AQ35" i="9"/>
  <c r="AP35" i="9"/>
  <c r="AO35" i="9"/>
  <c r="AN35" i="9"/>
  <c r="AL35" i="9"/>
  <c r="AK35" i="9"/>
  <c r="AJ35" i="9"/>
  <c r="AI35" i="9"/>
  <c r="AH35" i="9"/>
  <c r="AG35" i="9"/>
  <c r="AF35" i="9"/>
  <c r="AE35" i="9"/>
  <c r="AD35" i="9"/>
  <c r="AC35" i="9"/>
  <c r="AB35" i="9"/>
  <c r="AZ33" i="9"/>
  <c r="AM33" i="9"/>
  <c r="AA33" i="9"/>
  <c r="AZ32" i="9"/>
  <c r="AM32" i="9"/>
  <c r="AA32" i="9"/>
  <c r="BB31" i="9"/>
  <c r="AY31" i="9"/>
  <c r="AX31" i="9"/>
  <c r="AW31" i="9"/>
  <c r="AV31" i="9"/>
  <c r="AU31" i="9"/>
  <c r="AT31" i="9"/>
  <c r="AS31" i="9"/>
  <c r="AR31" i="9"/>
  <c r="AQ31" i="9"/>
  <c r="AP31" i="9"/>
  <c r="AO31" i="9"/>
  <c r="AN31" i="9"/>
  <c r="AL31" i="9"/>
  <c r="AK31" i="9"/>
  <c r="AJ31" i="9"/>
  <c r="AI31" i="9"/>
  <c r="AH31" i="9"/>
  <c r="AG31" i="9"/>
  <c r="AF31" i="9"/>
  <c r="AE31" i="9"/>
  <c r="AD31" i="9"/>
  <c r="AC31" i="9"/>
  <c r="AB31" i="9"/>
  <c r="AZ29" i="9"/>
  <c r="AM29" i="9"/>
  <c r="AA29" i="9"/>
  <c r="AZ28" i="9"/>
  <c r="AM28" i="9"/>
  <c r="AA28" i="9"/>
  <c r="BB27" i="9"/>
  <c r="AY27" i="9"/>
  <c r="AX27" i="9"/>
  <c r="AW27" i="9"/>
  <c r="AV27" i="9"/>
  <c r="AU27" i="9"/>
  <c r="AT27" i="9"/>
  <c r="AS27" i="9"/>
  <c r="AR27" i="9"/>
  <c r="AQ27" i="9"/>
  <c r="AP27" i="9"/>
  <c r="AO27" i="9"/>
  <c r="AN27" i="9"/>
  <c r="AL27" i="9"/>
  <c r="AK27" i="9"/>
  <c r="AJ27" i="9"/>
  <c r="AI27" i="9"/>
  <c r="AH27" i="9"/>
  <c r="AG27" i="9"/>
  <c r="AF27" i="9"/>
  <c r="AE27" i="9"/>
  <c r="AD27" i="9"/>
  <c r="AC27" i="9"/>
  <c r="AB27" i="9"/>
  <c r="AZ25" i="9"/>
  <c r="AZ24" i="9"/>
  <c r="AZ21" i="9"/>
  <c r="AZ20" i="9"/>
  <c r="AZ17" i="9"/>
  <c r="AZ16" i="9"/>
  <c r="AZ13" i="9"/>
  <c r="AZ12" i="9"/>
  <c r="AM25" i="9"/>
  <c r="AA25" i="9"/>
  <c r="AM24" i="9"/>
  <c r="AA24" i="9"/>
  <c r="BB23" i="9"/>
  <c r="AY23" i="9"/>
  <c r="AX23" i="9"/>
  <c r="AW23" i="9"/>
  <c r="AV23" i="9"/>
  <c r="AU23" i="9"/>
  <c r="AT23" i="9"/>
  <c r="AS23" i="9"/>
  <c r="AR23" i="9"/>
  <c r="AQ23" i="9"/>
  <c r="AP23" i="9"/>
  <c r="AO23" i="9"/>
  <c r="AN23" i="9"/>
  <c r="AL23" i="9"/>
  <c r="AK23" i="9"/>
  <c r="AJ23" i="9"/>
  <c r="AI23" i="9"/>
  <c r="AH23" i="9"/>
  <c r="AG23" i="9"/>
  <c r="AF23" i="9"/>
  <c r="AE23" i="9"/>
  <c r="AD23" i="9"/>
  <c r="AC23" i="9"/>
  <c r="AB23" i="9"/>
  <c r="AA23" i="9"/>
  <c r="AA20" i="9"/>
  <c r="AM20" i="9"/>
  <c r="AA21" i="9"/>
  <c r="AM21" i="9"/>
  <c r="BB19" i="9"/>
  <c r="AY19" i="9"/>
  <c r="AX19" i="9"/>
  <c r="AW19" i="9"/>
  <c r="AV19" i="9"/>
  <c r="AU19" i="9"/>
  <c r="AT19" i="9"/>
  <c r="AS19" i="9"/>
  <c r="AR19" i="9"/>
  <c r="AQ19" i="9"/>
  <c r="AP19" i="9"/>
  <c r="AO19" i="9"/>
  <c r="AN19" i="9"/>
  <c r="AL19" i="9"/>
  <c r="AK19" i="9"/>
  <c r="AJ19" i="9"/>
  <c r="AI19" i="9"/>
  <c r="AH19" i="9"/>
  <c r="AG19" i="9"/>
  <c r="AF19" i="9"/>
  <c r="AE19" i="9"/>
  <c r="AD19" i="9"/>
  <c r="AC19" i="9"/>
  <c r="AB19" i="9"/>
  <c r="AM17" i="9"/>
  <c r="AA17" i="9"/>
  <c r="AM16" i="9"/>
  <c r="AA16" i="9"/>
  <c r="BB15" i="9"/>
  <c r="AY15" i="9"/>
  <c r="AX15" i="9"/>
  <c r="AW15" i="9"/>
  <c r="AV15" i="9"/>
  <c r="AU15" i="9"/>
  <c r="AT15" i="9"/>
  <c r="AS15" i="9"/>
  <c r="AR15" i="9"/>
  <c r="AQ15" i="9"/>
  <c r="AP15" i="9"/>
  <c r="AO15" i="9"/>
  <c r="AN15" i="9"/>
  <c r="AL15" i="9"/>
  <c r="AK15" i="9"/>
  <c r="AJ15" i="9"/>
  <c r="AI15" i="9"/>
  <c r="AH15" i="9"/>
  <c r="AG15" i="9"/>
  <c r="AF15" i="9"/>
  <c r="AE15" i="9"/>
  <c r="AD15" i="9"/>
  <c r="AC15" i="9"/>
  <c r="AB15" i="9"/>
  <c r="AB11" i="9"/>
  <c r="AC11" i="9"/>
  <c r="AD11" i="9"/>
  <c r="AE11" i="9"/>
  <c r="AF11" i="9"/>
  <c r="AG11" i="9"/>
  <c r="AH11" i="9"/>
  <c r="AI11" i="9"/>
  <c r="AJ11" i="9"/>
  <c r="AK11" i="9"/>
  <c r="AL11" i="9"/>
  <c r="AN11" i="9"/>
  <c r="AO11" i="9"/>
  <c r="AP11" i="9"/>
  <c r="AQ11" i="9"/>
  <c r="AR11" i="9"/>
  <c r="AS11" i="9"/>
  <c r="AT11" i="9"/>
  <c r="AU11" i="9"/>
  <c r="AV11" i="9"/>
  <c r="AW11" i="9"/>
  <c r="AX11" i="9"/>
  <c r="AY11" i="9"/>
  <c r="BB11" i="9"/>
  <c r="AM12" i="9"/>
  <c r="AM13" i="9"/>
  <c r="AA12" i="9"/>
  <c r="AA13" i="9"/>
  <c r="BO193" i="9"/>
  <c r="BO189" i="9"/>
  <c r="BO185" i="9"/>
  <c r="BO181" i="9"/>
  <c r="BO177" i="9"/>
  <c r="BO173" i="9"/>
  <c r="BO172" i="9"/>
  <c r="BO168" i="9"/>
  <c r="BO164" i="9"/>
  <c r="BO160" i="9"/>
  <c r="BO156" i="9"/>
  <c r="BO152" i="9"/>
  <c r="BO148" i="9"/>
  <c r="BO144" i="9"/>
  <c r="BO140" i="9"/>
  <c r="BO136" i="9"/>
  <c r="BO132" i="9"/>
  <c r="BO128" i="9"/>
  <c r="BO124" i="9"/>
  <c r="BO120" i="9"/>
  <c r="BO116" i="9"/>
  <c r="BO112" i="9"/>
  <c r="BO108" i="9"/>
  <c r="BO104" i="9"/>
  <c r="BO100" i="9"/>
  <c r="BO96" i="9"/>
  <c r="BO92" i="9"/>
  <c r="BO80" i="9"/>
  <c r="BO76" i="9"/>
  <c r="BO72" i="9"/>
  <c r="BO68" i="9"/>
  <c r="BO67" i="9"/>
  <c r="BO63" i="9"/>
  <c r="BO59" i="9"/>
  <c r="BO55" i="9"/>
  <c r="BO51" i="9"/>
  <c r="BO47" i="9"/>
  <c r="BO46" i="9"/>
  <c r="BO42" i="9"/>
  <c r="BO38" i="9"/>
  <c r="BO34" i="9"/>
  <c r="BO30" i="9"/>
  <c r="BO26" i="9"/>
  <c r="BO22" i="9"/>
  <c r="BO18" i="9"/>
  <c r="BO14" i="9"/>
  <c r="E767" i="7"/>
  <c r="F767" i="7"/>
  <c r="G767" i="7"/>
  <c r="H767" i="7"/>
  <c r="I767" i="7"/>
  <c r="J767" i="7"/>
  <c r="K767" i="7"/>
  <c r="M767" i="7"/>
  <c r="N767" i="7"/>
  <c r="P767" i="7"/>
  <c r="Q767" i="7"/>
  <c r="S767" i="7"/>
  <c r="T767" i="7"/>
  <c r="U767" i="7"/>
  <c r="V767" i="7"/>
  <c r="W767" i="7"/>
  <c r="Y767" i="7"/>
  <c r="Z767" i="7"/>
  <c r="AB767" i="7"/>
  <c r="AC767" i="7"/>
  <c r="AD767" i="7"/>
  <c r="AE767" i="7"/>
  <c r="AF767" i="7"/>
  <c r="AG767" i="7"/>
  <c r="AA769" i="7"/>
  <c r="AA770" i="7"/>
  <c r="AA771" i="7"/>
  <c r="AA772" i="7"/>
  <c r="AA773" i="7"/>
  <c r="AA774" i="7"/>
  <c r="AA775" i="7"/>
  <c r="AA776" i="7"/>
  <c r="AA777" i="7"/>
  <c r="AA768" i="7"/>
  <c r="X769" i="7"/>
  <c r="X770" i="7"/>
  <c r="X771" i="7"/>
  <c r="X772" i="7"/>
  <c r="X773" i="7"/>
  <c r="X774" i="7"/>
  <c r="X775" i="7"/>
  <c r="X776" i="7"/>
  <c r="X777" i="7"/>
  <c r="X768" i="7"/>
  <c r="D746" i="7"/>
  <c r="E746" i="7"/>
  <c r="F746" i="7"/>
  <c r="G746" i="7"/>
  <c r="H746" i="7"/>
  <c r="I746" i="7"/>
  <c r="J746" i="7"/>
  <c r="K746" i="7"/>
  <c r="L746" i="7"/>
  <c r="M746" i="7"/>
  <c r="N746" i="7"/>
  <c r="O746" i="7"/>
  <c r="P746" i="7"/>
  <c r="Q746" i="7"/>
  <c r="R746" i="7"/>
  <c r="S746" i="7"/>
  <c r="T746" i="7"/>
  <c r="U746" i="7"/>
  <c r="V746" i="7"/>
  <c r="W746" i="7"/>
  <c r="X746" i="7"/>
  <c r="Y746" i="7"/>
  <c r="Z746" i="7"/>
  <c r="AA746" i="7"/>
  <c r="AB746" i="7"/>
  <c r="AC746" i="7"/>
  <c r="AD746" i="7"/>
  <c r="AE746" i="7"/>
  <c r="AF746" i="7"/>
  <c r="AG746" i="7"/>
  <c r="C746" i="7"/>
  <c r="E736" i="7"/>
  <c r="G736" i="7"/>
  <c r="H736" i="7"/>
  <c r="I736" i="7"/>
  <c r="J736" i="7"/>
  <c r="K736" i="7"/>
  <c r="L736" i="7"/>
  <c r="O736" i="7"/>
  <c r="R736" i="7"/>
  <c r="U736" i="7"/>
  <c r="Y736" i="7"/>
  <c r="Z736" i="7"/>
  <c r="AB736" i="7"/>
  <c r="AC736" i="7"/>
  <c r="AD736" i="7"/>
  <c r="AE736" i="7"/>
  <c r="AF736" i="7"/>
  <c r="AG736" i="7"/>
  <c r="C736" i="7"/>
  <c r="D705" i="7"/>
  <c r="E705" i="7"/>
  <c r="F705" i="7"/>
  <c r="G705" i="7"/>
  <c r="H705" i="7"/>
  <c r="I705" i="7"/>
  <c r="J705" i="7"/>
  <c r="K705" i="7"/>
  <c r="L705" i="7"/>
  <c r="M705" i="7"/>
  <c r="N705" i="7"/>
  <c r="X705" i="7"/>
  <c r="Y705" i="7"/>
  <c r="Z705" i="7"/>
  <c r="AA705" i="7"/>
  <c r="AB705" i="7"/>
  <c r="AC705" i="7"/>
  <c r="AD705" i="7"/>
  <c r="AE705" i="7"/>
  <c r="AF705" i="7"/>
  <c r="AG705" i="7"/>
  <c r="C705" i="7"/>
  <c r="D685" i="7"/>
  <c r="E685" i="7"/>
  <c r="G685" i="7"/>
  <c r="H685" i="7"/>
  <c r="I685" i="7"/>
  <c r="J685" i="7"/>
  <c r="K685" i="7"/>
  <c r="L685" i="7"/>
  <c r="O685" i="7"/>
  <c r="R685" i="7"/>
  <c r="U685" i="7"/>
  <c r="V685" i="7"/>
  <c r="W685" i="7"/>
  <c r="Y685" i="7"/>
  <c r="Z685" i="7"/>
  <c r="AB685" i="7"/>
  <c r="AC685" i="7"/>
  <c r="AE685" i="7"/>
  <c r="AF685" i="7"/>
  <c r="C685" i="7"/>
  <c r="AA668" i="7"/>
  <c r="AA669" i="7"/>
  <c r="AA670" i="7"/>
  <c r="AA671" i="7"/>
  <c r="AA672" i="7"/>
  <c r="AA673" i="7"/>
  <c r="AA674" i="7"/>
  <c r="AA675" i="7"/>
  <c r="AA676" i="7"/>
  <c r="AA677" i="7"/>
  <c r="AA678" i="7"/>
  <c r="AA679" i="7"/>
  <c r="AA680" i="7"/>
  <c r="AA681" i="7"/>
  <c r="AA682" i="7"/>
  <c r="AA683" i="7"/>
  <c r="AA667" i="7"/>
  <c r="X668" i="7"/>
  <c r="X669" i="7"/>
  <c r="X670" i="7"/>
  <c r="X671" i="7"/>
  <c r="X672" i="7"/>
  <c r="X673" i="7"/>
  <c r="X674" i="7"/>
  <c r="X675" i="7"/>
  <c r="X676" i="7"/>
  <c r="X677" i="7"/>
  <c r="X678" i="7"/>
  <c r="X679" i="7"/>
  <c r="X680" i="7"/>
  <c r="X681" i="7"/>
  <c r="X682" i="7"/>
  <c r="X683" i="7"/>
  <c r="X667" i="7"/>
  <c r="D666" i="7"/>
  <c r="E666" i="7"/>
  <c r="G666" i="7"/>
  <c r="H666" i="7"/>
  <c r="I666" i="7"/>
  <c r="J666" i="7"/>
  <c r="K666" i="7"/>
  <c r="L666" i="7"/>
  <c r="M666" i="7"/>
  <c r="O666" i="7"/>
  <c r="P666" i="7"/>
  <c r="R666" i="7"/>
  <c r="S666" i="7"/>
  <c r="U666" i="7"/>
  <c r="V666" i="7"/>
  <c r="W666" i="7"/>
  <c r="X666" i="7"/>
  <c r="Y666" i="7"/>
  <c r="Z666" i="7"/>
  <c r="AA666" i="7"/>
  <c r="AB666" i="7"/>
  <c r="AC666" i="7"/>
  <c r="AD666" i="7"/>
  <c r="AE666" i="7"/>
  <c r="AF666" i="7"/>
  <c r="C666" i="7"/>
  <c r="AA598" i="7"/>
  <c r="AA600" i="7"/>
  <c r="X604" i="7"/>
  <c r="X595" i="7"/>
  <c r="G594" i="7"/>
  <c r="H594" i="7"/>
  <c r="I594" i="7"/>
  <c r="J594" i="7"/>
  <c r="K594" i="7"/>
  <c r="L594" i="7"/>
  <c r="M594" i="7"/>
  <c r="N594" i="7"/>
  <c r="O594" i="7"/>
  <c r="P594" i="7"/>
  <c r="Q594" i="7"/>
  <c r="R594" i="7"/>
  <c r="S594" i="7"/>
  <c r="T594" i="7"/>
  <c r="U594" i="7"/>
  <c r="V594" i="7"/>
  <c r="W594" i="7"/>
  <c r="Y594" i="7"/>
  <c r="Z594" i="7"/>
  <c r="AA594" i="7"/>
  <c r="AB594" i="7"/>
  <c r="AC594" i="7"/>
  <c r="AD594" i="7"/>
  <c r="AE594" i="7"/>
  <c r="AF594" i="7"/>
  <c r="AG594" i="7"/>
  <c r="E594" i="7"/>
  <c r="E517" i="7"/>
  <c r="G517" i="7"/>
  <c r="H517" i="7"/>
  <c r="I517" i="7"/>
  <c r="J517" i="7"/>
  <c r="K517" i="7"/>
  <c r="L517" i="7"/>
  <c r="O517" i="7"/>
  <c r="R517" i="7"/>
  <c r="U517" i="7"/>
  <c r="V517" i="7"/>
  <c r="W517" i="7"/>
  <c r="Y517" i="7"/>
  <c r="Z517" i="7"/>
  <c r="AB517" i="7"/>
  <c r="AC517" i="7"/>
  <c r="AE517" i="7"/>
  <c r="AF517" i="7"/>
  <c r="AA489" i="7"/>
  <c r="AA491" i="7"/>
  <c r="AA486" i="7"/>
  <c r="X488" i="7"/>
  <c r="X489" i="7"/>
  <c r="X493" i="7"/>
  <c r="X514" i="7"/>
  <c r="X486" i="7"/>
  <c r="AH467" i="7"/>
  <c r="AH470" i="7"/>
  <c r="AH471" i="7"/>
  <c r="AH474" i="7"/>
  <c r="AH475" i="7"/>
  <c r="AH476" i="7"/>
  <c r="AH477" i="7"/>
  <c r="AH478" i="7"/>
  <c r="AH479" i="7"/>
  <c r="AH480" i="7"/>
  <c r="AH481" i="7"/>
  <c r="AH482" i="7"/>
  <c r="AH483" i="7"/>
  <c r="AH484" i="7"/>
  <c r="AH486" i="7"/>
  <c r="AH487" i="7"/>
  <c r="AH489" i="7"/>
  <c r="AH490" i="7"/>
  <c r="AH491" i="7"/>
  <c r="AH492" i="7"/>
  <c r="AH493" i="7"/>
  <c r="AH494" i="7"/>
  <c r="AH495" i="7"/>
  <c r="AH496" i="7"/>
  <c r="AH497" i="7"/>
  <c r="AH498" i="7"/>
  <c r="AH499" i="7"/>
  <c r="AH500" i="7"/>
  <c r="AH501" i="7"/>
  <c r="AH502" i="7"/>
  <c r="AH503" i="7"/>
  <c r="AH504" i="7"/>
  <c r="AH505" i="7"/>
  <c r="AH506" i="7"/>
  <c r="AH507" i="7"/>
  <c r="AH508" i="7"/>
  <c r="AH509" i="7"/>
  <c r="AH510" i="7"/>
  <c r="AH511" i="7"/>
  <c r="AH512" i="7"/>
  <c r="AH513" i="7"/>
  <c r="AH514" i="7"/>
  <c r="AH515" i="7"/>
  <c r="AH516" i="7"/>
  <c r="AH536" i="7"/>
  <c r="AH538" i="7"/>
  <c r="AH539" i="7"/>
  <c r="AH540" i="7"/>
  <c r="AH541" i="7"/>
  <c r="AH542" i="7"/>
  <c r="AH543" i="7"/>
  <c r="AH544" i="7"/>
  <c r="AH545" i="7"/>
  <c r="AH546" i="7"/>
  <c r="AH547" i="7"/>
  <c r="AH548" i="7"/>
  <c r="AH549" i="7"/>
  <c r="AH550" i="7"/>
  <c r="AH551" i="7"/>
  <c r="AH552" i="7"/>
  <c r="AH553" i="7"/>
  <c r="AH554" i="7"/>
  <c r="AH555" i="7"/>
  <c r="AH556" i="7"/>
  <c r="AH557" i="7"/>
  <c r="AH558" i="7"/>
  <c r="AH559" i="7"/>
  <c r="AH562" i="7"/>
  <c r="AH565" i="7"/>
  <c r="AH566" i="7"/>
  <c r="AH567" i="7"/>
  <c r="AH568" i="7"/>
  <c r="AH569" i="7"/>
  <c r="AH570" i="7"/>
  <c r="AH572" i="7"/>
  <c r="AH573" i="7"/>
  <c r="AH575" i="7"/>
  <c r="AH576" i="7"/>
  <c r="AH579" i="7"/>
  <c r="AH582" i="7"/>
  <c r="AH586" i="7"/>
  <c r="AH587" i="7"/>
  <c r="AH588" i="7"/>
  <c r="AH589" i="7"/>
  <c r="AH590" i="7"/>
  <c r="AH591" i="7"/>
  <c r="AH592" i="7"/>
  <c r="AH593" i="7"/>
  <c r="AH595" i="7"/>
  <c r="AH596" i="7"/>
  <c r="AH597" i="7"/>
  <c r="AH598" i="7"/>
  <c r="AH599" i="7"/>
  <c r="AH600" i="7"/>
  <c r="AH601" i="7"/>
  <c r="AH602" i="7"/>
  <c r="AH603" i="7"/>
  <c r="AH604" i="7"/>
  <c r="AH605" i="7"/>
  <c r="AH606" i="7"/>
  <c r="AH607" i="7"/>
  <c r="AH608" i="7"/>
  <c r="AH609" i="7"/>
  <c r="AH610" i="7"/>
  <c r="AH611" i="7"/>
  <c r="AH612" i="7"/>
  <c r="AH613" i="7"/>
  <c r="AH614" i="7"/>
  <c r="AH615" i="7"/>
  <c r="AH616" i="7"/>
  <c r="AH617" i="7"/>
  <c r="AH618" i="7"/>
  <c r="AH619" i="7"/>
  <c r="AH620" i="7"/>
  <c r="AH621" i="7"/>
  <c r="AH622" i="7"/>
  <c r="AH623" i="7"/>
  <c r="AH624" i="7"/>
  <c r="AH626" i="7"/>
  <c r="AH629" i="7"/>
  <c r="AH631" i="7"/>
  <c r="AH632" i="7"/>
  <c r="AH634" i="7"/>
  <c r="AH635" i="7"/>
  <c r="AH636" i="7"/>
  <c r="AH637" i="7"/>
  <c r="AH638" i="7"/>
  <c r="AH639" i="7"/>
  <c r="AH640" i="7"/>
  <c r="AH641" i="7"/>
  <c r="AH642" i="7"/>
  <c r="AH643" i="7"/>
  <c r="AH645" i="7"/>
  <c r="AH646" i="7"/>
  <c r="AH647" i="7"/>
  <c r="AH648" i="7"/>
  <c r="AH649" i="7"/>
  <c r="AH650" i="7"/>
  <c r="AH651" i="7"/>
  <c r="AH652" i="7"/>
  <c r="AH653" i="7"/>
  <c r="AH654" i="7"/>
  <c r="AH655" i="7"/>
  <c r="AH656" i="7"/>
  <c r="AH657" i="7"/>
  <c r="AH658" i="7"/>
  <c r="AH659" i="7"/>
  <c r="AH660" i="7"/>
  <c r="AH661" i="7"/>
  <c r="AH662" i="7"/>
  <c r="AH663" i="7"/>
  <c r="AH664" i="7"/>
  <c r="AH665" i="7"/>
  <c r="AH667" i="7"/>
  <c r="AH668" i="7"/>
  <c r="AH669" i="7"/>
  <c r="AH670" i="7"/>
  <c r="AH671" i="7"/>
  <c r="AH672" i="7"/>
  <c r="AH673" i="7"/>
  <c r="AH674" i="7"/>
  <c r="AH675" i="7"/>
  <c r="AH676" i="7"/>
  <c r="AH677" i="7"/>
  <c r="AH678" i="7"/>
  <c r="AH679" i="7"/>
  <c r="AH680" i="7"/>
  <c r="AH681" i="7"/>
  <c r="AH682" i="7"/>
  <c r="AH683" i="7"/>
  <c r="AH684" i="7"/>
  <c r="AH686" i="7"/>
  <c r="AH687" i="7"/>
  <c r="AH688" i="7"/>
  <c r="AH689" i="7"/>
  <c r="AH690" i="7"/>
  <c r="AH691" i="7"/>
  <c r="AH692" i="7"/>
  <c r="AH693" i="7"/>
  <c r="AH694" i="7"/>
  <c r="AH695" i="7"/>
  <c r="AH696" i="7"/>
  <c r="AH697" i="7"/>
  <c r="AH698" i="7"/>
  <c r="AH699" i="7"/>
  <c r="AH700" i="7"/>
  <c r="AH701" i="7"/>
  <c r="AH702" i="7"/>
  <c r="AH703" i="7"/>
  <c r="AH704" i="7"/>
  <c r="AH705" i="7"/>
  <c r="AH706" i="7"/>
  <c r="AH707" i="7"/>
  <c r="AH708" i="7"/>
  <c r="AH709" i="7"/>
  <c r="AH710" i="7"/>
  <c r="AH711" i="7"/>
  <c r="AH712" i="7"/>
  <c r="AH713" i="7"/>
  <c r="AH714" i="7"/>
  <c r="AH715" i="7"/>
  <c r="AH716" i="7"/>
  <c r="AH717" i="7"/>
  <c r="AH718" i="7"/>
  <c r="AH719" i="7"/>
  <c r="AH720" i="7"/>
  <c r="AH721" i="7"/>
  <c r="AH722" i="7"/>
  <c r="AH723" i="7"/>
  <c r="AH724" i="7"/>
  <c r="AH725" i="7"/>
  <c r="AH726" i="7"/>
  <c r="AH727" i="7"/>
  <c r="AH728" i="7"/>
  <c r="AH729" i="7"/>
  <c r="AH730" i="7"/>
  <c r="AH731" i="7"/>
  <c r="AH732" i="7"/>
  <c r="AH733" i="7"/>
  <c r="AH734" i="7"/>
  <c r="AH735" i="7"/>
  <c r="AH737" i="7"/>
  <c r="AH738" i="7"/>
  <c r="AH739" i="7"/>
  <c r="AH740" i="7"/>
  <c r="AH741" i="7"/>
  <c r="AH742" i="7"/>
  <c r="AH743" i="7"/>
  <c r="AH744" i="7"/>
  <c r="AH745" i="7"/>
  <c r="AH747" i="7"/>
  <c r="AH748" i="7"/>
  <c r="AH749" i="7"/>
  <c r="AH750" i="7"/>
  <c r="AH751" i="7"/>
  <c r="AH752" i="7"/>
  <c r="AH753" i="7"/>
  <c r="AH754" i="7"/>
  <c r="AH755" i="7"/>
  <c r="AH756" i="7"/>
  <c r="AH757" i="7"/>
  <c r="AH758" i="7"/>
  <c r="AH759" i="7"/>
  <c r="AH760" i="7"/>
  <c r="AH761" i="7"/>
  <c r="AH762" i="7"/>
  <c r="AH763" i="7"/>
  <c r="AH764" i="7"/>
  <c r="AH765" i="7"/>
  <c r="AH766" i="7"/>
  <c r="AH770" i="7"/>
  <c r="AH771" i="7"/>
  <c r="AH772" i="7"/>
  <c r="AH773" i="7"/>
  <c r="AH774" i="7"/>
  <c r="AH775" i="7"/>
  <c r="AH776" i="7"/>
  <c r="AH778" i="7"/>
  <c r="AH779" i="7"/>
  <c r="AH780" i="7"/>
  <c r="AH781" i="7"/>
  <c r="AH782" i="7"/>
  <c r="D464" i="7"/>
  <c r="E464" i="7"/>
  <c r="G464" i="7"/>
  <c r="H464" i="7"/>
  <c r="I464" i="7"/>
  <c r="J464" i="7"/>
  <c r="K464" i="7"/>
  <c r="L464" i="7"/>
  <c r="M464" i="7"/>
  <c r="N464" i="7"/>
  <c r="O464" i="7"/>
  <c r="R464" i="7"/>
  <c r="U464" i="7"/>
  <c r="V464" i="7"/>
  <c r="W464" i="7"/>
  <c r="Y464" i="7"/>
  <c r="Z464" i="7"/>
  <c r="AB464" i="7"/>
  <c r="AC464" i="7"/>
  <c r="AD464" i="7"/>
  <c r="AE464" i="7"/>
  <c r="AF464" i="7"/>
  <c r="C464" i="7"/>
  <c r="D442" i="7"/>
  <c r="E442" i="7"/>
  <c r="F442" i="7"/>
  <c r="G442" i="7"/>
  <c r="H442" i="7"/>
  <c r="I442" i="7"/>
  <c r="J442" i="7"/>
  <c r="K442" i="7"/>
  <c r="L442" i="7"/>
  <c r="M442" i="7"/>
  <c r="N442" i="7"/>
  <c r="O442" i="7"/>
  <c r="P442" i="7"/>
  <c r="Q442" i="7"/>
  <c r="R442" i="7"/>
  <c r="S442" i="7"/>
  <c r="T442" i="7"/>
  <c r="U442" i="7"/>
  <c r="V442" i="7"/>
  <c r="W442" i="7"/>
  <c r="X442" i="7"/>
  <c r="Y442" i="7"/>
  <c r="Z442" i="7"/>
  <c r="AA442" i="7"/>
  <c r="AB442" i="7"/>
  <c r="AC442" i="7"/>
  <c r="AD442" i="7"/>
  <c r="AE442" i="7"/>
  <c r="AF442" i="7"/>
  <c r="C442" i="7"/>
  <c r="AH440" i="7"/>
  <c r="AH441" i="7"/>
  <c r="AH442" i="7"/>
  <c r="AH443" i="7"/>
  <c r="AH444" i="7"/>
  <c r="AH445" i="7"/>
  <c r="AH446" i="7"/>
  <c r="AH447" i="7"/>
  <c r="AH448" i="7"/>
  <c r="AH449" i="7"/>
  <c r="AH450" i="7"/>
  <c r="AH451" i="7"/>
  <c r="AH452" i="7"/>
  <c r="AH453" i="7"/>
  <c r="AH454" i="7"/>
  <c r="AH455" i="7"/>
  <c r="AH456" i="7"/>
  <c r="AH457" i="7"/>
  <c r="AH458" i="7"/>
  <c r="AH459" i="7"/>
  <c r="AH460" i="7"/>
  <c r="AH461" i="7"/>
  <c r="AH462" i="7"/>
  <c r="AH463" i="7"/>
  <c r="D424" i="7"/>
  <c r="E424" i="7"/>
  <c r="F424" i="7"/>
  <c r="G424" i="7"/>
  <c r="H424" i="7"/>
  <c r="I424" i="7"/>
  <c r="J424" i="7"/>
  <c r="K424" i="7"/>
  <c r="L424" i="7"/>
  <c r="M424" i="7"/>
  <c r="N424" i="7"/>
  <c r="O424" i="7"/>
  <c r="P424" i="7"/>
  <c r="Q424" i="7"/>
  <c r="R424" i="7"/>
  <c r="S424" i="7"/>
  <c r="T424" i="7"/>
  <c r="U424" i="7"/>
  <c r="V424" i="7"/>
  <c r="W424" i="7"/>
  <c r="X424" i="7"/>
  <c r="Y424" i="7"/>
  <c r="Z424" i="7"/>
  <c r="AA424" i="7"/>
  <c r="AB424" i="7"/>
  <c r="AC424" i="7"/>
  <c r="AD424" i="7"/>
  <c r="AE424" i="7"/>
  <c r="AF424" i="7"/>
  <c r="C424" i="7"/>
  <c r="D416" i="7"/>
  <c r="E416" i="7"/>
  <c r="F416" i="7"/>
  <c r="G416" i="7"/>
  <c r="H416" i="7"/>
  <c r="I416" i="7"/>
  <c r="J416" i="7"/>
  <c r="K416" i="7"/>
  <c r="L416" i="7"/>
  <c r="M416" i="7"/>
  <c r="N416" i="7"/>
  <c r="O416" i="7"/>
  <c r="P416" i="7"/>
  <c r="Q416" i="7"/>
  <c r="R416" i="7"/>
  <c r="S416" i="7"/>
  <c r="T416" i="7"/>
  <c r="U416" i="7"/>
  <c r="V416" i="7"/>
  <c r="W416" i="7"/>
  <c r="X416" i="7"/>
  <c r="Y416" i="7"/>
  <c r="Z416" i="7"/>
  <c r="AA416" i="7"/>
  <c r="AB416" i="7"/>
  <c r="AC416" i="7"/>
  <c r="AD416" i="7"/>
  <c r="AE416" i="7"/>
  <c r="AF416" i="7"/>
  <c r="C416" i="7"/>
  <c r="AA402" i="7"/>
  <c r="AA403" i="7"/>
  <c r="AA406" i="7"/>
  <c r="D399" i="7"/>
  <c r="E399" i="7"/>
  <c r="F399" i="7"/>
  <c r="G399" i="7"/>
  <c r="H399" i="7"/>
  <c r="I399" i="7"/>
  <c r="J399" i="7"/>
  <c r="K399" i="7"/>
  <c r="L399" i="7"/>
  <c r="M399" i="7"/>
  <c r="N399" i="7"/>
  <c r="O399" i="7"/>
  <c r="P399" i="7"/>
  <c r="Q399" i="7"/>
  <c r="R399" i="7"/>
  <c r="S399" i="7"/>
  <c r="T399" i="7"/>
  <c r="U399" i="7"/>
  <c r="V399" i="7"/>
  <c r="W399" i="7"/>
  <c r="X399" i="7"/>
  <c r="Y399" i="7"/>
  <c r="Z399" i="7"/>
  <c r="AB399" i="7"/>
  <c r="AC399" i="7"/>
  <c r="AD399" i="7"/>
  <c r="AE399" i="7"/>
  <c r="AF399" i="7"/>
  <c r="AG399" i="7"/>
  <c r="C399" i="7"/>
  <c r="E380" i="7"/>
  <c r="G380" i="7"/>
  <c r="H380" i="7"/>
  <c r="I380" i="7"/>
  <c r="J380" i="7"/>
  <c r="K380" i="7"/>
  <c r="L380" i="7"/>
  <c r="M380" i="7"/>
  <c r="N380" i="7"/>
  <c r="O380" i="7"/>
  <c r="P380" i="7"/>
  <c r="R380" i="7"/>
  <c r="S380" i="7"/>
  <c r="U380" i="7"/>
  <c r="V380" i="7"/>
  <c r="W380" i="7"/>
  <c r="X380" i="7"/>
  <c r="Y380" i="7"/>
  <c r="Z380" i="7"/>
  <c r="AA380" i="7"/>
  <c r="AB380" i="7"/>
  <c r="AC380" i="7"/>
  <c r="AE380" i="7"/>
  <c r="AF380" i="7"/>
  <c r="E358" i="7"/>
  <c r="G358" i="7"/>
  <c r="H358" i="7"/>
  <c r="I358" i="7"/>
  <c r="J358" i="7"/>
  <c r="K358" i="7"/>
  <c r="L358" i="7"/>
  <c r="O358" i="7"/>
  <c r="R358" i="7"/>
  <c r="S358" i="7"/>
  <c r="T358" i="7"/>
  <c r="U358" i="7"/>
  <c r="V358" i="7"/>
  <c r="W358" i="7"/>
  <c r="Y358" i="7"/>
  <c r="Z358" i="7"/>
  <c r="AB358" i="7"/>
  <c r="AC358" i="7"/>
  <c r="AD358" i="7"/>
  <c r="AE358" i="7"/>
  <c r="AF358" i="7"/>
  <c r="AG358" i="7"/>
  <c r="E343" i="7"/>
  <c r="G343" i="7"/>
  <c r="H343" i="7"/>
  <c r="I343" i="7"/>
  <c r="J343" i="7"/>
  <c r="K343" i="7"/>
  <c r="L343" i="7"/>
  <c r="M343" i="7"/>
  <c r="N343" i="7"/>
  <c r="O343" i="7"/>
  <c r="P343" i="7"/>
  <c r="R343" i="7"/>
  <c r="S343" i="7"/>
  <c r="U343" i="7"/>
  <c r="V343" i="7"/>
  <c r="W343" i="7"/>
  <c r="Y343" i="7"/>
  <c r="Z343" i="7"/>
  <c r="AB343" i="7"/>
  <c r="AC343" i="7"/>
  <c r="AD343" i="7"/>
  <c r="AE343" i="7"/>
  <c r="AF343" i="7"/>
  <c r="AG343" i="7"/>
  <c r="AA329" i="7"/>
  <c r="AA332" i="7"/>
  <c r="E324" i="7"/>
  <c r="G324" i="7"/>
  <c r="H324" i="7"/>
  <c r="I324" i="7"/>
  <c r="J324" i="7"/>
  <c r="K324" i="7"/>
  <c r="L324" i="7"/>
  <c r="M324" i="7"/>
  <c r="O324" i="7"/>
  <c r="P324" i="7"/>
  <c r="R324" i="7"/>
  <c r="U324" i="7"/>
  <c r="V324" i="7"/>
  <c r="W324" i="7"/>
  <c r="Y324" i="7"/>
  <c r="Z324" i="7"/>
  <c r="AB324" i="7"/>
  <c r="AC324" i="7"/>
  <c r="AD324" i="7"/>
  <c r="AE324" i="7"/>
  <c r="AF324" i="7"/>
  <c r="E308" i="7"/>
  <c r="G308" i="7"/>
  <c r="H308" i="7"/>
  <c r="I308" i="7"/>
  <c r="J308" i="7"/>
  <c r="K308" i="7"/>
  <c r="L308" i="7"/>
  <c r="M308" i="7"/>
  <c r="O308" i="7"/>
  <c r="P308" i="7"/>
  <c r="R308" i="7"/>
  <c r="S308" i="7"/>
  <c r="T308" i="7"/>
  <c r="U308" i="7"/>
  <c r="V308" i="7"/>
  <c r="W308" i="7"/>
  <c r="Y308" i="7"/>
  <c r="Z308" i="7"/>
  <c r="AB308" i="7"/>
  <c r="AC308" i="7"/>
  <c r="AD308" i="7"/>
  <c r="AE308" i="7"/>
  <c r="AF308" i="7"/>
  <c r="AA288" i="7"/>
  <c r="X285" i="7"/>
  <c r="D284" i="7"/>
  <c r="E284" i="7"/>
  <c r="G284" i="7"/>
  <c r="H284" i="7"/>
  <c r="I284" i="7"/>
  <c r="J284" i="7"/>
  <c r="K284" i="7"/>
  <c r="L284" i="7"/>
  <c r="M284" i="7"/>
  <c r="N284" i="7"/>
  <c r="O284" i="7"/>
  <c r="P284" i="7"/>
  <c r="R284" i="7"/>
  <c r="S284" i="7"/>
  <c r="U284" i="7"/>
  <c r="V284" i="7"/>
  <c r="W284" i="7"/>
  <c r="X284" i="7"/>
  <c r="Y284" i="7"/>
  <c r="Z284" i="7"/>
  <c r="AA284" i="7"/>
  <c r="AB284" i="7"/>
  <c r="AC284" i="7"/>
  <c r="AD284" i="7"/>
  <c r="AE284" i="7"/>
  <c r="AF284" i="7"/>
  <c r="AG284" i="7"/>
  <c r="C284" i="7"/>
  <c r="K260" i="7"/>
  <c r="L260" i="7"/>
  <c r="M260" i="7"/>
  <c r="N260" i="7"/>
  <c r="O260" i="7"/>
  <c r="P260" i="7"/>
  <c r="Q260" i="7"/>
  <c r="R260" i="7"/>
  <c r="S260" i="7"/>
  <c r="T260" i="7"/>
  <c r="U260" i="7"/>
  <c r="V260" i="7"/>
  <c r="W260" i="7"/>
  <c r="Y260" i="7"/>
  <c r="Z260" i="7"/>
  <c r="AB260" i="7"/>
  <c r="AC260" i="7"/>
  <c r="AE260" i="7"/>
  <c r="AF260" i="7"/>
  <c r="AA257" i="7"/>
  <c r="AA258" i="7"/>
  <c r="AA263" i="7"/>
  <c r="AA264" i="7"/>
  <c r="AA268" i="7"/>
  <c r="AA269" i="7"/>
  <c r="X261" i="7"/>
  <c r="X262" i="7"/>
  <c r="X263" i="7"/>
  <c r="AH51" i="7"/>
  <c r="AH62" i="7"/>
  <c r="AH67" i="7"/>
  <c r="AH68" i="7"/>
  <c r="AH69" i="7"/>
  <c r="AH70" i="7"/>
  <c r="AH71" i="7"/>
  <c r="AH72" i="7"/>
  <c r="AH73" i="7"/>
  <c r="AH74" i="7"/>
  <c r="AH75" i="7"/>
  <c r="AH76" i="7"/>
  <c r="AH77" i="7"/>
  <c r="AH78" i="7"/>
  <c r="AH94" i="7"/>
  <c r="AH98" i="7"/>
  <c r="AH99" i="7"/>
  <c r="AH107" i="7"/>
  <c r="AH109" i="7"/>
  <c r="AH110" i="7"/>
  <c r="AH111" i="7"/>
  <c r="AH112" i="7"/>
  <c r="AH113" i="7"/>
  <c r="AH114" i="7"/>
  <c r="AH115" i="7"/>
  <c r="AH116" i="7"/>
  <c r="AH117" i="7"/>
  <c r="AH121" i="7"/>
  <c r="AH123" i="7"/>
  <c r="AH124" i="7"/>
  <c r="AH125" i="7"/>
  <c r="AH126" i="7"/>
  <c r="AH127" i="7"/>
  <c r="AH128" i="7"/>
  <c r="AH129" i="7"/>
  <c r="AH130" i="7"/>
  <c r="AH131" i="7"/>
  <c r="AH134" i="7"/>
  <c r="AH139" i="7"/>
  <c r="AH140" i="7"/>
  <c r="AH141" i="7"/>
  <c r="AH142" i="7"/>
  <c r="AH143" i="7"/>
  <c r="AH144" i="7"/>
  <c r="AH145" i="7"/>
  <c r="AH146" i="7"/>
  <c r="AH147" i="7"/>
  <c r="AH148" i="7"/>
  <c r="AH149" i="7"/>
  <c r="AH150" i="7"/>
  <c r="AH151" i="7"/>
  <c r="AH152" i="7"/>
  <c r="AH153" i="7"/>
  <c r="AH154" i="7"/>
  <c r="AH155" i="7"/>
  <c r="AH156" i="7"/>
  <c r="AH157" i="7"/>
  <c r="AH158" i="7"/>
  <c r="AH159" i="7"/>
  <c r="AH160" i="7"/>
  <c r="AH161" i="7"/>
  <c r="AH162" i="7"/>
  <c r="AH163" i="7"/>
  <c r="AH164" i="7"/>
  <c r="AH165" i="7"/>
  <c r="AH166" i="7"/>
  <c r="AH186" i="7"/>
  <c r="AH187" i="7"/>
  <c r="AH189" i="7"/>
  <c r="AH190" i="7"/>
  <c r="AH191" i="7"/>
  <c r="AH192" i="7"/>
  <c r="AH193" i="7"/>
  <c r="AH194" i="7"/>
  <c r="AH195" i="7"/>
  <c r="AH196" i="7"/>
  <c r="AH197" i="7"/>
  <c r="AH198" i="7"/>
  <c r="AH199" i="7"/>
  <c r="AH200" i="7"/>
  <c r="AH201" i="7"/>
  <c r="AH202" i="7"/>
  <c r="AH203" i="7"/>
  <c r="AH204" i="7"/>
  <c r="AH205" i="7"/>
  <c r="AH206" i="7"/>
  <c r="AH207" i="7"/>
  <c r="AH208" i="7"/>
  <c r="AH209" i="7"/>
  <c r="AH210" i="7"/>
  <c r="AH211" i="7"/>
  <c r="AH219" i="7"/>
  <c r="AH220" i="7"/>
  <c r="AH222" i="7"/>
  <c r="AH223" i="7"/>
  <c r="AH224" i="7"/>
  <c r="AH225" i="7"/>
  <c r="AH226" i="7"/>
  <c r="AH227" i="7"/>
  <c r="AH228" i="7"/>
  <c r="AH229" i="7"/>
  <c r="AH230" i="7"/>
  <c r="AH231" i="7"/>
  <c r="AH233" i="7"/>
  <c r="AH234" i="7"/>
  <c r="AH235" i="7"/>
  <c r="AH243" i="7"/>
  <c r="AH244" i="7"/>
  <c r="AH246" i="7"/>
  <c r="AH247" i="7"/>
  <c r="AH248" i="7"/>
  <c r="AH249" i="7"/>
  <c r="AH250" i="7"/>
  <c r="AH251" i="7"/>
  <c r="AH252" i="7"/>
  <c r="AH253" i="7"/>
  <c r="AH254" i="7"/>
  <c r="AH255" i="7"/>
  <c r="AH257" i="7"/>
  <c r="AH258" i="7"/>
  <c r="AH259" i="7"/>
  <c r="AH271" i="7"/>
  <c r="AH272" i="7"/>
  <c r="AH273" i="7"/>
  <c r="AH274" i="7"/>
  <c r="AH275" i="7"/>
  <c r="AH276" i="7"/>
  <c r="AH277" i="7"/>
  <c r="AH278" i="7"/>
  <c r="AH279" i="7"/>
  <c r="AH280" i="7"/>
  <c r="AH281" i="7"/>
  <c r="AH282" i="7"/>
  <c r="AH285" i="7"/>
  <c r="AH286" i="7"/>
  <c r="AH287" i="7"/>
  <c r="AH288" i="7"/>
  <c r="AH289" i="7"/>
  <c r="AH290" i="7"/>
  <c r="AH291" i="7"/>
  <c r="AH292" i="7"/>
  <c r="AH293" i="7"/>
  <c r="AH294" i="7"/>
  <c r="AH295" i="7"/>
  <c r="AH296" i="7"/>
  <c r="AH297" i="7"/>
  <c r="AH298" i="7"/>
  <c r="AH299" i="7"/>
  <c r="AH300" i="7"/>
  <c r="AH301" i="7"/>
  <c r="AH302" i="7"/>
  <c r="AH303" i="7"/>
  <c r="AH304" i="7"/>
  <c r="AH305" i="7"/>
  <c r="AH306" i="7"/>
  <c r="AH323" i="7"/>
  <c r="AH325" i="7"/>
  <c r="AH326" i="7"/>
  <c r="AH329" i="7"/>
  <c r="AH331" i="7"/>
  <c r="AH332" i="7"/>
  <c r="AH333" i="7"/>
  <c r="AH334" i="7"/>
  <c r="AH335" i="7"/>
  <c r="AH336" i="7"/>
  <c r="AH337" i="7"/>
  <c r="AH338" i="7"/>
  <c r="AH339" i="7"/>
  <c r="AH340" i="7"/>
  <c r="AH341" i="7"/>
  <c r="AH342" i="7"/>
  <c r="AH357" i="7"/>
  <c r="AH360" i="7"/>
  <c r="AH361" i="7"/>
  <c r="AH363" i="7"/>
  <c r="AH365" i="7"/>
  <c r="AH366" i="7"/>
  <c r="AH368" i="7"/>
  <c r="AH369" i="7"/>
  <c r="AH370" i="7"/>
  <c r="AH371" i="7"/>
  <c r="AH372" i="7"/>
  <c r="AH373" i="7"/>
  <c r="AH374" i="7"/>
  <c r="AH376" i="7"/>
  <c r="AH377" i="7"/>
  <c r="AH378" i="7"/>
  <c r="AH379" i="7"/>
  <c r="AH390" i="7"/>
  <c r="AH393" i="7"/>
  <c r="AH394" i="7"/>
  <c r="AH395" i="7"/>
  <c r="AH396" i="7"/>
  <c r="AH397" i="7"/>
  <c r="AH398" i="7"/>
  <c r="AH400" i="7"/>
  <c r="AH401" i="7"/>
  <c r="AH404" i="7"/>
  <c r="AH405" i="7"/>
  <c r="AH407" i="7"/>
  <c r="AH408" i="7"/>
  <c r="AH409" i="7"/>
  <c r="AH410" i="7"/>
  <c r="AH411" i="7"/>
  <c r="AH412" i="7"/>
  <c r="AH413" i="7"/>
  <c r="AH414" i="7"/>
  <c r="AH415" i="7"/>
  <c r="AH417" i="7"/>
  <c r="AH418" i="7"/>
  <c r="AH419" i="7"/>
  <c r="AH420" i="7"/>
  <c r="AH421" i="7"/>
  <c r="AH422" i="7"/>
  <c r="AH423" i="7"/>
  <c r="AH425" i="7"/>
  <c r="AH426" i="7"/>
  <c r="AH427" i="7"/>
  <c r="AH428" i="7"/>
  <c r="AH429" i="7"/>
  <c r="AH430" i="7"/>
  <c r="AH431" i="7"/>
  <c r="AH432" i="7"/>
  <c r="AH433" i="7"/>
  <c r="AH434" i="7"/>
  <c r="AH435" i="7"/>
  <c r="AH436" i="7"/>
  <c r="AH437" i="7"/>
  <c r="AH438" i="7"/>
  <c r="AH439" i="7"/>
  <c r="D260" i="7"/>
  <c r="E260" i="7"/>
  <c r="F260" i="7"/>
  <c r="G260" i="7"/>
  <c r="H260" i="7"/>
  <c r="I260" i="7"/>
  <c r="J260" i="7"/>
  <c r="C260" i="7"/>
  <c r="D236" i="7"/>
  <c r="E236" i="7"/>
  <c r="G236" i="7"/>
  <c r="H236" i="7"/>
  <c r="I236" i="7"/>
  <c r="J236" i="7"/>
  <c r="K236" i="7"/>
  <c r="L236" i="7"/>
  <c r="M236" i="7"/>
  <c r="O236" i="7"/>
  <c r="P236" i="7"/>
  <c r="R236" i="7"/>
  <c r="S236" i="7"/>
  <c r="T236" i="7"/>
  <c r="U236" i="7"/>
  <c r="V236" i="7"/>
  <c r="W236" i="7"/>
  <c r="Y236" i="7"/>
  <c r="Z236" i="7"/>
  <c r="AB236" i="7"/>
  <c r="AC236" i="7"/>
  <c r="AD236" i="7"/>
  <c r="AE236" i="7"/>
  <c r="AF236" i="7"/>
  <c r="AG236" i="7"/>
  <c r="C236" i="7"/>
  <c r="E212" i="7"/>
  <c r="G212" i="7"/>
  <c r="H212" i="7"/>
  <c r="I212" i="7"/>
  <c r="J212" i="7"/>
  <c r="K212" i="7"/>
  <c r="L212" i="7"/>
  <c r="M212" i="7"/>
  <c r="O212" i="7"/>
  <c r="P212" i="7"/>
  <c r="R212" i="7"/>
  <c r="S212" i="7"/>
  <c r="T212" i="7"/>
  <c r="U212" i="7"/>
  <c r="V212" i="7"/>
  <c r="W212" i="7"/>
  <c r="Y212" i="7"/>
  <c r="Z212" i="7"/>
  <c r="AB212" i="7"/>
  <c r="AC212" i="7"/>
  <c r="AD212" i="7"/>
  <c r="AE212" i="7"/>
  <c r="AF212" i="7"/>
  <c r="AG212" i="7"/>
  <c r="C212" i="7"/>
  <c r="D188" i="7"/>
  <c r="E188" i="7"/>
  <c r="G188" i="7"/>
  <c r="H188" i="7"/>
  <c r="I188" i="7"/>
  <c r="K188" i="7"/>
  <c r="L188" i="7"/>
  <c r="M188" i="7"/>
  <c r="O188" i="7"/>
  <c r="R188" i="7"/>
  <c r="U188" i="7"/>
  <c r="V188" i="7"/>
  <c r="X188" i="7"/>
  <c r="Y188" i="7"/>
  <c r="Z188" i="7"/>
  <c r="AA188" i="7"/>
  <c r="AB188" i="7"/>
  <c r="AC188" i="7"/>
  <c r="AD188" i="7"/>
  <c r="AE188" i="7"/>
  <c r="AF188" i="7"/>
  <c r="AG188" i="7"/>
  <c r="C188" i="7"/>
  <c r="E118" i="7"/>
  <c r="G118" i="7"/>
  <c r="H118" i="7"/>
  <c r="I118" i="7"/>
  <c r="J118" i="7"/>
  <c r="K118" i="7"/>
  <c r="L118" i="7"/>
  <c r="M118" i="7"/>
  <c r="N118" i="7"/>
  <c r="O118" i="7"/>
  <c r="P118" i="7"/>
  <c r="Q118" i="7"/>
  <c r="R118" i="7"/>
  <c r="S118" i="7"/>
  <c r="T118" i="7"/>
  <c r="U118" i="7"/>
  <c r="V118" i="7"/>
  <c r="W118" i="7"/>
  <c r="Y118" i="7"/>
  <c r="Z118" i="7"/>
  <c r="AB118" i="7"/>
  <c r="AC118" i="7"/>
  <c r="AD118" i="7"/>
  <c r="AE118" i="7"/>
  <c r="AF118" i="7"/>
  <c r="AG118" i="7"/>
  <c r="E108" i="7"/>
  <c r="G108" i="7"/>
  <c r="H108" i="7"/>
  <c r="I108" i="7"/>
  <c r="J108" i="7"/>
  <c r="K108" i="7"/>
  <c r="L108" i="7"/>
  <c r="M108" i="7"/>
  <c r="N108" i="7"/>
  <c r="O108" i="7"/>
  <c r="P108" i="7"/>
  <c r="Q108" i="7"/>
  <c r="R108" i="7"/>
  <c r="S108" i="7"/>
  <c r="T108" i="7"/>
  <c r="U108" i="7"/>
  <c r="V108" i="7"/>
  <c r="W108" i="7"/>
  <c r="X108" i="7"/>
  <c r="Y108" i="7"/>
  <c r="Z108" i="7"/>
  <c r="AA108" i="7"/>
  <c r="AB108" i="7"/>
  <c r="AC108" i="7"/>
  <c r="AD108" i="7"/>
  <c r="AE108" i="7"/>
  <c r="AF108" i="7"/>
  <c r="AG108" i="7"/>
  <c r="C108" i="7"/>
  <c r="E95" i="7"/>
  <c r="G95" i="7"/>
  <c r="H95" i="7"/>
  <c r="I95" i="7"/>
  <c r="J95" i="7"/>
  <c r="K95" i="7"/>
  <c r="L95" i="7"/>
  <c r="O95" i="7"/>
  <c r="R95" i="7"/>
  <c r="S95" i="7"/>
  <c r="T95" i="7"/>
  <c r="U95" i="7"/>
  <c r="V95" i="7"/>
  <c r="W95" i="7"/>
  <c r="X95" i="7"/>
  <c r="Y95" i="7"/>
  <c r="Z95" i="7"/>
  <c r="AB95" i="7"/>
  <c r="AC95" i="7"/>
  <c r="AD95" i="7"/>
  <c r="AE95" i="7"/>
  <c r="AF95" i="7"/>
  <c r="AA65" i="7"/>
  <c r="AA66" i="7"/>
  <c r="AA64" i="7"/>
  <c r="X66" i="7"/>
  <c r="X65" i="7"/>
  <c r="E63" i="7"/>
  <c r="G63" i="7"/>
  <c r="H63" i="7"/>
  <c r="I63" i="7"/>
  <c r="J63" i="7"/>
  <c r="K63" i="7"/>
  <c r="L63" i="7"/>
  <c r="O63" i="7"/>
  <c r="R63" i="7"/>
  <c r="S63" i="7"/>
  <c r="T63" i="7"/>
  <c r="U63" i="7"/>
  <c r="V63" i="7"/>
  <c r="W63" i="7"/>
  <c r="Y63" i="7"/>
  <c r="AA63" i="7"/>
  <c r="AB63" i="7"/>
  <c r="AC63" i="7"/>
  <c r="AE63" i="7"/>
  <c r="AF63" i="7"/>
  <c r="AG63" i="7"/>
  <c r="D52" i="7"/>
  <c r="E52" i="7"/>
  <c r="G52" i="7"/>
  <c r="H52" i="7"/>
  <c r="I52" i="7"/>
  <c r="J52" i="7"/>
  <c r="K52" i="7"/>
  <c r="L52" i="7"/>
  <c r="O52" i="7"/>
  <c r="R52" i="7"/>
  <c r="U52" i="7"/>
  <c r="V52" i="7"/>
  <c r="W52" i="7"/>
  <c r="Y52" i="7"/>
  <c r="Z52" i="7"/>
  <c r="AB52" i="7"/>
  <c r="AC52" i="7"/>
  <c r="AD52" i="7"/>
  <c r="AE52" i="7"/>
  <c r="AF52" i="7"/>
  <c r="C52" i="7"/>
  <c r="E39" i="7"/>
  <c r="G39" i="7"/>
  <c r="H39" i="7"/>
  <c r="I39" i="7"/>
  <c r="J39" i="7"/>
  <c r="K39" i="7"/>
  <c r="L39" i="7"/>
  <c r="O39" i="7"/>
  <c r="R39" i="7"/>
  <c r="U39" i="7"/>
  <c r="Y39" i="7"/>
  <c r="Z39" i="7"/>
  <c r="AB39" i="7"/>
  <c r="AC39" i="7"/>
  <c r="AD39" i="7"/>
  <c r="AE39" i="7"/>
  <c r="AF39" i="7"/>
  <c r="AG39" i="7"/>
  <c r="C39" i="7"/>
  <c r="AH26" i="7"/>
  <c r="AH36" i="7"/>
  <c r="AH38" i="7"/>
  <c r="E27" i="7"/>
  <c r="G27" i="7"/>
  <c r="H27" i="7"/>
  <c r="I27" i="7"/>
  <c r="J27" i="7"/>
  <c r="K27" i="7"/>
  <c r="L27" i="7"/>
  <c r="O27" i="7"/>
  <c r="R27" i="7"/>
  <c r="U27" i="7"/>
  <c r="V27" i="7"/>
  <c r="W27" i="7"/>
  <c r="Y27" i="7"/>
  <c r="Z27" i="7"/>
  <c r="AB27" i="7"/>
  <c r="AC27" i="7"/>
  <c r="AE27" i="7"/>
  <c r="AF27" i="7"/>
  <c r="C27" i="7"/>
  <c r="R805" i="8"/>
  <c r="O805" i="8"/>
  <c r="L805" i="8"/>
  <c r="R803" i="8"/>
  <c r="O803" i="8"/>
  <c r="T801" i="8"/>
  <c r="S801" i="8"/>
  <c r="Q801" i="8"/>
  <c r="P801" i="8"/>
  <c r="N801" i="8"/>
  <c r="M801" i="8"/>
  <c r="K801" i="8"/>
  <c r="J801" i="8"/>
  <c r="I801" i="8"/>
  <c r="H801" i="8"/>
  <c r="G801" i="8"/>
  <c r="F801" i="8"/>
  <c r="E801" i="8"/>
  <c r="D801" i="8"/>
  <c r="AA778" i="8"/>
  <c r="X778" i="8"/>
  <c r="D778" i="8"/>
  <c r="AA777" i="8"/>
  <c r="X777" i="8"/>
  <c r="F777" i="8"/>
  <c r="D777" i="8"/>
  <c r="AA776" i="8"/>
  <c r="X776" i="8"/>
  <c r="S776" i="8"/>
  <c r="P776" i="8"/>
  <c r="M776" i="8"/>
  <c r="AA775" i="8"/>
  <c r="X775" i="8"/>
  <c r="F775" i="8"/>
  <c r="D775" i="8"/>
  <c r="AA774" i="8"/>
  <c r="X774" i="8"/>
  <c r="S774" i="8"/>
  <c r="P774" i="8"/>
  <c r="M774" i="8"/>
  <c r="D774" i="8"/>
  <c r="AA773" i="8"/>
  <c r="X773" i="8"/>
  <c r="F773" i="8"/>
  <c r="D773" i="8"/>
  <c r="AA772" i="8"/>
  <c r="X772" i="8"/>
  <c r="F772" i="8"/>
  <c r="D772" i="8"/>
  <c r="X771" i="8"/>
  <c r="F771" i="8"/>
  <c r="D771" i="8"/>
  <c r="K770" i="8"/>
  <c r="J770" i="8"/>
  <c r="I770" i="8"/>
  <c r="H770" i="8"/>
  <c r="G770" i="8"/>
  <c r="F770" i="8"/>
  <c r="E770" i="8"/>
  <c r="D770" i="8"/>
  <c r="AF758" i="8"/>
  <c r="AD758" i="8"/>
  <c r="AC758" i="8"/>
  <c r="AA758" i="8"/>
  <c r="T758" i="8"/>
  <c r="S758" i="8"/>
  <c r="Q758" i="8"/>
  <c r="P758" i="8"/>
  <c r="K758" i="8"/>
  <c r="J758" i="8"/>
  <c r="I758" i="8"/>
  <c r="F758" i="8"/>
  <c r="E758" i="8"/>
  <c r="D758" i="8"/>
  <c r="C758" i="8"/>
  <c r="U755" i="8"/>
  <c r="O753" i="8"/>
  <c r="O752" i="8"/>
  <c r="O751" i="8"/>
  <c r="R750" i="8"/>
  <c r="O749" i="8"/>
  <c r="R746" i="8"/>
  <c r="O745" i="8"/>
  <c r="R743" i="8"/>
  <c r="O742" i="8"/>
  <c r="O740" i="8"/>
  <c r="AD736" i="8"/>
  <c r="AA736" i="8"/>
  <c r="X736" i="8"/>
  <c r="F736" i="8"/>
  <c r="AD735" i="8"/>
  <c r="AA735" i="8"/>
  <c r="X735" i="8"/>
  <c r="F735" i="8"/>
  <c r="AD734" i="8"/>
  <c r="AA734" i="8"/>
  <c r="X734" i="8"/>
  <c r="F734" i="8"/>
  <c r="AD733" i="8"/>
  <c r="AA733" i="8"/>
  <c r="X733" i="8"/>
  <c r="F733" i="8"/>
  <c r="AD732" i="8"/>
  <c r="AA732" i="8"/>
  <c r="X732" i="8"/>
  <c r="F732" i="8"/>
  <c r="AD731" i="8"/>
  <c r="AA731" i="8"/>
  <c r="X731" i="8"/>
  <c r="F731" i="8"/>
  <c r="AF730" i="8"/>
  <c r="AE730" i="8"/>
  <c r="AD730" i="8"/>
  <c r="AC730" i="8"/>
  <c r="AB730" i="8"/>
  <c r="AA730" i="8"/>
  <c r="Z730" i="8"/>
  <c r="Y730" i="8"/>
  <c r="X730" i="8"/>
  <c r="W730" i="8"/>
  <c r="V730" i="8"/>
  <c r="U730" i="8"/>
  <c r="R730" i="8"/>
  <c r="O730" i="8"/>
  <c r="L730" i="8"/>
  <c r="K730" i="8"/>
  <c r="J730" i="8"/>
  <c r="I730" i="8"/>
  <c r="H730" i="8"/>
  <c r="G730" i="8"/>
  <c r="F730" i="8"/>
  <c r="E730" i="8"/>
  <c r="D730" i="8"/>
  <c r="C730" i="8"/>
  <c r="AD729" i="8"/>
  <c r="AA729" i="8"/>
  <c r="X729" i="8"/>
  <c r="F729" i="8"/>
  <c r="AD728" i="8"/>
  <c r="AA728" i="8"/>
  <c r="X728" i="8"/>
  <c r="F728" i="8"/>
  <c r="AD727" i="8"/>
  <c r="AA727" i="8"/>
  <c r="X727" i="8"/>
  <c r="F727" i="8"/>
  <c r="AD726" i="8"/>
  <c r="AA726" i="8"/>
  <c r="X726" i="8"/>
  <c r="F726" i="8"/>
  <c r="AD725" i="8"/>
  <c r="AA725" i="8"/>
  <c r="X725" i="8"/>
  <c r="F725" i="8"/>
  <c r="AD724" i="8"/>
  <c r="AA724" i="8"/>
  <c r="X724" i="8"/>
  <c r="F724" i="8"/>
  <c r="AD723" i="8"/>
  <c r="AA723" i="8"/>
  <c r="X723" i="8"/>
  <c r="F723" i="8"/>
  <c r="AD722" i="8"/>
  <c r="AA722" i="8"/>
  <c r="X722" i="8"/>
  <c r="F722" i="8"/>
  <c r="AD721" i="8"/>
  <c r="AA721" i="8"/>
  <c r="X721" i="8"/>
  <c r="F721" i="8"/>
  <c r="AD720" i="8"/>
  <c r="AA720" i="8"/>
  <c r="X720" i="8"/>
  <c r="F720" i="8"/>
  <c r="AD719" i="8"/>
  <c r="AA719" i="8"/>
  <c r="X719" i="8"/>
  <c r="F719" i="8"/>
  <c r="AD718" i="8"/>
  <c r="AC718" i="8"/>
  <c r="AA718" i="8"/>
  <c r="Y718" i="8"/>
  <c r="X718" i="8"/>
  <c r="W718" i="8"/>
  <c r="V718" i="8"/>
  <c r="U718" i="8"/>
  <c r="R718" i="8"/>
  <c r="O718" i="8"/>
  <c r="L718" i="8"/>
  <c r="K718" i="8"/>
  <c r="J718" i="8"/>
  <c r="I718" i="8"/>
  <c r="H718" i="8"/>
  <c r="G718" i="8"/>
  <c r="F718" i="8"/>
  <c r="E718" i="8"/>
  <c r="D718" i="8"/>
  <c r="C718" i="8"/>
  <c r="AF717" i="8"/>
  <c r="AE717" i="8"/>
  <c r="AD717" i="8"/>
  <c r="AC717" i="8"/>
  <c r="AA717" i="8"/>
  <c r="Z717" i="8"/>
  <c r="Y717" i="8"/>
  <c r="X717" i="8"/>
  <c r="W717" i="8"/>
  <c r="V717" i="8"/>
  <c r="U717" i="8"/>
  <c r="R717" i="8"/>
  <c r="O717" i="8"/>
  <c r="L717" i="8"/>
  <c r="K717" i="8"/>
  <c r="J717" i="8"/>
  <c r="I717" i="8"/>
  <c r="H717" i="8"/>
  <c r="G717" i="8"/>
  <c r="F717" i="8"/>
  <c r="E717" i="8"/>
  <c r="D717" i="8"/>
  <c r="C717" i="8"/>
  <c r="T715" i="8"/>
  <c r="Q715" i="8"/>
  <c r="N715" i="8"/>
  <c r="F715" i="8"/>
  <c r="T714" i="8"/>
  <c r="Q714" i="8"/>
  <c r="N714" i="8"/>
  <c r="F714" i="8"/>
  <c r="T713" i="8"/>
  <c r="Q713" i="8"/>
  <c r="N713" i="8"/>
  <c r="F713" i="8"/>
  <c r="T712" i="8"/>
  <c r="Q712" i="8"/>
  <c r="N712" i="8"/>
  <c r="F712" i="8"/>
  <c r="T711" i="8"/>
  <c r="Q711" i="8"/>
  <c r="N711" i="8"/>
  <c r="F711" i="8"/>
  <c r="T710" i="8"/>
  <c r="Q710" i="8"/>
  <c r="N710" i="8"/>
  <c r="F710" i="8"/>
  <c r="T709" i="8"/>
  <c r="Q709" i="8"/>
  <c r="N709" i="8"/>
  <c r="F709" i="8"/>
  <c r="T708" i="8"/>
  <c r="Q708" i="8"/>
  <c r="N708" i="8"/>
  <c r="F708" i="8"/>
  <c r="T707" i="8"/>
  <c r="Q707" i="8"/>
  <c r="N707" i="8"/>
  <c r="F707" i="8"/>
  <c r="T706" i="8"/>
  <c r="Q706" i="8"/>
  <c r="N706" i="8"/>
  <c r="F706" i="8"/>
  <c r="T705" i="8"/>
  <c r="Q705" i="8"/>
  <c r="N705" i="8"/>
  <c r="F705" i="8"/>
  <c r="T704" i="8"/>
  <c r="Q704" i="8"/>
  <c r="N704" i="8"/>
  <c r="F704" i="8"/>
  <c r="T703" i="8"/>
  <c r="Q703" i="8"/>
  <c r="N703" i="8"/>
  <c r="F703" i="8"/>
  <c r="T702" i="8"/>
  <c r="Q702" i="8"/>
  <c r="N702" i="8"/>
  <c r="F702" i="8"/>
  <c r="T701" i="8"/>
  <c r="Q701" i="8"/>
  <c r="N701" i="8"/>
  <c r="F701" i="8"/>
  <c r="T700" i="8"/>
  <c r="Q700" i="8"/>
  <c r="N700" i="8"/>
  <c r="F700" i="8"/>
  <c r="T699" i="8"/>
  <c r="Q699" i="8"/>
  <c r="N699" i="8"/>
  <c r="F699" i="8"/>
  <c r="AD696" i="8"/>
  <c r="AA696" i="8"/>
  <c r="X696" i="8"/>
  <c r="F696" i="8"/>
  <c r="D696" i="8"/>
  <c r="AD695" i="8"/>
  <c r="AA695" i="8"/>
  <c r="X695" i="8"/>
  <c r="F695" i="8"/>
  <c r="D695" i="8"/>
  <c r="AD694" i="8"/>
  <c r="AA694" i="8"/>
  <c r="X694" i="8"/>
  <c r="F694" i="8"/>
  <c r="D694" i="8"/>
  <c r="AD693" i="8"/>
  <c r="AA693" i="8"/>
  <c r="X693" i="8"/>
  <c r="F693" i="8"/>
  <c r="D693" i="8"/>
  <c r="AD692" i="8"/>
  <c r="AA692" i="8"/>
  <c r="X692" i="8"/>
  <c r="F692" i="8"/>
  <c r="D692" i="8"/>
  <c r="AD691" i="8"/>
  <c r="AA691" i="8"/>
  <c r="X691" i="8"/>
  <c r="F691" i="8"/>
  <c r="D691" i="8"/>
  <c r="AD690" i="8"/>
  <c r="AA690" i="8"/>
  <c r="X690" i="8"/>
  <c r="F690" i="8"/>
  <c r="D690" i="8"/>
  <c r="AD689" i="8"/>
  <c r="AA689" i="8"/>
  <c r="X689" i="8"/>
  <c r="F689" i="8"/>
  <c r="D689" i="8"/>
  <c r="AD688" i="8"/>
  <c r="AA688" i="8"/>
  <c r="X688" i="8"/>
  <c r="F688" i="8"/>
  <c r="D688" i="8"/>
  <c r="AD687" i="8"/>
  <c r="AA687" i="8"/>
  <c r="X687" i="8"/>
  <c r="F687" i="8"/>
  <c r="D687" i="8"/>
  <c r="AD686" i="8"/>
  <c r="AA686" i="8"/>
  <c r="X686" i="8"/>
  <c r="F686" i="8"/>
  <c r="D686" i="8"/>
  <c r="AD685" i="8"/>
  <c r="AA685" i="8"/>
  <c r="X685" i="8"/>
  <c r="F685" i="8"/>
  <c r="D685" i="8"/>
  <c r="AD684" i="8"/>
  <c r="AA684" i="8"/>
  <c r="X684" i="8"/>
  <c r="F684" i="8"/>
  <c r="D684" i="8"/>
  <c r="AD683" i="8"/>
  <c r="AA683" i="8"/>
  <c r="X683" i="8"/>
  <c r="F683" i="8"/>
  <c r="D683" i="8"/>
  <c r="AD682" i="8"/>
  <c r="AA682" i="8"/>
  <c r="X682" i="8"/>
  <c r="F682" i="8"/>
  <c r="D682" i="8"/>
  <c r="AD681" i="8"/>
  <c r="AA681" i="8"/>
  <c r="X681" i="8"/>
  <c r="F681" i="8"/>
  <c r="D681" i="8"/>
  <c r="AD680" i="8"/>
  <c r="AA680" i="8"/>
  <c r="X680" i="8"/>
  <c r="F680" i="8"/>
  <c r="D680" i="8"/>
  <c r="AD679" i="8"/>
  <c r="AA679" i="8"/>
  <c r="X679" i="8"/>
  <c r="F679" i="8"/>
  <c r="D679" i="8"/>
  <c r="AD678" i="8"/>
  <c r="AA678" i="8"/>
  <c r="X678" i="8"/>
  <c r="F678" i="8"/>
  <c r="D678" i="8"/>
  <c r="AD677" i="8"/>
  <c r="AA677" i="8"/>
  <c r="X677" i="8"/>
  <c r="F677" i="8"/>
  <c r="D677" i="8"/>
  <c r="AF676" i="8"/>
  <c r="AE676" i="8"/>
  <c r="AC676" i="8"/>
  <c r="AB676" i="8"/>
  <c r="Z676" i="8"/>
  <c r="Y676" i="8"/>
  <c r="K676" i="8"/>
  <c r="J676" i="8"/>
  <c r="I676" i="8"/>
  <c r="H676" i="8"/>
  <c r="G676" i="8"/>
  <c r="F676" i="8"/>
  <c r="E676" i="8"/>
  <c r="D676" i="8"/>
  <c r="C676" i="8"/>
  <c r="X674" i="8"/>
  <c r="F674" i="8"/>
  <c r="D674" i="8"/>
  <c r="F673" i="8"/>
  <c r="D673" i="8"/>
  <c r="F672" i="8"/>
  <c r="D672" i="8"/>
  <c r="F671" i="8"/>
  <c r="D671" i="8"/>
  <c r="F670" i="8"/>
  <c r="D670" i="8"/>
  <c r="F669" i="8"/>
  <c r="D669" i="8"/>
  <c r="F668" i="8"/>
  <c r="D668" i="8"/>
  <c r="F667" i="8"/>
  <c r="D667" i="8"/>
  <c r="F666" i="8"/>
  <c r="D666" i="8"/>
  <c r="AA665" i="8"/>
  <c r="F665" i="8"/>
  <c r="D665" i="8"/>
  <c r="F664" i="8"/>
  <c r="D664" i="8"/>
  <c r="F663" i="8"/>
  <c r="D663" i="8"/>
  <c r="AA662" i="8"/>
  <c r="F662" i="8"/>
  <c r="D662" i="8"/>
  <c r="F661" i="8"/>
  <c r="D661" i="8"/>
  <c r="AA660" i="8"/>
  <c r="F660" i="8"/>
  <c r="AA659" i="8"/>
  <c r="X659" i="8"/>
  <c r="F659" i="8"/>
  <c r="D659" i="8"/>
  <c r="F658" i="8"/>
  <c r="D658" i="8"/>
  <c r="X657" i="8"/>
  <c r="F657" i="8"/>
  <c r="D657" i="8"/>
  <c r="F638" i="8"/>
  <c r="F637" i="8"/>
  <c r="F636" i="8"/>
  <c r="F635" i="8"/>
  <c r="F634" i="8"/>
  <c r="F633" i="8"/>
  <c r="F632" i="8"/>
  <c r="F631" i="8"/>
  <c r="F630" i="8"/>
  <c r="F629" i="8"/>
  <c r="F628" i="8"/>
  <c r="F627" i="8"/>
  <c r="T626" i="8"/>
  <c r="Q626" i="8"/>
  <c r="N626" i="8"/>
  <c r="F626" i="8"/>
  <c r="D626" i="8"/>
  <c r="F624" i="8"/>
  <c r="D624" i="8"/>
  <c r="F623" i="8"/>
  <c r="D623" i="8"/>
  <c r="F622" i="8"/>
  <c r="D622" i="8"/>
  <c r="Q621" i="8"/>
  <c r="F621" i="8"/>
  <c r="D621" i="8"/>
  <c r="F620" i="8"/>
  <c r="D620" i="8"/>
  <c r="F619" i="8"/>
  <c r="D619" i="8"/>
  <c r="F618" i="8"/>
  <c r="D618" i="8"/>
  <c r="X617" i="8"/>
  <c r="F617" i="8"/>
  <c r="D617" i="8"/>
  <c r="X616" i="8"/>
  <c r="F616" i="8"/>
  <c r="D616" i="8"/>
  <c r="AA615" i="8"/>
  <c r="F615" i="8"/>
  <c r="D615" i="8"/>
  <c r="F614" i="8"/>
  <c r="D614" i="8"/>
  <c r="AA613" i="8"/>
  <c r="F613" i="8"/>
  <c r="D613" i="8"/>
  <c r="AA612" i="8"/>
  <c r="F612" i="8"/>
  <c r="D612" i="8"/>
  <c r="F611" i="8"/>
  <c r="D611" i="8"/>
  <c r="X610" i="8"/>
  <c r="F610" i="8"/>
  <c r="D610" i="8"/>
  <c r="AG609" i="8"/>
  <c r="AF609" i="8"/>
  <c r="AE609" i="8"/>
  <c r="AD609" i="8"/>
  <c r="AC609" i="8"/>
  <c r="AB609" i="8"/>
  <c r="AA609" i="8"/>
  <c r="Z609" i="8"/>
  <c r="Y609" i="8"/>
  <c r="X609" i="8"/>
  <c r="W609" i="8"/>
  <c r="T609" i="8"/>
  <c r="L609" i="8"/>
  <c r="K609" i="8"/>
  <c r="J609" i="8"/>
  <c r="I609" i="8"/>
  <c r="H609" i="8"/>
  <c r="G609" i="8"/>
  <c r="F609" i="8"/>
  <c r="E609" i="8"/>
  <c r="D609" i="8"/>
  <c r="F607" i="8"/>
  <c r="D607" i="8"/>
  <c r="AA606" i="8"/>
  <c r="F606" i="8"/>
  <c r="D606" i="8"/>
  <c r="F605" i="8"/>
  <c r="D605" i="8"/>
  <c r="F604" i="8"/>
  <c r="D604" i="8"/>
  <c r="AA603" i="8"/>
  <c r="F603" i="8"/>
  <c r="D603" i="8"/>
  <c r="F602" i="8"/>
  <c r="D602" i="8"/>
  <c r="F601" i="8"/>
  <c r="D601" i="8"/>
  <c r="F600" i="8"/>
  <c r="D600" i="8"/>
  <c r="F599" i="8"/>
  <c r="D599" i="8"/>
  <c r="F598" i="8"/>
  <c r="D598" i="8"/>
  <c r="F597" i="8"/>
  <c r="D597" i="8"/>
  <c r="AA596" i="8"/>
  <c r="X596" i="8"/>
  <c r="N596" i="8"/>
  <c r="F596" i="8"/>
  <c r="D596" i="8"/>
  <c r="X595" i="8"/>
  <c r="F595" i="8"/>
  <c r="D595" i="8"/>
  <c r="F594" i="8"/>
  <c r="D594" i="8"/>
  <c r="X593" i="8"/>
  <c r="F593" i="8"/>
  <c r="D593" i="8"/>
  <c r="AF592" i="8"/>
  <c r="AE592" i="8"/>
  <c r="AD592" i="8"/>
  <c r="AC592" i="8"/>
  <c r="AB592" i="8"/>
  <c r="AA592" i="8"/>
  <c r="Z592" i="8"/>
  <c r="Y592" i="8"/>
  <c r="X592" i="8"/>
  <c r="W592" i="8"/>
  <c r="V592" i="8"/>
  <c r="U592" i="8"/>
  <c r="T592" i="8"/>
  <c r="N592" i="8"/>
  <c r="M592" i="8"/>
  <c r="K592" i="8"/>
  <c r="J592" i="8"/>
  <c r="I592" i="8"/>
  <c r="H592" i="8"/>
  <c r="G592" i="8"/>
  <c r="F592" i="8"/>
  <c r="E592" i="8"/>
  <c r="D592" i="8"/>
  <c r="D589" i="8"/>
  <c r="D588" i="8"/>
  <c r="D587" i="8"/>
  <c r="D586" i="8"/>
  <c r="D583" i="8"/>
  <c r="D582" i="8"/>
  <c r="D580" i="8"/>
  <c r="D579" i="8"/>
  <c r="Q578" i="8"/>
  <c r="D578" i="8"/>
  <c r="Q577" i="8"/>
  <c r="D577" i="8"/>
  <c r="T576" i="8"/>
  <c r="Q576" i="8"/>
  <c r="F576" i="8"/>
  <c r="D576" i="8"/>
  <c r="T575" i="8"/>
  <c r="Q575" i="8"/>
  <c r="F575" i="8"/>
  <c r="D575" i="8"/>
  <c r="T574" i="8"/>
  <c r="Q574" i="8"/>
  <c r="F574" i="8"/>
  <c r="D574" i="8"/>
  <c r="T573" i="8"/>
  <c r="Q573" i="8"/>
  <c r="F573" i="8"/>
  <c r="T572" i="8"/>
  <c r="Q572" i="8"/>
  <c r="F572" i="8"/>
  <c r="T571" i="8"/>
  <c r="Q571" i="8"/>
  <c r="F571" i="8"/>
  <c r="T570" i="8"/>
  <c r="Q570" i="8"/>
  <c r="F570" i="8"/>
  <c r="AC569" i="8"/>
  <c r="AA569" i="8"/>
  <c r="T569" i="8"/>
  <c r="S569" i="8"/>
  <c r="Q569" i="8"/>
  <c r="P569" i="8"/>
  <c r="N569" i="8"/>
  <c r="M569" i="8"/>
  <c r="L569" i="8"/>
  <c r="K569" i="8"/>
  <c r="J569" i="8"/>
  <c r="I569" i="8"/>
  <c r="H569" i="8"/>
  <c r="G569" i="8"/>
  <c r="F569" i="8"/>
  <c r="E569" i="8"/>
  <c r="C569" i="8"/>
  <c r="AD567" i="8"/>
  <c r="AA567" i="8"/>
  <c r="X567" i="8"/>
  <c r="F567" i="8"/>
  <c r="AD566" i="8"/>
  <c r="AA566" i="8"/>
  <c r="X566" i="8"/>
  <c r="F566" i="8"/>
  <c r="AD565" i="8"/>
  <c r="AA565" i="8"/>
  <c r="X565" i="8"/>
  <c r="F565" i="8"/>
  <c r="D565" i="8"/>
  <c r="AD564" i="8"/>
  <c r="AA564" i="8"/>
  <c r="X564" i="8"/>
  <c r="F564" i="8"/>
  <c r="D564" i="8"/>
  <c r="AD563" i="8"/>
  <c r="AA563" i="8"/>
  <c r="X563" i="8"/>
  <c r="F563" i="8"/>
  <c r="D563" i="8"/>
  <c r="AD562" i="8"/>
  <c r="AA562" i="8"/>
  <c r="X562" i="8"/>
  <c r="F562" i="8"/>
  <c r="AD561" i="8"/>
  <c r="AA561" i="8"/>
  <c r="X561" i="8"/>
  <c r="F561" i="8"/>
  <c r="D561" i="8"/>
  <c r="AD560" i="8"/>
  <c r="AA560" i="8"/>
  <c r="X560" i="8"/>
  <c r="F560" i="8"/>
  <c r="D560" i="8"/>
  <c r="AD559" i="8"/>
  <c r="AA559" i="8"/>
  <c r="X559" i="8"/>
  <c r="F559" i="8"/>
  <c r="D559" i="8"/>
  <c r="AD558" i="8"/>
  <c r="AA558" i="8"/>
  <c r="X558" i="8"/>
  <c r="F558" i="8"/>
  <c r="D558" i="8"/>
  <c r="AD557" i="8"/>
  <c r="AA557" i="8"/>
  <c r="X557" i="8"/>
  <c r="F557" i="8"/>
  <c r="D557" i="8"/>
  <c r="AD556" i="8"/>
  <c r="AA556" i="8"/>
  <c r="X556" i="8"/>
  <c r="F556" i="8"/>
  <c r="D556" i="8"/>
  <c r="AD555" i="8"/>
  <c r="AA555" i="8"/>
  <c r="X555" i="8"/>
  <c r="F555" i="8"/>
  <c r="D555" i="8"/>
  <c r="AD554" i="8"/>
  <c r="AA554" i="8"/>
  <c r="X554" i="8"/>
  <c r="F554" i="8"/>
  <c r="D554" i="8"/>
  <c r="AD553" i="8"/>
  <c r="AA553" i="8"/>
  <c r="X553" i="8"/>
  <c r="F553" i="8"/>
  <c r="D553" i="8"/>
  <c r="AD552" i="8"/>
  <c r="AA552" i="8"/>
  <c r="X552" i="8"/>
  <c r="F552" i="8"/>
  <c r="D552" i="8"/>
  <c r="AD551" i="8"/>
  <c r="AA551" i="8"/>
  <c r="X551" i="8"/>
  <c r="F551" i="8"/>
  <c r="D551" i="8"/>
  <c r="AD550" i="8"/>
  <c r="AA550" i="8"/>
  <c r="X550" i="8"/>
  <c r="F550" i="8"/>
  <c r="D550" i="8"/>
  <c r="C549" i="8"/>
  <c r="F547" i="8"/>
  <c r="D547" i="8"/>
  <c r="F546" i="8"/>
  <c r="D546" i="8"/>
  <c r="F545" i="8"/>
  <c r="D545" i="8"/>
  <c r="F544" i="8"/>
  <c r="D544" i="8"/>
  <c r="F543" i="8"/>
  <c r="D543" i="8"/>
  <c r="F542" i="8"/>
  <c r="D542" i="8"/>
  <c r="F541" i="8"/>
  <c r="D541" i="8"/>
  <c r="F540" i="8"/>
  <c r="D540" i="8"/>
  <c r="F539" i="8"/>
  <c r="D539" i="8"/>
  <c r="F538" i="8"/>
  <c r="D538" i="8"/>
  <c r="F537" i="8"/>
  <c r="D537" i="8"/>
  <c r="F536" i="8"/>
  <c r="D536" i="8"/>
  <c r="F535" i="8"/>
  <c r="D535" i="8"/>
  <c r="F534" i="8"/>
  <c r="D534" i="8"/>
  <c r="F533" i="8"/>
  <c r="D533" i="8"/>
  <c r="F532" i="8"/>
  <c r="D532" i="8"/>
  <c r="F531" i="8"/>
  <c r="D531" i="8"/>
  <c r="F530" i="8"/>
  <c r="D530" i="8"/>
  <c r="F529" i="8"/>
  <c r="D529" i="8"/>
  <c r="F528" i="8"/>
  <c r="D528" i="8"/>
  <c r="F527" i="8"/>
  <c r="D527" i="8"/>
  <c r="F526" i="8"/>
  <c r="D526" i="8"/>
  <c r="F525" i="8"/>
  <c r="D525" i="8"/>
  <c r="F524" i="8"/>
  <c r="D524" i="8"/>
  <c r="F523" i="8"/>
  <c r="D523" i="8"/>
  <c r="F522" i="8"/>
  <c r="D522" i="8"/>
  <c r="F521" i="8"/>
  <c r="D521" i="8"/>
  <c r="F520" i="8"/>
  <c r="D520" i="8"/>
  <c r="F519" i="8"/>
  <c r="D519" i="8"/>
  <c r="F518" i="8"/>
  <c r="D518" i="8"/>
  <c r="AF517" i="8"/>
  <c r="AE517" i="8"/>
  <c r="AD517" i="8"/>
  <c r="AC517" i="8"/>
  <c r="AB517" i="8"/>
  <c r="AA517" i="8"/>
  <c r="Z517" i="8"/>
  <c r="Y517" i="8"/>
  <c r="X517" i="8"/>
  <c r="W517" i="8"/>
  <c r="V517" i="8"/>
  <c r="U517" i="8"/>
  <c r="R517" i="8"/>
  <c r="O517" i="8"/>
  <c r="L517" i="8"/>
  <c r="K517" i="8"/>
  <c r="J517" i="8"/>
  <c r="I517" i="8"/>
  <c r="H517" i="8"/>
  <c r="G517" i="8"/>
  <c r="F517" i="8"/>
  <c r="E517" i="8"/>
  <c r="D517" i="8"/>
  <c r="C517" i="8"/>
  <c r="P515" i="8"/>
  <c r="F515" i="8"/>
  <c r="P514" i="8"/>
  <c r="S511" i="8"/>
  <c r="F511" i="8"/>
  <c r="P510" i="8"/>
  <c r="F509" i="8"/>
  <c r="F508" i="8"/>
  <c r="F507" i="8"/>
  <c r="F506" i="8"/>
  <c r="X505" i="8"/>
  <c r="T505" i="8"/>
  <c r="Q505" i="8"/>
  <c r="F505" i="8"/>
  <c r="X504" i="8"/>
  <c r="F504" i="8"/>
  <c r="F503" i="8"/>
  <c r="F502" i="8"/>
  <c r="AA501" i="8"/>
  <c r="T501" i="8"/>
  <c r="Q501" i="8"/>
  <c r="F501" i="8"/>
  <c r="AA500" i="8"/>
  <c r="X500" i="8"/>
  <c r="T500" i="8"/>
  <c r="Q500" i="8"/>
  <c r="F500" i="8"/>
  <c r="F499" i="8"/>
  <c r="X498" i="8"/>
  <c r="F498" i="8"/>
  <c r="X497" i="8"/>
  <c r="F497" i="8"/>
  <c r="AF496" i="8"/>
  <c r="AE496" i="8"/>
  <c r="AD496" i="8"/>
  <c r="AC496" i="8"/>
  <c r="AB496" i="8"/>
  <c r="AA496" i="8"/>
  <c r="Z496" i="8"/>
  <c r="Y496" i="8"/>
  <c r="X496" i="8"/>
  <c r="F496" i="8"/>
  <c r="AA448" i="8"/>
  <c r="X448" i="8"/>
  <c r="T429" i="8"/>
  <c r="Q429" i="8"/>
  <c r="T428" i="8"/>
  <c r="Q428" i="8"/>
  <c r="F428" i="8"/>
  <c r="D428" i="8"/>
  <c r="T427" i="8"/>
  <c r="Q427" i="8"/>
  <c r="F427" i="8"/>
  <c r="D427" i="8"/>
  <c r="T426" i="8"/>
  <c r="Q426" i="8"/>
  <c r="F426" i="8"/>
  <c r="D426" i="8"/>
  <c r="T425" i="8"/>
  <c r="Q425" i="8"/>
  <c r="F425" i="8"/>
  <c r="D425" i="8"/>
  <c r="AD424" i="8"/>
  <c r="T424" i="8"/>
  <c r="Q424" i="8"/>
  <c r="F424" i="8"/>
  <c r="D424" i="8"/>
  <c r="AD423" i="8"/>
  <c r="T423" i="8"/>
  <c r="Q423" i="8"/>
  <c r="F423" i="8"/>
  <c r="D423" i="8"/>
  <c r="T422" i="8"/>
  <c r="Q422" i="8"/>
  <c r="F422" i="8"/>
  <c r="D422" i="8"/>
  <c r="AD421" i="8"/>
  <c r="T421" i="8"/>
  <c r="Q421" i="8"/>
  <c r="F421" i="8"/>
  <c r="D421" i="8"/>
  <c r="AD420" i="8"/>
  <c r="T420" i="8"/>
  <c r="Q420" i="8"/>
  <c r="F420" i="8"/>
  <c r="D420" i="8"/>
  <c r="AD419" i="8"/>
  <c r="T419" i="8"/>
  <c r="Q419" i="8"/>
  <c r="F419" i="8"/>
  <c r="D419" i="8"/>
  <c r="AD418" i="8"/>
  <c r="T418" i="8"/>
  <c r="Q418" i="8"/>
  <c r="F418" i="8"/>
  <c r="D418" i="8"/>
  <c r="AD417" i="8"/>
  <c r="T417" i="8"/>
  <c r="Q417" i="8"/>
  <c r="F417" i="8"/>
  <c r="D417" i="8"/>
  <c r="AD416" i="8"/>
  <c r="T416" i="8"/>
  <c r="Q416" i="8"/>
  <c r="F416" i="8"/>
  <c r="D416" i="8"/>
  <c r="AM415" i="8"/>
  <c r="AD415" i="8"/>
  <c r="T415" i="8"/>
  <c r="Q415" i="8"/>
  <c r="F415" i="8"/>
  <c r="D415" i="8"/>
  <c r="AD414" i="8"/>
  <c r="T414" i="8"/>
  <c r="Q414" i="8"/>
  <c r="F414" i="8"/>
  <c r="D414" i="8"/>
  <c r="AD413" i="8"/>
  <c r="T413" i="8"/>
  <c r="Q413" i="8"/>
  <c r="F413" i="8"/>
  <c r="D413" i="8"/>
  <c r="AD412" i="8"/>
  <c r="T412" i="8"/>
  <c r="Q412" i="8"/>
  <c r="F412" i="8"/>
  <c r="D412" i="8"/>
  <c r="AD411" i="8"/>
  <c r="K411" i="8"/>
  <c r="J411" i="8"/>
  <c r="I411" i="8"/>
  <c r="H411" i="8"/>
  <c r="G411" i="8"/>
  <c r="F411" i="8"/>
  <c r="E411" i="8"/>
  <c r="F409" i="8"/>
  <c r="F408" i="8"/>
  <c r="F407" i="8"/>
  <c r="AA406" i="8"/>
  <c r="F406" i="8"/>
  <c r="D406" i="8"/>
  <c r="F405" i="8"/>
  <c r="F404" i="8"/>
  <c r="F403" i="8"/>
  <c r="F402" i="8"/>
  <c r="F401" i="8"/>
  <c r="D401" i="8"/>
  <c r="F400" i="8"/>
  <c r="F399" i="8"/>
  <c r="AA398" i="8"/>
  <c r="F398" i="8"/>
  <c r="F397" i="8"/>
  <c r="F396" i="8"/>
  <c r="AA395" i="8"/>
  <c r="F395" i="8"/>
  <c r="D395" i="8"/>
  <c r="F394" i="8"/>
  <c r="AA393" i="8"/>
  <c r="P393" i="8"/>
  <c r="M393" i="8"/>
  <c r="D393" i="8"/>
  <c r="F392" i="8"/>
  <c r="F391" i="8"/>
  <c r="X390" i="8"/>
  <c r="F390" i="8"/>
  <c r="AF389" i="8"/>
  <c r="AE389" i="8"/>
  <c r="AD389" i="8"/>
  <c r="AC389" i="8"/>
  <c r="AB389" i="8"/>
  <c r="AA389" i="8"/>
  <c r="Z389" i="8"/>
  <c r="Y389" i="8"/>
  <c r="X389" i="8"/>
  <c r="K389" i="8"/>
  <c r="J389" i="8"/>
  <c r="I389" i="8"/>
  <c r="H389" i="8"/>
  <c r="G389" i="8"/>
  <c r="F389" i="8"/>
  <c r="E389" i="8"/>
  <c r="C389" i="8"/>
  <c r="X387" i="8"/>
  <c r="T387" i="8"/>
  <c r="Q387" i="8"/>
  <c r="F387" i="8"/>
  <c r="X386" i="8"/>
  <c r="T386" i="8"/>
  <c r="Q386" i="8"/>
  <c r="F386" i="8"/>
  <c r="X385" i="8"/>
  <c r="T385" i="8"/>
  <c r="Q385" i="8"/>
  <c r="F385" i="8"/>
  <c r="D385" i="8"/>
  <c r="AA384" i="8"/>
  <c r="X384" i="8"/>
  <c r="T384" i="8"/>
  <c r="Q384" i="8"/>
  <c r="F384" i="8"/>
  <c r="D384" i="8"/>
  <c r="X383" i="8"/>
  <c r="T383" i="8"/>
  <c r="Q383" i="8"/>
  <c r="F383" i="8"/>
  <c r="X382" i="8"/>
  <c r="T382" i="8"/>
  <c r="Q382" i="8"/>
  <c r="F382" i="8"/>
  <c r="D382" i="8"/>
  <c r="X381" i="8"/>
  <c r="T381" i="8"/>
  <c r="Q381" i="8"/>
  <c r="F381" i="8"/>
  <c r="AA380" i="8"/>
  <c r="X380" i="8"/>
  <c r="T380" i="8"/>
  <c r="Q380" i="8"/>
  <c r="F380" i="8"/>
  <c r="X379" i="8"/>
  <c r="T379" i="8"/>
  <c r="Q379" i="8"/>
  <c r="F379" i="8"/>
  <c r="AA378" i="8"/>
  <c r="X378" i="8"/>
  <c r="T378" i="8"/>
  <c r="Q378" i="8"/>
  <c r="F378" i="8"/>
  <c r="D378" i="8"/>
  <c r="X377" i="8"/>
  <c r="F377" i="8"/>
  <c r="X376" i="8"/>
  <c r="Q376" i="8"/>
  <c r="F376" i="8"/>
  <c r="X375" i="8"/>
  <c r="Q375" i="8"/>
  <c r="F375" i="8"/>
  <c r="AD374" i="8"/>
  <c r="AC374" i="8"/>
  <c r="AB374" i="8"/>
  <c r="Z374" i="8"/>
  <c r="Y374" i="8"/>
  <c r="K374" i="8"/>
  <c r="J374" i="8"/>
  <c r="I374" i="8"/>
  <c r="H374" i="8"/>
  <c r="G374" i="8"/>
  <c r="F374" i="8"/>
  <c r="E374" i="8"/>
  <c r="T372" i="8"/>
  <c r="Q372" i="8"/>
  <c r="T371" i="8"/>
  <c r="T370" i="8"/>
  <c r="T369" i="8"/>
  <c r="T368" i="8"/>
  <c r="Q368" i="8"/>
  <c r="F368" i="8"/>
  <c r="T367" i="8"/>
  <c r="Q367" i="8"/>
  <c r="F367" i="8"/>
  <c r="T366" i="8"/>
  <c r="Q366" i="8"/>
  <c r="F366" i="8"/>
  <c r="T365" i="8"/>
  <c r="Q365" i="8"/>
  <c r="F365" i="8"/>
  <c r="T364" i="8"/>
  <c r="Q364" i="8"/>
  <c r="F364" i="8"/>
  <c r="T363" i="8"/>
  <c r="Q363" i="8"/>
  <c r="F363" i="8"/>
  <c r="T362" i="8"/>
  <c r="F362" i="8"/>
  <c r="X361" i="8"/>
  <c r="T361" i="8"/>
  <c r="Q361" i="8"/>
  <c r="F361" i="8"/>
  <c r="T360" i="8"/>
  <c r="Q360" i="8"/>
  <c r="F360" i="8"/>
  <c r="AA359" i="8"/>
  <c r="T359" i="8"/>
  <c r="Q359" i="8"/>
  <c r="N359" i="8"/>
  <c r="F359" i="8"/>
  <c r="X358" i="8"/>
  <c r="T358" i="8"/>
  <c r="N358" i="8"/>
  <c r="F358" i="8"/>
  <c r="T357" i="8"/>
  <c r="F357" i="8"/>
  <c r="S356" i="8"/>
  <c r="Q356" i="8"/>
  <c r="N356" i="8"/>
  <c r="F356" i="8"/>
  <c r="AD355" i="8"/>
  <c r="AC355" i="8"/>
  <c r="AB355" i="8"/>
  <c r="AA355" i="8"/>
  <c r="Z355" i="8"/>
  <c r="Y355" i="8"/>
  <c r="X355" i="8"/>
  <c r="K355" i="8"/>
  <c r="J355" i="8"/>
  <c r="I355" i="8"/>
  <c r="H355" i="8"/>
  <c r="G355" i="8"/>
  <c r="E355" i="8"/>
  <c r="C355" i="8"/>
  <c r="AA353" i="8"/>
  <c r="X353" i="8"/>
  <c r="Q353" i="8"/>
  <c r="F353" i="8"/>
  <c r="D353" i="8"/>
  <c r="AA352" i="8"/>
  <c r="X352" i="8"/>
  <c r="Q352" i="8"/>
  <c r="F352" i="8"/>
  <c r="AA351" i="8"/>
  <c r="X351" i="8"/>
  <c r="Q351" i="8"/>
  <c r="N351" i="8"/>
  <c r="F351" i="8"/>
  <c r="AA350" i="8"/>
  <c r="X350" i="8"/>
  <c r="Q350" i="8"/>
  <c r="F350" i="8"/>
  <c r="AA349" i="8"/>
  <c r="X349" i="8"/>
  <c r="Q349" i="8"/>
  <c r="F349" i="8"/>
  <c r="D349" i="8"/>
  <c r="AA348" i="8"/>
  <c r="X348" i="8"/>
  <c r="Q348" i="8"/>
  <c r="F348" i="8"/>
  <c r="D348" i="8"/>
  <c r="AA347" i="8"/>
  <c r="X347" i="8"/>
  <c r="Q347" i="8"/>
  <c r="F347" i="8"/>
  <c r="AA346" i="8"/>
  <c r="X346" i="8"/>
  <c r="Q346" i="8"/>
  <c r="F346" i="8"/>
  <c r="D346" i="8"/>
  <c r="AA345" i="8"/>
  <c r="X345" i="8"/>
  <c r="Q345" i="8"/>
  <c r="N345" i="8"/>
  <c r="F345" i="8"/>
  <c r="AA344" i="8"/>
  <c r="X344" i="8"/>
  <c r="Q344" i="8"/>
  <c r="N344" i="8"/>
  <c r="F344" i="8"/>
  <c r="AA343" i="8"/>
  <c r="X343" i="8"/>
  <c r="Q343" i="8"/>
  <c r="N343" i="8"/>
  <c r="F343" i="8"/>
  <c r="AA342" i="8"/>
  <c r="X342" i="8"/>
  <c r="Q342" i="8"/>
  <c r="D342" i="8"/>
  <c r="AA341" i="8"/>
  <c r="X341" i="8"/>
  <c r="Q341" i="8"/>
  <c r="N341" i="8"/>
  <c r="F341" i="8"/>
  <c r="AA340" i="8"/>
  <c r="X340" i="8"/>
  <c r="Q340" i="8"/>
  <c r="N340" i="8"/>
  <c r="F340" i="8"/>
  <c r="AD339" i="8"/>
  <c r="AA339" i="8"/>
  <c r="X339" i="8"/>
  <c r="H339" i="8"/>
  <c r="F339" i="8"/>
  <c r="E339" i="8"/>
  <c r="T330" i="8"/>
  <c r="Q330" i="8"/>
  <c r="F330" i="8"/>
  <c r="T328" i="8"/>
  <c r="Q328" i="8"/>
  <c r="F328" i="8"/>
  <c r="T324" i="8"/>
  <c r="Q324" i="8"/>
  <c r="T323" i="8"/>
  <c r="Q323" i="8"/>
  <c r="F323" i="8"/>
  <c r="T322" i="8"/>
  <c r="Q322" i="8"/>
  <c r="F322" i="8"/>
  <c r="T321" i="8"/>
  <c r="Q321" i="8"/>
  <c r="F321" i="8"/>
  <c r="T318" i="8"/>
  <c r="Q318" i="8"/>
  <c r="F318" i="8"/>
  <c r="T317" i="8"/>
  <c r="Q317" i="8"/>
  <c r="F317" i="8"/>
  <c r="T316" i="8"/>
  <c r="Q316" i="8"/>
  <c r="F316" i="8"/>
  <c r="T314" i="8"/>
  <c r="Q314" i="8"/>
  <c r="F314" i="8"/>
  <c r="T313" i="8"/>
  <c r="Q313" i="8"/>
  <c r="F313" i="8"/>
  <c r="T312" i="8"/>
  <c r="Q312" i="8"/>
  <c r="F312" i="8"/>
  <c r="T311" i="8"/>
  <c r="Q311" i="8"/>
  <c r="F311" i="8"/>
  <c r="Q309" i="8"/>
  <c r="F309" i="8"/>
  <c r="AG308" i="8"/>
  <c r="AF308" i="8"/>
  <c r="AE308" i="8"/>
  <c r="AD308" i="8"/>
  <c r="AC308" i="8"/>
  <c r="AB308" i="8"/>
  <c r="AA308" i="8"/>
  <c r="Z308" i="8"/>
  <c r="Y308" i="8"/>
  <c r="X308" i="8"/>
  <c r="W308" i="8"/>
  <c r="V308" i="8"/>
  <c r="S308" i="8"/>
  <c r="P308" i="8"/>
  <c r="M308" i="8"/>
  <c r="K308" i="8"/>
  <c r="Q272" i="8"/>
  <c r="N272" i="8"/>
  <c r="F272" i="8"/>
  <c r="AA268" i="8"/>
  <c r="X268" i="8"/>
  <c r="F268" i="8"/>
  <c r="Q266" i="8"/>
  <c r="N266" i="8"/>
  <c r="F266" i="8"/>
  <c r="Q264" i="8"/>
  <c r="N264" i="8"/>
  <c r="F264" i="8"/>
  <c r="Q261" i="8"/>
  <c r="N261" i="8"/>
  <c r="F261" i="8"/>
  <c r="F258" i="8"/>
  <c r="AA257" i="8"/>
  <c r="X257" i="8"/>
  <c r="N257" i="8"/>
  <c r="F257" i="8"/>
  <c r="Q256" i="8"/>
  <c r="N256" i="8"/>
  <c r="F256" i="8"/>
  <c r="AA254" i="8"/>
  <c r="X254" i="8"/>
  <c r="N254" i="8"/>
  <c r="F254" i="8"/>
  <c r="AA253" i="8"/>
  <c r="X253" i="8"/>
  <c r="N253" i="8"/>
  <c r="F253" i="8"/>
  <c r="AA252" i="8"/>
  <c r="X252" i="8"/>
  <c r="N252" i="8"/>
  <c r="F252" i="8"/>
  <c r="AA251" i="8"/>
  <c r="X251" i="8"/>
  <c r="Q251" i="8"/>
  <c r="F251" i="8"/>
  <c r="X250" i="8"/>
  <c r="Q250" i="8"/>
  <c r="N250" i="8"/>
  <c r="F250" i="8"/>
  <c r="X249" i="8"/>
  <c r="Q249" i="8"/>
  <c r="F249" i="8"/>
  <c r="AA248" i="8"/>
  <c r="X248" i="8"/>
  <c r="K248" i="8"/>
  <c r="J248" i="8"/>
  <c r="I248" i="8"/>
  <c r="H248" i="8"/>
  <c r="E248" i="8"/>
  <c r="D248" i="8"/>
  <c r="C248" i="8"/>
  <c r="Q247" i="8"/>
  <c r="N247" i="8"/>
  <c r="F247" i="8"/>
  <c r="Q243" i="8"/>
  <c r="N243" i="8"/>
  <c r="F243" i="8"/>
  <c r="Q240" i="8"/>
  <c r="N240" i="8"/>
  <c r="F240" i="8"/>
  <c r="X238" i="8"/>
  <c r="Q238" i="8"/>
  <c r="N238" i="8"/>
  <c r="F238" i="8"/>
  <c r="Q234" i="8"/>
  <c r="N234" i="8"/>
  <c r="F234" i="8"/>
  <c r="Q232" i="8"/>
  <c r="N232" i="8"/>
  <c r="F232" i="8"/>
  <c r="X227" i="8"/>
  <c r="Q227" i="8"/>
  <c r="N227" i="8"/>
  <c r="F227" i="8"/>
  <c r="Q226" i="8"/>
  <c r="N226" i="8"/>
  <c r="F226" i="8"/>
  <c r="Q225" i="8"/>
  <c r="N225" i="8"/>
  <c r="F225" i="8"/>
  <c r="AA224" i="8"/>
  <c r="X224" i="8"/>
  <c r="Q224" i="8"/>
  <c r="N224" i="8"/>
  <c r="F224" i="8"/>
  <c r="AA223" i="8"/>
  <c r="X223" i="8"/>
  <c r="Q223" i="8"/>
  <c r="N223" i="8"/>
  <c r="F223" i="8"/>
  <c r="AA222" i="8"/>
  <c r="X222" i="8"/>
  <c r="Q222" i="8"/>
  <c r="N222" i="8"/>
  <c r="F222" i="8"/>
  <c r="X221" i="8"/>
  <c r="Q221" i="8"/>
  <c r="N221" i="8"/>
  <c r="F221" i="8"/>
  <c r="X220" i="8"/>
  <c r="Q220" i="8"/>
  <c r="N220" i="8"/>
  <c r="F220" i="8"/>
  <c r="X219" i="8"/>
  <c r="Q219" i="8"/>
  <c r="N219" i="8"/>
  <c r="F219" i="8"/>
  <c r="AC218" i="8"/>
  <c r="AB218" i="8"/>
  <c r="AA218" i="8"/>
  <c r="Z218" i="8"/>
  <c r="Y218" i="8"/>
  <c r="X218" i="8"/>
  <c r="K218" i="8"/>
  <c r="J218" i="8"/>
  <c r="I218" i="8"/>
  <c r="H218" i="8"/>
  <c r="S211" i="8"/>
  <c r="Q211" i="8"/>
  <c r="F211" i="8"/>
  <c r="S209" i="8"/>
  <c r="Q209" i="8"/>
  <c r="F209" i="8"/>
  <c r="S208" i="8"/>
  <c r="Q208" i="8"/>
  <c r="F208" i="8"/>
  <c r="S207" i="8"/>
  <c r="Q207" i="8"/>
  <c r="F207" i="8"/>
  <c r="S206" i="8"/>
  <c r="Q206" i="8"/>
  <c r="F206" i="8"/>
  <c r="W204" i="8"/>
  <c r="S204" i="8"/>
  <c r="Q204" i="8"/>
  <c r="F204" i="8"/>
  <c r="W198" i="8"/>
  <c r="S198" i="8"/>
  <c r="Q198" i="8"/>
  <c r="F198" i="8"/>
  <c r="W197" i="8"/>
  <c r="S197" i="8"/>
  <c r="Q197" i="8"/>
  <c r="F197" i="8"/>
  <c r="W196" i="8"/>
  <c r="S196" i="8"/>
  <c r="Q196" i="8"/>
  <c r="F196" i="8"/>
  <c r="W195" i="8"/>
  <c r="S195" i="8"/>
  <c r="Q195" i="8"/>
  <c r="F195" i="8"/>
  <c r="S194" i="8"/>
  <c r="Q194" i="8"/>
  <c r="F194" i="8"/>
  <c r="S193" i="8"/>
  <c r="Q193" i="8"/>
  <c r="F193" i="8"/>
  <c r="S192" i="8"/>
  <c r="Q192" i="8"/>
  <c r="F192" i="8"/>
  <c r="S191" i="8"/>
  <c r="Q191" i="8"/>
  <c r="F191" i="8"/>
  <c r="P190" i="8"/>
  <c r="F190" i="8"/>
  <c r="AJ189" i="8"/>
  <c r="P189" i="8"/>
  <c r="N189" i="8"/>
  <c r="F189" i="8"/>
  <c r="AG188" i="8"/>
  <c r="AF188" i="8"/>
  <c r="AE188" i="8"/>
  <c r="AD188" i="8"/>
  <c r="AC188" i="8"/>
  <c r="AB188" i="8"/>
  <c r="AA188" i="8"/>
  <c r="Z188" i="8"/>
  <c r="Y188" i="8"/>
  <c r="X188" i="8"/>
  <c r="W188" i="8"/>
  <c r="V188" i="8"/>
  <c r="U188" i="8"/>
  <c r="P188" i="8"/>
  <c r="N188" i="8"/>
  <c r="M188" i="8"/>
  <c r="L188" i="8"/>
  <c r="K188" i="8"/>
  <c r="I188" i="8"/>
  <c r="H188" i="8"/>
  <c r="G188" i="8"/>
  <c r="F188" i="8"/>
  <c r="E188" i="8"/>
  <c r="D188" i="8"/>
  <c r="C188" i="8"/>
  <c r="AD186" i="8"/>
  <c r="AA186" i="8"/>
  <c r="F186" i="8"/>
  <c r="AD185" i="8"/>
  <c r="AA185" i="8"/>
  <c r="F185" i="8"/>
  <c r="AD184" i="8"/>
  <c r="AA184" i="8"/>
  <c r="X184" i="8"/>
  <c r="F184" i="8"/>
  <c r="C184" i="8"/>
  <c r="AD183" i="8"/>
  <c r="AA183" i="8"/>
  <c r="X183" i="8"/>
  <c r="F183" i="8"/>
  <c r="AD182" i="8"/>
  <c r="AA182" i="8"/>
  <c r="X182" i="8"/>
  <c r="F182" i="8"/>
  <c r="AD181" i="8"/>
  <c r="AA181" i="8"/>
  <c r="X181" i="8"/>
  <c r="F181" i="8"/>
  <c r="AD180" i="8"/>
  <c r="AA180" i="8"/>
  <c r="X180" i="8"/>
  <c r="F180" i="8"/>
  <c r="C180" i="8"/>
  <c r="AD179" i="8"/>
  <c r="AA179" i="8"/>
  <c r="X179" i="8"/>
  <c r="F179" i="8"/>
  <c r="C179" i="8"/>
  <c r="AD178" i="8"/>
  <c r="AA178" i="8"/>
  <c r="X178" i="8"/>
  <c r="F178" i="8"/>
  <c r="C178" i="8"/>
  <c r="AD177" i="8"/>
  <c r="AA177" i="8"/>
  <c r="X177" i="8"/>
  <c r="F177" i="8"/>
  <c r="AD176" i="8"/>
  <c r="AA176" i="8"/>
  <c r="X176" i="8"/>
  <c r="F176" i="8"/>
  <c r="C176" i="8"/>
  <c r="AD175" i="8"/>
  <c r="AA175" i="8"/>
  <c r="X175" i="8"/>
  <c r="F175" i="8"/>
  <c r="AD174" i="8"/>
  <c r="AA174" i="8"/>
  <c r="X174" i="8"/>
  <c r="F174" i="8"/>
  <c r="C174" i="8"/>
  <c r="AD173" i="8"/>
  <c r="AA173" i="8"/>
  <c r="X173" i="8"/>
  <c r="F173" i="8"/>
  <c r="AD172" i="8"/>
  <c r="AA172" i="8"/>
  <c r="X172" i="8"/>
  <c r="F172" i="8"/>
  <c r="AD171" i="8"/>
  <c r="AA171" i="8"/>
  <c r="X171" i="8"/>
  <c r="F171" i="8"/>
  <c r="C171" i="8"/>
  <c r="AD170" i="8"/>
  <c r="AA170" i="8"/>
  <c r="X170" i="8"/>
  <c r="F170" i="8"/>
  <c r="C170" i="8"/>
  <c r="AD169" i="8"/>
  <c r="AA169" i="8"/>
  <c r="X169" i="8"/>
  <c r="F169" i="8"/>
  <c r="C169" i="8"/>
  <c r="AF168" i="8"/>
  <c r="AE168" i="8"/>
  <c r="AC168" i="8"/>
  <c r="AB168" i="8"/>
  <c r="Z168" i="8"/>
  <c r="Y168" i="8"/>
  <c r="K168" i="8"/>
  <c r="J168" i="8"/>
  <c r="I168" i="8"/>
  <c r="H168" i="8"/>
  <c r="G168" i="8"/>
  <c r="E168" i="8"/>
  <c r="D168" i="8"/>
  <c r="C168" i="8"/>
  <c r="K161" i="8"/>
  <c r="J161" i="8"/>
  <c r="I161" i="8"/>
  <c r="H161" i="8"/>
  <c r="G161" i="8"/>
  <c r="F161" i="8"/>
  <c r="W147" i="8"/>
  <c r="V147" i="8"/>
  <c r="U147" i="8"/>
  <c r="T147" i="8"/>
  <c r="S147" i="8"/>
  <c r="J147" i="8"/>
  <c r="I147" i="8"/>
  <c r="H147" i="8"/>
  <c r="G147" i="8"/>
  <c r="E147" i="8"/>
  <c r="D147" i="8"/>
  <c r="AF139" i="8"/>
  <c r="AA139" i="8"/>
  <c r="X139" i="8"/>
  <c r="S139" i="8"/>
  <c r="P139" i="8"/>
  <c r="M139" i="8"/>
  <c r="D139" i="8"/>
  <c r="AF138" i="8"/>
  <c r="AE138" i="8"/>
  <c r="AA138" i="8"/>
  <c r="X138" i="8"/>
  <c r="F138" i="8"/>
  <c r="E138" i="8"/>
  <c r="AF137" i="8"/>
  <c r="AE137" i="8"/>
  <c r="AA137" i="8"/>
  <c r="X137" i="8"/>
  <c r="F137" i="8"/>
  <c r="D137" i="8"/>
  <c r="AF136" i="8"/>
  <c r="AA136" i="8"/>
  <c r="X136" i="8"/>
  <c r="F136" i="8"/>
  <c r="F135" i="8"/>
  <c r="E135" i="8"/>
  <c r="AF134" i="8"/>
  <c r="AA134" i="8"/>
  <c r="X134" i="8"/>
  <c r="F134" i="8"/>
  <c r="AF133" i="8"/>
  <c r="AC133" i="8"/>
  <c r="AB133" i="8"/>
  <c r="AA133" i="8"/>
  <c r="Z133" i="8"/>
  <c r="Y133" i="8"/>
  <c r="W133" i="8"/>
  <c r="V133" i="8"/>
  <c r="U133" i="8"/>
  <c r="K133" i="8"/>
  <c r="J133" i="8"/>
  <c r="I133" i="8"/>
  <c r="H133" i="8"/>
  <c r="G133" i="8"/>
  <c r="F133" i="8"/>
  <c r="E133" i="8"/>
  <c r="D127" i="8"/>
  <c r="D126" i="8"/>
  <c r="AA123" i="8"/>
  <c r="D123" i="8"/>
  <c r="D122" i="8"/>
  <c r="AA121" i="8"/>
  <c r="X121" i="8"/>
  <c r="F121" i="8"/>
  <c r="AA120" i="8"/>
  <c r="X120" i="8"/>
  <c r="AC119" i="8"/>
  <c r="AB119" i="8"/>
  <c r="Z119" i="8"/>
  <c r="Y119" i="8"/>
  <c r="X119" i="8"/>
  <c r="T119" i="8"/>
  <c r="S119" i="8"/>
  <c r="R119" i="8"/>
  <c r="Q119" i="8"/>
  <c r="P119" i="8"/>
  <c r="O119" i="8"/>
  <c r="N119" i="8"/>
  <c r="M119" i="8"/>
  <c r="L119" i="8"/>
  <c r="K119" i="8"/>
  <c r="J119" i="8"/>
  <c r="I119" i="8"/>
  <c r="F119" i="8"/>
  <c r="E119" i="8"/>
  <c r="C119" i="8"/>
  <c r="F117" i="8"/>
  <c r="D117" i="8"/>
  <c r="F116" i="8"/>
  <c r="D116" i="8"/>
  <c r="F115" i="8"/>
  <c r="D115" i="8"/>
  <c r="F114" i="8"/>
  <c r="D114" i="8"/>
  <c r="F113" i="8"/>
  <c r="F112" i="8"/>
  <c r="D112" i="8"/>
  <c r="F111" i="8"/>
  <c r="D111" i="8"/>
  <c r="F110" i="8"/>
  <c r="D110" i="8"/>
  <c r="J109" i="8"/>
  <c r="I109" i="8"/>
  <c r="H109" i="8"/>
  <c r="G109" i="8"/>
  <c r="F109" i="8"/>
  <c r="E109" i="8"/>
  <c r="AA107" i="8"/>
  <c r="F107" i="8"/>
  <c r="AA106" i="8"/>
  <c r="F106" i="8"/>
  <c r="AA105" i="8"/>
  <c r="F105" i="8"/>
  <c r="AA104" i="8"/>
  <c r="F104" i="8"/>
  <c r="D104" i="8"/>
  <c r="AA103" i="8"/>
  <c r="F103" i="8"/>
  <c r="AA102" i="8"/>
  <c r="F102" i="8"/>
  <c r="AA101" i="8"/>
  <c r="F101" i="8"/>
  <c r="F100" i="8"/>
  <c r="F99" i="8"/>
  <c r="AA98" i="8"/>
  <c r="F98" i="8"/>
  <c r="AA97" i="8"/>
  <c r="F97" i="8"/>
  <c r="K96" i="8"/>
  <c r="J96" i="8"/>
  <c r="I96" i="8"/>
  <c r="H96" i="8"/>
  <c r="G96" i="8"/>
  <c r="F96" i="8"/>
  <c r="E96" i="8"/>
  <c r="C96" i="8"/>
  <c r="AA94" i="8"/>
  <c r="X94" i="8"/>
  <c r="F94" i="8"/>
  <c r="D94" i="8"/>
  <c r="AA93" i="8"/>
  <c r="X93" i="8"/>
  <c r="F93" i="8"/>
  <c r="AA92" i="8"/>
  <c r="X92" i="8"/>
  <c r="F92" i="8"/>
  <c r="AA91" i="8"/>
  <c r="X91" i="8"/>
  <c r="F91" i="8"/>
  <c r="D91" i="8"/>
  <c r="AA90" i="8"/>
  <c r="X90" i="8"/>
  <c r="F90" i="8"/>
  <c r="AA89" i="8"/>
  <c r="X89" i="8"/>
  <c r="F89" i="8"/>
  <c r="AA88" i="8"/>
  <c r="X88" i="8"/>
  <c r="F88" i="8"/>
  <c r="AA87" i="8"/>
  <c r="X87" i="8"/>
  <c r="F87" i="8"/>
  <c r="AA86" i="8"/>
  <c r="X86" i="8"/>
  <c r="F86" i="8"/>
  <c r="AA85" i="8"/>
  <c r="X85" i="8"/>
  <c r="F85" i="8"/>
  <c r="D85" i="8"/>
  <c r="AA84" i="8"/>
  <c r="X84" i="8"/>
  <c r="F84" i="8"/>
  <c r="AA83" i="8"/>
  <c r="X83" i="8"/>
  <c r="F83" i="8"/>
  <c r="AA82" i="8"/>
  <c r="X82" i="8"/>
  <c r="F82" i="8"/>
  <c r="AA81" i="8"/>
  <c r="X81" i="8"/>
  <c r="F81" i="8"/>
  <c r="AD80" i="8"/>
  <c r="AC80" i="8"/>
  <c r="AB80" i="8"/>
  <c r="Z80" i="8"/>
  <c r="Y80" i="8"/>
  <c r="K80" i="8"/>
  <c r="J80" i="8"/>
  <c r="I80" i="8"/>
  <c r="H80" i="8"/>
  <c r="G80" i="8"/>
  <c r="F80" i="8"/>
  <c r="E80" i="8"/>
  <c r="C80" i="8"/>
  <c r="F78" i="8"/>
  <c r="F77" i="8"/>
  <c r="F76" i="8"/>
  <c r="D76" i="8"/>
  <c r="F75" i="8"/>
  <c r="F74" i="8"/>
  <c r="F73" i="8"/>
  <c r="F72" i="8"/>
  <c r="F71" i="8"/>
  <c r="F70" i="8"/>
  <c r="F69" i="8"/>
  <c r="F68" i="8"/>
  <c r="F67" i="8"/>
  <c r="AD66" i="8"/>
  <c r="AA66" i="8"/>
  <c r="X66" i="8"/>
  <c r="F66" i="8"/>
  <c r="AA65" i="8"/>
  <c r="X65" i="8"/>
  <c r="F65" i="8"/>
  <c r="AD64" i="8"/>
  <c r="AA64" i="8"/>
  <c r="F64" i="8"/>
  <c r="K63" i="8"/>
  <c r="J63" i="8"/>
  <c r="I63" i="8"/>
  <c r="H63" i="8"/>
  <c r="G63" i="8"/>
  <c r="E63" i="8"/>
  <c r="C63" i="8"/>
  <c r="X61" i="8"/>
  <c r="F61" i="8"/>
  <c r="AA60" i="8"/>
  <c r="X60" i="8"/>
  <c r="F60" i="8"/>
  <c r="AA59" i="8"/>
  <c r="X59" i="8"/>
  <c r="F59" i="8"/>
  <c r="AA58" i="8"/>
  <c r="X58" i="8"/>
  <c r="F58" i="8"/>
  <c r="AA57" i="8"/>
  <c r="X57" i="8"/>
  <c r="Q57" i="8"/>
  <c r="F57" i="8"/>
  <c r="AA56" i="8"/>
  <c r="X56" i="8"/>
  <c r="T56" i="8"/>
  <c r="Q56" i="8"/>
  <c r="F56" i="8"/>
  <c r="AA55" i="8"/>
  <c r="X55" i="8"/>
  <c r="T55" i="8"/>
  <c r="Q55" i="8"/>
  <c r="N55" i="8"/>
  <c r="AA54" i="8"/>
  <c r="X54" i="8"/>
  <c r="T54" i="8"/>
  <c r="Q54" i="8"/>
  <c r="N54" i="8"/>
  <c r="F54" i="8"/>
  <c r="AA53" i="8"/>
  <c r="X53" i="8"/>
  <c r="Q53" i="8"/>
  <c r="F53" i="8"/>
  <c r="AA50" i="8"/>
  <c r="X50" i="8"/>
  <c r="F50" i="8"/>
  <c r="AA49" i="8"/>
  <c r="X49" i="8"/>
  <c r="F49" i="8"/>
  <c r="AA48" i="8"/>
  <c r="X48" i="8"/>
  <c r="F48" i="8"/>
  <c r="AA47" i="8"/>
  <c r="X47" i="8"/>
  <c r="F47" i="8"/>
  <c r="AA46" i="8"/>
  <c r="X46" i="8"/>
  <c r="F46" i="8"/>
  <c r="AA45" i="8"/>
  <c r="X45" i="8"/>
  <c r="F45" i="8"/>
  <c r="AA44" i="8"/>
  <c r="X44" i="8"/>
  <c r="F44" i="8"/>
  <c r="AA43" i="8"/>
  <c r="X43" i="8"/>
  <c r="F43" i="8"/>
  <c r="AA42" i="8"/>
  <c r="X42" i="8"/>
  <c r="F42" i="8"/>
  <c r="AA41" i="8"/>
  <c r="X41" i="8"/>
  <c r="F41" i="8"/>
  <c r="AA40" i="8"/>
  <c r="X40" i="8"/>
  <c r="F40" i="8"/>
  <c r="AD37" i="8"/>
  <c r="F37" i="8"/>
  <c r="D37" i="8"/>
  <c r="F36" i="8"/>
  <c r="D36" i="8"/>
  <c r="AA35" i="8"/>
  <c r="F35" i="8"/>
  <c r="D35" i="8"/>
  <c r="AA34" i="8"/>
  <c r="F34" i="8"/>
  <c r="AA33" i="8"/>
  <c r="F33" i="8"/>
  <c r="AA32" i="8"/>
  <c r="F32" i="8"/>
  <c r="AA31" i="8"/>
  <c r="F31" i="8"/>
  <c r="AA30" i="8"/>
  <c r="F30" i="8"/>
  <c r="AA29" i="8"/>
  <c r="X28" i="8"/>
  <c r="F28" i="8"/>
  <c r="AD25" i="8"/>
  <c r="AA25" i="8"/>
  <c r="X25" i="8"/>
  <c r="F25" i="8"/>
  <c r="AA24" i="8"/>
  <c r="X24" i="8"/>
  <c r="F24" i="8"/>
  <c r="D24" i="8"/>
  <c r="AA23" i="8"/>
  <c r="X23" i="8"/>
  <c r="F23" i="8"/>
  <c r="AA22" i="8"/>
  <c r="X22" i="8"/>
  <c r="F22" i="8"/>
  <c r="D22" i="8"/>
  <c r="AA21" i="8"/>
  <c r="X21" i="8"/>
  <c r="F21" i="8"/>
  <c r="AA20" i="8"/>
  <c r="X20" i="8"/>
  <c r="F20" i="8"/>
  <c r="AA19" i="8"/>
  <c r="X19" i="8"/>
  <c r="F19" i="8"/>
  <c r="D19" i="8"/>
  <c r="AA18" i="8"/>
  <c r="X18" i="8"/>
  <c r="F18" i="8"/>
  <c r="AA17" i="8"/>
  <c r="X17" i="8"/>
  <c r="F17" i="8"/>
  <c r="D17" i="8"/>
  <c r="AA16" i="8"/>
  <c r="X16" i="8"/>
  <c r="F16" i="8"/>
  <c r="AA15" i="8"/>
  <c r="X15" i="8"/>
  <c r="F15" i="8"/>
  <c r="AA14" i="8"/>
  <c r="X14" i="8"/>
  <c r="F14" i="8"/>
  <c r="AA13" i="8"/>
  <c r="X13" i="8"/>
  <c r="F13" i="8"/>
  <c r="AA12" i="8"/>
  <c r="X12" i="8"/>
  <c r="F12" i="8"/>
  <c r="D12" i="8"/>
  <c r="AF11" i="8"/>
  <c r="AE11" i="8"/>
  <c r="AD11" i="8"/>
  <c r="AC11" i="8"/>
  <c r="AB11" i="8"/>
  <c r="AA11" i="8"/>
  <c r="Z11" i="8"/>
  <c r="Y11" i="8"/>
  <c r="X11" i="8"/>
  <c r="W11" i="8"/>
  <c r="V11" i="8"/>
  <c r="U11" i="8"/>
  <c r="R11" i="8"/>
  <c r="O11" i="8"/>
  <c r="L11" i="8"/>
  <c r="K11" i="8"/>
  <c r="J11" i="8"/>
  <c r="I11" i="8"/>
  <c r="H11" i="8"/>
  <c r="G11" i="8"/>
  <c r="F11" i="8"/>
  <c r="E11" i="8"/>
  <c r="C11" i="8"/>
  <c r="R771" i="7"/>
  <c r="O771" i="7"/>
  <c r="L771" i="7"/>
  <c r="R769" i="7"/>
  <c r="O769" i="7"/>
  <c r="D767" i="7"/>
  <c r="AA744" i="7"/>
  <c r="X744" i="7"/>
  <c r="D744" i="7"/>
  <c r="AA743" i="7"/>
  <c r="X743" i="7"/>
  <c r="F743" i="7"/>
  <c r="AA742" i="7"/>
  <c r="X742" i="7"/>
  <c r="S742" i="7"/>
  <c r="P742" i="7"/>
  <c r="M742" i="7"/>
  <c r="AA741" i="7"/>
  <c r="X741" i="7"/>
  <c r="F741" i="7"/>
  <c r="AA740" i="7"/>
  <c r="X740" i="7"/>
  <c r="S740" i="7"/>
  <c r="P740" i="7"/>
  <c r="M740" i="7"/>
  <c r="D740" i="7"/>
  <c r="AA739" i="7"/>
  <c r="X739" i="7"/>
  <c r="F739" i="7"/>
  <c r="AA738" i="7"/>
  <c r="X738" i="7"/>
  <c r="F738" i="7"/>
  <c r="X737" i="7"/>
  <c r="F737" i="7"/>
  <c r="AF724" i="7"/>
  <c r="AD724" i="7"/>
  <c r="AC724" i="7"/>
  <c r="AA724" i="7"/>
  <c r="T724" i="7"/>
  <c r="S724" i="7"/>
  <c r="Q724" i="7"/>
  <c r="P724" i="7"/>
  <c r="K724" i="7"/>
  <c r="J724" i="7"/>
  <c r="I724" i="7"/>
  <c r="F724" i="7"/>
  <c r="E724" i="7"/>
  <c r="D724" i="7"/>
  <c r="C724" i="7"/>
  <c r="U721" i="7"/>
  <c r="O719" i="7"/>
  <c r="O718" i="7"/>
  <c r="O717" i="7"/>
  <c r="R716" i="7"/>
  <c r="O715" i="7"/>
  <c r="R712" i="7"/>
  <c r="O711" i="7"/>
  <c r="R709" i="7"/>
  <c r="O708" i="7"/>
  <c r="O706" i="7"/>
  <c r="AD702" i="7"/>
  <c r="AA702" i="7"/>
  <c r="X702" i="7"/>
  <c r="F702" i="7"/>
  <c r="AD701" i="7"/>
  <c r="AA701" i="7"/>
  <c r="X701" i="7"/>
  <c r="F701" i="7"/>
  <c r="AD700" i="7"/>
  <c r="AA700" i="7"/>
  <c r="X700" i="7"/>
  <c r="F700" i="7"/>
  <c r="AD699" i="7"/>
  <c r="AA699" i="7"/>
  <c r="X699" i="7"/>
  <c r="F699" i="7"/>
  <c r="AD698" i="7"/>
  <c r="AA698" i="7"/>
  <c r="X698" i="7"/>
  <c r="F698" i="7"/>
  <c r="AD697" i="7"/>
  <c r="AA697" i="7"/>
  <c r="X697" i="7"/>
  <c r="F697" i="7"/>
  <c r="AD696" i="7"/>
  <c r="AA696" i="7"/>
  <c r="X696" i="7"/>
  <c r="F696" i="7"/>
  <c r="AD695" i="7"/>
  <c r="AA695" i="7"/>
  <c r="X695" i="7"/>
  <c r="F695" i="7"/>
  <c r="AD694" i="7"/>
  <c r="AA694" i="7"/>
  <c r="X694" i="7"/>
  <c r="F694" i="7"/>
  <c r="AD693" i="7"/>
  <c r="AA693" i="7"/>
  <c r="X693" i="7"/>
  <c r="F693" i="7"/>
  <c r="AD692" i="7"/>
  <c r="AA692" i="7"/>
  <c r="X692" i="7"/>
  <c r="F692" i="7"/>
  <c r="AD691" i="7"/>
  <c r="AA691" i="7"/>
  <c r="X691" i="7"/>
  <c r="F691" i="7"/>
  <c r="AD690" i="7"/>
  <c r="AA690" i="7"/>
  <c r="X690" i="7"/>
  <c r="F690" i="7"/>
  <c r="AD689" i="7"/>
  <c r="AA689" i="7"/>
  <c r="X689" i="7"/>
  <c r="F689" i="7"/>
  <c r="AD688" i="7"/>
  <c r="AA688" i="7"/>
  <c r="X688" i="7"/>
  <c r="F688" i="7"/>
  <c r="AD687" i="7"/>
  <c r="AA687" i="7"/>
  <c r="X687" i="7"/>
  <c r="F687" i="7"/>
  <c r="AD686" i="7"/>
  <c r="AA686" i="7"/>
  <c r="X686" i="7"/>
  <c r="F686" i="7"/>
  <c r="T683" i="7"/>
  <c r="Q683" i="7"/>
  <c r="N683" i="7"/>
  <c r="F683" i="7"/>
  <c r="T682" i="7"/>
  <c r="Q682" i="7"/>
  <c r="N682" i="7"/>
  <c r="F682" i="7"/>
  <c r="T681" i="7"/>
  <c r="Q681" i="7"/>
  <c r="N681" i="7"/>
  <c r="F681" i="7"/>
  <c r="T680" i="7"/>
  <c r="Q680" i="7"/>
  <c r="N680" i="7"/>
  <c r="F680" i="7"/>
  <c r="T679" i="7"/>
  <c r="Q679" i="7"/>
  <c r="N679" i="7"/>
  <c r="F679" i="7"/>
  <c r="T678" i="7"/>
  <c r="Q678" i="7"/>
  <c r="N678" i="7"/>
  <c r="F678" i="7"/>
  <c r="T677" i="7"/>
  <c r="Q677" i="7"/>
  <c r="N677" i="7"/>
  <c r="F677" i="7"/>
  <c r="T676" i="7"/>
  <c r="Q676" i="7"/>
  <c r="N676" i="7"/>
  <c r="F676" i="7"/>
  <c r="T675" i="7"/>
  <c r="Q675" i="7"/>
  <c r="N675" i="7"/>
  <c r="F675" i="7"/>
  <c r="T674" i="7"/>
  <c r="Q674" i="7"/>
  <c r="N674" i="7"/>
  <c r="F674" i="7"/>
  <c r="T673" i="7"/>
  <c r="Q673" i="7"/>
  <c r="N673" i="7"/>
  <c r="F673" i="7"/>
  <c r="T672" i="7"/>
  <c r="Q672" i="7"/>
  <c r="N672" i="7"/>
  <c r="F672" i="7"/>
  <c r="T671" i="7"/>
  <c r="Q671" i="7"/>
  <c r="N671" i="7"/>
  <c r="F671" i="7"/>
  <c r="T670" i="7"/>
  <c r="Q670" i="7"/>
  <c r="N670" i="7"/>
  <c r="F670" i="7"/>
  <c r="T669" i="7"/>
  <c r="Q669" i="7"/>
  <c r="N669" i="7"/>
  <c r="F669" i="7"/>
  <c r="T668" i="7"/>
  <c r="Q668" i="7"/>
  <c r="N668" i="7"/>
  <c r="F668" i="7"/>
  <c r="T667" i="7"/>
  <c r="Q667" i="7"/>
  <c r="N667" i="7"/>
  <c r="F667" i="7"/>
  <c r="AD664" i="7"/>
  <c r="AA664" i="7"/>
  <c r="X664" i="7"/>
  <c r="F664" i="7"/>
  <c r="AD663" i="7"/>
  <c r="AA663" i="7"/>
  <c r="X663" i="7"/>
  <c r="F663" i="7"/>
  <c r="AD662" i="7"/>
  <c r="AA662" i="7"/>
  <c r="X662" i="7"/>
  <c r="F662" i="7"/>
  <c r="AD661" i="7"/>
  <c r="AA661" i="7"/>
  <c r="X661" i="7"/>
  <c r="F661" i="7"/>
  <c r="AD660" i="7"/>
  <c r="AA660" i="7"/>
  <c r="X660" i="7"/>
  <c r="F660" i="7"/>
  <c r="AD659" i="7"/>
  <c r="AA659" i="7"/>
  <c r="X659" i="7"/>
  <c r="F659" i="7"/>
  <c r="AD658" i="7"/>
  <c r="AA658" i="7"/>
  <c r="X658" i="7"/>
  <c r="F658" i="7"/>
  <c r="AD657" i="7"/>
  <c r="AA657" i="7"/>
  <c r="X657" i="7"/>
  <c r="F657" i="7"/>
  <c r="AD656" i="7"/>
  <c r="AA656" i="7"/>
  <c r="X656" i="7"/>
  <c r="F656" i="7"/>
  <c r="AD655" i="7"/>
  <c r="AA655" i="7"/>
  <c r="X655" i="7"/>
  <c r="F655" i="7"/>
  <c r="AD654" i="7"/>
  <c r="AA654" i="7"/>
  <c r="X654" i="7"/>
  <c r="F654" i="7"/>
  <c r="AD653" i="7"/>
  <c r="AA653" i="7"/>
  <c r="X653" i="7"/>
  <c r="F653" i="7"/>
  <c r="AD652" i="7"/>
  <c r="AA652" i="7"/>
  <c r="X652" i="7"/>
  <c r="F652" i="7"/>
  <c r="AD651" i="7"/>
  <c r="AA651" i="7"/>
  <c r="X651" i="7"/>
  <c r="F651" i="7"/>
  <c r="AD650" i="7"/>
  <c r="AA650" i="7"/>
  <c r="X650" i="7"/>
  <c r="F650" i="7"/>
  <c r="AD649" i="7"/>
  <c r="AA649" i="7"/>
  <c r="X649" i="7"/>
  <c r="F649" i="7"/>
  <c r="AD648" i="7"/>
  <c r="AA648" i="7"/>
  <c r="X648" i="7"/>
  <c r="F648" i="7"/>
  <c r="AD647" i="7"/>
  <c r="AA647" i="7"/>
  <c r="X647" i="7"/>
  <c r="F647" i="7"/>
  <c r="AD646" i="7"/>
  <c r="AA646" i="7"/>
  <c r="X646" i="7"/>
  <c r="F646" i="7"/>
  <c r="AD645" i="7"/>
  <c r="AA645" i="7"/>
  <c r="X645" i="7"/>
  <c r="F645" i="7"/>
  <c r="AF644" i="7"/>
  <c r="AE644" i="7"/>
  <c r="AC644" i="7"/>
  <c r="AB644" i="7"/>
  <c r="Z644" i="7"/>
  <c r="Y644" i="7"/>
  <c r="K644" i="7"/>
  <c r="J644" i="7"/>
  <c r="I644" i="7"/>
  <c r="H644" i="7"/>
  <c r="G644" i="7"/>
  <c r="E644" i="7"/>
  <c r="C644" i="7"/>
  <c r="X642" i="7"/>
  <c r="F642" i="7"/>
  <c r="F641" i="7"/>
  <c r="F640" i="7"/>
  <c r="F639" i="7"/>
  <c r="F638" i="7"/>
  <c r="F637" i="7"/>
  <c r="F636" i="7"/>
  <c r="F635" i="7"/>
  <c r="F634" i="7"/>
  <c r="AA633" i="7"/>
  <c r="F633" i="7"/>
  <c r="F632" i="7"/>
  <c r="F631" i="7"/>
  <c r="AA630" i="7"/>
  <c r="F630" i="7"/>
  <c r="F629" i="7"/>
  <c r="AA628" i="7"/>
  <c r="F628" i="7"/>
  <c r="AA627" i="7"/>
  <c r="X627" i="7"/>
  <c r="F627" i="7"/>
  <c r="F626" i="7"/>
  <c r="X625" i="7"/>
  <c r="F625" i="7"/>
  <c r="F606" i="7"/>
  <c r="F605" i="7"/>
  <c r="F604" i="7"/>
  <c r="F603" i="7"/>
  <c r="F602" i="7"/>
  <c r="F601" i="7"/>
  <c r="F600" i="7"/>
  <c r="F599" i="7"/>
  <c r="F598" i="7"/>
  <c r="F597" i="7"/>
  <c r="F596" i="7"/>
  <c r="F595" i="7"/>
  <c r="F592" i="7"/>
  <c r="F591" i="7"/>
  <c r="F590" i="7"/>
  <c r="Q589" i="7"/>
  <c r="F589" i="7"/>
  <c r="F588" i="7"/>
  <c r="F587" i="7"/>
  <c r="F586" i="7"/>
  <c r="X585" i="7"/>
  <c r="F585" i="7"/>
  <c r="X584" i="7"/>
  <c r="F584" i="7"/>
  <c r="AA583" i="7"/>
  <c r="F583" i="7"/>
  <c r="F582" i="7"/>
  <c r="AA581" i="7"/>
  <c r="F581" i="7"/>
  <c r="AA580" i="7"/>
  <c r="F580" i="7"/>
  <c r="F579" i="7"/>
  <c r="X578" i="7"/>
  <c r="F578" i="7"/>
  <c r="AG577" i="7"/>
  <c r="AF577" i="7"/>
  <c r="AE577" i="7"/>
  <c r="AD577" i="7"/>
  <c r="AC577" i="7"/>
  <c r="AB577" i="7"/>
  <c r="AA577" i="7"/>
  <c r="Z577" i="7"/>
  <c r="Y577" i="7"/>
  <c r="X577" i="7"/>
  <c r="W577" i="7"/>
  <c r="T577" i="7"/>
  <c r="L577" i="7"/>
  <c r="K577" i="7"/>
  <c r="J577" i="7"/>
  <c r="I577" i="7"/>
  <c r="H577" i="7"/>
  <c r="G577" i="7"/>
  <c r="F577" i="7"/>
  <c r="E577" i="7"/>
  <c r="F575" i="7"/>
  <c r="AA574" i="7"/>
  <c r="F574" i="7"/>
  <c r="F573" i="7"/>
  <c r="F572" i="7"/>
  <c r="AA571" i="7"/>
  <c r="F571" i="7"/>
  <c r="F570" i="7"/>
  <c r="F569" i="7"/>
  <c r="F568" i="7"/>
  <c r="F567" i="7"/>
  <c r="F566" i="7"/>
  <c r="F565" i="7"/>
  <c r="AA564" i="7"/>
  <c r="X564" i="7"/>
  <c r="N564" i="7"/>
  <c r="F564" i="7"/>
  <c r="X563" i="7"/>
  <c r="F563" i="7"/>
  <c r="F562" i="7"/>
  <c r="X561" i="7"/>
  <c r="F561" i="7"/>
  <c r="AF560" i="7"/>
  <c r="AE560" i="7"/>
  <c r="AD560" i="7"/>
  <c r="AC560" i="7"/>
  <c r="AB560" i="7"/>
  <c r="AA560" i="7"/>
  <c r="Z560" i="7"/>
  <c r="Y560" i="7"/>
  <c r="X560" i="7"/>
  <c r="W560" i="7"/>
  <c r="V560" i="7"/>
  <c r="U560" i="7"/>
  <c r="T560" i="7"/>
  <c r="N560" i="7"/>
  <c r="M560" i="7"/>
  <c r="K560" i="7"/>
  <c r="J560" i="7"/>
  <c r="I560" i="7"/>
  <c r="H560" i="7"/>
  <c r="G560" i="7"/>
  <c r="F560" i="7"/>
  <c r="E560" i="7"/>
  <c r="D557" i="7"/>
  <c r="D556" i="7"/>
  <c r="D555" i="7"/>
  <c r="D554" i="7"/>
  <c r="D551" i="7"/>
  <c r="D550" i="7"/>
  <c r="D548" i="7"/>
  <c r="D547" i="7"/>
  <c r="Q546" i="7"/>
  <c r="D546" i="7"/>
  <c r="Q545" i="7"/>
  <c r="D545" i="7"/>
  <c r="T544" i="7"/>
  <c r="Q544" i="7"/>
  <c r="F544" i="7"/>
  <c r="T543" i="7"/>
  <c r="Q543" i="7"/>
  <c r="F543" i="7"/>
  <c r="T542" i="7"/>
  <c r="Q542" i="7"/>
  <c r="F542" i="7"/>
  <c r="T541" i="7"/>
  <c r="Q541" i="7"/>
  <c r="F541" i="7"/>
  <c r="T540" i="7"/>
  <c r="Q540" i="7"/>
  <c r="F540" i="7"/>
  <c r="T539" i="7"/>
  <c r="Q539" i="7"/>
  <c r="F539" i="7"/>
  <c r="T538" i="7"/>
  <c r="Q538" i="7"/>
  <c r="F538" i="7"/>
  <c r="AC537" i="7"/>
  <c r="AA537" i="7"/>
  <c r="T537" i="7"/>
  <c r="S537" i="7"/>
  <c r="Q537" i="7"/>
  <c r="P537" i="7"/>
  <c r="N537" i="7"/>
  <c r="M537" i="7"/>
  <c r="L537" i="7"/>
  <c r="K537" i="7"/>
  <c r="J537" i="7"/>
  <c r="I537" i="7"/>
  <c r="H537" i="7"/>
  <c r="G537" i="7"/>
  <c r="F537" i="7"/>
  <c r="E537" i="7"/>
  <c r="C537" i="7"/>
  <c r="AD535" i="7"/>
  <c r="AA535" i="7"/>
  <c r="X535" i="7"/>
  <c r="F535" i="7"/>
  <c r="AD534" i="7"/>
  <c r="AA534" i="7"/>
  <c r="X534" i="7"/>
  <c r="F534" i="7"/>
  <c r="AD533" i="7"/>
  <c r="AA533" i="7"/>
  <c r="X533" i="7"/>
  <c r="F533" i="7"/>
  <c r="AD532" i="7"/>
  <c r="AA532" i="7"/>
  <c r="X532" i="7"/>
  <c r="F532" i="7"/>
  <c r="AD531" i="7"/>
  <c r="AA531" i="7"/>
  <c r="X531" i="7"/>
  <c r="F531" i="7"/>
  <c r="AD530" i="7"/>
  <c r="AA530" i="7"/>
  <c r="X530" i="7"/>
  <c r="F530" i="7"/>
  <c r="AD529" i="7"/>
  <c r="AA529" i="7"/>
  <c r="X529" i="7"/>
  <c r="F529" i="7"/>
  <c r="AD528" i="7"/>
  <c r="AA528" i="7"/>
  <c r="X528" i="7"/>
  <c r="F528" i="7"/>
  <c r="AD527" i="7"/>
  <c r="AA527" i="7"/>
  <c r="X527" i="7"/>
  <c r="F527" i="7"/>
  <c r="AD526" i="7"/>
  <c r="AA526" i="7"/>
  <c r="X526" i="7"/>
  <c r="F526" i="7"/>
  <c r="AD525" i="7"/>
  <c r="AA525" i="7"/>
  <c r="X525" i="7"/>
  <c r="F525" i="7"/>
  <c r="AD524" i="7"/>
  <c r="AA524" i="7"/>
  <c r="X524" i="7"/>
  <c r="F524" i="7"/>
  <c r="AD523" i="7"/>
  <c r="AA523" i="7"/>
  <c r="X523" i="7"/>
  <c r="F523" i="7"/>
  <c r="AD522" i="7"/>
  <c r="AA522" i="7"/>
  <c r="X522" i="7"/>
  <c r="F522" i="7"/>
  <c r="AD521" i="7"/>
  <c r="AA521" i="7"/>
  <c r="X521" i="7"/>
  <c r="F521" i="7"/>
  <c r="AD520" i="7"/>
  <c r="AA520" i="7"/>
  <c r="X520" i="7"/>
  <c r="F520" i="7"/>
  <c r="AD519" i="7"/>
  <c r="AA519" i="7"/>
  <c r="X519" i="7"/>
  <c r="F519" i="7"/>
  <c r="AD518" i="7"/>
  <c r="AA518" i="7"/>
  <c r="X518" i="7"/>
  <c r="F518" i="7"/>
  <c r="C517" i="7"/>
  <c r="F515" i="7"/>
  <c r="F514" i="7"/>
  <c r="F513" i="7"/>
  <c r="F512" i="7"/>
  <c r="F511" i="7"/>
  <c r="F510" i="7"/>
  <c r="F509" i="7"/>
  <c r="F508" i="7"/>
  <c r="F507" i="7"/>
  <c r="F506" i="7"/>
  <c r="F505" i="7"/>
  <c r="F504" i="7"/>
  <c r="F503" i="7"/>
  <c r="F502" i="7"/>
  <c r="F501" i="7"/>
  <c r="F500" i="7"/>
  <c r="F499" i="7"/>
  <c r="F498" i="7"/>
  <c r="F497" i="7"/>
  <c r="F496" i="7"/>
  <c r="F495" i="7"/>
  <c r="F494" i="7"/>
  <c r="F493" i="7"/>
  <c r="F492" i="7"/>
  <c r="F491" i="7"/>
  <c r="F490" i="7"/>
  <c r="F489" i="7"/>
  <c r="F488" i="7"/>
  <c r="F487" i="7"/>
  <c r="F486" i="7"/>
  <c r="AF485" i="7"/>
  <c r="AE485" i="7"/>
  <c r="AD485" i="7"/>
  <c r="AC485" i="7"/>
  <c r="AB485" i="7"/>
  <c r="Z485" i="7"/>
  <c r="Y485" i="7"/>
  <c r="W485" i="7"/>
  <c r="V485" i="7"/>
  <c r="U485" i="7"/>
  <c r="R485" i="7"/>
  <c r="O485" i="7"/>
  <c r="L485" i="7"/>
  <c r="K485" i="7"/>
  <c r="J485" i="7"/>
  <c r="I485" i="7"/>
  <c r="H485" i="7"/>
  <c r="G485" i="7"/>
  <c r="E485" i="7"/>
  <c r="C485" i="7"/>
  <c r="P483" i="7"/>
  <c r="F483" i="7"/>
  <c r="P482" i="7"/>
  <c r="S479" i="7"/>
  <c r="F479" i="7"/>
  <c r="P478" i="7"/>
  <c r="F477" i="7"/>
  <c r="F476" i="7"/>
  <c r="F475" i="7"/>
  <c r="F474" i="7"/>
  <c r="X473" i="7"/>
  <c r="T473" i="7"/>
  <c r="Q473" i="7"/>
  <c r="F473" i="7"/>
  <c r="X472" i="7"/>
  <c r="F472" i="7"/>
  <c r="F471" i="7"/>
  <c r="F470" i="7"/>
  <c r="AA469" i="7"/>
  <c r="T469" i="7"/>
  <c r="Q469" i="7"/>
  <c r="F469" i="7"/>
  <c r="AA468" i="7"/>
  <c r="X468" i="7"/>
  <c r="T468" i="7"/>
  <c r="Q468" i="7"/>
  <c r="F468" i="7"/>
  <c r="F467" i="7"/>
  <c r="X466" i="7"/>
  <c r="F466" i="7"/>
  <c r="X465" i="7"/>
  <c r="F465" i="7"/>
  <c r="T397" i="7"/>
  <c r="Q397" i="7"/>
  <c r="T396" i="7"/>
  <c r="Q396" i="7"/>
  <c r="F396" i="7"/>
  <c r="T395" i="7"/>
  <c r="Q395" i="7"/>
  <c r="F395" i="7"/>
  <c r="D395" i="7"/>
  <c r="T394" i="7"/>
  <c r="Q394" i="7"/>
  <c r="F394" i="7"/>
  <c r="T393" i="7"/>
  <c r="Q393" i="7"/>
  <c r="F393" i="7"/>
  <c r="AD392" i="7"/>
  <c r="T392" i="7"/>
  <c r="Q392" i="7"/>
  <c r="F392" i="7"/>
  <c r="AD391" i="7"/>
  <c r="T391" i="7"/>
  <c r="Q391" i="7"/>
  <c r="F391" i="7"/>
  <c r="T390" i="7"/>
  <c r="Q390" i="7"/>
  <c r="F390" i="7"/>
  <c r="AD389" i="7"/>
  <c r="T389" i="7"/>
  <c r="Q389" i="7"/>
  <c r="F389" i="7"/>
  <c r="AD388" i="7"/>
  <c r="T388" i="7"/>
  <c r="Q388" i="7"/>
  <c r="F388" i="7"/>
  <c r="AD387" i="7"/>
  <c r="T387" i="7"/>
  <c r="Q387" i="7"/>
  <c r="F387" i="7"/>
  <c r="AD385" i="7"/>
  <c r="T385" i="7"/>
  <c r="Q385" i="7"/>
  <c r="F385" i="7"/>
  <c r="AM384" i="7"/>
  <c r="AD384" i="7"/>
  <c r="T384" i="7"/>
  <c r="Q384" i="7"/>
  <c r="F384" i="7"/>
  <c r="AD383" i="7"/>
  <c r="T383" i="7"/>
  <c r="Q383" i="7"/>
  <c r="F383" i="7"/>
  <c r="AD382" i="7"/>
  <c r="T382" i="7"/>
  <c r="Q382" i="7"/>
  <c r="F382" i="7"/>
  <c r="AD381" i="7"/>
  <c r="T381" i="7"/>
  <c r="Q381" i="7"/>
  <c r="F381" i="7"/>
  <c r="F378" i="7"/>
  <c r="F377" i="7"/>
  <c r="F376" i="7"/>
  <c r="AA375" i="7"/>
  <c r="F375" i="7"/>
  <c r="F374" i="7"/>
  <c r="F373" i="7"/>
  <c r="F372" i="7"/>
  <c r="F371" i="7"/>
  <c r="F370" i="7"/>
  <c r="F369" i="7"/>
  <c r="F368" i="7"/>
  <c r="AA367" i="7"/>
  <c r="F367" i="7"/>
  <c r="F366" i="7"/>
  <c r="F365" i="7"/>
  <c r="AA364" i="7"/>
  <c r="F364" i="7"/>
  <c r="F363" i="7"/>
  <c r="AA362" i="7"/>
  <c r="P362" i="7"/>
  <c r="M362" i="7"/>
  <c r="D362" i="7"/>
  <c r="F361" i="7"/>
  <c r="F360" i="7"/>
  <c r="X359" i="7"/>
  <c r="F359" i="7"/>
  <c r="C358" i="7"/>
  <c r="X356" i="7"/>
  <c r="T356" i="7"/>
  <c r="Q356" i="7"/>
  <c r="F356" i="7"/>
  <c r="X355" i="7"/>
  <c r="T355" i="7"/>
  <c r="Q355" i="7"/>
  <c r="F355" i="7"/>
  <c r="X354" i="7"/>
  <c r="T354" i="7"/>
  <c r="Q354" i="7"/>
  <c r="F354" i="7"/>
  <c r="AA353" i="7"/>
  <c r="X353" i="7"/>
  <c r="T353" i="7"/>
  <c r="Q353" i="7"/>
  <c r="F353" i="7"/>
  <c r="X352" i="7"/>
  <c r="T352" i="7"/>
  <c r="Q352" i="7"/>
  <c r="F352" i="7"/>
  <c r="X351" i="7"/>
  <c r="T351" i="7"/>
  <c r="Q351" i="7"/>
  <c r="F351" i="7"/>
  <c r="X350" i="7"/>
  <c r="T350" i="7"/>
  <c r="Q350" i="7"/>
  <c r="F350" i="7"/>
  <c r="AA349" i="7"/>
  <c r="X349" i="7"/>
  <c r="T349" i="7"/>
  <c r="Q349" i="7"/>
  <c r="F349" i="7"/>
  <c r="X348" i="7"/>
  <c r="T348" i="7"/>
  <c r="Q348" i="7"/>
  <c r="F348" i="7"/>
  <c r="AA347" i="7"/>
  <c r="X347" i="7"/>
  <c r="T347" i="7"/>
  <c r="Q347" i="7"/>
  <c r="F347" i="7"/>
  <c r="X346" i="7"/>
  <c r="F346" i="7"/>
  <c r="X345" i="7"/>
  <c r="Q345" i="7"/>
  <c r="F345" i="7"/>
  <c r="X344" i="7"/>
  <c r="Q344" i="7"/>
  <c r="F344" i="7"/>
  <c r="T341" i="7"/>
  <c r="Q341" i="7"/>
  <c r="T340" i="7"/>
  <c r="T339" i="7"/>
  <c r="T338" i="7"/>
  <c r="T337" i="7"/>
  <c r="Q337" i="7"/>
  <c r="F337" i="7"/>
  <c r="T336" i="7"/>
  <c r="Q336" i="7"/>
  <c r="F336" i="7"/>
  <c r="T335" i="7"/>
  <c r="Q335" i="7"/>
  <c r="F335" i="7"/>
  <c r="T334" i="7"/>
  <c r="Q334" i="7"/>
  <c r="F334" i="7"/>
  <c r="T333" i="7"/>
  <c r="Q333" i="7"/>
  <c r="F333" i="7"/>
  <c r="T332" i="7"/>
  <c r="Q332" i="7"/>
  <c r="F332" i="7"/>
  <c r="T331" i="7"/>
  <c r="F331" i="7"/>
  <c r="X330" i="7"/>
  <c r="T330" i="7"/>
  <c r="Q330" i="7"/>
  <c r="F330" i="7"/>
  <c r="T329" i="7"/>
  <c r="Q329" i="7"/>
  <c r="F329" i="7"/>
  <c r="AA328" i="7"/>
  <c r="T328" i="7"/>
  <c r="Q328" i="7"/>
  <c r="N328" i="7"/>
  <c r="F328" i="7"/>
  <c r="X327" i="7"/>
  <c r="T327" i="7"/>
  <c r="N327" i="7"/>
  <c r="F327" i="7"/>
  <c r="T326" i="7"/>
  <c r="F326" i="7"/>
  <c r="S325" i="7"/>
  <c r="Q325" i="7"/>
  <c r="N325" i="7"/>
  <c r="F325" i="7"/>
  <c r="C324" i="7"/>
  <c r="AA322" i="7"/>
  <c r="X322" i="7"/>
  <c r="Q322" i="7"/>
  <c r="F322" i="7"/>
  <c r="AA321" i="7"/>
  <c r="X321" i="7"/>
  <c r="Q321" i="7"/>
  <c r="F321" i="7"/>
  <c r="AA320" i="7"/>
  <c r="X320" i="7"/>
  <c r="Q320" i="7"/>
  <c r="N320" i="7"/>
  <c r="F320" i="7"/>
  <c r="AA319" i="7"/>
  <c r="X319" i="7"/>
  <c r="Q319" i="7"/>
  <c r="F319" i="7"/>
  <c r="AA318" i="7"/>
  <c r="X318" i="7"/>
  <c r="Q318" i="7"/>
  <c r="F318" i="7"/>
  <c r="AA317" i="7"/>
  <c r="X317" i="7"/>
  <c r="Q317" i="7"/>
  <c r="F317" i="7"/>
  <c r="AA316" i="7"/>
  <c r="X316" i="7"/>
  <c r="Q316" i="7"/>
  <c r="F316" i="7"/>
  <c r="AA315" i="7"/>
  <c r="X315" i="7"/>
  <c r="Q315" i="7"/>
  <c r="F315" i="7"/>
  <c r="AA314" i="7"/>
  <c r="X314" i="7"/>
  <c r="Q314" i="7"/>
  <c r="N314" i="7"/>
  <c r="F314" i="7"/>
  <c r="AA313" i="7"/>
  <c r="X313" i="7"/>
  <c r="Q313" i="7"/>
  <c r="N313" i="7"/>
  <c r="F313" i="7"/>
  <c r="AA312" i="7"/>
  <c r="X312" i="7"/>
  <c r="Q312" i="7"/>
  <c r="N312" i="7"/>
  <c r="F312" i="7"/>
  <c r="AA311" i="7"/>
  <c r="X311" i="7"/>
  <c r="Q311" i="7"/>
  <c r="D311" i="7"/>
  <c r="AA310" i="7"/>
  <c r="X310" i="7"/>
  <c r="Q310" i="7"/>
  <c r="N310" i="7"/>
  <c r="F310" i="7"/>
  <c r="AA309" i="7"/>
  <c r="X309" i="7"/>
  <c r="Q309" i="7"/>
  <c r="N309" i="7"/>
  <c r="F309" i="7"/>
  <c r="T306" i="7"/>
  <c r="Q306" i="7"/>
  <c r="F306" i="7"/>
  <c r="T304" i="7"/>
  <c r="Q304" i="7"/>
  <c r="F304" i="7"/>
  <c r="T300" i="7"/>
  <c r="Q300" i="7"/>
  <c r="T299" i="7"/>
  <c r="Q299" i="7"/>
  <c r="F299" i="7"/>
  <c r="T298" i="7"/>
  <c r="Q298" i="7"/>
  <c r="F298" i="7"/>
  <c r="T297" i="7"/>
  <c r="Q297" i="7"/>
  <c r="F297" i="7"/>
  <c r="T294" i="7"/>
  <c r="Q294" i="7"/>
  <c r="F294" i="7"/>
  <c r="T293" i="7"/>
  <c r="Q293" i="7"/>
  <c r="F293" i="7"/>
  <c r="T292" i="7"/>
  <c r="Q292" i="7"/>
  <c r="F292" i="7"/>
  <c r="T290" i="7"/>
  <c r="Q290" i="7"/>
  <c r="F290" i="7"/>
  <c r="T289" i="7"/>
  <c r="Q289" i="7"/>
  <c r="F289" i="7"/>
  <c r="T288" i="7"/>
  <c r="Q288" i="7"/>
  <c r="F288" i="7"/>
  <c r="T287" i="7"/>
  <c r="Q287" i="7"/>
  <c r="F287" i="7"/>
  <c r="Q285" i="7"/>
  <c r="F285" i="7"/>
  <c r="AA256" i="7"/>
  <c r="X256" i="7"/>
  <c r="F256" i="7"/>
  <c r="Q254" i="7"/>
  <c r="N254" i="7"/>
  <c r="F254" i="7"/>
  <c r="Q252" i="7"/>
  <c r="N252" i="7"/>
  <c r="F252" i="7"/>
  <c r="Q249" i="7"/>
  <c r="N249" i="7"/>
  <c r="F249" i="7"/>
  <c r="F246" i="7"/>
  <c r="AA245" i="7"/>
  <c r="X245" i="7"/>
  <c r="N245" i="7"/>
  <c r="F245" i="7"/>
  <c r="Q244" i="7"/>
  <c r="N244" i="7"/>
  <c r="F244" i="7"/>
  <c r="AA242" i="7"/>
  <c r="X242" i="7"/>
  <c r="N242" i="7"/>
  <c r="F242" i="7"/>
  <c r="AA241" i="7"/>
  <c r="X241" i="7"/>
  <c r="N241" i="7"/>
  <c r="F241" i="7"/>
  <c r="AA240" i="7"/>
  <c r="X240" i="7"/>
  <c r="N240" i="7"/>
  <c r="F240" i="7"/>
  <c r="AA239" i="7"/>
  <c r="X239" i="7"/>
  <c r="Q239" i="7"/>
  <c r="F239" i="7"/>
  <c r="X238" i="7"/>
  <c r="Q238" i="7"/>
  <c r="N238" i="7"/>
  <c r="F238" i="7"/>
  <c r="X237" i="7"/>
  <c r="Q237" i="7"/>
  <c r="F237" i="7"/>
  <c r="Q234" i="7"/>
  <c r="N234" i="7"/>
  <c r="F234" i="7"/>
  <c r="X232" i="7"/>
  <c r="Q232" i="7"/>
  <c r="N232" i="7"/>
  <c r="F232" i="7"/>
  <c r="Q228" i="7"/>
  <c r="N228" i="7"/>
  <c r="F228" i="7"/>
  <c r="Q226" i="7"/>
  <c r="N226" i="7"/>
  <c r="F226" i="7"/>
  <c r="X221" i="7"/>
  <c r="Q221" i="7"/>
  <c r="N221" i="7"/>
  <c r="F221" i="7"/>
  <c r="Q220" i="7"/>
  <c r="N220" i="7"/>
  <c r="F220" i="7"/>
  <c r="Q219" i="7"/>
  <c r="N219" i="7"/>
  <c r="F219" i="7"/>
  <c r="AA218" i="7"/>
  <c r="X218" i="7"/>
  <c r="Q218" i="7"/>
  <c r="N218" i="7"/>
  <c r="F218" i="7"/>
  <c r="AA217" i="7"/>
  <c r="X217" i="7"/>
  <c r="Q217" i="7"/>
  <c r="N217" i="7"/>
  <c r="F217" i="7"/>
  <c r="AA216" i="7"/>
  <c r="X216" i="7"/>
  <c r="Q216" i="7"/>
  <c r="N216" i="7"/>
  <c r="F216" i="7"/>
  <c r="X215" i="7"/>
  <c r="Q215" i="7"/>
  <c r="N215" i="7"/>
  <c r="F215" i="7"/>
  <c r="X214" i="7"/>
  <c r="Q214" i="7"/>
  <c r="N214" i="7"/>
  <c r="F214" i="7"/>
  <c r="X213" i="7"/>
  <c r="Q213" i="7"/>
  <c r="N213" i="7"/>
  <c r="F213" i="7"/>
  <c r="S209" i="7"/>
  <c r="Q209" i="7"/>
  <c r="F209" i="7"/>
  <c r="S208" i="7"/>
  <c r="Q208" i="7"/>
  <c r="F208" i="7"/>
  <c r="S207" i="7"/>
  <c r="Q207" i="7"/>
  <c r="F207" i="7"/>
  <c r="S206" i="7"/>
  <c r="Q206" i="7"/>
  <c r="F206" i="7"/>
  <c r="W204" i="7"/>
  <c r="S204" i="7"/>
  <c r="Q204" i="7"/>
  <c r="F204" i="7"/>
  <c r="W198" i="7"/>
  <c r="S198" i="7"/>
  <c r="Q198" i="7"/>
  <c r="F198" i="7"/>
  <c r="W197" i="7"/>
  <c r="S197" i="7"/>
  <c r="Q197" i="7"/>
  <c r="F197" i="7"/>
  <c r="W196" i="7"/>
  <c r="S196" i="7"/>
  <c r="Q196" i="7"/>
  <c r="F196" i="7"/>
  <c r="W195" i="7"/>
  <c r="S195" i="7"/>
  <c r="Q195" i="7"/>
  <c r="F195" i="7"/>
  <c r="S194" i="7"/>
  <c r="Q194" i="7"/>
  <c r="F194" i="7"/>
  <c r="S193" i="7"/>
  <c r="Q193" i="7"/>
  <c r="F193" i="7"/>
  <c r="S192" i="7"/>
  <c r="Q192" i="7"/>
  <c r="F192" i="7"/>
  <c r="S191" i="7"/>
  <c r="Q191" i="7"/>
  <c r="F191" i="7"/>
  <c r="P190" i="7"/>
  <c r="F190" i="7"/>
  <c r="AJ189" i="7"/>
  <c r="P189" i="7"/>
  <c r="N189" i="7"/>
  <c r="F189" i="7"/>
  <c r="AD185" i="7"/>
  <c r="AA185" i="7"/>
  <c r="F185" i="7"/>
  <c r="AD184" i="7"/>
  <c r="AA184" i="7"/>
  <c r="F184" i="7"/>
  <c r="AD183" i="7"/>
  <c r="AA183" i="7"/>
  <c r="X183" i="7"/>
  <c r="F183" i="7"/>
  <c r="C183" i="7"/>
  <c r="AD182" i="7"/>
  <c r="AA182" i="7"/>
  <c r="X182" i="7"/>
  <c r="F182" i="7"/>
  <c r="AD181" i="7"/>
  <c r="AA181" i="7"/>
  <c r="X181" i="7"/>
  <c r="F181" i="7"/>
  <c r="AD180" i="7"/>
  <c r="AA180" i="7"/>
  <c r="X180" i="7"/>
  <c r="F180" i="7"/>
  <c r="AD179" i="7"/>
  <c r="AA179" i="7"/>
  <c r="X179" i="7"/>
  <c r="F179" i="7"/>
  <c r="C179" i="7"/>
  <c r="AD178" i="7"/>
  <c r="AA178" i="7"/>
  <c r="X178" i="7"/>
  <c r="F178" i="7"/>
  <c r="C178" i="7"/>
  <c r="AD177" i="7"/>
  <c r="AA177" i="7"/>
  <c r="X177" i="7"/>
  <c r="F177" i="7"/>
  <c r="C177" i="7"/>
  <c r="AD176" i="7"/>
  <c r="AA176" i="7"/>
  <c r="X176" i="7"/>
  <c r="F176" i="7"/>
  <c r="AD175" i="7"/>
  <c r="AA175" i="7"/>
  <c r="X175" i="7"/>
  <c r="F175" i="7"/>
  <c r="C175" i="7"/>
  <c r="AD174" i="7"/>
  <c r="AA174" i="7"/>
  <c r="X174" i="7"/>
  <c r="F174" i="7"/>
  <c r="AD173" i="7"/>
  <c r="AA173" i="7"/>
  <c r="X173" i="7"/>
  <c r="F173" i="7"/>
  <c r="C173" i="7"/>
  <c r="AD172" i="7"/>
  <c r="AA172" i="7"/>
  <c r="X172" i="7"/>
  <c r="F172" i="7"/>
  <c r="AD171" i="7"/>
  <c r="AA171" i="7"/>
  <c r="X171" i="7"/>
  <c r="F171" i="7"/>
  <c r="AD170" i="7"/>
  <c r="AA170" i="7"/>
  <c r="X170" i="7"/>
  <c r="F170" i="7"/>
  <c r="C170" i="7"/>
  <c r="AD169" i="7"/>
  <c r="AA169" i="7"/>
  <c r="X169" i="7"/>
  <c r="F169" i="7"/>
  <c r="C169" i="7"/>
  <c r="AD168" i="7"/>
  <c r="AA168" i="7"/>
  <c r="X168" i="7"/>
  <c r="F168" i="7"/>
  <c r="C168" i="7"/>
  <c r="AF167" i="7"/>
  <c r="AE167" i="7"/>
  <c r="AC167" i="7"/>
  <c r="AB167" i="7"/>
  <c r="Z167" i="7"/>
  <c r="Y167" i="7"/>
  <c r="K167" i="7"/>
  <c r="J167" i="7"/>
  <c r="I167" i="7"/>
  <c r="H167" i="7"/>
  <c r="G167" i="7"/>
  <c r="E167" i="7"/>
  <c r="D167" i="7"/>
  <c r="K160" i="7"/>
  <c r="J160" i="7"/>
  <c r="I160" i="7"/>
  <c r="H160" i="7"/>
  <c r="G160" i="7"/>
  <c r="F160" i="7"/>
  <c r="W146" i="7"/>
  <c r="V146" i="7"/>
  <c r="U146" i="7"/>
  <c r="T146" i="7"/>
  <c r="S146" i="7"/>
  <c r="J146" i="7"/>
  <c r="I146" i="7"/>
  <c r="H146" i="7"/>
  <c r="G146" i="7"/>
  <c r="E146" i="7"/>
  <c r="D146" i="7"/>
  <c r="AA138" i="7"/>
  <c r="X138" i="7"/>
  <c r="S138" i="7"/>
  <c r="P138" i="7"/>
  <c r="M138" i="7"/>
  <c r="D138" i="7"/>
  <c r="AA137" i="7"/>
  <c r="X137" i="7"/>
  <c r="F137" i="7"/>
  <c r="AA136" i="7"/>
  <c r="X136" i="7"/>
  <c r="F136" i="7"/>
  <c r="AA135" i="7"/>
  <c r="X135" i="7"/>
  <c r="F135" i="7"/>
  <c r="F134" i="7"/>
  <c r="AA133" i="7"/>
  <c r="X133" i="7"/>
  <c r="F133" i="7"/>
  <c r="AC132" i="7"/>
  <c r="AB132" i="7"/>
  <c r="AA132" i="7"/>
  <c r="Z132" i="7"/>
  <c r="Y132" i="7"/>
  <c r="W132" i="7"/>
  <c r="V132" i="7"/>
  <c r="U132" i="7"/>
  <c r="K132" i="7"/>
  <c r="J132" i="7"/>
  <c r="I132" i="7"/>
  <c r="H132" i="7"/>
  <c r="G132" i="7"/>
  <c r="F132" i="7"/>
  <c r="D126" i="7"/>
  <c r="D125" i="7"/>
  <c r="AA122" i="7"/>
  <c r="D122" i="7"/>
  <c r="D121" i="7"/>
  <c r="AA120" i="7"/>
  <c r="X120" i="7"/>
  <c r="F120" i="7"/>
  <c r="AA119" i="7"/>
  <c r="X119" i="7"/>
  <c r="C118" i="7"/>
  <c r="F116" i="7"/>
  <c r="F115" i="7"/>
  <c r="F114" i="7"/>
  <c r="F113" i="7"/>
  <c r="F112" i="7"/>
  <c r="F111" i="7"/>
  <c r="F110" i="7"/>
  <c r="F109" i="7"/>
  <c r="AA106" i="7"/>
  <c r="F106" i="7"/>
  <c r="AA105" i="7"/>
  <c r="F105" i="7"/>
  <c r="AA104" i="7"/>
  <c r="F104" i="7"/>
  <c r="AA103" i="7"/>
  <c r="F103" i="7"/>
  <c r="AA102" i="7"/>
  <c r="F102" i="7"/>
  <c r="AA101" i="7"/>
  <c r="F101" i="7"/>
  <c r="AA100" i="7"/>
  <c r="F100" i="7"/>
  <c r="F99" i="7"/>
  <c r="F98" i="7"/>
  <c r="AA97" i="7"/>
  <c r="F97" i="7"/>
  <c r="AA96" i="7"/>
  <c r="F96" i="7"/>
  <c r="C95" i="7"/>
  <c r="AA93" i="7"/>
  <c r="X93" i="7"/>
  <c r="F93" i="7"/>
  <c r="AA92" i="7"/>
  <c r="X92" i="7"/>
  <c r="F92" i="7"/>
  <c r="AA91" i="7"/>
  <c r="X91" i="7"/>
  <c r="F91" i="7"/>
  <c r="AA90" i="7"/>
  <c r="X90" i="7"/>
  <c r="F90" i="7"/>
  <c r="AA89" i="7"/>
  <c r="X89" i="7"/>
  <c r="F89" i="7"/>
  <c r="AA88" i="7"/>
  <c r="X88" i="7"/>
  <c r="F88" i="7"/>
  <c r="AA87" i="7"/>
  <c r="X87" i="7"/>
  <c r="F87" i="7"/>
  <c r="AA86" i="7"/>
  <c r="X86" i="7"/>
  <c r="F86" i="7"/>
  <c r="AA85" i="7"/>
  <c r="X85" i="7"/>
  <c r="F85" i="7"/>
  <c r="AA84" i="7"/>
  <c r="X84" i="7"/>
  <c r="F84" i="7"/>
  <c r="AA83" i="7"/>
  <c r="X83" i="7"/>
  <c r="F83" i="7"/>
  <c r="AA82" i="7"/>
  <c r="X82" i="7"/>
  <c r="F82" i="7"/>
  <c r="AA81" i="7"/>
  <c r="X81" i="7"/>
  <c r="F81" i="7"/>
  <c r="AA80" i="7"/>
  <c r="X80" i="7"/>
  <c r="F80" i="7"/>
  <c r="AD79" i="7"/>
  <c r="AC79" i="7"/>
  <c r="AB79" i="7"/>
  <c r="Z79" i="7"/>
  <c r="Y79" i="7"/>
  <c r="K79" i="7"/>
  <c r="J79" i="7"/>
  <c r="I79" i="7"/>
  <c r="H79" i="7"/>
  <c r="G79" i="7"/>
  <c r="F79" i="7"/>
  <c r="E79" i="7"/>
  <c r="C79" i="7"/>
  <c r="F77" i="7"/>
  <c r="F76" i="7"/>
  <c r="F75" i="7"/>
  <c r="F74" i="7"/>
  <c r="F73" i="7"/>
  <c r="F72" i="7"/>
  <c r="F71" i="7"/>
  <c r="F70" i="7"/>
  <c r="F69" i="7"/>
  <c r="F68" i="7"/>
  <c r="F67" i="7"/>
  <c r="AD66" i="7"/>
  <c r="F66" i="7"/>
  <c r="F65" i="7"/>
  <c r="AD64" i="7"/>
  <c r="F64" i="7"/>
  <c r="C63" i="7"/>
  <c r="X61" i="7"/>
  <c r="F61" i="7"/>
  <c r="AA60" i="7"/>
  <c r="X60" i="7"/>
  <c r="F60" i="7"/>
  <c r="AA59" i="7"/>
  <c r="X59" i="7"/>
  <c r="F59" i="7"/>
  <c r="AA58" i="7"/>
  <c r="X58" i="7"/>
  <c r="F58" i="7"/>
  <c r="AA57" i="7"/>
  <c r="X57" i="7"/>
  <c r="Q57" i="7"/>
  <c r="F57" i="7"/>
  <c r="AA56" i="7"/>
  <c r="X56" i="7"/>
  <c r="T56" i="7"/>
  <c r="Q56" i="7"/>
  <c r="F56" i="7"/>
  <c r="AA55" i="7"/>
  <c r="X55" i="7"/>
  <c r="T55" i="7"/>
  <c r="Q55" i="7"/>
  <c r="N55" i="7"/>
  <c r="AA54" i="7"/>
  <c r="X54" i="7"/>
  <c r="T54" i="7"/>
  <c r="Q54" i="7"/>
  <c r="N54" i="7"/>
  <c r="F54" i="7"/>
  <c r="AA53" i="7"/>
  <c r="X53" i="7"/>
  <c r="Q53" i="7"/>
  <c r="F53" i="7"/>
  <c r="AA50" i="7"/>
  <c r="X50" i="7"/>
  <c r="F50" i="7"/>
  <c r="AA49" i="7"/>
  <c r="X49" i="7"/>
  <c r="F49" i="7"/>
  <c r="AA48" i="7"/>
  <c r="X48" i="7"/>
  <c r="F48" i="7"/>
  <c r="AA47" i="7"/>
  <c r="X47" i="7"/>
  <c r="F47" i="7"/>
  <c r="AA46" i="7"/>
  <c r="X46" i="7"/>
  <c r="F46" i="7"/>
  <c r="AA45" i="7"/>
  <c r="X45" i="7"/>
  <c r="F45" i="7"/>
  <c r="AA44" i="7"/>
  <c r="X44" i="7"/>
  <c r="F44" i="7"/>
  <c r="AA43" i="7"/>
  <c r="X43" i="7"/>
  <c r="F43" i="7"/>
  <c r="AA42" i="7"/>
  <c r="X42" i="7"/>
  <c r="F42" i="7"/>
  <c r="AA41" i="7"/>
  <c r="X41" i="7"/>
  <c r="F41" i="7"/>
  <c r="AA40" i="7"/>
  <c r="X40" i="7"/>
  <c r="F40" i="7"/>
  <c r="AD37" i="7"/>
  <c r="F37" i="7"/>
  <c r="D37" i="7"/>
  <c r="F36" i="7"/>
  <c r="AA35" i="7"/>
  <c r="F35" i="7"/>
  <c r="AA34" i="7"/>
  <c r="F34" i="7"/>
  <c r="AA33" i="7"/>
  <c r="F33" i="7"/>
  <c r="AA32" i="7"/>
  <c r="F32" i="7"/>
  <c r="AA31" i="7"/>
  <c r="F31" i="7"/>
  <c r="AA30" i="7"/>
  <c r="F30" i="7"/>
  <c r="AA29" i="7"/>
  <c r="X28" i="7"/>
  <c r="F28" i="7"/>
  <c r="AD25" i="7"/>
  <c r="AA25" i="7"/>
  <c r="X25" i="7"/>
  <c r="F25" i="7"/>
  <c r="AA24" i="7"/>
  <c r="X24" i="7"/>
  <c r="F24" i="7"/>
  <c r="AA23" i="7"/>
  <c r="X23" i="7"/>
  <c r="F23" i="7"/>
  <c r="AA22" i="7"/>
  <c r="X22" i="7"/>
  <c r="F22" i="7"/>
  <c r="AA21" i="7"/>
  <c r="X21" i="7"/>
  <c r="F21" i="7"/>
  <c r="AA20" i="7"/>
  <c r="X20" i="7"/>
  <c r="F20" i="7"/>
  <c r="AA19" i="7"/>
  <c r="X19" i="7"/>
  <c r="F19" i="7"/>
  <c r="AA18" i="7"/>
  <c r="X18" i="7"/>
  <c r="F18" i="7"/>
  <c r="AA17" i="7"/>
  <c r="X17" i="7"/>
  <c r="F17" i="7"/>
  <c r="AA16" i="7"/>
  <c r="X16" i="7"/>
  <c r="F16" i="7"/>
  <c r="AA15" i="7"/>
  <c r="X15" i="7"/>
  <c r="F15" i="7"/>
  <c r="AA14" i="7"/>
  <c r="X14" i="7"/>
  <c r="F14" i="7"/>
  <c r="AA13" i="7"/>
  <c r="X13" i="7"/>
  <c r="F13" i="7"/>
  <c r="AA12" i="7"/>
  <c r="X12" i="7"/>
  <c r="F12" i="7"/>
  <c r="AF11" i="7"/>
  <c r="AE11" i="7"/>
  <c r="AD11" i="7"/>
  <c r="AC11" i="7"/>
  <c r="AB11" i="7"/>
  <c r="AA11" i="7"/>
  <c r="Z11" i="7"/>
  <c r="Y11" i="7"/>
  <c r="X11" i="7"/>
  <c r="W11" i="7"/>
  <c r="V11" i="7"/>
  <c r="U11" i="7"/>
  <c r="R11" i="7"/>
  <c r="O11" i="7"/>
  <c r="L11" i="7"/>
  <c r="K11" i="7"/>
  <c r="J11" i="7"/>
  <c r="I11" i="7"/>
  <c r="H11" i="7"/>
  <c r="G11" i="7"/>
  <c r="F11" i="7"/>
  <c r="E11" i="7"/>
  <c r="C11" i="7"/>
  <c r="E517" i="6"/>
  <c r="G517" i="6"/>
  <c r="H517" i="6"/>
  <c r="I517" i="6"/>
  <c r="J517" i="6"/>
  <c r="K517" i="6"/>
  <c r="L517" i="6"/>
  <c r="O517" i="6"/>
  <c r="R517" i="6"/>
  <c r="U517" i="6"/>
  <c r="V517" i="6"/>
  <c r="W517" i="6"/>
  <c r="X517" i="6"/>
  <c r="Y517" i="6"/>
  <c r="Z517" i="6"/>
  <c r="AA517" i="6"/>
  <c r="AB517" i="6"/>
  <c r="AC517" i="6"/>
  <c r="AD517" i="6"/>
  <c r="AE517" i="6"/>
  <c r="AF517" i="6"/>
  <c r="C517" i="6"/>
  <c r="F211" i="6"/>
  <c r="J211" i="6"/>
  <c r="Q211" i="6"/>
  <c r="S211" i="6"/>
  <c r="T211" i="6"/>
  <c r="R805" i="6"/>
  <c r="O805" i="6"/>
  <c r="L805" i="6"/>
  <c r="R803" i="6"/>
  <c r="O803" i="6"/>
  <c r="T801" i="6"/>
  <c r="S801" i="6"/>
  <c r="Q801" i="6"/>
  <c r="P801" i="6"/>
  <c r="N801" i="6"/>
  <c r="M801" i="6"/>
  <c r="K801" i="6"/>
  <c r="J801" i="6"/>
  <c r="I801" i="6"/>
  <c r="H801" i="6"/>
  <c r="G801" i="6"/>
  <c r="F801" i="6"/>
  <c r="E801" i="6"/>
  <c r="D801" i="6"/>
  <c r="AA778" i="6"/>
  <c r="X778" i="6"/>
  <c r="D778" i="6"/>
  <c r="AA777" i="6"/>
  <c r="X777" i="6"/>
  <c r="F777" i="6"/>
  <c r="D777" i="6"/>
  <c r="AA776" i="6"/>
  <c r="X776" i="6"/>
  <c r="S776" i="6"/>
  <c r="P776" i="6"/>
  <c r="M776" i="6"/>
  <c r="AA775" i="6"/>
  <c r="X775" i="6"/>
  <c r="F775" i="6"/>
  <c r="D775" i="6"/>
  <c r="AA774" i="6"/>
  <c r="X774" i="6"/>
  <c r="S774" i="6"/>
  <c r="P774" i="6"/>
  <c r="M774" i="6"/>
  <c r="D774" i="6"/>
  <c r="AA773" i="6"/>
  <c r="X773" i="6"/>
  <c r="F773" i="6"/>
  <c r="AA772" i="6"/>
  <c r="X772" i="6"/>
  <c r="F772" i="6"/>
  <c r="X771" i="6"/>
  <c r="F771" i="6"/>
  <c r="D771" i="6"/>
  <c r="K770" i="6"/>
  <c r="J770" i="6"/>
  <c r="I770" i="6"/>
  <c r="H770" i="6"/>
  <c r="G770" i="6"/>
  <c r="F770" i="6"/>
  <c r="E770" i="6"/>
  <c r="AF758" i="6"/>
  <c r="AD758" i="6"/>
  <c r="AC758" i="6"/>
  <c r="AA758" i="6"/>
  <c r="T758" i="6"/>
  <c r="S758" i="6"/>
  <c r="Q758" i="6"/>
  <c r="P758" i="6"/>
  <c r="K758" i="6"/>
  <c r="J758" i="6"/>
  <c r="I758" i="6"/>
  <c r="F758" i="6"/>
  <c r="E758" i="6"/>
  <c r="D758" i="6"/>
  <c r="C758" i="6"/>
  <c r="U755" i="6"/>
  <c r="O753" i="6"/>
  <c r="O752" i="6"/>
  <c r="O751" i="6"/>
  <c r="R750" i="6"/>
  <c r="O749" i="6"/>
  <c r="R746" i="6"/>
  <c r="O745" i="6"/>
  <c r="R743" i="6"/>
  <c r="O742" i="6"/>
  <c r="O740" i="6"/>
  <c r="F624" i="6"/>
  <c r="F623" i="6"/>
  <c r="F622" i="6"/>
  <c r="Q621" i="6"/>
  <c r="F621" i="6"/>
  <c r="F620" i="6"/>
  <c r="F619" i="6"/>
  <c r="F618" i="6"/>
  <c r="X617" i="6"/>
  <c r="F617" i="6"/>
  <c r="X616" i="6"/>
  <c r="F616" i="6"/>
  <c r="AA615" i="6"/>
  <c r="F615" i="6"/>
  <c r="F614" i="6"/>
  <c r="AA613" i="6"/>
  <c r="F613" i="6"/>
  <c r="D613" i="6"/>
  <c r="AA612" i="6"/>
  <c r="F612" i="6"/>
  <c r="F611" i="6"/>
  <c r="X610" i="6"/>
  <c r="F610" i="6"/>
  <c r="AG609" i="6"/>
  <c r="AF609" i="6"/>
  <c r="AE609" i="6"/>
  <c r="AD609" i="6"/>
  <c r="AC609" i="6"/>
  <c r="AB609" i="6"/>
  <c r="AA609" i="6"/>
  <c r="Z609" i="6"/>
  <c r="Y609" i="6"/>
  <c r="X609" i="6"/>
  <c r="W609" i="6"/>
  <c r="T609" i="6"/>
  <c r="L609" i="6"/>
  <c r="K609" i="6"/>
  <c r="J609" i="6"/>
  <c r="I609" i="6"/>
  <c r="H609" i="6"/>
  <c r="G609" i="6"/>
  <c r="E609" i="6"/>
  <c r="E11" i="6"/>
  <c r="G11" i="6"/>
  <c r="H11" i="6"/>
  <c r="I11" i="6"/>
  <c r="J11" i="6"/>
  <c r="K11" i="6"/>
  <c r="L11" i="6"/>
  <c r="O11" i="6"/>
  <c r="R11" i="6"/>
  <c r="U11" i="6"/>
  <c r="V11" i="6"/>
  <c r="W11" i="6"/>
  <c r="Y11" i="6"/>
  <c r="Z11" i="6"/>
  <c r="AB11" i="6"/>
  <c r="AC11" i="6"/>
  <c r="AE11" i="6"/>
  <c r="AF11" i="6"/>
  <c r="C11" i="6"/>
  <c r="AD736" i="6"/>
  <c r="AA736" i="6"/>
  <c r="X736" i="6"/>
  <c r="F736" i="6"/>
  <c r="AD735" i="6"/>
  <c r="AA735" i="6"/>
  <c r="X735" i="6"/>
  <c r="F735" i="6"/>
  <c r="AD734" i="6"/>
  <c r="AA734" i="6"/>
  <c r="X734" i="6"/>
  <c r="F734" i="6"/>
  <c r="AD733" i="6"/>
  <c r="AA733" i="6"/>
  <c r="X733" i="6"/>
  <c r="F733" i="6"/>
  <c r="AD732" i="6"/>
  <c r="AA732" i="6"/>
  <c r="X732" i="6"/>
  <c r="F732" i="6"/>
  <c r="AD731" i="6"/>
  <c r="AA731" i="6"/>
  <c r="X731" i="6"/>
  <c r="F731" i="6"/>
  <c r="AF730" i="6"/>
  <c r="AE730" i="6"/>
  <c r="AD730" i="6"/>
  <c r="AC730" i="6"/>
  <c r="AB730" i="6"/>
  <c r="AA730" i="6"/>
  <c r="Z730" i="6"/>
  <c r="Y730" i="6"/>
  <c r="W730" i="6"/>
  <c r="V730" i="6"/>
  <c r="U730" i="6"/>
  <c r="R730" i="6"/>
  <c r="O730" i="6"/>
  <c r="L730" i="6"/>
  <c r="K730" i="6"/>
  <c r="J730" i="6"/>
  <c r="I730" i="6"/>
  <c r="H730" i="6"/>
  <c r="G730" i="6"/>
  <c r="E730" i="6"/>
  <c r="D730" i="6"/>
  <c r="C730" i="6"/>
  <c r="AD729" i="6"/>
  <c r="AA729" i="6"/>
  <c r="X729" i="6"/>
  <c r="F729" i="6"/>
  <c r="AD728" i="6"/>
  <c r="AA728" i="6"/>
  <c r="X728" i="6"/>
  <c r="F728" i="6"/>
  <c r="AD727" i="6"/>
  <c r="AA727" i="6"/>
  <c r="X727" i="6"/>
  <c r="F727" i="6"/>
  <c r="AD726" i="6"/>
  <c r="AA726" i="6"/>
  <c r="X726" i="6"/>
  <c r="F726" i="6"/>
  <c r="AD725" i="6"/>
  <c r="AA725" i="6"/>
  <c r="X725" i="6"/>
  <c r="F725" i="6"/>
  <c r="AD724" i="6"/>
  <c r="AA724" i="6"/>
  <c r="X724" i="6"/>
  <c r="F724" i="6"/>
  <c r="AD723" i="6"/>
  <c r="AA723" i="6"/>
  <c r="X723" i="6"/>
  <c r="F723" i="6"/>
  <c r="AD722" i="6"/>
  <c r="AA722" i="6"/>
  <c r="X722" i="6"/>
  <c r="F722" i="6"/>
  <c r="AD721" i="6"/>
  <c r="AA721" i="6"/>
  <c r="X721" i="6"/>
  <c r="F721" i="6"/>
  <c r="AD720" i="6"/>
  <c r="AA720" i="6"/>
  <c r="X720" i="6"/>
  <c r="F720" i="6"/>
  <c r="AD719" i="6"/>
  <c r="AA719" i="6"/>
  <c r="X719" i="6"/>
  <c r="F719" i="6"/>
  <c r="AC718" i="6"/>
  <c r="Y718" i="6"/>
  <c r="W718" i="6"/>
  <c r="V718" i="6"/>
  <c r="U718" i="6"/>
  <c r="R718" i="6"/>
  <c r="O718" i="6"/>
  <c r="L718" i="6"/>
  <c r="K718" i="6"/>
  <c r="J718" i="6"/>
  <c r="I718" i="6"/>
  <c r="H718" i="6"/>
  <c r="G718" i="6"/>
  <c r="E718" i="6"/>
  <c r="D718" i="6"/>
  <c r="C718" i="6"/>
  <c r="T715" i="6"/>
  <c r="Q715" i="6"/>
  <c r="N715" i="6"/>
  <c r="F715" i="6"/>
  <c r="T714" i="6"/>
  <c r="Q714" i="6"/>
  <c r="N714" i="6"/>
  <c r="F714" i="6"/>
  <c r="T713" i="6"/>
  <c r="Q713" i="6"/>
  <c r="N713" i="6"/>
  <c r="F713" i="6"/>
  <c r="T712" i="6"/>
  <c r="Q712" i="6"/>
  <c r="N712" i="6"/>
  <c r="F712" i="6"/>
  <c r="T711" i="6"/>
  <c r="Q711" i="6"/>
  <c r="N711" i="6"/>
  <c r="F711" i="6"/>
  <c r="T710" i="6"/>
  <c r="Q710" i="6"/>
  <c r="N710" i="6"/>
  <c r="F710" i="6"/>
  <c r="T709" i="6"/>
  <c r="Q709" i="6"/>
  <c r="N709" i="6"/>
  <c r="F709" i="6"/>
  <c r="T708" i="6"/>
  <c r="Q708" i="6"/>
  <c r="N708" i="6"/>
  <c r="F708" i="6"/>
  <c r="T707" i="6"/>
  <c r="Q707" i="6"/>
  <c r="N707" i="6"/>
  <c r="F707" i="6"/>
  <c r="T706" i="6"/>
  <c r="Q706" i="6"/>
  <c r="N706" i="6"/>
  <c r="F706" i="6"/>
  <c r="T705" i="6"/>
  <c r="Q705" i="6"/>
  <c r="N705" i="6"/>
  <c r="F705" i="6"/>
  <c r="T704" i="6"/>
  <c r="Q704" i="6"/>
  <c r="N704" i="6"/>
  <c r="F704" i="6"/>
  <c r="T703" i="6"/>
  <c r="Q703" i="6"/>
  <c r="N703" i="6"/>
  <c r="F703" i="6"/>
  <c r="T702" i="6"/>
  <c r="Q702" i="6"/>
  <c r="N702" i="6"/>
  <c r="F702" i="6"/>
  <c r="T701" i="6"/>
  <c r="Q701" i="6"/>
  <c r="N701" i="6"/>
  <c r="F701" i="6"/>
  <c r="T700" i="6"/>
  <c r="Q700" i="6"/>
  <c r="N700" i="6"/>
  <c r="F700" i="6"/>
  <c r="T699" i="6"/>
  <c r="Q699" i="6"/>
  <c r="N699" i="6"/>
  <c r="F699" i="6"/>
  <c r="AD696" i="6"/>
  <c r="AA696" i="6"/>
  <c r="X696" i="6"/>
  <c r="F696" i="6"/>
  <c r="AD695" i="6"/>
  <c r="AA695" i="6"/>
  <c r="X695" i="6"/>
  <c r="F695" i="6"/>
  <c r="AD694" i="6"/>
  <c r="AA694" i="6"/>
  <c r="X694" i="6"/>
  <c r="F694" i="6"/>
  <c r="AD693" i="6"/>
  <c r="AA693" i="6"/>
  <c r="X693" i="6"/>
  <c r="F693" i="6"/>
  <c r="AD692" i="6"/>
  <c r="AA692" i="6"/>
  <c r="X692" i="6"/>
  <c r="F692" i="6"/>
  <c r="AD691" i="6"/>
  <c r="AA691" i="6"/>
  <c r="X691" i="6"/>
  <c r="F691" i="6"/>
  <c r="AD690" i="6"/>
  <c r="AA690" i="6"/>
  <c r="X690" i="6"/>
  <c r="F690" i="6"/>
  <c r="AD689" i="6"/>
  <c r="AA689" i="6"/>
  <c r="X689" i="6"/>
  <c r="F689" i="6"/>
  <c r="AD688" i="6"/>
  <c r="AA688" i="6"/>
  <c r="X688" i="6"/>
  <c r="F688" i="6"/>
  <c r="AD687" i="6"/>
  <c r="AA687" i="6"/>
  <c r="X687" i="6"/>
  <c r="F687" i="6"/>
  <c r="AD686" i="6"/>
  <c r="AA686" i="6"/>
  <c r="X686" i="6"/>
  <c r="F686" i="6"/>
  <c r="AD685" i="6"/>
  <c r="AA685" i="6"/>
  <c r="X685" i="6"/>
  <c r="F685" i="6"/>
  <c r="AD684" i="6"/>
  <c r="AA684" i="6"/>
  <c r="X684" i="6"/>
  <c r="F684" i="6"/>
  <c r="AD683" i="6"/>
  <c r="AA683" i="6"/>
  <c r="X683" i="6"/>
  <c r="F683" i="6"/>
  <c r="AD682" i="6"/>
  <c r="AA682" i="6"/>
  <c r="X682" i="6"/>
  <c r="F682" i="6"/>
  <c r="AD681" i="6"/>
  <c r="AA681" i="6"/>
  <c r="X681" i="6"/>
  <c r="F681" i="6"/>
  <c r="AD680" i="6"/>
  <c r="AA680" i="6"/>
  <c r="X680" i="6"/>
  <c r="F680" i="6"/>
  <c r="AD679" i="6"/>
  <c r="AA679" i="6"/>
  <c r="X679" i="6"/>
  <c r="F679" i="6"/>
  <c r="AD678" i="6"/>
  <c r="AA678" i="6"/>
  <c r="X678" i="6"/>
  <c r="F678" i="6"/>
  <c r="AD677" i="6"/>
  <c r="AA677" i="6"/>
  <c r="X677" i="6"/>
  <c r="F677" i="6"/>
  <c r="AF676" i="6"/>
  <c r="AE676" i="6"/>
  <c r="AC676" i="6"/>
  <c r="AB676" i="6"/>
  <c r="Z676" i="6"/>
  <c r="Y676" i="6"/>
  <c r="K676" i="6"/>
  <c r="J676" i="6"/>
  <c r="I676" i="6"/>
  <c r="H676" i="6"/>
  <c r="G676" i="6"/>
  <c r="E676" i="6"/>
  <c r="C676" i="6"/>
  <c r="X674" i="6"/>
  <c r="F674" i="6"/>
  <c r="F673" i="6"/>
  <c r="F672" i="6"/>
  <c r="F671" i="6"/>
  <c r="F670" i="6"/>
  <c r="F669" i="6"/>
  <c r="F668" i="6"/>
  <c r="F667" i="6"/>
  <c r="F666" i="6"/>
  <c r="AA665" i="6"/>
  <c r="F665" i="6"/>
  <c r="F664" i="6"/>
  <c r="F663" i="6"/>
  <c r="AA662" i="6"/>
  <c r="F662" i="6"/>
  <c r="F661" i="6"/>
  <c r="AA660" i="6"/>
  <c r="F660" i="6"/>
  <c r="AA659" i="6"/>
  <c r="X659" i="6"/>
  <c r="F659" i="6"/>
  <c r="F658" i="6"/>
  <c r="X657" i="6"/>
  <c r="F657" i="6"/>
  <c r="F638" i="6"/>
  <c r="F637" i="6"/>
  <c r="F636" i="6"/>
  <c r="F635" i="6"/>
  <c r="F634" i="6"/>
  <c r="F633" i="6"/>
  <c r="F632" i="6"/>
  <c r="F631" i="6"/>
  <c r="F630" i="6"/>
  <c r="F629" i="6"/>
  <c r="F628" i="6"/>
  <c r="F627" i="6"/>
  <c r="T626" i="6"/>
  <c r="Q626" i="6"/>
  <c r="N626" i="6"/>
  <c r="F626" i="6"/>
  <c r="F607" i="6"/>
  <c r="AA606" i="6"/>
  <c r="F606" i="6"/>
  <c r="F605" i="6"/>
  <c r="D605" i="6"/>
  <c r="F604" i="6"/>
  <c r="AA603" i="6"/>
  <c r="F603" i="6"/>
  <c r="F602" i="6"/>
  <c r="F601" i="6"/>
  <c r="F600" i="6"/>
  <c r="F599" i="6"/>
  <c r="F598" i="6"/>
  <c r="F597" i="6"/>
  <c r="AA596" i="6"/>
  <c r="X596" i="6"/>
  <c r="N596" i="6"/>
  <c r="F596" i="6"/>
  <c r="X595" i="6"/>
  <c r="F595" i="6"/>
  <c r="F594" i="6"/>
  <c r="X593" i="6"/>
  <c r="F593" i="6"/>
  <c r="AF592" i="6"/>
  <c r="AE592" i="6"/>
  <c r="AD592" i="6"/>
  <c r="AC592" i="6"/>
  <c r="AB592" i="6"/>
  <c r="AA592" i="6"/>
  <c r="Z592" i="6"/>
  <c r="Y592" i="6"/>
  <c r="X592" i="6"/>
  <c r="W592" i="6"/>
  <c r="V592" i="6"/>
  <c r="U592" i="6"/>
  <c r="T592" i="6"/>
  <c r="N592" i="6"/>
  <c r="M592" i="6"/>
  <c r="K592" i="6"/>
  <c r="J592" i="6"/>
  <c r="I592" i="6"/>
  <c r="H592" i="6"/>
  <c r="G592" i="6"/>
  <c r="F592" i="6"/>
  <c r="E592" i="6"/>
  <c r="D589" i="6"/>
  <c r="D588" i="6"/>
  <c r="D587" i="6"/>
  <c r="D586" i="6"/>
  <c r="D583" i="6"/>
  <c r="D582" i="6"/>
  <c r="D580" i="6"/>
  <c r="D579" i="6"/>
  <c r="Q578" i="6"/>
  <c r="D578" i="6"/>
  <c r="Q577" i="6"/>
  <c r="D577" i="6"/>
  <c r="T576" i="6"/>
  <c r="Q576" i="6"/>
  <c r="F576" i="6"/>
  <c r="T575" i="6"/>
  <c r="Q575" i="6"/>
  <c r="F575" i="6"/>
  <c r="T574" i="6"/>
  <c r="Q574" i="6"/>
  <c r="F574" i="6"/>
  <c r="T573" i="6"/>
  <c r="Q573" i="6"/>
  <c r="F573" i="6"/>
  <c r="T572" i="6"/>
  <c r="Q572" i="6"/>
  <c r="F572" i="6"/>
  <c r="T571" i="6"/>
  <c r="Q571" i="6"/>
  <c r="F571" i="6"/>
  <c r="T570" i="6"/>
  <c r="Q570" i="6"/>
  <c r="F570" i="6"/>
  <c r="AC569" i="6"/>
  <c r="AA569" i="6"/>
  <c r="T569" i="6"/>
  <c r="S569" i="6"/>
  <c r="Q569" i="6"/>
  <c r="P569" i="6"/>
  <c r="N569" i="6"/>
  <c r="M569" i="6"/>
  <c r="L569" i="6"/>
  <c r="K569" i="6"/>
  <c r="J569" i="6"/>
  <c r="I569" i="6"/>
  <c r="H569" i="6"/>
  <c r="G569" i="6"/>
  <c r="F569" i="6"/>
  <c r="E569" i="6"/>
  <c r="C569" i="6"/>
  <c r="AD567" i="6"/>
  <c r="AA567" i="6"/>
  <c r="X567" i="6"/>
  <c r="F567" i="6"/>
  <c r="AD566" i="6"/>
  <c r="AA566" i="6"/>
  <c r="X566" i="6"/>
  <c r="F566" i="6"/>
  <c r="AD565" i="6"/>
  <c r="AA565" i="6"/>
  <c r="X565" i="6"/>
  <c r="F565" i="6"/>
  <c r="AD564" i="6"/>
  <c r="AA564" i="6"/>
  <c r="X564" i="6"/>
  <c r="F564" i="6"/>
  <c r="AD563" i="6"/>
  <c r="AA563" i="6"/>
  <c r="X563" i="6"/>
  <c r="F563" i="6"/>
  <c r="AD562" i="6"/>
  <c r="AA562" i="6"/>
  <c r="X562" i="6"/>
  <c r="F562" i="6"/>
  <c r="AD561" i="6"/>
  <c r="AA561" i="6"/>
  <c r="X561" i="6"/>
  <c r="F561" i="6"/>
  <c r="AD560" i="6"/>
  <c r="AA560" i="6"/>
  <c r="X560" i="6"/>
  <c r="F560" i="6"/>
  <c r="AD559" i="6"/>
  <c r="AA559" i="6"/>
  <c r="X559" i="6"/>
  <c r="F559" i="6"/>
  <c r="AD558" i="6"/>
  <c r="AA558" i="6"/>
  <c r="X558" i="6"/>
  <c r="F558" i="6"/>
  <c r="AD557" i="6"/>
  <c r="AA557" i="6"/>
  <c r="X557" i="6"/>
  <c r="F557" i="6"/>
  <c r="AD556" i="6"/>
  <c r="AA556" i="6"/>
  <c r="X556" i="6"/>
  <c r="F556" i="6"/>
  <c r="AD555" i="6"/>
  <c r="AA555" i="6"/>
  <c r="X555" i="6"/>
  <c r="F555" i="6"/>
  <c r="AD554" i="6"/>
  <c r="AA554" i="6"/>
  <c r="X554" i="6"/>
  <c r="F554" i="6"/>
  <c r="AD553" i="6"/>
  <c r="AA553" i="6"/>
  <c r="X553" i="6"/>
  <c r="F553" i="6"/>
  <c r="AD552" i="6"/>
  <c r="AA552" i="6"/>
  <c r="X552" i="6"/>
  <c r="F552" i="6"/>
  <c r="AD551" i="6"/>
  <c r="AA551" i="6"/>
  <c r="X551" i="6"/>
  <c r="F551" i="6"/>
  <c r="AD550" i="6"/>
  <c r="AA550" i="6"/>
  <c r="X550" i="6"/>
  <c r="F550" i="6"/>
  <c r="C549" i="6"/>
  <c r="F547" i="6"/>
  <c r="F546" i="6"/>
  <c r="F545" i="6"/>
  <c r="F544" i="6"/>
  <c r="F543" i="6"/>
  <c r="F542" i="6"/>
  <c r="F541" i="6"/>
  <c r="F540" i="6"/>
  <c r="F539" i="6"/>
  <c r="F538" i="6"/>
  <c r="F537" i="6"/>
  <c r="F536" i="6"/>
  <c r="F535" i="6"/>
  <c r="F534" i="6"/>
  <c r="F533" i="6"/>
  <c r="F532" i="6"/>
  <c r="F531" i="6"/>
  <c r="F530" i="6"/>
  <c r="F529" i="6"/>
  <c r="F528" i="6"/>
  <c r="F527" i="6"/>
  <c r="F526" i="6"/>
  <c r="F525" i="6"/>
  <c r="F524" i="6"/>
  <c r="F523" i="6"/>
  <c r="F522" i="6"/>
  <c r="F521" i="6"/>
  <c r="F520" i="6"/>
  <c r="F519" i="6"/>
  <c r="F518" i="6"/>
  <c r="P515" i="6"/>
  <c r="F515" i="6"/>
  <c r="P514" i="6"/>
  <c r="S511" i="6"/>
  <c r="F511" i="6"/>
  <c r="P510" i="6"/>
  <c r="F509" i="6"/>
  <c r="F508" i="6"/>
  <c r="F507" i="6"/>
  <c r="F506" i="6"/>
  <c r="X505" i="6"/>
  <c r="T505" i="6"/>
  <c r="Q505" i="6"/>
  <c r="F505" i="6"/>
  <c r="X504" i="6"/>
  <c r="F504" i="6"/>
  <c r="F503" i="6"/>
  <c r="F502" i="6"/>
  <c r="AA501" i="6"/>
  <c r="T501" i="6"/>
  <c r="Q501" i="6"/>
  <c r="F501" i="6"/>
  <c r="AA500" i="6"/>
  <c r="X500" i="6"/>
  <c r="T500" i="6"/>
  <c r="Q500" i="6"/>
  <c r="F500" i="6"/>
  <c r="F499" i="6"/>
  <c r="X498" i="6"/>
  <c r="F498" i="6"/>
  <c r="X497" i="6"/>
  <c r="F497" i="6"/>
  <c r="AF496" i="6"/>
  <c r="AE496" i="6"/>
  <c r="AD496" i="6"/>
  <c r="AC496" i="6"/>
  <c r="AB496" i="6"/>
  <c r="AA496" i="6"/>
  <c r="Z496" i="6"/>
  <c r="Y496" i="6"/>
  <c r="X496" i="6"/>
  <c r="F496" i="6"/>
  <c r="AA448" i="6"/>
  <c r="X448" i="6"/>
  <c r="T429" i="6"/>
  <c r="Q429" i="6"/>
  <c r="T428" i="6"/>
  <c r="Q428" i="6"/>
  <c r="F428" i="6"/>
  <c r="T427" i="6"/>
  <c r="Q427" i="6"/>
  <c r="F427" i="6"/>
  <c r="T426" i="6"/>
  <c r="Q426" i="6"/>
  <c r="F426" i="6"/>
  <c r="T425" i="6"/>
  <c r="Q425" i="6"/>
  <c r="F425" i="6"/>
  <c r="AD424" i="6"/>
  <c r="T424" i="6"/>
  <c r="Q424" i="6"/>
  <c r="F424" i="6"/>
  <c r="AD423" i="6"/>
  <c r="T423" i="6"/>
  <c r="Q423" i="6"/>
  <c r="F423" i="6"/>
  <c r="T422" i="6"/>
  <c r="Q422" i="6"/>
  <c r="F422" i="6"/>
  <c r="AD421" i="6"/>
  <c r="T421" i="6"/>
  <c r="Q421" i="6"/>
  <c r="F421" i="6"/>
  <c r="AD420" i="6"/>
  <c r="T420" i="6"/>
  <c r="Q420" i="6"/>
  <c r="F420" i="6"/>
  <c r="AD419" i="6"/>
  <c r="T419" i="6"/>
  <c r="Q419" i="6"/>
  <c r="F419" i="6"/>
  <c r="AD418" i="6"/>
  <c r="T418" i="6"/>
  <c r="Q418" i="6"/>
  <c r="F418" i="6"/>
  <c r="AD417" i="6"/>
  <c r="T417" i="6"/>
  <c r="Q417" i="6"/>
  <c r="F417" i="6"/>
  <c r="AD416" i="6"/>
  <c r="T416" i="6"/>
  <c r="Q416" i="6"/>
  <c r="F416" i="6"/>
  <c r="AM415" i="6"/>
  <c r="AD415" i="6"/>
  <c r="T415" i="6"/>
  <c r="Q415" i="6"/>
  <c r="F415" i="6"/>
  <c r="AD414" i="6"/>
  <c r="T414" i="6"/>
  <c r="Q414" i="6"/>
  <c r="F414" i="6"/>
  <c r="AD413" i="6"/>
  <c r="T413" i="6"/>
  <c r="Q413" i="6"/>
  <c r="F413" i="6"/>
  <c r="AD412" i="6"/>
  <c r="T412" i="6"/>
  <c r="Q412" i="6"/>
  <c r="F412" i="6"/>
  <c r="AD411" i="6"/>
  <c r="K411" i="6"/>
  <c r="J411" i="6"/>
  <c r="I411" i="6"/>
  <c r="H411" i="6"/>
  <c r="G411" i="6"/>
  <c r="E411" i="6"/>
  <c r="F409" i="6"/>
  <c r="F408" i="6"/>
  <c r="F407" i="6"/>
  <c r="AA406" i="6"/>
  <c r="F406" i="6"/>
  <c r="F405" i="6"/>
  <c r="F404" i="6"/>
  <c r="F403" i="6"/>
  <c r="F402" i="6"/>
  <c r="F401" i="6"/>
  <c r="F400" i="6"/>
  <c r="F399" i="6"/>
  <c r="AA398" i="6"/>
  <c r="F398" i="6"/>
  <c r="F397" i="6"/>
  <c r="F396" i="6"/>
  <c r="AA395" i="6"/>
  <c r="F395" i="6"/>
  <c r="F394" i="6"/>
  <c r="AA393" i="6"/>
  <c r="P393" i="6"/>
  <c r="M393" i="6"/>
  <c r="D393" i="6"/>
  <c r="F392" i="6"/>
  <c r="F391" i="6"/>
  <c r="X390" i="6"/>
  <c r="F390" i="6"/>
  <c r="AF389" i="6"/>
  <c r="AE389" i="6"/>
  <c r="AD389" i="6"/>
  <c r="AC389" i="6"/>
  <c r="AB389" i="6"/>
  <c r="Z389" i="6"/>
  <c r="Y389" i="6"/>
  <c r="X389" i="6"/>
  <c r="K389" i="6"/>
  <c r="J389" i="6"/>
  <c r="I389" i="6"/>
  <c r="H389" i="6"/>
  <c r="G389" i="6"/>
  <c r="E389" i="6"/>
  <c r="C389" i="6"/>
  <c r="X387" i="6"/>
  <c r="T387" i="6"/>
  <c r="Q387" i="6"/>
  <c r="F387" i="6"/>
  <c r="X386" i="6"/>
  <c r="T386" i="6"/>
  <c r="Q386" i="6"/>
  <c r="F386" i="6"/>
  <c r="X385" i="6"/>
  <c r="T385" i="6"/>
  <c r="Q385" i="6"/>
  <c r="F385" i="6"/>
  <c r="AA384" i="6"/>
  <c r="X384" i="6"/>
  <c r="T384" i="6"/>
  <c r="Q384" i="6"/>
  <c r="F384" i="6"/>
  <c r="X383" i="6"/>
  <c r="T383" i="6"/>
  <c r="Q383" i="6"/>
  <c r="F383" i="6"/>
  <c r="X382" i="6"/>
  <c r="T382" i="6"/>
  <c r="Q382" i="6"/>
  <c r="F382" i="6"/>
  <c r="X381" i="6"/>
  <c r="T381" i="6"/>
  <c r="Q381" i="6"/>
  <c r="F381" i="6"/>
  <c r="AA380" i="6"/>
  <c r="X380" i="6"/>
  <c r="T380" i="6"/>
  <c r="Q380" i="6"/>
  <c r="F380" i="6"/>
  <c r="X379" i="6"/>
  <c r="T379" i="6"/>
  <c r="Q379" i="6"/>
  <c r="F379" i="6"/>
  <c r="AA378" i="6"/>
  <c r="X378" i="6"/>
  <c r="T378" i="6"/>
  <c r="Q378" i="6"/>
  <c r="F378" i="6"/>
  <c r="X377" i="6"/>
  <c r="F377" i="6"/>
  <c r="X376" i="6"/>
  <c r="Q376" i="6"/>
  <c r="F376" i="6"/>
  <c r="X375" i="6"/>
  <c r="Q375" i="6"/>
  <c r="F375" i="6"/>
  <c r="AD374" i="6"/>
  <c r="AC374" i="6"/>
  <c r="AB374" i="6"/>
  <c r="Z374" i="6"/>
  <c r="Y374" i="6"/>
  <c r="K374" i="6"/>
  <c r="J374" i="6"/>
  <c r="I374" i="6"/>
  <c r="H374" i="6"/>
  <c r="G374" i="6"/>
  <c r="E374" i="6"/>
  <c r="T372" i="6"/>
  <c r="Q372" i="6"/>
  <c r="T371" i="6"/>
  <c r="T370" i="6"/>
  <c r="T369" i="6"/>
  <c r="T368" i="6"/>
  <c r="Q368" i="6"/>
  <c r="F368" i="6"/>
  <c r="T367" i="6"/>
  <c r="Q367" i="6"/>
  <c r="F367" i="6"/>
  <c r="T366" i="6"/>
  <c r="Q366" i="6"/>
  <c r="F366" i="6"/>
  <c r="T365" i="6"/>
  <c r="Q365" i="6"/>
  <c r="F365" i="6"/>
  <c r="T364" i="6"/>
  <c r="Q364" i="6"/>
  <c r="F364" i="6"/>
  <c r="T363" i="6"/>
  <c r="Q363" i="6"/>
  <c r="F363" i="6"/>
  <c r="T362" i="6"/>
  <c r="F362" i="6"/>
  <c r="X361" i="6"/>
  <c r="T361" i="6"/>
  <c r="Q361" i="6"/>
  <c r="F361" i="6"/>
  <c r="T360" i="6"/>
  <c r="Q360" i="6"/>
  <c r="F360" i="6"/>
  <c r="AA359" i="6"/>
  <c r="T359" i="6"/>
  <c r="Q359" i="6"/>
  <c r="N359" i="6"/>
  <c r="F359" i="6"/>
  <c r="X358" i="6"/>
  <c r="T358" i="6"/>
  <c r="N358" i="6"/>
  <c r="F358" i="6"/>
  <c r="T357" i="6"/>
  <c r="F357" i="6"/>
  <c r="S356" i="6"/>
  <c r="Q356" i="6"/>
  <c r="N356" i="6"/>
  <c r="F356" i="6"/>
  <c r="AD355" i="6"/>
  <c r="AC355" i="6"/>
  <c r="AB355" i="6"/>
  <c r="Z355" i="6"/>
  <c r="Y355" i="6"/>
  <c r="K355" i="6"/>
  <c r="J355" i="6"/>
  <c r="I355" i="6"/>
  <c r="H355" i="6"/>
  <c r="G355" i="6"/>
  <c r="E355" i="6"/>
  <c r="C355" i="6"/>
  <c r="AA353" i="6"/>
  <c r="X353" i="6"/>
  <c r="Q353" i="6"/>
  <c r="F353" i="6"/>
  <c r="AA352" i="6"/>
  <c r="X352" i="6"/>
  <c r="Q352" i="6"/>
  <c r="F352" i="6"/>
  <c r="AA351" i="6"/>
  <c r="X351" i="6"/>
  <c r="Q351" i="6"/>
  <c r="N351" i="6"/>
  <c r="F351" i="6"/>
  <c r="AA350" i="6"/>
  <c r="X350" i="6"/>
  <c r="Q350" i="6"/>
  <c r="F350" i="6"/>
  <c r="AA349" i="6"/>
  <c r="X349" i="6"/>
  <c r="Q349" i="6"/>
  <c r="F349" i="6"/>
  <c r="AA348" i="6"/>
  <c r="X348" i="6"/>
  <c r="Q348" i="6"/>
  <c r="F348" i="6"/>
  <c r="AA347" i="6"/>
  <c r="X347" i="6"/>
  <c r="Q347" i="6"/>
  <c r="F347" i="6"/>
  <c r="AA346" i="6"/>
  <c r="X346" i="6"/>
  <c r="Q346" i="6"/>
  <c r="F346" i="6"/>
  <c r="AA345" i="6"/>
  <c r="X345" i="6"/>
  <c r="Q345" i="6"/>
  <c r="N345" i="6"/>
  <c r="F345" i="6"/>
  <c r="AA344" i="6"/>
  <c r="X344" i="6"/>
  <c r="Q344" i="6"/>
  <c r="N344" i="6"/>
  <c r="F344" i="6"/>
  <c r="AA343" i="6"/>
  <c r="X343" i="6"/>
  <c r="Q343" i="6"/>
  <c r="N343" i="6"/>
  <c r="F343" i="6"/>
  <c r="AA342" i="6"/>
  <c r="X342" i="6"/>
  <c r="Q342" i="6"/>
  <c r="D342" i="6"/>
  <c r="AA341" i="6"/>
  <c r="X341" i="6"/>
  <c r="Q341" i="6"/>
  <c r="N341" i="6"/>
  <c r="F341" i="6"/>
  <c r="AA340" i="6"/>
  <c r="X340" i="6"/>
  <c r="Q340" i="6"/>
  <c r="N340" i="6"/>
  <c r="F340" i="6"/>
  <c r="AD339" i="6"/>
  <c r="AA339" i="6"/>
  <c r="X339" i="6"/>
  <c r="H339" i="6"/>
  <c r="E339" i="6"/>
  <c r="T330" i="6"/>
  <c r="Q330" i="6"/>
  <c r="F330" i="6"/>
  <c r="T328" i="6"/>
  <c r="Q328" i="6"/>
  <c r="F328" i="6"/>
  <c r="T324" i="6"/>
  <c r="Q324" i="6"/>
  <c r="T323" i="6"/>
  <c r="Q323" i="6"/>
  <c r="F323" i="6"/>
  <c r="T322" i="6"/>
  <c r="Q322" i="6"/>
  <c r="F322" i="6"/>
  <c r="T321" i="6"/>
  <c r="Q321" i="6"/>
  <c r="F321" i="6"/>
  <c r="T318" i="6"/>
  <c r="Q318" i="6"/>
  <c r="F318" i="6"/>
  <c r="T317" i="6"/>
  <c r="Q317" i="6"/>
  <c r="F317" i="6"/>
  <c r="T316" i="6"/>
  <c r="Q316" i="6"/>
  <c r="F316" i="6"/>
  <c r="T314" i="6"/>
  <c r="Q314" i="6"/>
  <c r="F314" i="6"/>
  <c r="T313" i="6"/>
  <c r="Q313" i="6"/>
  <c r="F313" i="6"/>
  <c r="T312" i="6"/>
  <c r="Q312" i="6"/>
  <c r="F312" i="6"/>
  <c r="T311" i="6"/>
  <c r="Q311" i="6"/>
  <c r="F311" i="6"/>
  <c r="Q309" i="6"/>
  <c r="F309" i="6"/>
  <c r="AG308" i="6"/>
  <c r="AF308" i="6"/>
  <c r="AE308" i="6"/>
  <c r="AD308" i="6"/>
  <c r="AC308" i="6"/>
  <c r="AB308" i="6"/>
  <c r="AA308" i="6"/>
  <c r="Z308" i="6"/>
  <c r="Y308" i="6"/>
  <c r="X308" i="6"/>
  <c r="W308" i="6"/>
  <c r="V308" i="6"/>
  <c r="S308" i="6"/>
  <c r="P308" i="6"/>
  <c r="M308" i="6"/>
  <c r="K308" i="6"/>
  <c r="Q272" i="6"/>
  <c r="N272" i="6"/>
  <c r="F272" i="6"/>
  <c r="AA268" i="6"/>
  <c r="X268" i="6"/>
  <c r="F268" i="6"/>
  <c r="Q266" i="6"/>
  <c r="N266" i="6"/>
  <c r="F266" i="6"/>
  <c r="Q264" i="6"/>
  <c r="N264" i="6"/>
  <c r="F264" i="6"/>
  <c r="Q261" i="6"/>
  <c r="N261" i="6"/>
  <c r="F261" i="6"/>
  <c r="F258" i="6"/>
  <c r="AA257" i="6"/>
  <c r="X257" i="6"/>
  <c r="N257" i="6"/>
  <c r="F257" i="6"/>
  <c r="Q256" i="6"/>
  <c r="N256" i="6"/>
  <c r="F256" i="6"/>
  <c r="AA254" i="6"/>
  <c r="X254" i="6"/>
  <c r="N254" i="6"/>
  <c r="F254" i="6"/>
  <c r="AA253" i="6"/>
  <c r="X253" i="6"/>
  <c r="N253" i="6"/>
  <c r="F253" i="6"/>
  <c r="AA252" i="6"/>
  <c r="X252" i="6"/>
  <c r="N252" i="6"/>
  <c r="F252" i="6"/>
  <c r="AA251" i="6"/>
  <c r="X251" i="6"/>
  <c r="Q251" i="6"/>
  <c r="F251" i="6"/>
  <c r="X250" i="6"/>
  <c r="Q250" i="6"/>
  <c r="N250" i="6"/>
  <c r="F250" i="6"/>
  <c r="X249" i="6"/>
  <c r="Q249" i="6"/>
  <c r="F249" i="6"/>
  <c r="AA248" i="6"/>
  <c r="X248" i="6"/>
  <c r="K248" i="6"/>
  <c r="J248" i="6"/>
  <c r="I248" i="6"/>
  <c r="H248" i="6"/>
  <c r="E248" i="6"/>
  <c r="D248" i="6"/>
  <c r="C248" i="6"/>
  <c r="Q247" i="6"/>
  <c r="N247" i="6"/>
  <c r="F247" i="6"/>
  <c r="Q243" i="6"/>
  <c r="N243" i="6"/>
  <c r="F243" i="6"/>
  <c r="Q240" i="6"/>
  <c r="N240" i="6"/>
  <c r="F240" i="6"/>
  <c r="X238" i="6"/>
  <c r="Q238" i="6"/>
  <c r="N238" i="6"/>
  <c r="F238" i="6"/>
  <c r="Q234" i="6"/>
  <c r="N234" i="6"/>
  <c r="F234" i="6"/>
  <c r="Q232" i="6"/>
  <c r="N232" i="6"/>
  <c r="F232" i="6"/>
  <c r="X227" i="6"/>
  <c r="Q227" i="6"/>
  <c r="N227" i="6"/>
  <c r="F227" i="6"/>
  <c r="Q226" i="6"/>
  <c r="N226" i="6"/>
  <c r="F226" i="6"/>
  <c r="Q225" i="6"/>
  <c r="N225" i="6"/>
  <c r="F225" i="6"/>
  <c r="AA224" i="6"/>
  <c r="X224" i="6"/>
  <c r="Q224" i="6"/>
  <c r="N224" i="6"/>
  <c r="F224" i="6"/>
  <c r="AA223" i="6"/>
  <c r="X223" i="6"/>
  <c r="Q223" i="6"/>
  <c r="N223" i="6"/>
  <c r="F223" i="6"/>
  <c r="AA222" i="6"/>
  <c r="X222" i="6"/>
  <c r="Q222" i="6"/>
  <c r="N222" i="6"/>
  <c r="F222" i="6"/>
  <c r="X221" i="6"/>
  <c r="Q221" i="6"/>
  <c r="N221" i="6"/>
  <c r="F221" i="6"/>
  <c r="X220" i="6"/>
  <c r="Q220" i="6"/>
  <c r="N220" i="6"/>
  <c r="F220" i="6"/>
  <c r="X219" i="6"/>
  <c r="Q219" i="6"/>
  <c r="N219" i="6"/>
  <c r="F219" i="6"/>
  <c r="AC218" i="6"/>
  <c r="AB218" i="6"/>
  <c r="AA218" i="6"/>
  <c r="Z218" i="6"/>
  <c r="Y218" i="6"/>
  <c r="X218" i="6"/>
  <c r="K218" i="6"/>
  <c r="J218" i="6"/>
  <c r="I218" i="6"/>
  <c r="H218" i="6"/>
  <c r="S209" i="6"/>
  <c r="Q209" i="6"/>
  <c r="F209" i="6"/>
  <c r="S208" i="6"/>
  <c r="Q208" i="6"/>
  <c r="F208" i="6"/>
  <c r="S207" i="6"/>
  <c r="Q207" i="6"/>
  <c r="F207" i="6"/>
  <c r="S206" i="6"/>
  <c r="Q206" i="6"/>
  <c r="F206" i="6"/>
  <c r="W204" i="6"/>
  <c r="S204" i="6"/>
  <c r="Q204" i="6"/>
  <c r="F204" i="6"/>
  <c r="W198" i="6"/>
  <c r="S198" i="6"/>
  <c r="Q198" i="6"/>
  <c r="F198" i="6"/>
  <c r="W197" i="6"/>
  <c r="S197" i="6"/>
  <c r="Q197" i="6"/>
  <c r="F197" i="6"/>
  <c r="W196" i="6"/>
  <c r="S196" i="6"/>
  <c r="Q196" i="6"/>
  <c r="F196" i="6"/>
  <c r="W195" i="6"/>
  <c r="S195" i="6"/>
  <c r="Q195" i="6"/>
  <c r="F195" i="6"/>
  <c r="S194" i="6"/>
  <c r="Q194" i="6"/>
  <c r="F194" i="6"/>
  <c r="S193" i="6"/>
  <c r="Q193" i="6"/>
  <c r="F193" i="6"/>
  <c r="S192" i="6"/>
  <c r="Q192" i="6"/>
  <c r="F192" i="6"/>
  <c r="S191" i="6"/>
  <c r="Q191" i="6"/>
  <c r="F191" i="6"/>
  <c r="P190" i="6"/>
  <c r="F190" i="6"/>
  <c r="AJ189" i="6"/>
  <c r="P189" i="6"/>
  <c r="N189" i="6"/>
  <c r="F189" i="6"/>
  <c r="AG188" i="6"/>
  <c r="AF188" i="6"/>
  <c r="AE188" i="6"/>
  <c r="AD188" i="6"/>
  <c r="AC188" i="6"/>
  <c r="AB188" i="6"/>
  <c r="AA188" i="6"/>
  <c r="Z188" i="6"/>
  <c r="Y188" i="6"/>
  <c r="X188" i="6"/>
  <c r="V188" i="6"/>
  <c r="U188" i="6"/>
  <c r="M188" i="6"/>
  <c r="L188" i="6"/>
  <c r="K188" i="6"/>
  <c r="I188" i="6"/>
  <c r="H188" i="6"/>
  <c r="G188" i="6"/>
  <c r="E188" i="6"/>
  <c r="D188" i="6"/>
  <c r="C188" i="6"/>
  <c r="AD186" i="6"/>
  <c r="AA186" i="6"/>
  <c r="F186" i="6"/>
  <c r="AD185" i="6"/>
  <c r="AA185" i="6"/>
  <c r="F185" i="6"/>
  <c r="AD184" i="6"/>
  <c r="AA184" i="6"/>
  <c r="X184" i="6"/>
  <c r="F184" i="6"/>
  <c r="C184" i="6"/>
  <c r="AD183" i="6"/>
  <c r="AA183" i="6"/>
  <c r="X183" i="6"/>
  <c r="F183" i="6"/>
  <c r="AD182" i="6"/>
  <c r="AA182" i="6"/>
  <c r="X182" i="6"/>
  <c r="F182" i="6"/>
  <c r="AD181" i="6"/>
  <c r="AA181" i="6"/>
  <c r="X181" i="6"/>
  <c r="F181" i="6"/>
  <c r="AD180" i="6"/>
  <c r="AA180" i="6"/>
  <c r="X180" i="6"/>
  <c r="F180" i="6"/>
  <c r="C180" i="6"/>
  <c r="AD179" i="6"/>
  <c r="AA179" i="6"/>
  <c r="X179" i="6"/>
  <c r="F179" i="6"/>
  <c r="C179" i="6"/>
  <c r="AD178" i="6"/>
  <c r="AA178" i="6"/>
  <c r="X178" i="6"/>
  <c r="F178" i="6"/>
  <c r="C178" i="6"/>
  <c r="AD177" i="6"/>
  <c r="AA177" i="6"/>
  <c r="X177" i="6"/>
  <c r="F177" i="6"/>
  <c r="AD176" i="6"/>
  <c r="AA176" i="6"/>
  <c r="X176" i="6"/>
  <c r="F176" i="6"/>
  <c r="C176" i="6"/>
  <c r="AD175" i="6"/>
  <c r="AA175" i="6"/>
  <c r="X175" i="6"/>
  <c r="F175" i="6"/>
  <c r="AD174" i="6"/>
  <c r="AA174" i="6"/>
  <c r="X174" i="6"/>
  <c r="F174" i="6"/>
  <c r="C174" i="6"/>
  <c r="AD173" i="6"/>
  <c r="AA173" i="6"/>
  <c r="X173" i="6"/>
  <c r="F173" i="6"/>
  <c r="AD172" i="6"/>
  <c r="AA172" i="6"/>
  <c r="X172" i="6"/>
  <c r="F172" i="6"/>
  <c r="AD171" i="6"/>
  <c r="AA171" i="6"/>
  <c r="X171" i="6"/>
  <c r="F171" i="6"/>
  <c r="C171" i="6"/>
  <c r="AD170" i="6"/>
  <c r="AA170" i="6"/>
  <c r="X170" i="6"/>
  <c r="F170" i="6"/>
  <c r="C170" i="6"/>
  <c r="AD169" i="6"/>
  <c r="AA169" i="6"/>
  <c r="X169" i="6"/>
  <c r="F169" i="6"/>
  <c r="C169" i="6"/>
  <c r="AF168" i="6"/>
  <c r="AE168" i="6"/>
  <c r="AC168" i="6"/>
  <c r="AB168" i="6"/>
  <c r="Z168" i="6"/>
  <c r="Y168" i="6"/>
  <c r="K168" i="6"/>
  <c r="J168" i="6"/>
  <c r="I168" i="6"/>
  <c r="H168" i="6"/>
  <c r="G168" i="6"/>
  <c r="E168" i="6"/>
  <c r="D168" i="6"/>
  <c r="K161" i="6"/>
  <c r="J161" i="6"/>
  <c r="I161" i="6"/>
  <c r="H161" i="6"/>
  <c r="G161" i="6"/>
  <c r="W147" i="6"/>
  <c r="V147" i="6"/>
  <c r="U147" i="6"/>
  <c r="T147" i="6"/>
  <c r="S147" i="6"/>
  <c r="J147" i="6"/>
  <c r="I147" i="6"/>
  <c r="H147" i="6"/>
  <c r="G147" i="6"/>
  <c r="E147" i="6"/>
  <c r="D147" i="6"/>
  <c r="AF139" i="6"/>
  <c r="AA139" i="6"/>
  <c r="X139" i="6"/>
  <c r="S139" i="6"/>
  <c r="P139" i="6"/>
  <c r="M139" i="6"/>
  <c r="D139" i="6"/>
  <c r="AF138" i="6"/>
  <c r="AA138" i="6"/>
  <c r="X138" i="6"/>
  <c r="F138" i="6"/>
  <c r="AF137" i="6"/>
  <c r="AE137" i="6"/>
  <c r="AA137" i="6"/>
  <c r="X137" i="6"/>
  <c r="F137" i="6"/>
  <c r="AF136" i="6"/>
  <c r="AA136" i="6"/>
  <c r="X136" i="6"/>
  <c r="F136" i="6"/>
  <c r="F135" i="6"/>
  <c r="AF134" i="6"/>
  <c r="AA134" i="6"/>
  <c r="X134" i="6"/>
  <c r="F134" i="6"/>
  <c r="AC133" i="6"/>
  <c r="AB133" i="6"/>
  <c r="Z133" i="6"/>
  <c r="Y133" i="6"/>
  <c r="W133" i="6"/>
  <c r="V133" i="6"/>
  <c r="U133" i="6"/>
  <c r="K133" i="6"/>
  <c r="J133" i="6"/>
  <c r="I133" i="6"/>
  <c r="H133" i="6"/>
  <c r="G133" i="6"/>
  <c r="D127" i="6"/>
  <c r="D126" i="6"/>
  <c r="AA123" i="6"/>
  <c r="D123" i="6"/>
  <c r="D122" i="6"/>
  <c r="AA121" i="6"/>
  <c r="X121" i="6"/>
  <c r="F121" i="6"/>
  <c r="AA120" i="6"/>
  <c r="X120" i="6"/>
  <c r="AC119" i="6"/>
  <c r="AB119" i="6"/>
  <c r="Z119" i="6"/>
  <c r="Y119" i="6"/>
  <c r="T119" i="6"/>
  <c r="S119" i="6"/>
  <c r="R119" i="6"/>
  <c r="Q119" i="6"/>
  <c r="P119" i="6"/>
  <c r="O119" i="6"/>
  <c r="N119" i="6"/>
  <c r="M119" i="6"/>
  <c r="L119" i="6"/>
  <c r="K119" i="6"/>
  <c r="J119" i="6"/>
  <c r="I119" i="6"/>
  <c r="F119" i="6"/>
  <c r="E119" i="6"/>
  <c r="C119" i="6"/>
  <c r="F117" i="6"/>
  <c r="F116" i="6"/>
  <c r="F115" i="6"/>
  <c r="F114" i="6"/>
  <c r="F113" i="6"/>
  <c r="F112" i="6"/>
  <c r="F111" i="6"/>
  <c r="F110" i="6"/>
  <c r="J109" i="6"/>
  <c r="I109" i="6"/>
  <c r="H109" i="6"/>
  <c r="G109" i="6"/>
  <c r="E109" i="6"/>
  <c r="AA107" i="6"/>
  <c r="F107" i="6"/>
  <c r="AA106" i="6"/>
  <c r="F106" i="6"/>
  <c r="AA105" i="6"/>
  <c r="F105" i="6"/>
  <c r="AA104" i="6"/>
  <c r="F104" i="6"/>
  <c r="AA103" i="6"/>
  <c r="F103" i="6"/>
  <c r="AA102" i="6"/>
  <c r="F102" i="6"/>
  <c r="AA101" i="6"/>
  <c r="F101" i="6"/>
  <c r="F100" i="6"/>
  <c r="F99" i="6"/>
  <c r="AA98" i="6"/>
  <c r="F98" i="6"/>
  <c r="AA97" i="6"/>
  <c r="F97" i="6"/>
  <c r="K96" i="6"/>
  <c r="J96" i="6"/>
  <c r="I96" i="6"/>
  <c r="H96" i="6"/>
  <c r="G96" i="6"/>
  <c r="F96" i="6"/>
  <c r="E96" i="6"/>
  <c r="C96" i="6"/>
  <c r="AA94" i="6"/>
  <c r="X94" i="6"/>
  <c r="F94" i="6"/>
  <c r="AA93" i="6"/>
  <c r="X93" i="6"/>
  <c r="F93" i="6"/>
  <c r="AA92" i="6"/>
  <c r="X92" i="6"/>
  <c r="F92" i="6"/>
  <c r="AA91" i="6"/>
  <c r="X91" i="6"/>
  <c r="F91" i="6"/>
  <c r="AA90" i="6"/>
  <c r="X90" i="6"/>
  <c r="F90" i="6"/>
  <c r="AA89" i="6"/>
  <c r="X89" i="6"/>
  <c r="F89" i="6"/>
  <c r="AA88" i="6"/>
  <c r="X88" i="6"/>
  <c r="F88" i="6"/>
  <c r="AA87" i="6"/>
  <c r="X87" i="6"/>
  <c r="F87" i="6"/>
  <c r="AA86" i="6"/>
  <c r="X86" i="6"/>
  <c r="F86" i="6"/>
  <c r="AA85" i="6"/>
  <c r="X85" i="6"/>
  <c r="F85" i="6"/>
  <c r="AA84" i="6"/>
  <c r="X84" i="6"/>
  <c r="F84" i="6"/>
  <c r="AA83" i="6"/>
  <c r="X83" i="6"/>
  <c r="F83" i="6"/>
  <c r="AA82" i="6"/>
  <c r="X82" i="6"/>
  <c r="F82" i="6"/>
  <c r="AA81" i="6"/>
  <c r="X81" i="6"/>
  <c r="F81" i="6"/>
  <c r="AD80" i="6"/>
  <c r="AC80" i="6"/>
  <c r="AB80" i="6"/>
  <c r="Z80" i="6"/>
  <c r="Y80" i="6"/>
  <c r="K80" i="6"/>
  <c r="J80" i="6"/>
  <c r="I80" i="6"/>
  <c r="H80" i="6"/>
  <c r="G80" i="6"/>
  <c r="E80" i="6"/>
  <c r="C80" i="6"/>
  <c r="X61" i="6"/>
  <c r="F61" i="6"/>
  <c r="P61" i="6" s="1"/>
  <c r="Q61" i="6" s="1"/>
  <c r="AA60" i="6"/>
  <c r="X60" i="6"/>
  <c r="F60" i="6"/>
  <c r="AA59" i="6"/>
  <c r="X59" i="6"/>
  <c r="F59" i="6"/>
  <c r="AA58" i="6"/>
  <c r="X58" i="6"/>
  <c r="F58" i="6"/>
  <c r="AA57" i="6"/>
  <c r="X57" i="6"/>
  <c r="Q57" i="6"/>
  <c r="F57" i="6"/>
  <c r="AA56" i="6"/>
  <c r="X56" i="6"/>
  <c r="T56" i="6"/>
  <c r="Q56" i="6"/>
  <c r="F56" i="6"/>
  <c r="AA55" i="6"/>
  <c r="X55" i="6"/>
  <c r="T55" i="6"/>
  <c r="Q55" i="6"/>
  <c r="N55" i="6"/>
  <c r="AA54" i="6"/>
  <c r="X54" i="6"/>
  <c r="T54" i="6"/>
  <c r="Q54" i="6"/>
  <c r="N54" i="6"/>
  <c r="F54" i="6"/>
  <c r="AA53" i="6"/>
  <c r="X53" i="6"/>
  <c r="Q53" i="6"/>
  <c r="F53" i="6"/>
  <c r="AD37" i="6"/>
  <c r="F37" i="6"/>
  <c r="S37" i="6" s="1"/>
  <c r="T37" i="6" s="1"/>
  <c r="D37" i="6"/>
  <c r="P37" i="6" s="1"/>
  <c r="Q37" i="6" s="1"/>
  <c r="F36" i="6"/>
  <c r="AA35" i="6"/>
  <c r="F35" i="6"/>
  <c r="D35" i="6" s="1"/>
  <c r="AA34" i="6"/>
  <c r="F34" i="6"/>
  <c r="AA33" i="6"/>
  <c r="F33" i="6"/>
  <c r="D33" i="6" s="1"/>
  <c r="AA32" i="6"/>
  <c r="F32" i="6"/>
  <c r="D32" i="6" s="1"/>
  <c r="M32" i="6" s="1"/>
  <c r="AA31" i="6"/>
  <c r="F31" i="6"/>
  <c r="AA30" i="6"/>
  <c r="F30" i="6"/>
  <c r="AA29" i="6"/>
  <c r="X28" i="6"/>
  <c r="F28" i="6"/>
  <c r="M28" i="6" s="1"/>
  <c r="N28" i="6" s="1"/>
  <c r="P185" i="10" l="1"/>
  <c r="P11" i="10"/>
  <c r="P9" i="10" s="1"/>
  <c r="F197" i="10"/>
  <c r="J77" i="10"/>
  <c r="J10" i="10"/>
  <c r="J9" i="10" s="1"/>
  <c r="G53" i="10"/>
  <c r="AN12" i="14"/>
  <c r="D119" i="14"/>
  <c r="D645" i="14"/>
  <c r="C645" i="14" s="1"/>
  <c r="D613" i="14"/>
  <c r="C613" i="14" s="1"/>
  <c r="D552" i="14"/>
  <c r="C532" i="14"/>
  <c r="D723" i="14"/>
  <c r="C723" i="14" s="1"/>
  <c r="D551" i="14"/>
  <c r="C551" i="14" s="1"/>
  <c r="C512" i="14"/>
  <c r="D510" i="14"/>
  <c r="C510" i="14" s="1"/>
  <c r="D508" i="14"/>
  <c r="C508" i="14" s="1"/>
  <c r="D495" i="14"/>
  <c r="C495" i="14" s="1"/>
  <c r="D492" i="14"/>
  <c r="C492" i="14" s="1"/>
  <c r="D476" i="14"/>
  <c r="C476" i="14" s="1"/>
  <c r="C471" i="14"/>
  <c r="D460" i="14"/>
  <c r="C460" i="14" s="1"/>
  <c r="D458" i="14"/>
  <c r="C458" i="14" s="1"/>
  <c r="D455" i="14"/>
  <c r="C455" i="14" s="1"/>
  <c r="D454" i="14"/>
  <c r="C454" i="14" s="1"/>
  <c r="C451" i="14"/>
  <c r="D450" i="14"/>
  <c r="C450" i="14" s="1"/>
  <c r="D449" i="14"/>
  <c r="D438" i="14"/>
  <c r="C438" i="14" s="1"/>
  <c r="D430" i="14"/>
  <c r="C430" i="14" s="1"/>
  <c r="D417" i="14"/>
  <c r="C417" i="14" s="1"/>
  <c r="D396" i="14"/>
  <c r="C396" i="14" s="1"/>
  <c r="D198" i="14"/>
  <c r="D100" i="14"/>
  <c r="C100" i="14" s="1"/>
  <c r="W725" i="14"/>
  <c r="W726" i="14"/>
  <c r="W727" i="14"/>
  <c r="W728" i="14"/>
  <c r="W729" i="14"/>
  <c r="W730" i="14"/>
  <c r="W731" i="14"/>
  <c r="W732" i="14"/>
  <c r="W733" i="14"/>
  <c r="W734" i="14"/>
  <c r="D669" i="14"/>
  <c r="C669" i="14" s="1"/>
  <c r="D653" i="14"/>
  <c r="C653" i="14" s="1"/>
  <c r="D635" i="14"/>
  <c r="C616" i="14"/>
  <c r="C611" i="14"/>
  <c r="D569" i="14"/>
  <c r="C552" i="14"/>
  <c r="D546" i="14"/>
  <c r="D541" i="14"/>
  <c r="C541" i="14" s="1"/>
  <c r="D534" i="14"/>
  <c r="C534" i="14" s="1"/>
  <c r="C531" i="14"/>
  <c r="D530" i="14"/>
  <c r="C530" i="14" s="1"/>
  <c r="C528" i="14"/>
  <c r="D527" i="14"/>
  <c r="C527" i="14" s="1"/>
  <c r="D525" i="14"/>
  <c r="C525" i="14" s="1"/>
  <c r="C524" i="14"/>
  <c r="C523" i="14"/>
  <c r="D522" i="14"/>
  <c r="C522" i="14" s="1"/>
  <c r="D521" i="14"/>
  <c r="C521" i="14" s="1"/>
  <c r="C520" i="14"/>
  <c r="C519" i="14"/>
  <c r="C518" i="14"/>
  <c r="D517" i="14"/>
  <c r="C517" i="14" s="1"/>
  <c r="C516" i="14"/>
  <c r="D514" i="14"/>
  <c r="C514" i="14" s="1"/>
  <c r="D513" i="14"/>
  <c r="C513" i="14" s="1"/>
  <c r="C511" i="14"/>
  <c r="D509" i="14"/>
  <c r="C509" i="14" s="1"/>
  <c r="C506" i="14"/>
  <c r="C504" i="14"/>
  <c r="D503" i="14"/>
  <c r="C503" i="14" s="1"/>
  <c r="D500" i="14"/>
  <c r="D494" i="14"/>
  <c r="C494" i="14" s="1"/>
  <c r="C491" i="14"/>
  <c r="D489" i="14"/>
  <c r="C489" i="14" s="1"/>
  <c r="C487" i="14"/>
  <c r="D486" i="14"/>
  <c r="C486" i="14" s="1"/>
  <c r="C485" i="14"/>
  <c r="D484" i="14"/>
  <c r="C484" i="14" s="1"/>
  <c r="C483" i="14"/>
  <c r="C482" i="14"/>
  <c r="C481" i="14"/>
  <c r="D480" i="14"/>
  <c r="C480" i="14" s="1"/>
  <c r="C479" i="14"/>
  <c r="C477" i="14"/>
  <c r="D475" i="14"/>
  <c r="C475" i="14" s="1"/>
  <c r="D474" i="14"/>
  <c r="C474" i="14" s="1"/>
  <c r="C473" i="14"/>
  <c r="C470" i="14"/>
  <c r="D456" i="14"/>
  <c r="C456" i="14" s="1"/>
  <c r="D453" i="14"/>
  <c r="C453" i="14" s="1"/>
  <c r="D452" i="14"/>
  <c r="C452" i="14" s="1"/>
  <c r="C441" i="14"/>
  <c r="C439" i="14"/>
  <c r="D436" i="14"/>
  <c r="C432" i="14"/>
  <c r="C431" i="14"/>
  <c r="C423" i="14"/>
  <c r="C421" i="14"/>
  <c r="D413" i="14"/>
  <c r="C413" i="14" s="1"/>
  <c r="D411" i="14"/>
  <c r="C411" i="14" s="1"/>
  <c r="D405" i="14"/>
  <c r="D393" i="14"/>
  <c r="D389" i="14"/>
  <c r="D256" i="14"/>
  <c r="D255" i="14"/>
  <c r="C255" i="14" s="1"/>
  <c r="C250" i="14"/>
  <c r="D249" i="14"/>
  <c r="C249" i="14" s="1"/>
  <c r="D247" i="14"/>
  <c r="C247" i="14" s="1"/>
  <c r="D241" i="14"/>
  <c r="C241" i="14" s="1"/>
  <c r="C237" i="14"/>
  <c r="D236" i="14"/>
  <c r="C236" i="14" s="1"/>
  <c r="D234" i="14"/>
  <c r="C234" i="14" s="1"/>
  <c r="C220" i="14"/>
  <c r="C214" i="14"/>
  <c r="D212" i="14"/>
  <c r="D205" i="14"/>
  <c r="C205" i="14" s="1"/>
  <c r="D197" i="14"/>
  <c r="C197" i="14" s="1"/>
  <c r="D170" i="14"/>
  <c r="D169" i="14"/>
  <c r="C169" i="14" s="1"/>
  <c r="D161" i="14"/>
  <c r="C161" i="14" s="1"/>
  <c r="D139" i="14"/>
  <c r="C139" i="14" s="1"/>
  <c r="C138" i="14"/>
  <c r="D136" i="14"/>
  <c r="D133" i="14"/>
  <c r="D128" i="14"/>
  <c r="C128" i="14" s="1"/>
  <c r="C119" i="14"/>
  <c r="C116" i="14"/>
  <c r="C112" i="14"/>
  <c r="D103" i="14"/>
  <c r="C103" i="14" s="1"/>
  <c r="D98" i="14"/>
  <c r="D93" i="14"/>
  <c r="D75" i="14"/>
  <c r="D65" i="14"/>
  <c r="D57" i="14"/>
  <c r="D542" i="14"/>
  <c r="D246" i="14"/>
  <c r="C246" i="14" s="1"/>
  <c r="C231" i="14"/>
  <c r="C230" i="14"/>
  <c r="D189" i="14"/>
  <c r="C245" i="14"/>
  <c r="D154" i="14"/>
  <c r="C154" i="14" s="1"/>
  <c r="D545" i="14"/>
  <c r="D538" i="14"/>
  <c r="C538" i="14" s="1"/>
  <c r="D533" i="14"/>
  <c r="C533" i="14" s="1"/>
  <c r="D268" i="14"/>
  <c r="C268" i="14" s="1"/>
  <c r="D254" i="14"/>
  <c r="C254" i="14" s="1"/>
  <c r="D253" i="14"/>
  <c r="C253" i="14" s="1"/>
  <c r="D252" i="14"/>
  <c r="C252" i="14" s="1"/>
  <c r="C251" i="14"/>
  <c r="D248" i="14"/>
  <c r="C248" i="14" s="1"/>
  <c r="C243" i="14"/>
  <c r="D242" i="14"/>
  <c r="C242" i="14" s="1"/>
  <c r="D240" i="14"/>
  <c r="C240" i="14" s="1"/>
  <c r="D239" i="14"/>
  <c r="C239" i="14" s="1"/>
  <c r="C238" i="14"/>
  <c r="C235" i="14"/>
  <c r="D232" i="14"/>
  <c r="C232" i="14" s="1"/>
  <c r="D222" i="14"/>
  <c r="C222" i="14" s="1"/>
  <c r="D217" i="14"/>
  <c r="C217" i="14" s="1"/>
  <c r="D211" i="14"/>
  <c r="D182" i="14"/>
  <c r="D178" i="14"/>
  <c r="D175" i="14"/>
  <c r="D167" i="14"/>
  <c r="C167" i="14" s="1"/>
  <c r="D162" i="14"/>
  <c r="C162" i="14" s="1"/>
  <c r="D159" i="14"/>
  <c r="D151" i="14"/>
  <c r="C146" i="14"/>
  <c r="D539" i="14"/>
  <c r="C539" i="14" s="1"/>
  <c r="D409" i="14"/>
  <c r="C409" i="14" s="1"/>
  <c r="C449" i="14"/>
  <c r="D448" i="14"/>
  <c r="C448" i="14" s="1"/>
  <c r="C436" i="14"/>
  <c r="D433" i="14"/>
  <c r="C433" i="14" s="1"/>
  <c r="D651" i="14"/>
  <c r="C651" i="14" s="1"/>
  <c r="D648" i="14"/>
  <c r="D594" i="14"/>
  <c r="D583" i="14"/>
  <c r="C583" i="14" s="1"/>
  <c r="D553" i="14"/>
  <c r="C553" i="14" s="1"/>
  <c r="D537" i="14"/>
  <c r="C537" i="14" s="1"/>
  <c r="D536" i="14"/>
  <c r="C536" i="14" s="1"/>
  <c r="D535" i="14"/>
  <c r="C535" i="14" s="1"/>
  <c r="C447" i="14"/>
  <c r="C445" i="14"/>
  <c r="D444" i="14"/>
  <c r="C444" i="14" s="1"/>
  <c r="C443" i="14"/>
  <c r="C440" i="14"/>
  <c r="D437" i="14"/>
  <c r="D435" i="14"/>
  <c r="C435" i="14" s="1"/>
  <c r="D434" i="14"/>
  <c r="C434" i="14" s="1"/>
  <c r="C429" i="14"/>
  <c r="C428" i="14"/>
  <c r="D427" i="14"/>
  <c r="C427" i="14" s="1"/>
  <c r="D426" i="14"/>
  <c r="C426" i="14" s="1"/>
  <c r="D425" i="14"/>
  <c r="C425" i="14" s="1"/>
  <c r="D422" i="14"/>
  <c r="C422" i="14" s="1"/>
  <c r="D418" i="14"/>
  <c r="C418" i="14" s="1"/>
  <c r="D415" i="14"/>
  <c r="C415" i="14" s="1"/>
  <c r="D414" i="14"/>
  <c r="C414" i="14" s="1"/>
  <c r="D408" i="14"/>
  <c r="C408" i="14" s="1"/>
  <c r="D407" i="14"/>
  <c r="C407" i="14" s="1"/>
  <c r="D399" i="14"/>
  <c r="D387" i="14"/>
  <c r="D385" i="14"/>
  <c r="C385" i="14" s="1"/>
  <c r="D379" i="14"/>
  <c r="D715" i="14"/>
  <c r="D713" i="14"/>
  <c r="D696" i="14"/>
  <c r="C696" i="14" s="1"/>
  <c r="D638" i="14"/>
  <c r="D632" i="14"/>
  <c r="D618" i="14"/>
  <c r="C618" i="14" s="1"/>
  <c r="D609" i="14"/>
  <c r="D587" i="14"/>
  <c r="D579" i="14"/>
  <c r="D566" i="14"/>
  <c r="C566" i="14" s="1"/>
  <c r="D28" i="14"/>
  <c r="D540" i="14"/>
  <c r="C540" i="14" s="1"/>
  <c r="D684" i="14"/>
  <c r="D664" i="14"/>
  <c r="C664" i="14" s="1"/>
  <c r="C642" i="14"/>
  <c r="D627" i="14"/>
  <c r="C627" i="14" s="1"/>
  <c r="D586" i="14"/>
  <c r="D568" i="14"/>
  <c r="D550" i="14"/>
  <c r="C550" i="14" s="1"/>
  <c r="D547" i="14"/>
  <c r="C547" i="14" s="1"/>
  <c r="C546" i="14"/>
  <c r="D619" i="14"/>
  <c r="D589" i="14"/>
  <c r="D573" i="14"/>
  <c r="C573" i="14" s="1"/>
  <c r="D571" i="14"/>
  <c r="D557" i="14"/>
  <c r="D549" i="14"/>
  <c r="C549" i="14" s="1"/>
  <c r="D548" i="14"/>
  <c r="C548" i="14" s="1"/>
  <c r="D544" i="14"/>
  <c r="C544" i="14" s="1"/>
  <c r="D543" i="14"/>
  <c r="C543" i="14" s="1"/>
  <c r="C542" i="14"/>
  <c r="D700" i="14"/>
  <c r="D686" i="14"/>
  <c r="C686" i="14" s="1"/>
  <c r="D675" i="14"/>
  <c r="D674" i="14"/>
  <c r="C674" i="14" s="1"/>
  <c r="D671" i="14"/>
  <c r="C671" i="14" s="1"/>
  <c r="D662" i="14"/>
  <c r="D655" i="14"/>
  <c r="C655" i="14" s="1"/>
  <c r="D654" i="14"/>
  <c r="C654" i="14" s="1"/>
  <c r="D639" i="14"/>
  <c r="D636" i="14"/>
  <c r="C636" i="14" s="1"/>
  <c r="D633" i="14"/>
  <c r="D630" i="14"/>
  <c r="D629" i="14"/>
  <c r="D620" i="14"/>
  <c r="C620" i="14" s="1"/>
  <c r="D614" i="14"/>
  <c r="C614" i="14" s="1"/>
  <c r="D607" i="14"/>
  <c r="C607" i="14" s="1"/>
  <c r="D606" i="14"/>
  <c r="C606" i="14" s="1"/>
  <c r="D605" i="14"/>
  <c r="C605" i="14" s="1"/>
  <c r="D604" i="14"/>
  <c r="D598" i="14"/>
  <c r="C598" i="14" s="1"/>
  <c r="D597" i="14"/>
  <c r="C597" i="14" s="1"/>
  <c r="D596" i="14"/>
  <c r="C596" i="14" s="1"/>
  <c r="D595" i="14"/>
  <c r="C595" i="14" s="1"/>
  <c r="D593" i="14"/>
  <c r="C579" i="14"/>
  <c r="C571" i="14"/>
  <c r="D570" i="14"/>
  <c r="C570" i="14" s="1"/>
  <c r="D564" i="14"/>
  <c r="C564" i="14" s="1"/>
  <c r="D562" i="14"/>
  <c r="C562" i="14" s="1"/>
  <c r="C557" i="14"/>
  <c r="D556" i="14"/>
  <c r="C556" i="14" s="1"/>
  <c r="D555" i="14"/>
  <c r="C555" i="14" s="1"/>
  <c r="D173" i="14"/>
  <c r="C173" i="14" s="1"/>
  <c r="D163" i="14"/>
  <c r="C163" i="14" s="1"/>
  <c r="C160" i="14"/>
  <c r="C159" i="14"/>
  <c r="D156" i="14"/>
  <c r="C156" i="14" s="1"/>
  <c r="C152" i="14"/>
  <c r="D145" i="14"/>
  <c r="C145" i="14" s="1"/>
  <c r="D143" i="14"/>
  <c r="C143" i="14" s="1"/>
  <c r="D141" i="14"/>
  <c r="C141" i="14" s="1"/>
  <c r="D135" i="14"/>
  <c r="C135" i="14" s="1"/>
  <c r="D134" i="14"/>
  <c r="C134" i="14" s="1"/>
  <c r="C132" i="14"/>
  <c r="D126" i="14"/>
  <c r="C126" i="14" s="1"/>
  <c r="D125" i="14"/>
  <c r="C125" i="14" s="1"/>
  <c r="D120" i="14"/>
  <c r="C120" i="14" s="1"/>
  <c r="D117" i="14"/>
  <c r="C117" i="14" s="1"/>
  <c r="D115" i="14"/>
  <c r="C115" i="14" s="1"/>
  <c r="C107" i="14"/>
  <c r="C105" i="14"/>
  <c r="D104" i="14"/>
  <c r="C104" i="14" s="1"/>
  <c r="C98" i="14"/>
  <c r="D97" i="14"/>
  <c r="C97" i="14" s="1"/>
  <c r="D71" i="14"/>
  <c r="C71" i="14" s="1"/>
  <c r="C42" i="14"/>
  <c r="C28" i="14"/>
  <c r="D554" i="14"/>
  <c r="D229" i="14"/>
  <c r="C229" i="14" s="1"/>
  <c r="C228" i="14"/>
  <c r="C226" i="14"/>
  <c r="C223" i="14"/>
  <c r="D213" i="14"/>
  <c r="C213" i="14" s="1"/>
  <c r="D210" i="14"/>
  <c r="C210" i="14" s="1"/>
  <c r="D207" i="14"/>
  <c r="C207" i="14" s="1"/>
  <c r="D194" i="14"/>
  <c r="D180" i="14"/>
  <c r="D171" i="14"/>
  <c r="C171" i="14" s="1"/>
  <c r="D166" i="14"/>
  <c r="C166" i="14" s="1"/>
  <c r="D165" i="14"/>
  <c r="C165" i="14" s="1"/>
  <c r="C150" i="14"/>
  <c r="D149" i="14"/>
  <c r="D123" i="14" s="1"/>
  <c r="C148" i="14"/>
  <c r="D140" i="14"/>
  <c r="C140" i="14" s="1"/>
  <c r="C133" i="14"/>
  <c r="D130" i="14"/>
  <c r="C130" i="14" s="1"/>
  <c r="C129" i="14"/>
  <c r="D124" i="14"/>
  <c r="D121" i="14"/>
  <c r="C121" i="14" s="1"/>
  <c r="D118" i="14"/>
  <c r="C118" i="14" s="1"/>
  <c r="C99" i="14"/>
  <c r="D76" i="14"/>
  <c r="D72" i="14"/>
  <c r="D60" i="14"/>
  <c r="D19" i="14"/>
  <c r="D14" i="14"/>
  <c r="C14" i="14" s="1"/>
  <c r="D227" i="14"/>
  <c r="C227" i="14" s="1"/>
  <c r="D225" i="14"/>
  <c r="C225" i="14" s="1"/>
  <c r="D224" i="14"/>
  <c r="C224" i="14" s="1"/>
  <c r="C219" i="14"/>
  <c r="D218" i="14"/>
  <c r="C218" i="14" s="1"/>
  <c r="D215" i="14"/>
  <c r="C215" i="14" s="1"/>
  <c r="C212" i="14"/>
  <c r="C211" i="14"/>
  <c r="C209" i="14"/>
  <c r="D208" i="14"/>
  <c r="C208" i="14" s="1"/>
  <c r="D206" i="14"/>
  <c r="C206" i="14" s="1"/>
  <c r="D204" i="14"/>
  <c r="C204" i="14" s="1"/>
  <c r="D202" i="14"/>
  <c r="C170" i="14"/>
  <c r="D168" i="14"/>
  <c r="C168" i="14" s="1"/>
  <c r="D164" i="14"/>
  <c r="C164" i="14" s="1"/>
  <c r="C158" i="14"/>
  <c r="D157" i="14"/>
  <c r="C157" i="14" s="1"/>
  <c r="D155" i="14"/>
  <c r="C151" i="14"/>
  <c r="D147" i="14"/>
  <c r="C147" i="14" s="1"/>
  <c r="D144" i="14"/>
  <c r="C144" i="14" s="1"/>
  <c r="D142" i="14"/>
  <c r="C142" i="14" s="1"/>
  <c r="D137" i="14"/>
  <c r="C137" i="14" s="1"/>
  <c r="D127" i="14"/>
  <c r="C127" i="14" s="1"/>
  <c r="D122" i="14"/>
  <c r="C122" i="14" s="1"/>
  <c r="D110" i="14"/>
  <c r="C110" i="14" s="1"/>
  <c r="C109" i="14"/>
  <c r="D102" i="14"/>
  <c r="D101" i="14"/>
  <c r="C101" i="14" s="1"/>
  <c r="D94" i="14"/>
  <c r="C94" i="14" s="1"/>
  <c r="C93" i="14"/>
  <c r="D91" i="14"/>
  <c r="D89" i="14"/>
  <c r="D82" i="14"/>
  <c r="D81" i="14"/>
  <c r="D56" i="14"/>
  <c r="D41" i="14"/>
  <c r="C41" i="14" s="1"/>
  <c r="D711" i="14"/>
  <c r="D707" i="14"/>
  <c r="C707" i="14" s="1"/>
  <c r="D697" i="14"/>
  <c r="C697" i="14" s="1"/>
  <c r="D690" i="14"/>
  <c r="C690" i="14" s="1"/>
  <c r="D677" i="14"/>
  <c r="C677" i="14" s="1"/>
  <c r="C676" i="14"/>
  <c r="D672" i="14"/>
  <c r="D668" i="14"/>
  <c r="C668" i="14" s="1"/>
  <c r="D667" i="14"/>
  <c r="C667" i="14" s="1"/>
  <c r="D663" i="14"/>
  <c r="C663" i="14" s="1"/>
  <c r="D661" i="14"/>
  <c r="D658" i="14"/>
  <c r="C658" i="14" s="1"/>
  <c r="D657" i="14"/>
  <c r="C657" i="14" s="1"/>
  <c r="C650" i="14"/>
  <c r="D647" i="14"/>
  <c r="D646" i="14"/>
  <c r="D644" i="14"/>
  <c r="D643" i="14"/>
  <c r="C643" i="14" s="1"/>
  <c r="D640" i="14"/>
  <c r="C640" i="14" s="1"/>
  <c r="C638" i="14"/>
  <c r="D634" i="14"/>
  <c r="C634" i="14" s="1"/>
  <c r="D628" i="14"/>
  <c r="D623" i="14"/>
  <c r="D622" i="14"/>
  <c r="C622" i="14" s="1"/>
  <c r="C619" i="14"/>
  <c r="D615" i="14"/>
  <c r="C615" i="14" s="1"/>
  <c r="D612" i="14"/>
  <c r="D610" i="14"/>
  <c r="D608" i="14"/>
  <c r="D603" i="14"/>
  <c r="C603" i="14" s="1"/>
  <c r="D601" i="14"/>
  <c r="C601" i="14" s="1"/>
  <c r="D600" i="14"/>
  <c r="D592" i="14"/>
  <c r="D590" i="14"/>
  <c r="C590" i="14" s="1"/>
  <c r="D585" i="14"/>
  <c r="C585" i="14" s="1"/>
  <c r="D582" i="14"/>
  <c r="C582" i="14" s="1"/>
  <c r="D581" i="14"/>
  <c r="C581" i="14" s="1"/>
  <c r="D578" i="14"/>
  <c r="C578" i="14" s="1"/>
  <c r="D575" i="14"/>
  <c r="C575" i="14" s="1"/>
  <c r="D574" i="14"/>
  <c r="D572" i="14"/>
  <c r="C569" i="14"/>
  <c r="C568" i="14"/>
  <c r="C567" i="14"/>
  <c r="D565" i="14"/>
  <c r="C565" i="14" s="1"/>
  <c r="D563" i="14"/>
  <c r="C563" i="14" s="1"/>
  <c r="D561" i="14"/>
  <c r="D560" i="14"/>
  <c r="C560" i="14" s="1"/>
  <c r="D559" i="14"/>
  <c r="C559" i="14" s="1"/>
  <c r="D558" i="14"/>
  <c r="C558" i="14" s="1"/>
  <c r="D176" i="14"/>
  <c r="C176" i="14" s="1"/>
  <c r="D114" i="14"/>
  <c r="C114" i="14" s="1"/>
  <c r="D113" i="14"/>
  <c r="C113" i="14" s="1"/>
  <c r="D111" i="14"/>
  <c r="D108" i="14"/>
  <c r="C108" i="14" s="1"/>
  <c r="D96" i="14"/>
  <c r="C96" i="14" s="1"/>
  <c r="D95" i="14"/>
  <c r="C95" i="14" s="1"/>
  <c r="D85" i="14"/>
  <c r="D51" i="14"/>
  <c r="C51" i="14" s="1"/>
  <c r="D50" i="14"/>
  <c r="D46" i="14"/>
  <c r="C412" i="14"/>
  <c r="C410" i="14"/>
  <c r="D406" i="14"/>
  <c r="C406" i="14" s="1"/>
  <c r="D395" i="14"/>
  <c r="D380" i="14"/>
  <c r="C380" i="14" s="1"/>
  <c r="C189" i="14"/>
  <c r="C405" i="14"/>
  <c r="D177" i="14"/>
  <c r="D172" i="14"/>
  <c r="C172" i="14" s="1"/>
  <c r="C554" i="14"/>
  <c r="C202" i="14"/>
  <c r="D201" i="14"/>
  <c r="C201" i="14" s="1"/>
  <c r="D199" i="14"/>
  <c r="C199" i="14" s="1"/>
  <c r="D196" i="14"/>
  <c r="C196" i="14" s="1"/>
  <c r="D195" i="14"/>
  <c r="C195" i="14" s="1"/>
  <c r="D192" i="14"/>
  <c r="C192" i="14" s="1"/>
  <c r="D188" i="14"/>
  <c r="C188" i="14" s="1"/>
  <c r="C183" i="14"/>
  <c r="C182" i="14"/>
  <c r="D181" i="14"/>
  <c r="C181" i="14" s="1"/>
  <c r="C177" i="14"/>
  <c r="D36" i="14"/>
  <c r="C36" i="14" s="1"/>
  <c r="D34" i="14"/>
  <c r="D21" i="14"/>
  <c r="D18" i="14"/>
  <c r="D17" i="14"/>
  <c r="C17" i="14" s="1"/>
  <c r="D203" i="14"/>
  <c r="C203" i="14" s="1"/>
  <c r="D200" i="14"/>
  <c r="C200" i="14" s="1"/>
  <c r="C194" i="14"/>
  <c r="D193" i="14"/>
  <c r="C193" i="14" s="1"/>
  <c r="D191" i="14"/>
  <c r="C191" i="14" s="1"/>
  <c r="D190" i="14"/>
  <c r="C190" i="14" s="1"/>
  <c r="D187" i="14"/>
  <c r="C187" i="14" s="1"/>
  <c r="D186" i="14"/>
  <c r="C186" i="14" s="1"/>
  <c r="D185" i="14"/>
  <c r="C185" i="14" s="1"/>
  <c r="C184" i="14"/>
  <c r="C180" i="14"/>
  <c r="D179" i="14"/>
  <c r="C179" i="14" s="1"/>
  <c r="C178" i="14"/>
  <c r="D32" i="14"/>
  <c r="C32" i="14" s="1"/>
  <c r="D27" i="14"/>
  <c r="D26" i="14"/>
  <c r="D20" i="14"/>
  <c r="G10" i="14"/>
  <c r="H10" i="14"/>
  <c r="K10" i="14"/>
  <c r="L10" i="14"/>
  <c r="M10" i="14"/>
  <c r="N10" i="14"/>
  <c r="X10" i="14"/>
  <c r="Y10" i="14"/>
  <c r="Z10" i="14"/>
  <c r="AB10" i="14"/>
  <c r="AC10" i="14"/>
  <c r="AE10" i="14"/>
  <c r="AF10" i="14"/>
  <c r="AH10" i="14"/>
  <c r="AI10" i="14"/>
  <c r="AK10" i="14"/>
  <c r="AL10" i="14"/>
  <c r="AM10" i="14"/>
  <c r="C10" i="14"/>
  <c r="D722" i="14"/>
  <c r="C722" i="14" s="1"/>
  <c r="D721" i="14"/>
  <c r="C721" i="14" s="1"/>
  <c r="D720" i="14"/>
  <c r="C720" i="14" s="1"/>
  <c r="D716" i="14"/>
  <c r="C716" i="14" s="1"/>
  <c r="D714" i="14"/>
  <c r="C714" i="14" s="1"/>
  <c r="C711" i="14"/>
  <c r="D708" i="14"/>
  <c r="D692" i="14"/>
  <c r="D691" i="14"/>
  <c r="D689" i="14"/>
  <c r="D688" i="14"/>
  <c r="D680" i="14"/>
  <c r="C680" i="14" s="1"/>
  <c r="D679" i="14"/>
  <c r="C679" i="14" s="1"/>
  <c r="C673" i="14"/>
  <c r="D670" i="14"/>
  <c r="C670" i="14" s="1"/>
  <c r="C662" i="14"/>
  <c r="D659" i="14"/>
  <c r="C659" i="14" s="1"/>
  <c r="D656" i="14"/>
  <c r="C656" i="14" s="1"/>
  <c r="D652" i="14"/>
  <c r="C652" i="14" s="1"/>
  <c r="D649" i="14"/>
  <c r="C649" i="14" s="1"/>
  <c r="C644" i="14"/>
  <c r="D641" i="14"/>
  <c r="C641" i="14" s="1"/>
  <c r="C639" i="14"/>
  <c r="D637" i="14"/>
  <c r="C637" i="14" s="1"/>
  <c r="C635" i="14"/>
  <c r="C633" i="14"/>
  <c r="C632" i="14"/>
  <c r="D631" i="14"/>
  <c r="C631" i="14" s="1"/>
  <c r="C630" i="14"/>
  <c r="D626" i="14"/>
  <c r="C626" i="14" s="1"/>
  <c r="D625" i="14"/>
  <c r="C625" i="14" s="1"/>
  <c r="D624" i="14"/>
  <c r="C624" i="14" s="1"/>
  <c r="C623" i="14"/>
  <c r="D621" i="14"/>
  <c r="C621" i="14" s="1"/>
  <c r="D617" i="14"/>
  <c r="C617" i="14" s="1"/>
  <c r="C612" i="14"/>
  <c r="C610" i="14"/>
  <c r="C609" i="14"/>
  <c r="D602" i="14"/>
  <c r="C602" i="14" s="1"/>
  <c r="C600" i="14"/>
  <c r="D599" i="14"/>
  <c r="C599" i="14" s="1"/>
  <c r="C594" i="14"/>
  <c r="C593" i="14"/>
  <c r="C592" i="14"/>
  <c r="D591" i="14"/>
  <c r="C591" i="14" s="1"/>
  <c r="D588" i="14"/>
  <c r="C588" i="14" s="1"/>
  <c r="C587" i="14"/>
  <c r="C586" i="14"/>
  <c r="D584" i="14"/>
  <c r="C584" i="14" s="1"/>
  <c r="D580" i="14"/>
  <c r="C580" i="14" s="1"/>
  <c r="D577" i="14"/>
  <c r="C577" i="14" s="1"/>
  <c r="D576" i="14"/>
  <c r="C576" i="14" s="1"/>
  <c r="C661" i="14"/>
  <c r="C628" i="14"/>
  <c r="D683" i="14"/>
  <c r="D681" i="14"/>
  <c r="C675" i="14"/>
  <c r="C672" i="14"/>
  <c r="D660" i="14"/>
  <c r="C660" i="14" s="1"/>
  <c r="C648" i="14"/>
  <c r="C646" i="14"/>
  <c r="C604" i="14"/>
  <c r="D724" i="14"/>
  <c r="D719" i="14"/>
  <c r="C719" i="14" s="1"/>
  <c r="D718" i="14"/>
  <c r="C718" i="14" s="1"/>
  <c r="D717" i="14"/>
  <c r="C717" i="14" s="1"/>
  <c r="C715" i="14"/>
  <c r="D710" i="14"/>
  <c r="C710" i="14" s="1"/>
  <c r="D699" i="14"/>
  <c r="D698" i="14"/>
  <c r="C698" i="14" s="1"/>
  <c r="D694" i="14"/>
  <c r="C694" i="14" s="1"/>
  <c r="D685" i="14"/>
  <c r="C685" i="14" s="1"/>
  <c r="F665" i="14"/>
  <c r="AA665" i="14"/>
  <c r="AD665" i="14"/>
  <c r="AG665" i="14"/>
  <c r="AJ665" i="14"/>
  <c r="F174" i="14"/>
  <c r="AA174" i="14"/>
  <c r="AD174" i="14"/>
  <c r="AG174" i="14"/>
  <c r="AJ174" i="14"/>
  <c r="E123" i="14"/>
  <c r="F123" i="14"/>
  <c r="AA123" i="14"/>
  <c r="AD123" i="14"/>
  <c r="AG123" i="14"/>
  <c r="AJ123" i="14"/>
  <c r="E11" i="14"/>
  <c r="E10" i="14" s="1"/>
  <c r="F11" i="14"/>
  <c r="AA11" i="14"/>
  <c r="AD11" i="14"/>
  <c r="AG11" i="14"/>
  <c r="AG10" i="14" s="1"/>
  <c r="AJ11" i="14"/>
  <c r="C713" i="14"/>
  <c r="D706" i="14"/>
  <c r="C706" i="14" s="1"/>
  <c r="D693" i="14"/>
  <c r="C693" i="14" s="1"/>
  <c r="C497" i="14"/>
  <c r="C500" i="14"/>
  <c r="P380" i="14"/>
  <c r="P86" i="14"/>
  <c r="AN75" i="14"/>
  <c r="AN55" i="14"/>
  <c r="P36" i="14"/>
  <c r="P27" i="14"/>
  <c r="P26" i="14"/>
  <c r="P17" i="14"/>
  <c r="D712" i="14"/>
  <c r="C712" i="14" s="1"/>
  <c r="D709" i="14"/>
  <c r="C709" i="14" s="1"/>
  <c r="C708" i="14"/>
  <c r="D705" i="14"/>
  <c r="C705" i="14" s="1"/>
  <c r="D704" i="14"/>
  <c r="D703" i="14"/>
  <c r="C703" i="14" s="1"/>
  <c r="D702" i="14"/>
  <c r="C702" i="14" s="1"/>
  <c r="C701" i="14"/>
  <c r="C700" i="14"/>
  <c r="C699" i="14"/>
  <c r="D695" i="14"/>
  <c r="C692" i="14"/>
  <c r="C691" i="14"/>
  <c r="C689" i="14"/>
  <c r="C688" i="14"/>
  <c r="D687" i="14"/>
  <c r="C687" i="14" s="1"/>
  <c r="C683" i="14"/>
  <c r="D682" i="14"/>
  <c r="C682" i="14" s="1"/>
  <c r="C681" i="14"/>
  <c r="D678" i="14"/>
  <c r="C678" i="14" s="1"/>
  <c r="C502" i="14"/>
  <c r="D501" i="14"/>
  <c r="C501" i="14" s="1"/>
  <c r="D499" i="14"/>
  <c r="C499" i="14" s="1"/>
  <c r="C498" i="14"/>
  <c r="D496" i="14"/>
  <c r="C496" i="14" s="1"/>
  <c r="Q734" i="14"/>
  <c r="Q733" i="14"/>
  <c r="Q732" i="14"/>
  <c r="Q731" i="14"/>
  <c r="AN730" i="14"/>
  <c r="Q730" i="14"/>
  <c r="AN729" i="14"/>
  <c r="Q729" i="14"/>
  <c r="AN728" i="14"/>
  <c r="Q728" i="14"/>
  <c r="AN727" i="14"/>
  <c r="Q727" i="14"/>
  <c r="AN726" i="14"/>
  <c r="Q726" i="14"/>
  <c r="AN725" i="14"/>
  <c r="Q725" i="14"/>
  <c r="AN724" i="14"/>
  <c r="V724" i="14"/>
  <c r="S724" i="14"/>
  <c r="P724" i="14"/>
  <c r="Q724" i="14" s="1"/>
  <c r="AN723" i="14"/>
  <c r="V723" i="14"/>
  <c r="S723" i="14"/>
  <c r="T723" i="14" s="1"/>
  <c r="P723" i="14"/>
  <c r="Q723" i="14" s="1"/>
  <c r="AN722" i="14"/>
  <c r="V722" i="14"/>
  <c r="S722" i="14"/>
  <c r="T722" i="14" s="1"/>
  <c r="P722" i="14"/>
  <c r="Q722" i="14" s="1"/>
  <c r="AN721" i="14"/>
  <c r="V721" i="14"/>
  <c r="S721" i="14"/>
  <c r="T721" i="14" s="1"/>
  <c r="P721" i="14"/>
  <c r="Q721" i="14" s="1"/>
  <c r="AN720" i="14"/>
  <c r="V720" i="14"/>
  <c r="S720" i="14"/>
  <c r="T720" i="14" s="1"/>
  <c r="P720" i="14"/>
  <c r="Q720" i="14" s="1"/>
  <c r="AN719" i="14"/>
  <c r="V719" i="14"/>
  <c r="S719" i="14"/>
  <c r="T719" i="14" s="1"/>
  <c r="P719" i="14"/>
  <c r="Q719" i="14" s="1"/>
  <c r="AN718" i="14"/>
  <c r="V718" i="14"/>
  <c r="S718" i="14"/>
  <c r="T718" i="14" s="1"/>
  <c r="P718" i="14"/>
  <c r="Q718" i="14" s="1"/>
  <c r="AN717" i="14"/>
  <c r="V717" i="14"/>
  <c r="S717" i="14"/>
  <c r="T717" i="14" s="1"/>
  <c r="P717" i="14"/>
  <c r="Q717" i="14" s="1"/>
  <c r="AN716" i="14"/>
  <c r="V716" i="14"/>
  <c r="S716" i="14"/>
  <c r="T716" i="14" s="1"/>
  <c r="P716" i="14"/>
  <c r="Q716" i="14" s="1"/>
  <c r="AN715" i="14"/>
  <c r="V715" i="14"/>
  <c r="S715" i="14"/>
  <c r="T715" i="14" s="1"/>
  <c r="P715" i="14"/>
  <c r="Q715" i="14" s="1"/>
  <c r="AN714" i="14"/>
  <c r="V714" i="14"/>
  <c r="S714" i="14"/>
  <c r="T714" i="14" s="1"/>
  <c r="P714" i="14"/>
  <c r="Q714" i="14" s="1"/>
  <c r="AN713" i="14"/>
  <c r="V713" i="14"/>
  <c r="S713" i="14"/>
  <c r="T713" i="14" s="1"/>
  <c r="P713" i="14"/>
  <c r="Q713" i="14" s="1"/>
  <c r="AN712" i="14"/>
  <c r="V712" i="14"/>
  <c r="S712" i="14"/>
  <c r="T712" i="14" s="1"/>
  <c r="P712" i="14"/>
  <c r="Q712" i="14" s="1"/>
  <c r="AN711" i="14"/>
  <c r="V711" i="14"/>
  <c r="S711" i="14"/>
  <c r="T711" i="14" s="1"/>
  <c r="P711" i="14"/>
  <c r="Q711" i="14" s="1"/>
  <c r="AN710" i="14"/>
  <c r="V710" i="14"/>
  <c r="S710" i="14"/>
  <c r="T710" i="14" s="1"/>
  <c r="P710" i="14"/>
  <c r="Q710" i="14" s="1"/>
  <c r="AN709" i="14"/>
  <c r="V709" i="14"/>
  <c r="S709" i="14"/>
  <c r="T709" i="14" s="1"/>
  <c r="P709" i="14"/>
  <c r="Q709" i="14" s="1"/>
  <c r="AN708" i="14"/>
  <c r="V708" i="14"/>
  <c r="S708" i="14"/>
  <c r="T708" i="14" s="1"/>
  <c r="P708" i="14"/>
  <c r="Q708" i="14" s="1"/>
  <c r="AN707" i="14"/>
  <c r="V707" i="14"/>
  <c r="S707" i="14"/>
  <c r="T707" i="14" s="1"/>
  <c r="P707" i="14"/>
  <c r="Q707" i="14" s="1"/>
  <c r="AN706" i="14"/>
  <c r="V706" i="14"/>
  <c r="S706" i="14"/>
  <c r="T706" i="14" s="1"/>
  <c r="P706" i="14"/>
  <c r="Q706" i="14" s="1"/>
  <c r="AN705" i="14"/>
  <c r="V705" i="14"/>
  <c r="S705" i="14"/>
  <c r="T705" i="14" s="1"/>
  <c r="P705" i="14"/>
  <c r="Q705" i="14" s="1"/>
  <c r="AN704" i="14"/>
  <c r="V704" i="14"/>
  <c r="S704" i="14"/>
  <c r="T704" i="14" s="1"/>
  <c r="P704" i="14"/>
  <c r="Q704" i="14" s="1"/>
  <c r="AN703" i="14"/>
  <c r="V703" i="14"/>
  <c r="S703" i="14"/>
  <c r="T703" i="14" s="1"/>
  <c r="P703" i="14"/>
  <c r="Q703" i="14" s="1"/>
  <c r="AN702" i="14"/>
  <c r="V702" i="14"/>
  <c r="S702" i="14"/>
  <c r="T702" i="14" s="1"/>
  <c r="P702" i="14"/>
  <c r="Q702" i="14" s="1"/>
  <c r="AN701" i="14"/>
  <c r="V701" i="14"/>
  <c r="S701" i="14"/>
  <c r="T701" i="14" s="1"/>
  <c r="P701" i="14"/>
  <c r="Q701" i="14" s="1"/>
  <c r="AN700" i="14"/>
  <c r="V700" i="14"/>
  <c r="S700" i="14"/>
  <c r="T700" i="14" s="1"/>
  <c r="P700" i="14"/>
  <c r="Q700" i="14" s="1"/>
  <c r="AN699" i="14"/>
  <c r="V699" i="14"/>
  <c r="S699" i="14"/>
  <c r="T699" i="14" s="1"/>
  <c r="P699" i="14"/>
  <c r="Q699" i="14" s="1"/>
  <c r="AN698" i="14"/>
  <c r="V698" i="14"/>
  <c r="S698" i="14"/>
  <c r="T698" i="14" s="1"/>
  <c r="P698" i="14"/>
  <c r="Q698" i="14" s="1"/>
  <c r="AN697" i="14"/>
  <c r="V697" i="14"/>
  <c r="S697" i="14"/>
  <c r="T697" i="14" s="1"/>
  <c r="P697" i="14"/>
  <c r="Q697" i="14" s="1"/>
  <c r="AN696" i="14"/>
  <c r="V696" i="14"/>
  <c r="S696" i="14"/>
  <c r="T696" i="14" s="1"/>
  <c r="P696" i="14"/>
  <c r="Q696" i="14" s="1"/>
  <c r="AN695" i="14"/>
  <c r="V695" i="14"/>
  <c r="S695" i="14"/>
  <c r="T695" i="14" s="1"/>
  <c r="P695" i="14"/>
  <c r="Q695" i="14" s="1"/>
  <c r="AN694" i="14"/>
  <c r="V694" i="14"/>
  <c r="S694" i="14"/>
  <c r="T694" i="14" s="1"/>
  <c r="P694" i="14"/>
  <c r="Q694" i="14" s="1"/>
  <c r="AN693" i="14"/>
  <c r="V693" i="14"/>
  <c r="S693" i="14"/>
  <c r="T693" i="14" s="1"/>
  <c r="P693" i="14"/>
  <c r="Q693" i="14" s="1"/>
  <c r="AN692" i="14"/>
  <c r="V692" i="14"/>
  <c r="S692" i="14"/>
  <c r="T692" i="14" s="1"/>
  <c r="P692" i="14"/>
  <c r="Q692" i="14" s="1"/>
  <c r="AN691" i="14"/>
  <c r="V691" i="14"/>
  <c r="S691" i="14"/>
  <c r="T691" i="14" s="1"/>
  <c r="P691" i="14"/>
  <c r="Q691" i="14" s="1"/>
  <c r="AN690" i="14"/>
  <c r="V690" i="14"/>
  <c r="S690" i="14"/>
  <c r="T690" i="14" s="1"/>
  <c r="P690" i="14"/>
  <c r="Q690" i="14" s="1"/>
  <c r="AN689" i="14"/>
  <c r="V689" i="14"/>
  <c r="S689" i="14"/>
  <c r="T689" i="14" s="1"/>
  <c r="P689" i="14"/>
  <c r="Q689" i="14" s="1"/>
  <c r="AN688" i="14"/>
  <c r="V688" i="14"/>
  <c r="S688" i="14"/>
  <c r="T688" i="14" s="1"/>
  <c r="P688" i="14"/>
  <c r="Q688" i="14" s="1"/>
  <c r="AN687" i="14"/>
  <c r="V687" i="14"/>
  <c r="S687" i="14"/>
  <c r="T687" i="14" s="1"/>
  <c r="P687" i="14"/>
  <c r="Q687" i="14" s="1"/>
  <c r="AN686" i="14"/>
  <c r="V686" i="14"/>
  <c r="S686" i="14"/>
  <c r="T686" i="14" s="1"/>
  <c r="P686" i="14"/>
  <c r="Q686" i="14" s="1"/>
  <c r="AN685" i="14"/>
  <c r="V685" i="14"/>
  <c r="S685" i="14"/>
  <c r="T685" i="14" s="1"/>
  <c r="P685" i="14"/>
  <c r="Q685" i="14" s="1"/>
  <c r="AN684" i="14"/>
  <c r="V684" i="14"/>
  <c r="S684" i="14"/>
  <c r="T684" i="14" s="1"/>
  <c r="P684" i="14"/>
  <c r="Q684" i="14" s="1"/>
  <c r="AN683" i="14"/>
  <c r="V683" i="14"/>
  <c r="S683" i="14"/>
  <c r="T683" i="14" s="1"/>
  <c r="P683" i="14"/>
  <c r="Q683" i="14" s="1"/>
  <c r="AN682" i="14"/>
  <c r="V682" i="14"/>
  <c r="S682" i="14"/>
  <c r="T682" i="14" s="1"/>
  <c r="P682" i="14"/>
  <c r="Q682" i="14" s="1"/>
  <c r="AN681" i="14"/>
  <c r="V681" i="14"/>
  <c r="S681" i="14"/>
  <c r="T681" i="14" s="1"/>
  <c r="P681" i="14"/>
  <c r="Q681" i="14" s="1"/>
  <c r="AN680" i="14"/>
  <c r="V680" i="14"/>
  <c r="S680" i="14"/>
  <c r="T680" i="14" s="1"/>
  <c r="P680" i="14"/>
  <c r="Q680" i="14" s="1"/>
  <c r="AN679" i="14"/>
  <c r="V679" i="14"/>
  <c r="S679" i="14"/>
  <c r="T679" i="14" s="1"/>
  <c r="P679" i="14"/>
  <c r="Q679" i="14" s="1"/>
  <c r="AN678" i="14"/>
  <c r="V678" i="14"/>
  <c r="S678" i="14"/>
  <c r="T678" i="14" s="1"/>
  <c r="P678" i="14"/>
  <c r="Q678" i="14" s="1"/>
  <c r="AN677" i="14"/>
  <c r="V677" i="14"/>
  <c r="S677" i="14"/>
  <c r="T677" i="14" s="1"/>
  <c r="P677" i="14"/>
  <c r="Q677" i="14" s="1"/>
  <c r="AN676" i="14"/>
  <c r="V676" i="14"/>
  <c r="S676" i="14"/>
  <c r="T676" i="14" s="1"/>
  <c r="P676" i="14"/>
  <c r="Q676" i="14" s="1"/>
  <c r="AN675" i="14"/>
  <c r="V675" i="14"/>
  <c r="S675" i="14"/>
  <c r="T675" i="14" s="1"/>
  <c r="P675" i="14"/>
  <c r="Q675" i="14" s="1"/>
  <c r="AN674" i="14"/>
  <c r="V674" i="14"/>
  <c r="S674" i="14"/>
  <c r="T674" i="14" s="1"/>
  <c r="P674" i="14"/>
  <c r="Q674" i="14" s="1"/>
  <c r="AN673" i="14"/>
  <c r="V673" i="14"/>
  <c r="S673" i="14"/>
  <c r="T673" i="14" s="1"/>
  <c r="P673" i="14"/>
  <c r="Q673" i="14" s="1"/>
  <c r="AN672" i="14"/>
  <c r="V672" i="14"/>
  <c r="S672" i="14"/>
  <c r="T672" i="14" s="1"/>
  <c r="P672" i="14"/>
  <c r="Q672" i="14" s="1"/>
  <c r="AN671" i="14"/>
  <c r="V671" i="14"/>
  <c r="S671" i="14"/>
  <c r="T671" i="14" s="1"/>
  <c r="P671" i="14"/>
  <c r="Q671" i="14" s="1"/>
  <c r="AN670" i="14"/>
  <c r="V670" i="14"/>
  <c r="S670" i="14"/>
  <c r="T670" i="14" s="1"/>
  <c r="P670" i="14"/>
  <c r="Q670" i="14" s="1"/>
  <c r="AN669" i="14"/>
  <c r="V669" i="14"/>
  <c r="S669" i="14"/>
  <c r="T669" i="14" s="1"/>
  <c r="P669" i="14"/>
  <c r="Q669" i="14" s="1"/>
  <c r="AN668" i="14"/>
  <c r="V668" i="14"/>
  <c r="S668" i="14"/>
  <c r="T668" i="14" s="1"/>
  <c r="P668" i="14"/>
  <c r="Q668" i="14" s="1"/>
  <c r="AN667" i="14"/>
  <c r="V667" i="14"/>
  <c r="S667" i="14"/>
  <c r="T667" i="14" s="1"/>
  <c r="P667" i="14"/>
  <c r="Q667" i="14" s="1"/>
  <c r="AN666" i="14"/>
  <c r="V666" i="14"/>
  <c r="S666" i="14"/>
  <c r="P666" i="14"/>
  <c r="AN664" i="14"/>
  <c r="V664" i="14"/>
  <c r="S664" i="14"/>
  <c r="T664" i="14" s="1"/>
  <c r="P664" i="14"/>
  <c r="Q664" i="14" s="1"/>
  <c r="AN663" i="14"/>
  <c r="V663" i="14"/>
  <c r="S663" i="14"/>
  <c r="T663" i="14" s="1"/>
  <c r="P663" i="14"/>
  <c r="Q663" i="14" s="1"/>
  <c r="AN662" i="14"/>
  <c r="V662" i="14"/>
  <c r="S662" i="14"/>
  <c r="T662" i="14" s="1"/>
  <c r="P662" i="14"/>
  <c r="Q662" i="14" s="1"/>
  <c r="AN661" i="14"/>
  <c r="V661" i="14"/>
  <c r="S661" i="14"/>
  <c r="T661" i="14" s="1"/>
  <c r="P661" i="14"/>
  <c r="Q661" i="14" s="1"/>
  <c r="AN660" i="14"/>
  <c r="V660" i="14"/>
  <c r="S660" i="14"/>
  <c r="T660" i="14" s="1"/>
  <c r="P660" i="14"/>
  <c r="Q660" i="14" s="1"/>
  <c r="AN659" i="14"/>
  <c r="V659" i="14"/>
  <c r="S659" i="14"/>
  <c r="T659" i="14" s="1"/>
  <c r="P659" i="14"/>
  <c r="Q659" i="14" s="1"/>
  <c r="AN658" i="14"/>
  <c r="V658" i="14"/>
  <c r="S658" i="14"/>
  <c r="T658" i="14" s="1"/>
  <c r="P658" i="14"/>
  <c r="Q658" i="14" s="1"/>
  <c r="AN657" i="14"/>
  <c r="V657" i="14"/>
  <c r="S657" i="14"/>
  <c r="T657" i="14" s="1"/>
  <c r="P657" i="14"/>
  <c r="Q657" i="14" s="1"/>
  <c r="AN656" i="14"/>
  <c r="V656" i="14"/>
  <c r="S656" i="14"/>
  <c r="T656" i="14" s="1"/>
  <c r="P656" i="14"/>
  <c r="Q656" i="14" s="1"/>
  <c r="AN655" i="14"/>
  <c r="V655" i="14"/>
  <c r="S655" i="14"/>
  <c r="T655" i="14" s="1"/>
  <c r="P655" i="14"/>
  <c r="Q655" i="14" s="1"/>
  <c r="AN654" i="14"/>
  <c r="V654" i="14"/>
  <c r="S654" i="14"/>
  <c r="T654" i="14" s="1"/>
  <c r="P654" i="14"/>
  <c r="Q654" i="14" s="1"/>
  <c r="AN653" i="14"/>
  <c r="V653" i="14"/>
  <c r="S653" i="14"/>
  <c r="T653" i="14" s="1"/>
  <c r="P653" i="14"/>
  <c r="Q653" i="14" s="1"/>
  <c r="AN652" i="14"/>
  <c r="V652" i="14"/>
  <c r="S652" i="14"/>
  <c r="T652" i="14" s="1"/>
  <c r="P652" i="14"/>
  <c r="Q652" i="14" s="1"/>
  <c r="AN651" i="14"/>
  <c r="V651" i="14"/>
  <c r="S651" i="14"/>
  <c r="T651" i="14" s="1"/>
  <c r="P651" i="14"/>
  <c r="Q651" i="14" s="1"/>
  <c r="AN650" i="14"/>
  <c r="V650" i="14"/>
  <c r="S650" i="14"/>
  <c r="T650" i="14" s="1"/>
  <c r="P650" i="14"/>
  <c r="Q650" i="14" s="1"/>
  <c r="AN649" i="14"/>
  <c r="V649" i="14"/>
  <c r="S649" i="14"/>
  <c r="T649" i="14" s="1"/>
  <c r="P649" i="14"/>
  <c r="Q649" i="14" s="1"/>
  <c r="AN648" i="14"/>
  <c r="V648" i="14"/>
  <c r="S648" i="14"/>
  <c r="T648" i="14" s="1"/>
  <c r="P648" i="14"/>
  <c r="Q648" i="14" s="1"/>
  <c r="AN647" i="14"/>
  <c r="V647" i="14"/>
  <c r="S647" i="14"/>
  <c r="T647" i="14" s="1"/>
  <c r="P647" i="14"/>
  <c r="Q647" i="14" s="1"/>
  <c r="AN646" i="14"/>
  <c r="V646" i="14"/>
  <c r="S646" i="14"/>
  <c r="T646" i="14" s="1"/>
  <c r="P646" i="14"/>
  <c r="Q646" i="14" s="1"/>
  <c r="AN645" i="14"/>
  <c r="V645" i="14"/>
  <c r="S645" i="14"/>
  <c r="T645" i="14" s="1"/>
  <c r="P645" i="14"/>
  <c r="Q645" i="14" s="1"/>
  <c r="AN644" i="14"/>
  <c r="V644" i="14"/>
  <c r="S644" i="14"/>
  <c r="T644" i="14" s="1"/>
  <c r="P644" i="14"/>
  <c r="Q644" i="14" s="1"/>
  <c r="AN643" i="14"/>
  <c r="V643" i="14"/>
  <c r="S643" i="14"/>
  <c r="T643" i="14" s="1"/>
  <c r="P643" i="14"/>
  <c r="Q643" i="14" s="1"/>
  <c r="AN642" i="14"/>
  <c r="V642" i="14"/>
  <c r="S642" i="14"/>
  <c r="T642" i="14" s="1"/>
  <c r="P642" i="14"/>
  <c r="Q642" i="14" s="1"/>
  <c r="AN641" i="14"/>
  <c r="V641" i="14"/>
  <c r="S641" i="14"/>
  <c r="T641" i="14" s="1"/>
  <c r="P641" i="14"/>
  <c r="Q641" i="14" s="1"/>
  <c r="AN640" i="14"/>
  <c r="V640" i="14"/>
  <c r="S640" i="14"/>
  <c r="T640" i="14" s="1"/>
  <c r="P640" i="14"/>
  <c r="Q640" i="14" s="1"/>
  <c r="AN639" i="14"/>
  <c r="V639" i="14"/>
  <c r="S639" i="14"/>
  <c r="T639" i="14" s="1"/>
  <c r="P639" i="14"/>
  <c r="Q639" i="14" s="1"/>
  <c r="AN638" i="14"/>
  <c r="V638" i="14"/>
  <c r="S638" i="14"/>
  <c r="T638" i="14" s="1"/>
  <c r="P638" i="14"/>
  <c r="Q638" i="14" s="1"/>
  <c r="AN637" i="14"/>
  <c r="V637" i="14"/>
  <c r="S637" i="14"/>
  <c r="T637" i="14" s="1"/>
  <c r="P637" i="14"/>
  <c r="Q637" i="14" s="1"/>
  <c r="AN636" i="14"/>
  <c r="V636" i="14"/>
  <c r="S636" i="14"/>
  <c r="T636" i="14" s="1"/>
  <c r="P636" i="14"/>
  <c r="Q636" i="14" s="1"/>
  <c r="AN635" i="14"/>
  <c r="V635" i="14"/>
  <c r="S635" i="14"/>
  <c r="T635" i="14" s="1"/>
  <c r="P635" i="14"/>
  <c r="Q635" i="14" s="1"/>
  <c r="AN634" i="14"/>
  <c r="V634" i="14"/>
  <c r="S634" i="14"/>
  <c r="T634" i="14" s="1"/>
  <c r="P634" i="14"/>
  <c r="Q634" i="14" s="1"/>
  <c r="AN633" i="14"/>
  <c r="V633" i="14"/>
  <c r="S633" i="14"/>
  <c r="T633" i="14" s="1"/>
  <c r="P633" i="14"/>
  <c r="Q633" i="14" s="1"/>
  <c r="AN632" i="14"/>
  <c r="V632" i="14"/>
  <c r="S632" i="14"/>
  <c r="T632" i="14" s="1"/>
  <c r="P632" i="14"/>
  <c r="Q632" i="14" s="1"/>
  <c r="AN631" i="14"/>
  <c r="V631" i="14"/>
  <c r="S631" i="14"/>
  <c r="T631" i="14" s="1"/>
  <c r="P631" i="14"/>
  <c r="Q631" i="14" s="1"/>
  <c r="AN630" i="14"/>
  <c r="V630" i="14"/>
  <c r="S630" i="14"/>
  <c r="T630" i="14" s="1"/>
  <c r="P630" i="14"/>
  <c r="Q630" i="14" s="1"/>
  <c r="AN629" i="14"/>
  <c r="V629" i="14"/>
  <c r="S629" i="14"/>
  <c r="T629" i="14" s="1"/>
  <c r="P629" i="14"/>
  <c r="Q629" i="14" s="1"/>
  <c r="AN628" i="14"/>
  <c r="V628" i="14"/>
  <c r="S628" i="14"/>
  <c r="T628" i="14" s="1"/>
  <c r="P628" i="14"/>
  <c r="Q628" i="14" s="1"/>
  <c r="AN627" i="14"/>
  <c r="V627" i="14"/>
  <c r="S627" i="14"/>
  <c r="T627" i="14" s="1"/>
  <c r="P627" i="14"/>
  <c r="Q627" i="14" s="1"/>
  <c r="AN626" i="14"/>
  <c r="V626" i="14"/>
  <c r="S626" i="14"/>
  <c r="T626" i="14" s="1"/>
  <c r="P626" i="14"/>
  <c r="Q626" i="14" s="1"/>
  <c r="AN625" i="14"/>
  <c r="V625" i="14"/>
  <c r="S625" i="14"/>
  <c r="T625" i="14" s="1"/>
  <c r="P625" i="14"/>
  <c r="Q625" i="14" s="1"/>
  <c r="AN624" i="14"/>
  <c r="V624" i="14"/>
  <c r="S624" i="14"/>
  <c r="T624" i="14" s="1"/>
  <c r="P624" i="14"/>
  <c r="Q624" i="14" s="1"/>
  <c r="AN623" i="14"/>
  <c r="V623" i="14"/>
  <c r="S623" i="14"/>
  <c r="T623" i="14" s="1"/>
  <c r="P623" i="14"/>
  <c r="Q623" i="14" s="1"/>
  <c r="AN622" i="14"/>
  <c r="V622" i="14"/>
  <c r="S622" i="14"/>
  <c r="T622" i="14" s="1"/>
  <c r="P622" i="14"/>
  <c r="Q622" i="14" s="1"/>
  <c r="AN621" i="14"/>
  <c r="V621" i="14"/>
  <c r="S621" i="14"/>
  <c r="T621" i="14" s="1"/>
  <c r="P621" i="14"/>
  <c r="Q621" i="14" s="1"/>
  <c r="AN620" i="14"/>
  <c r="V620" i="14"/>
  <c r="S620" i="14"/>
  <c r="T620" i="14" s="1"/>
  <c r="P620" i="14"/>
  <c r="Q620" i="14" s="1"/>
  <c r="AN619" i="14"/>
  <c r="V619" i="14"/>
  <c r="S619" i="14"/>
  <c r="T619" i="14" s="1"/>
  <c r="P619" i="14"/>
  <c r="Q619" i="14" s="1"/>
  <c r="AN618" i="14"/>
  <c r="V618" i="14"/>
  <c r="S618" i="14"/>
  <c r="T618" i="14" s="1"/>
  <c r="P618" i="14"/>
  <c r="Q618" i="14" s="1"/>
  <c r="AN617" i="14"/>
  <c r="V617" i="14"/>
  <c r="S617" i="14"/>
  <c r="T617" i="14" s="1"/>
  <c r="P617" i="14"/>
  <c r="Q617" i="14" s="1"/>
  <c r="AN616" i="14"/>
  <c r="V616" i="14"/>
  <c r="S616" i="14"/>
  <c r="T616" i="14" s="1"/>
  <c r="P616" i="14"/>
  <c r="Q616" i="14" s="1"/>
  <c r="AN615" i="14"/>
  <c r="V615" i="14"/>
  <c r="S615" i="14"/>
  <c r="T615" i="14" s="1"/>
  <c r="P615" i="14"/>
  <c r="Q615" i="14" s="1"/>
  <c r="AN614" i="14"/>
  <c r="V614" i="14"/>
  <c r="S614" i="14"/>
  <c r="T614" i="14" s="1"/>
  <c r="P614" i="14"/>
  <c r="Q614" i="14" s="1"/>
  <c r="AN613" i="14"/>
  <c r="V613" i="14"/>
  <c r="S613" i="14"/>
  <c r="T613" i="14" s="1"/>
  <c r="P613" i="14"/>
  <c r="Q613" i="14" s="1"/>
  <c r="AN612" i="14"/>
  <c r="V612" i="14"/>
  <c r="S612" i="14"/>
  <c r="T612" i="14" s="1"/>
  <c r="P612" i="14"/>
  <c r="Q612" i="14" s="1"/>
  <c r="AN611" i="14"/>
  <c r="V611" i="14"/>
  <c r="S611" i="14"/>
  <c r="T611" i="14" s="1"/>
  <c r="P611" i="14"/>
  <c r="Q611" i="14" s="1"/>
  <c r="AN610" i="14"/>
  <c r="V610" i="14"/>
  <c r="S610" i="14"/>
  <c r="T610" i="14" s="1"/>
  <c r="P610" i="14"/>
  <c r="Q610" i="14" s="1"/>
  <c r="AN609" i="14"/>
  <c r="V609" i="14"/>
  <c r="S609" i="14"/>
  <c r="T609" i="14" s="1"/>
  <c r="P609" i="14"/>
  <c r="Q609" i="14" s="1"/>
  <c r="AN608" i="14"/>
  <c r="V608" i="14"/>
  <c r="S608" i="14"/>
  <c r="T608" i="14" s="1"/>
  <c r="P608" i="14"/>
  <c r="Q608" i="14" s="1"/>
  <c r="AN607" i="14"/>
  <c r="V607" i="14"/>
  <c r="S607" i="14"/>
  <c r="T607" i="14" s="1"/>
  <c r="P607" i="14"/>
  <c r="Q607" i="14" s="1"/>
  <c r="AN606" i="14"/>
  <c r="V606" i="14"/>
  <c r="S606" i="14"/>
  <c r="T606" i="14" s="1"/>
  <c r="P606" i="14"/>
  <c r="Q606" i="14" s="1"/>
  <c r="AN605" i="14"/>
  <c r="V605" i="14"/>
  <c r="S605" i="14"/>
  <c r="T605" i="14" s="1"/>
  <c r="P605" i="14"/>
  <c r="Q605" i="14" s="1"/>
  <c r="AN604" i="14"/>
  <c r="V604" i="14"/>
  <c r="S604" i="14"/>
  <c r="T604" i="14" s="1"/>
  <c r="P604" i="14"/>
  <c r="Q604" i="14" s="1"/>
  <c r="AN603" i="14"/>
  <c r="V603" i="14"/>
  <c r="S603" i="14"/>
  <c r="T603" i="14" s="1"/>
  <c r="P603" i="14"/>
  <c r="Q603" i="14" s="1"/>
  <c r="AN602" i="14"/>
  <c r="V602" i="14"/>
  <c r="S602" i="14"/>
  <c r="T602" i="14" s="1"/>
  <c r="P602" i="14"/>
  <c r="Q602" i="14" s="1"/>
  <c r="AN601" i="14"/>
  <c r="V601" i="14"/>
  <c r="S601" i="14"/>
  <c r="T601" i="14" s="1"/>
  <c r="P601" i="14"/>
  <c r="Q601" i="14" s="1"/>
  <c r="AN600" i="14"/>
  <c r="V600" i="14"/>
  <c r="S600" i="14"/>
  <c r="T600" i="14" s="1"/>
  <c r="P600" i="14"/>
  <c r="Q600" i="14" s="1"/>
  <c r="AN599" i="14"/>
  <c r="V599" i="14"/>
  <c r="S599" i="14"/>
  <c r="T599" i="14" s="1"/>
  <c r="P599" i="14"/>
  <c r="Q599" i="14" s="1"/>
  <c r="AN598" i="14"/>
  <c r="V598" i="14"/>
  <c r="S598" i="14"/>
  <c r="T598" i="14" s="1"/>
  <c r="P598" i="14"/>
  <c r="Q598" i="14" s="1"/>
  <c r="AN597" i="14"/>
  <c r="V597" i="14"/>
  <c r="S597" i="14"/>
  <c r="T597" i="14" s="1"/>
  <c r="P597" i="14"/>
  <c r="Q597" i="14" s="1"/>
  <c r="AN596" i="14"/>
  <c r="V596" i="14"/>
  <c r="S596" i="14"/>
  <c r="T596" i="14" s="1"/>
  <c r="P596" i="14"/>
  <c r="Q596" i="14" s="1"/>
  <c r="AN595" i="14"/>
  <c r="V595" i="14"/>
  <c r="S595" i="14"/>
  <c r="T595" i="14" s="1"/>
  <c r="P595" i="14"/>
  <c r="Q595" i="14" s="1"/>
  <c r="AN594" i="14"/>
  <c r="V594" i="14"/>
  <c r="S594" i="14"/>
  <c r="T594" i="14" s="1"/>
  <c r="P594" i="14"/>
  <c r="Q594" i="14" s="1"/>
  <c r="AN593" i="14"/>
  <c r="V593" i="14"/>
  <c r="S593" i="14"/>
  <c r="T593" i="14" s="1"/>
  <c r="P593" i="14"/>
  <c r="Q593" i="14" s="1"/>
  <c r="AN592" i="14"/>
  <c r="V592" i="14"/>
  <c r="S592" i="14"/>
  <c r="T592" i="14" s="1"/>
  <c r="P592" i="14"/>
  <c r="Q592" i="14" s="1"/>
  <c r="AN591" i="14"/>
  <c r="V591" i="14"/>
  <c r="S591" i="14"/>
  <c r="T591" i="14" s="1"/>
  <c r="P591" i="14"/>
  <c r="Q591" i="14" s="1"/>
  <c r="AN590" i="14"/>
  <c r="V590" i="14"/>
  <c r="S590" i="14"/>
  <c r="T590" i="14" s="1"/>
  <c r="P590" i="14"/>
  <c r="Q590" i="14" s="1"/>
  <c r="AN589" i="14"/>
  <c r="V589" i="14"/>
  <c r="S589" i="14"/>
  <c r="T589" i="14" s="1"/>
  <c r="P589" i="14"/>
  <c r="Q589" i="14" s="1"/>
  <c r="AN588" i="14"/>
  <c r="V588" i="14"/>
  <c r="S588" i="14"/>
  <c r="T588" i="14" s="1"/>
  <c r="P588" i="14"/>
  <c r="Q588" i="14" s="1"/>
  <c r="AN587" i="14"/>
  <c r="V587" i="14"/>
  <c r="S587" i="14"/>
  <c r="T587" i="14" s="1"/>
  <c r="P587" i="14"/>
  <c r="Q587" i="14" s="1"/>
  <c r="AN586" i="14"/>
  <c r="V586" i="14"/>
  <c r="S586" i="14"/>
  <c r="T586" i="14" s="1"/>
  <c r="P586" i="14"/>
  <c r="Q586" i="14" s="1"/>
  <c r="AN585" i="14"/>
  <c r="V585" i="14"/>
  <c r="S585" i="14"/>
  <c r="T585" i="14" s="1"/>
  <c r="P585" i="14"/>
  <c r="Q585" i="14" s="1"/>
  <c r="AN584" i="14"/>
  <c r="V584" i="14"/>
  <c r="S584" i="14"/>
  <c r="T584" i="14" s="1"/>
  <c r="P584" i="14"/>
  <c r="Q584" i="14" s="1"/>
  <c r="AN583" i="14"/>
  <c r="V583" i="14"/>
  <c r="S583" i="14"/>
  <c r="T583" i="14" s="1"/>
  <c r="P583" i="14"/>
  <c r="Q583" i="14" s="1"/>
  <c r="AN582" i="14"/>
  <c r="V582" i="14"/>
  <c r="S582" i="14"/>
  <c r="T582" i="14" s="1"/>
  <c r="P582" i="14"/>
  <c r="Q582" i="14" s="1"/>
  <c r="AN581" i="14"/>
  <c r="V581" i="14"/>
  <c r="S581" i="14"/>
  <c r="T581" i="14" s="1"/>
  <c r="P581" i="14"/>
  <c r="Q581" i="14" s="1"/>
  <c r="AN580" i="14"/>
  <c r="V580" i="14"/>
  <c r="S580" i="14"/>
  <c r="T580" i="14" s="1"/>
  <c r="P580" i="14"/>
  <c r="Q580" i="14" s="1"/>
  <c r="AN579" i="14"/>
  <c r="V579" i="14"/>
  <c r="S579" i="14"/>
  <c r="T579" i="14" s="1"/>
  <c r="P579" i="14"/>
  <c r="Q579" i="14" s="1"/>
  <c r="AN578" i="14"/>
  <c r="V578" i="14"/>
  <c r="S578" i="14"/>
  <c r="T578" i="14" s="1"/>
  <c r="P578" i="14"/>
  <c r="Q578" i="14" s="1"/>
  <c r="AN577" i="14"/>
  <c r="V577" i="14"/>
  <c r="S577" i="14"/>
  <c r="T577" i="14" s="1"/>
  <c r="P577" i="14"/>
  <c r="Q577" i="14" s="1"/>
  <c r="AN576" i="14"/>
  <c r="V576" i="14"/>
  <c r="S576" i="14"/>
  <c r="T576" i="14" s="1"/>
  <c r="P576" i="14"/>
  <c r="Q576" i="14" s="1"/>
  <c r="AN575" i="14"/>
  <c r="V575" i="14"/>
  <c r="S575" i="14"/>
  <c r="T575" i="14" s="1"/>
  <c r="P575" i="14"/>
  <c r="Q575" i="14" s="1"/>
  <c r="AN574" i="14"/>
  <c r="V574" i="14"/>
  <c r="S574" i="14"/>
  <c r="T574" i="14" s="1"/>
  <c r="P574" i="14"/>
  <c r="Q574" i="14" s="1"/>
  <c r="AN573" i="14"/>
  <c r="V573" i="14"/>
  <c r="S573" i="14"/>
  <c r="T573" i="14" s="1"/>
  <c r="P573" i="14"/>
  <c r="Q573" i="14" s="1"/>
  <c r="AN572" i="14"/>
  <c r="V572" i="14"/>
  <c r="S572" i="14"/>
  <c r="T572" i="14" s="1"/>
  <c r="P572" i="14"/>
  <c r="Q572" i="14" s="1"/>
  <c r="D404" i="14"/>
  <c r="C404" i="14" s="1"/>
  <c r="V403" i="14"/>
  <c r="P403" i="14"/>
  <c r="Q403" i="14" s="1"/>
  <c r="AN402" i="14"/>
  <c r="V402" i="14"/>
  <c r="W402" i="14" s="1"/>
  <c r="P402" i="14"/>
  <c r="Q402" i="14" s="1"/>
  <c r="D402" i="14"/>
  <c r="C402" i="14" s="1"/>
  <c r="S401" i="14"/>
  <c r="T401" i="14" s="1"/>
  <c r="P401" i="14"/>
  <c r="Q401" i="14" s="1"/>
  <c r="AN400" i="14"/>
  <c r="V400" i="14"/>
  <c r="P400" i="14"/>
  <c r="Q400" i="14" s="1"/>
  <c r="S399" i="14"/>
  <c r="T399" i="14" s="1"/>
  <c r="P399" i="14"/>
  <c r="Q399" i="14" s="1"/>
  <c r="V398" i="14"/>
  <c r="AN397" i="14"/>
  <c r="V397" i="14"/>
  <c r="W397" i="14" s="1"/>
  <c r="P397" i="14"/>
  <c r="Q397" i="14" s="1"/>
  <c r="AN396" i="14"/>
  <c r="V396" i="14"/>
  <c r="S396" i="14"/>
  <c r="T396" i="14" s="1"/>
  <c r="P396" i="14"/>
  <c r="Q396" i="14" s="1"/>
  <c r="AN395" i="14"/>
  <c r="S395" i="14"/>
  <c r="T395" i="14" s="1"/>
  <c r="P395" i="14"/>
  <c r="Q395" i="14" s="1"/>
  <c r="AN394" i="14"/>
  <c r="S394" i="14"/>
  <c r="T394" i="14" s="1"/>
  <c r="D394" i="14"/>
  <c r="C394" i="14" s="1"/>
  <c r="V393" i="14"/>
  <c r="C393" i="14"/>
  <c r="AN392" i="14"/>
  <c r="S392" i="14"/>
  <c r="T392" i="14" s="1"/>
  <c r="V391" i="14"/>
  <c r="W391" i="14" s="1"/>
  <c r="AN390" i="14"/>
  <c r="V390" i="14"/>
  <c r="S390" i="14"/>
  <c r="T390" i="14" s="1"/>
  <c r="P390" i="14"/>
  <c r="Q390" i="14" s="1"/>
  <c r="AN389" i="14"/>
  <c r="P389" i="14"/>
  <c r="Q389" i="14" s="1"/>
  <c r="AN388" i="14"/>
  <c r="V388" i="14"/>
  <c r="W388" i="14" s="1"/>
  <c r="P388" i="14"/>
  <c r="Q388" i="14" s="1"/>
  <c r="D388" i="14"/>
  <c r="C388" i="14" s="1"/>
  <c r="S387" i="14"/>
  <c r="T387" i="14" s="1"/>
  <c r="C387" i="14"/>
  <c r="AN386" i="14"/>
  <c r="P386" i="14"/>
  <c r="Q386" i="14" s="1"/>
  <c r="V385" i="14"/>
  <c r="S385" i="14"/>
  <c r="T385" i="14" s="1"/>
  <c r="V384" i="14"/>
  <c r="AN383" i="14"/>
  <c r="S383" i="14"/>
  <c r="T383" i="14" s="1"/>
  <c r="P383" i="14"/>
  <c r="Q383" i="14" s="1"/>
  <c r="D383" i="14"/>
  <c r="C383" i="14" s="1"/>
  <c r="V382" i="14"/>
  <c r="P382" i="14"/>
  <c r="Q382" i="14" s="1"/>
  <c r="S381" i="14"/>
  <c r="T381" i="14" s="1"/>
  <c r="P381" i="14"/>
  <c r="Q381" i="14" s="1"/>
  <c r="D381" i="14"/>
  <c r="C381" i="14" s="1"/>
  <c r="AN380" i="14"/>
  <c r="S380" i="14"/>
  <c r="T380" i="14" s="1"/>
  <c r="AN379" i="14"/>
  <c r="S379" i="14"/>
  <c r="T379" i="14" s="1"/>
  <c r="P379" i="14"/>
  <c r="Q379" i="14" s="1"/>
  <c r="V378" i="14"/>
  <c r="AN377" i="14"/>
  <c r="V377" i="14"/>
  <c r="V376" i="14"/>
  <c r="W376" i="14" s="1"/>
  <c r="P376" i="14"/>
  <c r="Q376" i="14" s="1"/>
  <c r="D376" i="14"/>
  <c r="AN375" i="14"/>
  <c r="S375" i="14"/>
  <c r="T375" i="14" s="1"/>
  <c r="AN374" i="14"/>
  <c r="S374" i="14"/>
  <c r="T374" i="14" s="1"/>
  <c r="P374" i="14"/>
  <c r="Q374" i="14" s="1"/>
  <c r="D374" i="14"/>
  <c r="C374" i="14" s="1"/>
  <c r="AN373" i="14"/>
  <c r="S373" i="14"/>
  <c r="T373" i="14" s="1"/>
  <c r="P373" i="14"/>
  <c r="Q373" i="14" s="1"/>
  <c r="AN372" i="14"/>
  <c r="S372" i="14"/>
  <c r="T372" i="14" s="1"/>
  <c r="P372" i="14"/>
  <c r="Q372" i="14" s="1"/>
  <c r="D372" i="14"/>
  <c r="C372" i="14" s="1"/>
  <c r="S371" i="14"/>
  <c r="T371" i="14" s="1"/>
  <c r="P371" i="14"/>
  <c r="Q371" i="14" s="1"/>
  <c r="D371" i="14"/>
  <c r="C371" i="14" s="1"/>
  <c r="AN370" i="14"/>
  <c r="S370" i="14"/>
  <c r="T370" i="14" s="1"/>
  <c r="V369" i="14"/>
  <c r="S368" i="14"/>
  <c r="T368" i="14" s="1"/>
  <c r="D368" i="14"/>
  <c r="C368" i="14" s="1"/>
  <c r="AN367" i="14"/>
  <c r="S367" i="14"/>
  <c r="T367" i="14" s="1"/>
  <c r="P367" i="14"/>
  <c r="Q367" i="14" s="1"/>
  <c r="D367" i="14"/>
  <c r="C367" i="14" s="1"/>
  <c r="S366" i="14"/>
  <c r="T366" i="14" s="1"/>
  <c r="P366" i="14"/>
  <c r="Q366" i="14" s="1"/>
  <c r="D366" i="14"/>
  <c r="C366" i="14" s="1"/>
  <c r="AN365" i="14"/>
  <c r="S365" i="14"/>
  <c r="T365" i="14" s="1"/>
  <c r="P365" i="14"/>
  <c r="Q365" i="14" s="1"/>
  <c r="D365" i="14"/>
  <c r="C365" i="14" s="1"/>
  <c r="AN364" i="14"/>
  <c r="S364" i="14"/>
  <c r="T364" i="14" s="1"/>
  <c r="P364" i="14"/>
  <c r="Q364" i="14" s="1"/>
  <c r="D364" i="14"/>
  <c r="C364" i="14" s="1"/>
  <c r="V363" i="14"/>
  <c r="AN362" i="14"/>
  <c r="S362" i="14"/>
  <c r="T362" i="14" s="1"/>
  <c r="P362" i="14"/>
  <c r="Q362" i="14" s="1"/>
  <c r="D362" i="14"/>
  <c r="C362" i="14" s="1"/>
  <c r="AN361" i="14"/>
  <c r="V361" i="14"/>
  <c r="AN360" i="14"/>
  <c r="V360" i="14"/>
  <c r="P360" i="14"/>
  <c r="Q360" i="14" s="1"/>
  <c r="AN359" i="14"/>
  <c r="S359" i="14"/>
  <c r="T359" i="14" s="1"/>
  <c r="P359" i="14"/>
  <c r="Q359" i="14" s="1"/>
  <c r="D359" i="14"/>
  <c r="C359" i="14" s="1"/>
  <c r="S358" i="14"/>
  <c r="T358" i="14" s="1"/>
  <c r="P358" i="14"/>
  <c r="Q358" i="14" s="1"/>
  <c r="D358" i="14"/>
  <c r="AN357" i="14"/>
  <c r="S357" i="14"/>
  <c r="T357" i="14" s="1"/>
  <c r="P357" i="14"/>
  <c r="Q357" i="14" s="1"/>
  <c r="D357" i="14"/>
  <c r="C357" i="14" s="1"/>
  <c r="AN356" i="14"/>
  <c r="S356" i="14"/>
  <c r="T356" i="14" s="1"/>
  <c r="P356" i="14"/>
  <c r="Q356" i="14" s="1"/>
  <c r="D356" i="14"/>
  <c r="C356" i="14" s="1"/>
  <c r="V355" i="14"/>
  <c r="AN354" i="14"/>
  <c r="S354" i="14"/>
  <c r="T354" i="14" s="1"/>
  <c r="P354" i="14"/>
  <c r="Q354" i="14" s="1"/>
  <c r="AN353" i="14"/>
  <c r="S353" i="14"/>
  <c r="T353" i="14" s="1"/>
  <c r="P353" i="14"/>
  <c r="Q353" i="14" s="1"/>
  <c r="D353" i="14"/>
  <c r="C353" i="14" s="1"/>
  <c r="V352" i="14"/>
  <c r="W352" i="14" s="1"/>
  <c r="AN351" i="14"/>
  <c r="S351" i="14"/>
  <c r="T351" i="14" s="1"/>
  <c r="P351" i="14"/>
  <c r="Q351" i="14" s="1"/>
  <c r="D351" i="14"/>
  <c r="C351" i="14" s="1"/>
  <c r="AN350" i="14"/>
  <c r="V350" i="14"/>
  <c r="AN349" i="14"/>
  <c r="S349" i="14"/>
  <c r="T349" i="14" s="1"/>
  <c r="P349" i="14"/>
  <c r="Q349" i="14" s="1"/>
  <c r="D349" i="14"/>
  <c r="C349" i="14" s="1"/>
  <c r="V348" i="14"/>
  <c r="AN347" i="14"/>
  <c r="V347" i="14"/>
  <c r="D347" i="14"/>
  <c r="C347" i="14" s="1"/>
  <c r="V346" i="14"/>
  <c r="W346" i="14" s="1"/>
  <c r="V345" i="14"/>
  <c r="W345" i="14" s="1"/>
  <c r="C345" i="14"/>
  <c r="V344" i="14"/>
  <c r="V343" i="14"/>
  <c r="C343" i="14"/>
  <c r="V342" i="14"/>
  <c r="AN341" i="14"/>
  <c r="S341" i="14"/>
  <c r="T341" i="14" s="1"/>
  <c r="P341" i="14"/>
  <c r="Q341" i="14" s="1"/>
  <c r="D341" i="14"/>
  <c r="C341" i="14" s="1"/>
  <c r="AN340" i="14"/>
  <c r="S340" i="14"/>
  <c r="T340" i="14" s="1"/>
  <c r="P340" i="14"/>
  <c r="Q340" i="14" s="1"/>
  <c r="AN339" i="14"/>
  <c r="S339" i="14"/>
  <c r="T339" i="14" s="1"/>
  <c r="P339" i="14"/>
  <c r="Q339" i="14" s="1"/>
  <c r="D339" i="14"/>
  <c r="C339" i="14" s="1"/>
  <c r="S338" i="14"/>
  <c r="T338" i="14" s="1"/>
  <c r="V337" i="14"/>
  <c r="D337" i="14"/>
  <c r="V336" i="14"/>
  <c r="W336" i="14" s="1"/>
  <c r="AN335" i="14"/>
  <c r="V335" i="14"/>
  <c r="P334" i="14"/>
  <c r="Q334" i="14" s="1"/>
  <c r="D334" i="14"/>
  <c r="C334" i="14" s="1"/>
  <c r="AN333" i="14"/>
  <c r="S333" i="14"/>
  <c r="T333" i="14" s="1"/>
  <c r="P333" i="14"/>
  <c r="Q333" i="14" s="1"/>
  <c r="V332" i="14"/>
  <c r="W332" i="14" s="1"/>
  <c r="S332" i="14"/>
  <c r="T332" i="14" s="1"/>
  <c r="P332" i="14"/>
  <c r="Q332" i="14" s="1"/>
  <c r="D332" i="14"/>
  <c r="C332" i="14" s="1"/>
  <c r="AN331" i="14"/>
  <c r="S331" i="14"/>
  <c r="T331" i="14" s="1"/>
  <c r="P331" i="14"/>
  <c r="Q331" i="14" s="1"/>
  <c r="AN330" i="14"/>
  <c r="V330" i="14"/>
  <c r="P330" i="14"/>
  <c r="Q330" i="14" s="1"/>
  <c r="D330" i="14"/>
  <c r="C330" i="14" s="1"/>
  <c r="AN329" i="14"/>
  <c r="S329" i="14"/>
  <c r="T329" i="14" s="1"/>
  <c r="P329" i="14"/>
  <c r="Q329" i="14" s="1"/>
  <c r="AN328" i="14"/>
  <c r="S328" i="14"/>
  <c r="T328" i="14" s="1"/>
  <c r="P328" i="14"/>
  <c r="Q328" i="14" s="1"/>
  <c r="S327" i="14"/>
  <c r="T327" i="14" s="1"/>
  <c r="P327" i="14"/>
  <c r="Q327" i="14" s="1"/>
  <c r="AN326" i="14"/>
  <c r="V326" i="14"/>
  <c r="P326" i="14"/>
  <c r="Q326" i="14" s="1"/>
  <c r="S325" i="14"/>
  <c r="T325" i="14" s="1"/>
  <c r="P325" i="14"/>
  <c r="Q325" i="14" s="1"/>
  <c r="AN324" i="14"/>
  <c r="V324" i="14"/>
  <c r="AN323" i="14"/>
  <c r="V323" i="14"/>
  <c r="V322" i="14"/>
  <c r="AN321" i="14"/>
  <c r="S321" i="14"/>
  <c r="T321" i="14" s="1"/>
  <c r="S320" i="14"/>
  <c r="T320" i="14" s="1"/>
  <c r="P320" i="14"/>
  <c r="Q320" i="14" s="1"/>
  <c r="D320" i="14"/>
  <c r="C320" i="14" s="1"/>
  <c r="V319" i="14"/>
  <c r="AN318" i="14"/>
  <c r="S318" i="14"/>
  <c r="T318" i="14" s="1"/>
  <c r="P318" i="14"/>
  <c r="Q318" i="14" s="1"/>
  <c r="D318" i="14"/>
  <c r="C318" i="14" s="1"/>
  <c r="V317" i="14"/>
  <c r="W317" i="14" s="1"/>
  <c r="P317" i="14"/>
  <c r="Q317" i="14" s="1"/>
  <c r="AN316" i="14"/>
  <c r="S316" i="14"/>
  <c r="T316" i="14" s="1"/>
  <c r="P316" i="14"/>
  <c r="Q316" i="14" s="1"/>
  <c r="D316" i="14"/>
  <c r="C316" i="14" s="1"/>
  <c r="S315" i="14"/>
  <c r="T315" i="14" s="1"/>
  <c r="P315" i="14"/>
  <c r="Q315" i="14" s="1"/>
  <c r="AN314" i="14"/>
  <c r="S314" i="14"/>
  <c r="T314" i="14" s="1"/>
  <c r="P314" i="14"/>
  <c r="Q314" i="14" s="1"/>
  <c r="D314" i="14"/>
  <c r="C314" i="14" s="1"/>
  <c r="AN313" i="14"/>
  <c r="P313" i="14"/>
  <c r="Q313" i="14" s="1"/>
  <c r="AN312" i="14"/>
  <c r="S312" i="14"/>
  <c r="T312" i="14" s="1"/>
  <c r="P312" i="14"/>
  <c r="Q312" i="14" s="1"/>
  <c r="V311" i="14"/>
  <c r="W311" i="14" s="1"/>
  <c r="AN310" i="14"/>
  <c r="V310" i="14"/>
  <c r="AN309" i="14"/>
  <c r="V309" i="14"/>
  <c r="AN308" i="14"/>
  <c r="V308" i="14"/>
  <c r="P308" i="14"/>
  <c r="Q308" i="14" s="1"/>
  <c r="D308" i="14"/>
  <c r="C308" i="14" s="1"/>
  <c r="V307" i="14"/>
  <c r="AN306" i="14"/>
  <c r="V306" i="14"/>
  <c r="AN305" i="14"/>
  <c r="V305" i="14"/>
  <c r="AN304" i="14"/>
  <c r="S304" i="14"/>
  <c r="T304" i="14" s="1"/>
  <c r="C304" i="14"/>
  <c r="V303" i="14"/>
  <c r="AN302" i="14"/>
  <c r="S302" i="14"/>
  <c r="T302" i="14" s="1"/>
  <c r="P302" i="14"/>
  <c r="Q302" i="14" s="1"/>
  <c r="D302" i="14"/>
  <c r="C302" i="14" s="1"/>
  <c r="S301" i="14"/>
  <c r="T301" i="14" s="1"/>
  <c r="S300" i="14"/>
  <c r="T300" i="14" s="1"/>
  <c r="P300" i="14"/>
  <c r="Q300" i="14" s="1"/>
  <c r="D300" i="14"/>
  <c r="C300" i="14" s="1"/>
  <c r="V299" i="14"/>
  <c r="C299" i="14"/>
  <c r="V298" i="14"/>
  <c r="W298" i="14" s="1"/>
  <c r="AN297" i="14"/>
  <c r="S297" i="14"/>
  <c r="T297" i="14" s="1"/>
  <c r="P297" i="14"/>
  <c r="Q297" i="14" s="1"/>
  <c r="D297" i="14"/>
  <c r="C297" i="14" s="1"/>
  <c r="S296" i="14"/>
  <c r="T296" i="14" s="1"/>
  <c r="AN295" i="14"/>
  <c r="V295" i="14"/>
  <c r="D295" i="14"/>
  <c r="C295" i="14" s="1"/>
  <c r="V294" i="14"/>
  <c r="V293" i="14"/>
  <c r="D293" i="14"/>
  <c r="C293" i="14" s="1"/>
  <c r="AN292" i="14"/>
  <c r="S292" i="14"/>
  <c r="T292" i="14" s="1"/>
  <c r="P292" i="14"/>
  <c r="Q292" i="14" s="1"/>
  <c r="D292" i="14"/>
  <c r="C292" i="14" s="1"/>
  <c r="S291" i="14"/>
  <c r="T291" i="14" s="1"/>
  <c r="D291" i="14"/>
  <c r="C291" i="14" s="1"/>
  <c r="V290" i="14"/>
  <c r="S289" i="14"/>
  <c r="T289" i="14" s="1"/>
  <c r="P289" i="14"/>
  <c r="Q289" i="14" s="1"/>
  <c r="D289" i="14"/>
  <c r="C289" i="14" s="1"/>
  <c r="AN288" i="14"/>
  <c r="S288" i="14"/>
  <c r="T288" i="14" s="1"/>
  <c r="P288" i="14"/>
  <c r="Q288" i="14" s="1"/>
  <c r="D288" i="14"/>
  <c r="C288" i="14" s="1"/>
  <c r="AN287" i="14"/>
  <c r="S287" i="14"/>
  <c r="T287" i="14" s="1"/>
  <c r="P287" i="14"/>
  <c r="Q287" i="14" s="1"/>
  <c r="D287" i="14"/>
  <c r="C287" i="14" s="1"/>
  <c r="AN286" i="14"/>
  <c r="V286" i="14"/>
  <c r="P286" i="14"/>
  <c r="Q286" i="14" s="1"/>
  <c r="AN285" i="14"/>
  <c r="V285" i="14"/>
  <c r="P285" i="14"/>
  <c r="Q285" i="14" s="1"/>
  <c r="C285" i="14"/>
  <c r="S284" i="14"/>
  <c r="T284" i="14" s="1"/>
  <c r="P284" i="14"/>
  <c r="Q284" i="14" s="1"/>
  <c r="D284" i="14"/>
  <c r="C284" i="14" s="1"/>
  <c r="AN283" i="14"/>
  <c r="S283" i="14"/>
  <c r="T283" i="14" s="1"/>
  <c r="P283" i="14"/>
  <c r="Q283" i="14" s="1"/>
  <c r="D283" i="14"/>
  <c r="C283" i="14" s="1"/>
  <c r="AN282" i="14"/>
  <c r="S282" i="14"/>
  <c r="T282" i="14" s="1"/>
  <c r="P282" i="14"/>
  <c r="Q282" i="14" s="1"/>
  <c r="D282" i="14"/>
  <c r="C282" i="14" s="1"/>
  <c r="AN281" i="14"/>
  <c r="S281" i="14"/>
  <c r="T281" i="14" s="1"/>
  <c r="P281" i="14"/>
  <c r="Q281" i="14" s="1"/>
  <c r="D281" i="14"/>
  <c r="C281" i="14" s="1"/>
  <c r="AN280" i="14"/>
  <c r="S280" i="14"/>
  <c r="T280" i="14" s="1"/>
  <c r="V279" i="14"/>
  <c r="V278" i="14"/>
  <c r="AN277" i="14"/>
  <c r="V277" i="14"/>
  <c r="AN276" i="14"/>
  <c r="S276" i="14"/>
  <c r="T276" i="14" s="1"/>
  <c r="P276" i="14"/>
  <c r="Q276" i="14" s="1"/>
  <c r="D276" i="14"/>
  <c r="C276" i="14" s="1"/>
  <c r="V275" i="14"/>
  <c r="AN274" i="14"/>
  <c r="V274" i="14"/>
  <c r="W274" i="14" s="1"/>
  <c r="AN273" i="14"/>
  <c r="S273" i="14"/>
  <c r="T273" i="14" s="1"/>
  <c r="V272" i="14"/>
  <c r="W272" i="14" s="1"/>
  <c r="AN271" i="14"/>
  <c r="S271" i="14"/>
  <c r="T271" i="14" s="1"/>
  <c r="P271" i="14"/>
  <c r="Q271" i="14" s="1"/>
  <c r="V270" i="14"/>
  <c r="AN269" i="14"/>
  <c r="V269" i="14"/>
  <c r="S268" i="14"/>
  <c r="T268" i="14" s="1"/>
  <c r="S267" i="14"/>
  <c r="T267" i="14" s="1"/>
  <c r="AN266" i="14"/>
  <c r="V266" i="14"/>
  <c r="AN265" i="14"/>
  <c r="V265" i="14"/>
  <c r="P265" i="14"/>
  <c r="Q265" i="14" s="1"/>
  <c r="D265" i="14"/>
  <c r="C265" i="14" s="1"/>
  <c r="AN264" i="14"/>
  <c r="V264" i="14"/>
  <c r="D264" i="14"/>
  <c r="C264" i="14" s="1"/>
  <c r="S263" i="14"/>
  <c r="T263" i="14" s="1"/>
  <c r="P263" i="14"/>
  <c r="Q263" i="14" s="1"/>
  <c r="D263" i="14"/>
  <c r="C263" i="14" s="1"/>
  <c r="V262" i="14"/>
  <c r="W262" i="14" s="1"/>
  <c r="AN261" i="14"/>
  <c r="V261" i="14"/>
  <c r="D261" i="14"/>
  <c r="C261" i="14" s="1"/>
  <c r="V260" i="14"/>
  <c r="AN259" i="14"/>
  <c r="S259" i="14"/>
  <c r="T259" i="14" s="1"/>
  <c r="P259" i="14"/>
  <c r="Q259" i="14" s="1"/>
  <c r="D259" i="14"/>
  <c r="C259" i="14" s="1"/>
  <c r="V258" i="14"/>
  <c r="P258" i="14"/>
  <c r="Q258" i="14" s="1"/>
  <c r="V257" i="14"/>
  <c r="AN256" i="14"/>
  <c r="S256" i="14"/>
  <c r="T256" i="14" s="1"/>
  <c r="P256" i="14"/>
  <c r="Q256" i="14" s="1"/>
  <c r="S92" i="14"/>
  <c r="T92" i="14" s="1"/>
  <c r="P91" i="14"/>
  <c r="Q91" i="14" s="1"/>
  <c r="S90" i="14"/>
  <c r="T90" i="14" s="1"/>
  <c r="D88" i="14"/>
  <c r="C88" i="14" s="1"/>
  <c r="S86" i="14"/>
  <c r="T86" i="14" s="1"/>
  <c r="AN84" i="14"/>
  <c r="V83" i="14"/>
  <c r="V79" i="14"/>
  <c r="P79" i="14"/>
  <c r="Q79" i="14" s="1"/>
  <c r="AN76" i="14"/>
  <c r="S76" i="14"/>
  <c r="T76" i="14" s="1"/>
  <c r="P76" i="14"/>
  <c r="Q76" i="14" s="1"/>
  <c r="V75" i="14"/>
  <c r="P75" i="14"/>
  <c r="Q75" i="14" s="1"/>
  <c r="P74" i="14"/>
  <c r="Q74" i="14" s="1"/>
  <c r="V73" i="14"/>
  <c r="AN71" i="14"/>
  <c r="V70" i="14"/>
  <c r="W70" i="14" s="1"/>
  <c r="P70" i="14"/>
  <c r="Q70" i="14" s="1"/>
  <c r="V64" i="14"/>
  <c r="P64" i="14"/>
  <c r="Q64" i="14" s="1"/>
  <c r="S62" i="14"/>
  <c r="T62" i="14" s="1"/>
  <c r="D59" i="14"/>
  <c r="C59" i="14" s="1"/>
  <c r="C57" i="14"/>
  <c r="AN49" i="14"/>
  <c r="V49" i="14"/>
  <c r="W49" i="14" s="1"/>
  <c r="P49" i="14"/>
  <c r="Q49" i="14" s="1"/>
  <c r="AN48" i="14"/>
  <c r="V48" i="14"/>
  <c r="P48" i="14"/>
  <c r="Q48" i="14" s="1"/>
  <c r="AN47" i="14"/>
  <c r="V46" i="14"/>
  <c r="S45" i="14"/>
  <c r="T45" i="14" s="1"/>
  <c r="S38" i="14"/>
  <c r="T38" i="14" s="1"/>
  <c r="S36" i="14"/>
  <c r="T36" i="14" s="1"/>
  <c r="AN35" i="14"/>
  <c r="S34" i="14"/>
  <c r="T34" i="14" s="1"/>
  <c r="V33" i="14"/>
  <c r="D31" i="14"/>
  <c r="C31" i="14" s="1"/>
  <c r="S29" i="14"/>
  <c r="T29" i="14" s="1"/>
  <c r="S27" i="14"/>
  <c r="T27" i="14" s="1"/>
  <c r="V26" i="14"/>
  <c r="W26" i="14" s="1"/>
  <c r="P25" i="14"/>
  <c r="Q25" i="14" s="1"/>
  <c r="S22" i="14"/>
  <c r="T22" i="14" s="1"/>
  <c r="P22" i="14"/>
  <c r="Q22" i="14" s="1"/>
  <c r="AN571" i="14"/>
  <c r="V571" i="14"/>
  <c r="S571" i="14"/>
  <c r="T571" i="14" s="1"/>
  <c r="P571" i="14"/>
  <c r="Q571" i="14" s="1"/>
  <c r="AN570" i="14"/>
  <c r="V570" i="14"/>
  <c r="S570" i="14"/>
  <c r="T570" i="14" s="1"/>
  <c r="P570" i="14"/>
  <c r="Q570" i="14" s="1"/>
  <c r="AN569" i="14"/>
  <c r="V569" i="14"/>
  <c r="W569" i="14" s="1"/>
  <c r="S569" i="14"/>
  <c r="T569" i="14" s="1"/>
  <c r="P569" i="14"/>
  <c r="Q569" i="14" s="1"/>
  <c r="AN568" i="14"/>
  <c r="V568" i="14"/>
  <c r="W568" i="14" s="1"/>
  <c r="S568" i="14"/>
  <c r="T568" i="14" s="1"/>
  <c r="P568" i="14"/>
  <c r="Q568" i="14" s="1"/>
  <c r="AN567" i="14"/>
  <c r="V567" i="14"/>
  <c r="W567" i="14" s="1"/>
  <c r="S567" i="14"/>
  <c r="T567" i="14" s="1"/>
  <c r="P567" i="14"/>
  <c r="Q567" i="14" s="1"/>
  <c r="AN566" i="14"/>
  <c r="V566" i="14"/>
  <c r="W566" i="14" s="1"/>
  <c r="S566" i="14"/>
  <c r="T566" i="14" s="1"/>
  <c r="P566" i="14"/>
  <c r="Q566" i="14" s="1"/>
  <c r="AN565" i="14"/>
  <c r="V565" i="14"/>
  <c r="W565" i="14" s="1"/>
  <c r="S565" i="14"/>
  <c r="T565" i="14" s="1"/>
  <c r="P565" i="14"/>
  <c r="Q565" i="14" s="1"/>
  <c r="AN564" i="14"/>
  <c r="V564" i="14"/>
  <c r="W564" i="14" s="1"/>
  <c r="S564" i="14"/>
  <c r="T564" i="14" s="1"/>
  <c r="P564" i="14"/>
  <c r="Q564" i="14" s="1"/>
  <c r="AN563" i="14"/>
  <c r="V563" i="14"/>
  <c r="W563" i="14" s="1"/>
  <c r="S563" i="14"/>
  <c r="T563" i="14" s="1"/>
  <c r="P563" i="14"/>
  <c r="Q563" i="14" s="1"/>
  <c r="AN562" i="14"/>
  <c r="V562" i="14"/>
  <c r="W562" i="14" s="1"/>
  <c r="S562" i="14"/>
  <c r="T562" i="14" s="1"/>
  <c r="P562" i="14"/>
  <c r="Q562" i="14" s="1"/>
  <c r="AN561" i="14"/>
  <c r="V561" i="14"/>
  <c r="W561" i="14" s="1"/>
  <c r="S561" i="14"/>
  <c r="T561" i="14" s="1"/>
  <c r="P561" i="14"/>
  <c r="Q561" i="14" s="1"/>
  <c r="AN560" i="14"/>
  <c r="V560" i="14"/>
  <c r="W560" i="14" s="1"/>
  <c r="S560" i="14"/>
  <c r="T560" i="14" s="1"/>
  <c r="P560" i="14"/>
  <c r="Q560" i="14" s="1"/>
  <c r="AN559" i="14"/>
  <c r="V559" i="14"/>
  <c r="W559" i="14" s="1"/>
  <c r="S559" i="14"/>
  <c r="T559" i="14" s="1"/>
  <c r="P559" i="14"/>
  <c r="Q559" i="14" s="1"/>
  <c r="AN558" i="14"/>
  <c r="V558" i="14"/>
  <c r="W558" i="14" s="1"/>
  <c r="S558" i="14"/>
  <c r="T558" i="14" s="1"/>
  <c r="P558" i="14"/>
  <c r="Q558" i="14" s="1"/>
  <c r="AN557" i="14"/>
  <c r="V557" i="14"/>
  <c r="W557" i="14" s="1"/>
  <c r="S557" i="14"/>
  <c r="T557" i="14" s="1"/>
  <c r="P557" i="14"/>
  <c r="Q557" i="14" s="1"/>
  <c r="AN556" i="14"/>
  <c r="V556" i="14"/>
  <c r="W556" i="14" s="1"/>
  <c r="S556" i="14"/>
  <c r="T556" i="14" s="1"/>
  <c r="P556" i="14"/>
  <c r="Q556" i="14" s="1"/>
  <c r="AN555" i="14"/>
  <c r="V555" i="14"/>
  <c r="W555" i="14" s="1"/>
  <c r="S555" i="14"/>
  <c r="T555" i="14" s="1"/>
  <c r="P555" i="14"/>
  <c r="Q555" i="14" s="1"/>
  <c r="AN554" i="14"/>
  <c r="V554" i="14"/>
  <c r="W554" i="14" s="1"/>
  <c r="S554" i="14"/>
  <c r="T554" i="14" s="1"/>
  <c r="P554" i="14"/>
  <c r="Q554" i="14" s="1"/>
  <c r="AN553" i="14"/>
  <c r="V553" i="14"/>
  <c r="W553" i="14" s="1"/>
  <c r="S553" i="14"/>
  <c r="T553" i="14" s="1"/>
  <c r="P553" i="14"/>
  <c r="Q553" i="14" s="1"/>
  <c r="AN552" i="14"/>
  <c r="V552" i="14"/>
  <c r="W552" i="14" s="1"/>
  <c r="S552" i="14"/>
  <c r="T552" i="14" s="1"/>
  <c r="P552" i="14"/>
  <c r="Q552" i="14" s="1"/>
  <c r="AN551" i="14"/>
  <c r="V551" i="14"/>
  <c r="W551" i="14" s="1"/>
  <c r="S551" i="14"/>
  <c r="T551" i="14" s="1"/>
  <c r="P551" i="14"/>
  <c r="Q551" i="14" s="1"/>
  <c r="AN550" i="14"/>
  <c r="V550" i="14"/>
  <c r="W550" i="14" s="1"/>
  <c r="S550" i="14"/>
  <c r="T550" i="14" s="1"/>
  <c r="P550" i="14"/>
  <c r="Q550" i="14" s="1"/>
  <c r="AN549" i="14"/>
  <c r="V549" i="14"/>
  <c r="W549" i="14" s="1"/>
  <c r="S549" i="14"/>
  <c r="T549" i="14" s="1"/>
  <c r="P549" i="14"/>
  <c r="Q549" i="14" s="1"/>
  <c r="AN548" i="14"/>
  <c r="V548" i="14"/>
  <c r="W548" i="14" s="1"/>
  <c r="S548" i="14"/>
  <c r="T548" i="14" s="1"/>
  <c r="P548" i="14"/>
  <c r="Q548" i="14" s="1"/>
  <c r="AN547" i="14"/>
  <c r="V547" i="14"/>
  <c r="W547" i="14" s="1"/>
  <c r="S547" i="14"/>
  <c r="T547" i="14" s="1"/>
  <c r="P547" i="14"/>
  <c r="Q547" i="14" s="1"/>
  <c r="AN546" i="14"/>
  <c r="V546" i="14"/>
  <c r="W546" i="14" s="1"/>
  <c r="S546" i="14"/>
  <c r="T546" i="14" s="1"/>
  <c r="P546" i="14"/>
  <c r="Q546" i="14" s="1"/>
  <c r="AN545" i="14"/>
  <c r="V545" i="14"/>
  <c r="W545" i="14" s="1"/>
  <c r="S545" i="14"/>
  <c r="T545" i="14" s="1"/>
  <c r="P545" i="14"/>
  <c r="Q545" i="14" s="1"/>
  <c r="AN544" i="14"/>
  <c r="V544" i="14"/>
  <c r="W544" i="14" s="1"/>
  <c r="S544" i="14"/>
  <c r="T544" i="14" s="1"/>
  <c r="P544" i="14"/>
  <c r="Q544" i="14" s="1"/>
  <c r="AN543" i="14"/>
  <c r="V543" i="14"/>
  <c r="W543" i="14" s="1"/>
  <c r="S543" i="14"/>
  <c r="T543" i="14" s="1"/>
  <c r="P543" i="14"/>
  <c r="Q543" i="14" s="1"/>
  <c r="AN542" i="14"/>
  <c r="V542" i="14"/>
  <c r="W542" i="14" s="1"/>
  <c r="S542" i="14"/>
  <c r="T542" i="14" s="1"/>
  <c r="P542" i="14"/>
  <c r="Q542" i="14" s="1"/>
  <c r="AN541" i="14"/>
  <c r="V541" i="14"/>
  <c r="W541" i="14" s="1"/>
  <c r="S541" i="14"/>
  <c r="T541" i="14" s="1"/>
  <c r="P541" i="14"/>
  <c r="Q541" i="14" s="1"/>
  <c r="AN540" i="14"/>
  <c r="V540" i="14"/>
  <c r="W540" i="14" s="1"/>
  <c r="S540" i="14"/>
  <c r="T540" i="14" s="1"/>
  <c r="P540" i="14"/>
  <c r="Q540" i="14" s="1"/>
  <c r="AN539" i="14"/>
  <c r="V539" i="14"/>
  <c r="W539" i="14" s="1"/>
  <c r="S539" i="14"/>
  <c r="T539" i="14" s="1"/>
  <c r="P539" i="14"/>
  <c r="Q539" i="14" s="1"/>
  <c r="AN538" i="14"/>
  <c r="V538" i="14"/>
  <c r="W538" i="14" s="1"/>
  <c r="S538" i="14"/>
  <c r="T538" i="14" s="1"/>
  <c r="P538" i="14"/>
  <c r="Q538" i="14" s="1"/>
  <c r="AN537" i="14"/>
  <c r="V537" i="14"/>
  <c r="W537" i="14" s="1"/>
  <c r="S537" i="14"/>
  <c r="T537" i="14" s="1"/>
  <c r="P537" i="14"/>
  <c r="Q537" i="14" s="1"/>
  <c r="AN536" i="14"/>
  <c r="V536" i="14"/>
  <c r="W536" i="14" s="1"/>
  <c r="S536" i="14"/>
  <c r="T536" i="14" s="1"/>
  <c r="P536" i="14"/>
  <c r="Q536" i="14" s="1"/>
  <c r="AN535" i="14"/>
  <c r="V535" i="14"/>
  <c r="W535" i="14" s="1"/>
  <c r="S535" i="14"/>
  <c r="T535" i="14" s="1"/>
  <c r="P535" i="14"/>
  <c r="Q535" i="14" s="1"/>
  <c r="AN534" i="14"/>
  <c r="V534" i="14"/>
  <c r="W534" i="14" s="1"/>
  <c r="S534" i="14"/>
  <c r="T534" i="14" s="1"/>
  <c r="P534" i="14"/>
  <c r="Q534" i="14" s="1"/>
  <c r="AN533" i="14"/>
  <c r="V533" i="14"/>
  <c r="W533" i="14" s="1"/>
  <c r="S533" i="14"/>
  <c r="T533" i="14" s="1"/>
  <c r="P533" i="14"/>
  <c r="Q533" i="14" s="1"/>
  <c r="AN532" i="14"/>
  <c r="V532" i="14"/>
  <c r="W532" i="14" s="1"/>
  <c r="S532" i="14"/>
  <c r="T532" i="14" s="1"/>
  <c r="P532" i="14"/>
  <c r="Q532" i="14" s="1"/>
  <c r="AN531" i="14"/>
  <c r="V531" i="14"/>
  <c r="W531" i="14" s="1"/>
  <c r="S531" i="14"/>
  <c r="T531" i="14" s="1"/>
  <c r="P531" i="14"/>
  <c r="Q531" i="14" s="1"/>
  <c r="AN530" i="14"/>
  <c r="V530" i="14"/>
  <c r="W530" i="14" s="1"/>
  <c r="S530" i="14"/>
  <c r="T530" i="14" s="1"/>
  <c r="P530" i="14"/>
  <c r="Q530" i="14" s="1"/>
  <c r="AN529" i="14"/>
  <c r="V529" i="14"/>
  <c r="W529" i="14" s="1"/>
  <c r="S529" i="14"/>
  <c r="T529" i="14" s="1"/>
  <c r="P529" i="14"/>
  <c r="Q529" i="14" s="1"/>
  <c r="AN528" i="14"/>
  <c r="V528" i="14"/>
  <c r="W528" i="14" s="1"/>
  <c r="S528" i="14"/>
  <c r="T528" i="14" s="1"/>
  <c r="P528" i="14"/>
  <c r="Q528" i="14" s="1"/>
  <c r="AN527" i="14"/>
  <c r="V527" i="14"/>
  <c r="W527" i="14" s="1"/>
  <c r="S527" i="14"/>
  <c r="T527" i="14" s="1"/>
  <c r="P527" i="14"/>
  <c r="Q527" i="14" s="1"/>
  <c r="AN526" i="14"/>
  <c r="V526" i="14"/>
  <c r="W526" i="14" s="1"/>
  <c r="S526" i="14"/>
  <c r="T526" i="14" s="1"/>
  <c r="P526" i="14"/>
  <c r="Q526" i="14" s="1"/>
  <c r="AN525" i="14"/>
  <c r="V525" i="14"/>
  <c r="W525" i="14" s="1"/>
  <c r="S525" i="14"/>
  <c r="T525" i="14" s="1"/>
  <c r="P525" i="14"/>
  <c r="Q525" i="14" s="1"/>
  <c r="AN524" i="14"/>
  <c r="V524" i="14"/>
  <c r="W524" i="14" s="1"/>
  <c r="S524" i="14"/>
  <c r="T524" i="14" s="1"/>
  <c r="P524" i="14"/>
  <c r="Q524" i="14" s="1"/>
  <c r="AN523" i="14"/>
  <c r="V523" i="14"/>
  <c r="W523" i="14" s="1"/>
  <c r="S523" i="14"/>
  <c r="T523" i="14" s="1"/>
  <c r="P523" i="14"/>
  <c r="Q523" i="14" s="1"/>
  <c r="AN522" i="14"/>
  <c r="V522" i="14"/>
  <c r="W522" i="14" s="1"/>
  <c r="S522" i="14"/>
  <c r="T522" i="14" s="1"/>
  <c r="P522" i="14"/>
  <c r="Q522" i="14" s="1"/>
  <c r="AN521" i="14"/>
  <c r="V521" i="14"/>
  <c r="W521" i="14" s="1"/>
  <c r="S521" i="14"/>
  <c r="T521" i="14" s="1"/>
  <c r="P521" i="14"/>
  <c r="Q521" i="14" s="1"/>
  <c r="AN520" i="14"/>
  <c r="V520" i="14"/>
  <c r="W520" i="14" s="1"/>
  <c r="S520" i="14"/>
  <c r="T520" i="14" s="1"/>
  <c r="P520" i="14"/>
  <c r="Q520" i="14" s="1"/>
  <c r="AN519" i="14"/>
  <c r="V519" i="14"/>
  <c r="W519" i="14" s="1"/>
  <c r="S519" i="14"/>
  <c r="T519" i="14" s="1"/>
  <c r="P519" i="14"/>
  <c r="Q519" i="14" s="1"/>
  <c r="AN518" i="14"/>
  <c r="V518" i="14"/>
  <c r="W518" i="14" s="1"/>
  <c r="S518" i="14"/>
  <c r="T518" i="14" s="1"/>
  <c r="P518" i="14"/>
  <c r="Q518" i="14" s="1"/>
  <c r="AN517" i="14"/>
  <c r="V517" i="14"/>
  <c r="W517" i="14" s="1"/>
  <c r="S517" i="14"/>
  <c r="T517" i="14" s="1"/>
  <c r="P517" i="14"/>
  <c r="Q517" i="14" s="1"/>
  <c r="AN516" i="14"/>
  <c r="V516" i="14"/>
  <c r="W516" i="14" s="1"/>
  <c r="S516" i="14"/>
  <c r="T516" i="14" s="1"/>
  <c r="P516" i="14"/>
  <c r="Q516" i="14" s="1"/>
  <c r="AN515" i="14"/>
  <c r="V515" i="14"/>
  <c r="W515" i="14" s="1"/>
  <c r="S515" i="14"/>
  <c r="T515" i="14" s="1"/>
  <c r="P515" i="14"/>
  <c r="Q515" i="14" s="1"/>
  <c r="AN514" i="14"/>
  <c r="V514" i="14"/>
  <c r="W514" i="14" s="1"/>
  <c r="S514" i="14"/>
  <c r="T514" i="14" s="1"/>
  <c r="P514" i="14"/>
  <c r="Q514" i="14" s="1"/>
  <c r="AN513" i="14"/>
  <c r="V513" i="14"/>
  <c r="W513" i="14" s="1"/>
  <c r="S513" i="14"/>
  <c r="T513" i="14" s="1"/>
  <c r="P513" i="14"/>
  <c r="Q513" i="14" s="1"/>
  <c r="AN512" i="14"/>
  <c r="V512" i="14"/>
  <c r="W512" i="14" s="1"/>
  <c r="S512" i="14"/>
  <c r="T512" i="14" s="1"/>
  <c r="P512" i="14"/>
  <c r="Q512" i="14" s="1"/>
  <c r="AN511" i="14"/>
  <c r="V511" i="14"/>
  <c r="W511" i="14" s="1"/>
  <c r="S511" i="14"/>
  <c r="T511" i="14" s="1"/>
  <c r="P511" i="14"/>
  <c r="Q511" i="14" s="1"/>
  <c r="AN510" i="14"/>
  <c r="V510" i="14"/>
  <c r="W510" i="14" s="1"/>
  <c r="S510" i="14"/>
  <c r="T510" i="14" s="1"/>
  <c r="P510" i="14"/>
  <c r="Q510" i="14" s="1"/>
  <c r="AN509" i="14"/>
  <c r="V509" i="14"/>
  <c r="W509" i="14" s="1"/>
  <c r="S509" i="14"/>
  <c r="T509" i="14" s="1"/>
  <c r="P509" i="14"/>
  <c r="Q509" i="14" s="1"/>
  <c r="AN508" i="14"/>
  <c r="V508" i="14"/>
  <c r="W508" i="14" s="1"/>
  <c r="S508" i="14"/>
  <c r="T508" i="14" s="1"/>
  <c r="P508" i="14"/>
  <c r="Q508" i="14" s="1"/>
  <c r="AN507" i="14"/>
  <c r="V507" i="14"/>
  <c r="W507" i="14" s="1"/>
  <c r="S507" i="14"/>
  <c r="T507" i="14" s="1"/>
  <c r="P507" i="14"/>
  <c r="Q507" i="14" s="1"/>
  <c r="AN506" i="14"/>
  <c r="V506" i="14"/>
  <c r="W506" i="14" s="1"/>
  <c r="S506" i="14"/>
  <c r="T506" i="14" s="1"/>
  <c r="P506" i="14"/>
  <c r="Q506" i="14" s="1"/>
  <c r="AN505" i="14"/>
  <c r="V505" i="14"/>
  <c r="W505" i="14" s="1"/>
  <c r="S505" i="14"/>
  <c r="T505" i="14" s="1"/>
  <c r="P505" i="14"/>
  <c r="Q505" i="14" s="1"/>
  <c r="AN504" i="14"/>
  <c r="V504" i="14"/>
  <c r="W504" i="14" s="1"/>
  <c r="S504" i="14"/>
  <c r="T504" i="14" s="1"/>
  <c r="P504" i="14"/>
  <c r="Q504" i="14" s="1"/>
  <c r="AN503" i="14"/>
  <c r="V503" i="14"/>
  <c r="W503" i="14" s="1"/>
  <c r="S503" i="14"/>
  <c r="T503" i="14" s="1"/>
  <c r="P503" i="14"/>
  <c r="Q503" i="14" s="1"/>
  <c r="AN502" i="14"/>
  <c r="V502" i="14"/>
  <c r="W502" i="14" s="1"/>
  <c r="S502" i="14"/>
  <c r="T502" i="14" s="1"/>
  <c r="P502" i="14"/>
  <c r="Q502" i="14" s="1"/>
  <c r="AN501" i="14"/>
  <c r="V501" i="14"/>
  <c r="W501" i="14" s="1"/>
  <c r="S501" i="14"/>
  <c r="T501" i="14" s="1"/>
  <c r="P501" i="14"/>
  <c r="Q501" i="14" s="1"/>
  <c r="AN500" i="14"/>
  <c r="V500" i="14"/>
  <c r="W500" i="14" s="1"/>
  <c r="S500" i="14"/>
  <c r="T500" i="14" s="1"/>
  <c r="P500" i="14"/>
  <c r="Q500" i="14" s="1"/>
  <c r="AN499" i="14"/>
  <c r="V499" i="14"/>
  <c r="W499" i="14" s="1"/>
  <c r="S499" i="14"/>
  <c r="T499" i="14" s="1"/>
  <c r="P499" i="14"/>
  <c r="Q499" i="14" s="1"/>
  <c r="AN498" i="14"/>
  <c r="V498" i="14"/>
  <c r="W498" i="14" s="1"/>
  <c r="S498" i="14"/>
  <c r="T498" i="14" s="1"/>
  <c r="P498" i="14"/>
  <c r="Q498" i="14" s="1"/>
  <c r="AN497" i="14"/>
  <c r="V497" i="14"/>
  <c r="W497" i="14" s="1"/>
  <c r="S497" i="14"/>
  <c r="T497" i="14" s="1"/>
  <c r="P497" i="14"/>
  <c r="Q497" i="14" s="1"/>
  <c r="AN496" i="14"/>
  <c r="V496" i="14"/>
  <c r="W496" i="14" s="1"/>
  <c r="S496" i="14"/>
  <c r="T496" i="14" s="1"/>
  <c r="P496" i="14"/>
  <c r="Q496" i="14" s="1"/>
  <c r="AN495" i="14"/>
  <c r="V495" i="14"/>
  <c r="W495" i="14" s="1"/>
  <c r="S495" i="14"/>
  <c r="T495" i="14" s="1"/>
  <c r="P495" i="14"/>
  <c r="Q495" i="14" s="1"/>
  <c r="AN494" i="14"/>
  <c r="V494" i="14"/>
  <c r="W494" i="14" s="1"/>
  <c r="S494" i="14"/>
  <c r="T494" i="14" s="1"/>
  <c r="P494" i="14"/>
  <c r="Q494" i="14" s="1"/>
  <c r="AN493" i="14"/>
  <c r="V493" i="14"/>
  <c r="W493" i="14" s="1"/>
  <c r="S493" i="14"/>
  <c r="T493" i="14" s="1"/>
  <c r="P493" i="14"/>
  <c r="Q493" i="14" s="1"/>
  <c r="AN492" i="14"/>
  <c r="V492" i="14"/>
  <c r="W492" i="14" s="1"/>
  <c r="S492" i="14"/>
  <c r="T492" i="14" s="1"/>
  <c r="P492" i="14"/>
  <c r="Q492" i="14" s="1"/>
  <c r="AN491" i="14"/>
  <c r="V491" i="14"/>
  <c r="W491" i="14" s="1"/>
  <c r="S491" i="14"/>
  <c r="T491" i="14" s="1"/>
  <c r="P491" i="14"/>
  <c r="Q491" i="14" s="1"/>
  <c r="AN490" i="14"/>
  <c r="V490" i="14"/>
  <c r="W490" i="14" s="1"/>
  <c r="S490" i="14"/>
  <c r="T490" i="14" s="1"/>
  <c r="P490" i="14"/>
  <c r="Q490" i="14" s="1"/>
  <c r="AN489" i="14"/>
  <c r="V489" i="14"/>
  <c r="W489" i="14" s="1"/>
  <c r="S489" i="14"/>
  <c r="T489" i="14" s="1"/>
  <c r="P489" i="14"/>
  <c r="Q489" i="14" s="1"/>
  <c r="AN488" i="14"/>
  <c r="V488" i="14"/>
  <c r="W488" i="14" s="1"/>
  <c r="S488" i="14"/>
  <c r="T488" i="14" s="1"/>
  <c r="P488" i="14"/>
  <c r="Q488" i="14" s="1"/>
  <c r="AN487" i="14"/>
  <c r="V487" i="14"/>
  <c r="W487" i="14" s="1"/>
  <c r="S487" i="14"/>
  <c r="T487" i="14" s="1"/>
  <c r="P487" i="14"/>
  <c r="Q487" i="14" s="1"/>
  <c r="AN486" i="14"/>
  <c r="V486" i="14"/>
  <c r="W486" i="14" s="1"/>
  <c r="S486" i="14"/>
  <c r="T486" i="14" s="1"/>
  <c r="P486" i="14"/>
  <c r="Q486" i="14" s="1"/>
  <c r="AN485" i="14"/>
  <c r="V485" i="14"/>
  <c r="W485" i="14" s="1"/>
  <c r="S485" i="14"/>
  <c r="T485" i="14" s="1"/>
  <c r="P485" i="14"/>
  <c r="Q485" i="14" s="1"/>
  <c r="AN484" i="14"/>
  <c r="V484" i="14"/>
  <c r="W484" i="14" s="1"/>
  <c r="S484" i="14"/>
  <c r="T484" i="14" s="1"/>
  <c r="P484" i="14"/>
  <c r="Q484" i="14" s="1"/>
  <c r="AN483" i="14"/>
  <c r="V483" i="14"/>
  <c r="W483" i="14" s="1"/>
  <c r="S483" i="14"/>
  <c r="T483" i="14" s="1"/>
  <c r="P483" i="14"/>
  <c r="Q483" i="14" s="1"/>
  <c r="AN482" i="14"/>
  <c r="V482" i="14"/>
  <c r="W482" i="14" s="1"/>
  <c r="S482" i="14"/>
  <c r="T482" i="14" s="1"/>
  <c r="P482" i="14"/>
  <c r="Q482" i="14" s="1"/>
  <c r="AN481" i="14"/>
  <c r="V481" i="14"/>
  <c r="W481" i="14" s="1"/>
  <c r="S481" i="14"/>
  <c r="T481" i="14" s="1"/>
  <c r="P481" i="14"/>
  <c r="Q481" i="14" s="1"/>
  <c r="AN480" i="14"/>
  <c r="V480" i="14"/>
  <c r="W480" i="14" s="1"/>
  <c r="S480" i="14"/>
  <c r="T480" i="14" s="1"/>
  <c r="P480" i="14"/>
  <c r="Q480" i="14" s="1"/>
  <c r="AN479" i="14"/>
  <c r="V479" i="14"/>
  <c r="W479" i="14" s="1"/>
  <c r="S479" i="14"/>
  <c r="T479" i="14" s="1"/>
  <c r="P479" i="14"/>
  <c r="Q479" i="14" s="1"/>
  <c r="AN478" i="14"/>
  <c r="V478" i="14"/>
  <c r="W478" i="14" s="1"/>
  <c r="S478" i="14"/>
  <c r="T478" i="14" s="1"/>
  <c r="P478" i="14"/>
  <c r="Q478" i="14" s="1"/>
  <c r="AN477" i="14"/>
  <c r="V477" i="14"/>
  <c r="W477" i="14" s="1"/>
  <c r="S477" i="14"/>
  <c r="T477" i="14" s="1"/>
  <c r="P477" i="14"/>
  <c r="Q477" i="14" s="1"/>
  <c r="AN476" i="14"/>
  <c r="V476" i="14"/>
  <c r="W476" i="14" s="1"/>
  <c r="S476" i="14"/>
  <c r="T476" i="14" s="1"/>
  <c r="P476" i="14"/>
  <c r="Q476" i="14" s="1"/>
  <c r="AN475" i="14"/>
  <c r="V475" i="14"/>
  <c r="W475" i="14" s="1"/>
  <c r="S475" i="14"/>
  <c r="T475" i="14" s="1"/>
  <c r="P475" i="14"/>
  <c r="Q475" i="14" s="1"/>
  <c r="AN474" i="14"/>
  <c r="V474" i="14"/>
  <c r="W474" i="14" s="1"/>
  <c r="S474" i="14"/>
  <c r="T474" i="14" s="1"/>
  <c r="P474" i="14"/>
  <c r="Q474" i="14" s="1"/>
  <c r="AN473" i="14"/>
  <c r="V473" i="14"/>
  <c r="W473" i="14" s="1"/>
  <c r="S473" i="14"/>
  <c r="T473" i="14" s="1"/>
  <c r="P473" i="14"/>
  <c r="Q473" i="14" s="1"/>
  <c r="AN472" i="14"/>
  <c r="V472" i="14"/>
  <c r="W472" i="14" s="1"/>
  <c r="S472" i="14"/>
  <c r="T472" i="14" s="1"/>
  <c r="P472" i="14"/>
  <c r="Q472" i="14" s="1"/>
  <c r="AN471" i="14"/>
  <c r="V471" i="14"/>
  <c r="W471" i="14" s="1"/>
  <c r="S471" i="14"/>
  <c r="T471" i="14" s="1"/>
  <c r="P471" i="14"/>
  <c r="Q471" i="14" s="1"/>
  <c r="AN470" i="14"/>
  <c r="V470" i="14"/>
  <c r="W470" i="14" s="1"/>
  <c r="S470" i="14"/>
  <c r="T470" i="14" s="1"/>
  <c r="P470" i="14"/>
  <c r="Q470" i="14" s="1"/>
  <c r="AN469" i="14"/>
  <c r="V469" i="14"/>
  <c r="W469" i="14" s="1"/>
  <c r="S469" i="14"/>
  <c r="T469" i="14" s="1"/>
  <c r="P469" i="14"/>
  <c r="Q469" i="14" s="1"/>
  <c r="AN468" i="14"/>
  <c r="V468" i="14"/>
  <c r="W468" i="14" s="1"/>
  <c r="S468" i="14"/>
  <c r="T468" i="14" s="1"/>
  <c r="P468" i="14"/>
  <c r="Q468" i="14" s="1"/>
  <c r="AN467" i="14"/>
  <c r="V467" i="14"/>
  <c r="W467" i="14" s="1"/>
  <c r="S467" i="14"/>
  <c r="T467" i="14" s="1"/>
  <c r="P467" i="14"/>
  <c r="Q467" i="14" s="1"/>
  <c r="AN466" i="14"/>
  <c r="V466" i="14"/>
  <c r="W466" i="14" s="1"/>
  <c r="S466" i="14"/>
  <c r="T466" i="14" s="1"/>
  <c r="P466" i="14"/>
  <c r="Q466" i="14" s="1"/>
  <c r="AN465" i="14"/>
  <c r="V465" i="14"/>
  <c r="W465" i="14" s="1"/>
  <c r="S465" i="14"/>
  <c r="T465" i="14" s="1"/>
  <c r="P465" i="14"/>
  <c r="Q465" i="14" s="1"/>
  <c r="AN464" i="14"/>
  <c r="V464" i="14"/>
  <c r="W464" i="14" s="1"/>
  <c r="S464" i="14"/>
  <c r="T464" i="14" s="1"/>
  <c r="P464" i="14"/>
  <c r="Q464" i="14" s="1"/>
  <c r="AN463" i="14"/>
  <c r="V463" i="14"/>
  <c r="W463" i="14" s="1"/>
  <c r="S463" i="14"/>
  <c r="T463" i="14" s="1"/>
  <c r="P463" i="14"/>
  <c r="Q463" i="14" s="1"/>
  <c r="AN462" i="14"/>
  <c r="V462" i="14"/>
  <c r="W462" i="14" s="1"/>
  <c r="S462" i="14"/>
  <c r="T462" i="14" s="1"/>
  <c r="P462" i="14"/>
  <c r="Q462" i="14" s="1"/>
  <c r="AN461" i="14"/>
  <c r="V461" i="14"/>
  <c r="W461" i="14" s="1"/>
  <c r="S461" i="14"/>
  <c r="T461" i="14" s="1"/>
  <c r="P461" i="14"/>
  <c r="Q461" i="14" s="1"/>
  <c r="AN460" i="14"/>
  <c r="V460" i="14"/>
  <c r="W460" i="14" s="1"/>
  <c r="S460" i="14"/>
  <c r="T460" i="14" s="1"/>
  <c r="P460" i="14"/>
  <c r="Q460" i="14" s="1"/>
  <c r="AN459" i="14"/>
  <c r="V459" i="14"/>
  <c r="W459" i="14" s="1"/>
  <c r="S459" i="14"/>
  <c r="T459" i="14" s="1"/>
  <c r="P459" i="14"/>
  <c r="Q459" i="14" s="1"/>
  <c r="AN458" i="14"/>
  <c r="V458" i="14"/>
  <c r="W458" i="14" s="1"/>
  <c r="S458" i="14"/>
  <c r="T458" i="14" s="1"/>
  <c r="P458" i="14"/>
  <c r="Q458" i="14" s="1"/>
  <c r="AN457" i="14"/>
  <c r="V457" i="14"/>
  <c r="W457" i="14" s="1"/>
  <c r="S457" i="14"/>
  <c r="T457" i="14" s="1"/>
  <c r="P457" i="14"/>
  <c r="Q457" i="14" s="1"/>
  <c r="AN456" i="14"/>
  <c r="V456" i="14"/>
  <c r="W456" i="14" s="1"/>
  <c r="S456" i="14"/>
  <c r="T456" i="14" s="1"/>
  <c r="P456" i="14"/>
  <c r="Q456" i="14" s="1"/>
  <c r="AN455" i="14"/>
  <c r="V455" i="14"/>
  <c r="W455" i="14" s="1"/>
  <c r="S455" i="14"/>
  <c r="T455" i="14" s="1"/>
  <c r="P455" i="14"/>
  <c r="Q455" i="14" s="1"/>
  <c r="AN454" i="14"/>
  <c r="V454" i="14"/>
  <c r="W454" i="14" s="1"/>
  <c r="S454" i="14"/>
  <c r="T454" i="14" s="1"/>
  <c r="P454" i="14"/>
  <c r="Q454" i="14" s="1"/>
  <c r="AN453" i="14"/>
  <c r="V453" i="14"/>
  <c r="W453" i="14" s="1"/>
  <c r="S453" i="14"/>
  <c r="T453" i="14" s="1"/>
  <c r="P453" i="14"/>
  <c r="Q453" i="14" s="1"/>
  <c r="AN452" i="14"/>
  <c r="V452" i="14"/>
  <c r="W452" i="14" s="1"/>
  <c r="S452" i="14"/>
  <c r="T452" i="14" s="1"/>
  <c r="P452" i="14"/>
  <c r="Q452" i="14" s="1"/>
  <c r="AN451" i="14"/>
  <c r="V451" i="14"/>
  <c r="W451" i="14" s="1"/>
  <c r="S451" i="14"/>
  <c r="T451" i="14" s="1"/>
  <c r="P451" i="14"/>
  <c r="Q451" i="14" s="1"/>
  <c r="AN450" i="14"/>
  <c r="V450" i="14"/>
  <c r="W450" i="14" s="1"/>
  <c r="S450" i="14"/>
  <c r="T450" i="14" s="1"/>
  <c r="P450" i="14"/>
  <c r="Q450" i="14" s="1"/>
  <c r="AN449" i="14"/>
  <c r="V449" i="14"/>
  <c r="W449" i="14" s="1"/>
  <c r="S449" i="14"/>
  <c r="T449" i="14" s="1"/>
  <c r="P449" i="14"/>
  <c r="Q449" i="14" s="1"/>
  <c r="AN448" i="14"/>
  <c r="V448" i="14"/>
  <c r="W448" i="14" s="1"/>
  <c r="S448" i="14"/>
  <c r="T448" i="14" s="1"/>
  <c r="P448" i="14"/>
  <c r="Q448" i="14" s="1"/>
  <c r="AN447" i="14"/>
  <c r="V447" i="14"/>
  <c r="W447" i="14" s="1"/>
  <c r="S447" i="14"/>
  <c r="T447" i="14" s="1"/>
  <c r="P447" i="14"/>
  <c r="Q447" i="14" s="1"/>
  <c r="AN446" i="14"/>
  <c r="V446" i="14"/>
  <c r="W446" i="14" s="1"/>
  <c r="S446" i="14"/>
  <c r="T446" i="14" s="1"/>
  <c r="P446" i="14"/>
  <c r="Q446" i="14" s="1"/>
  <c r="AN445" i="14"/>
  <c r="V445" i="14"/>
  <c r="W445" i="14" s="1"/>
  <c r="S445" i="14"/>
  <c r="T445" i="14" s="1"/>
  <c r="P445" i="14"/>
  <c r="Q445" i="14" s="1"/>
  <c r="AN444" i="14"/>
  <c r="V444" i="14"/>
  <c r="W444" i="14" s="1"/>
  <c r="S444" i="14"/>
  <c r="T444" i="14" s="1"/>
  <c r="P444" i="14"/>
  <c r="Q444" i="14" s="1"/>
  <c r="AN443" i="14"/>
  <c r="V443" i="14"/>
  <c r="W443" i="14" s="1"/>
  <c r="S443" i="14"/>
  <c r="T443" i="14" s="1"/>
  <c r="P443" i="14"/>
  <c r="Q443" i="14" s="1"/>
  <c r="AN442" i="14"/>
  <c r="V442" i="14"/>
  <c r="W442" i="14" s="1"/>
  <c r="S442" i="14"/>
  <c r="T442" i="14" s="1"/>
  <c r="P442" i="14"/>
  <c r="Q442" i="14" s="1"/>
  <c r="AN441" i="14"/>
  <c r="V441" i="14"/>
  <c r="W441" i="14" s="1"/>
  <c r="S441" i="14"/>
  <c r="T441" i="14" s="1"/>
  <c r="P441" i="14"/>
  <c r="Q441" i="14" s="1"/>
  <c r="AN440" i="14"/>
  <c r="V440" i="14"/>
  <c r="W440" i="14" s="1"/>
  <c r="S440" i="14"/>
  <c r="T440" i="14" s="1"/>
  <c r="P440" i="14"/>
  <c r="Q440" i="14" s="1"/>
  <c r="AN439" i="14"/>
  <c r="V439" i="14"/>
  <c r="W439" i="14" s="1"/>
  <c r="S439" i="14"/>
  <c r="T439" i="14" s="1"/>
  <c r="P439" i="14"/>
  <c r="Q439" i="14" s="1"/>
  <c r="AN438" i="14"/>
  <c r="V438" i="14"/>
  <c r="W438" i="14" s="1"/>
  <c r="S438" i="14"/>
  <c r="T438" i="14" s="1"/>
  <c r="P438" i="14"/>
  <c r="Q438" i="14" s="1"/>
  <c r="AN437" i="14"/>
  <c r="V437" i="14"/>
  <c r="W437" i="14" s="1"/>
  <c r="S437" i="14"/>
  <c r="T437" i="14" s="1"/>
  <c r="P437" i="14"/>
  <c r="Q437" i="14" s="1"/>
  <c r="AN436" i="14"/>
  <c r="V436" i="14"/>
  <c r="W436" i="14" s="1"/>
  <c r="S436" i="14"/>
  <c r="T436" i="14" s="1"/>
  <c r="P436" i="14"/>
  <c r="Q436" i="14" s="1"/>
  <c r="AN435" i="14"/>
  <c r="V435" i="14"/>
  <c r="W435" i="14" s="1"/>
  <c r="S435" i="14"/>
  <c r="T435" i="14" s="1"/>
  <c r="P435" i="14"/>
  <c r="Q435" i="14" s="1"/>
  <c r="AN434" i="14"/>
  <c r="V434" i="14"/>
  <c r="W434" i="14" s="1"/>
  <c r="S434" i="14"/>
  <c r="T434" i="14" s="1"/>
  <c r="P434" i="14"/>
  <c r="Q434" i="14" s="1"/>
  <c r="AN433" i="14"/>
  <c r="V433" i="14"/>
  <c r="W433" i="14" s="1"/>
  <c r="S433" i="14"/>
  <c r="T433" i="14" s="1"/>
  <c r="P433" i="14"/>
  <c r="Q433" i="14" s="1"/>
  <c r="AN432" i="14"/>
  <c r="V432" i="14"/>
  <c r="W432" i="14" s="1"/>
  <c r="S432" i="14"/>
  <c r="T432" i="14" s="1"/>
  <c r="P432" i="14"/>
  <c r="Q432" i="14" s="1"/>
  <c r="AN431" i="14"/>
  <c r="V431" i="14"/>
  <c r="W431" i="14" s="1"/>
  <c r="S431" i="14"/>
  <c r="T431" i="14" s="1"/>
  <c r="P431" i="14"/>
  <c r="Q431" i="14" s="1"/>
  <c r="AN430" i="14"/>
  <c r="V430" i="14"/>
  <c r="W430" i="14" s="1"/>
  <c r="S430" i="14"/>
  <c r="T430" i="14" s="1"/>
  <c r="P430" i="14"/>
  <c r="Q430" i="14" s="1"/>
  <c r="AN429" i="14"/>
  <c r="V429" i="14"/>
  <c r="W429" i="14" s="1"/>
  <c r="S429" i="14"/>
  <c r="T429" i="14" s="1"/>
  <c r="P429" i="14"/>
  <c r="Q429" i="14" s="1"/>
  <c r="AN428" i="14"/>
  <c r="V428" i="14"/>
  <c r="W428" i="14" s="1"/>
  <c r="S428" i="14"/>
  <c r="T428" i="14" s="1"/>
  <c r="P428" i="14"/>
  <c r="Q428" i="14" s="1"/>
  <c r="AN427" i="14"/>
  <c r="V427" i="14"/>
  <c r="W427" i="14" s="1"/>
  <c r="S427" i="14"/>
  <c r="T427" i="14" s="1"/>
  <c r="P427" i="14"/>
  <c r="Q427" i="14" s="1"/>
  <c r="AN426" i="14"/>
  <c r="V426" i="14"/>
  <c r="W426" i="14" s="1"/>
  <c r="S426" i="14"/>
  <c r="T426" i="14" s="1"/>
  <c r="P426" i="14"/>
  <c r="Q426" i="14" s="1"/>
  <c r="AN425" i="14"/>
  <c r="V425" i="14"/>
  <c r="W425" i="14" s="1"/>
  <c r="S425" i="14"/>
  <c r="T425" i="14" s="1"/>
  <c r="P425" i="14"/>
  <c r="Q425" i="14" s="1"/>
  <c r="AN424" i="14"/>
  <c r="V424" i="14"/>
  <c r="W424" i="14" s="1"/>
  <c r="S424" i="14"/>
  <c r="T424" i="14" s="1"/>
  <c r="P424" i="14"/>
  <c r="Q424" i="14" s="1"/>
  <c r="AN423" i="14"/>
  <c r="V423" i="14"/>
  <c r="W423" i="14" s="1"/>
  <c r="S423" i="14"/>
  <c r="T423" i="14" s="1"/>
  <c r="P423" i="14"/>
  <c r="Q423" i="14" s="1"/>
  <c r="AN422" i="14"/>
  <c r="V422" i="14"/>
  <c r="W422" i="14" s="1"/>
  <c r="S422" i="14"/>
  <c r="T422" i="14" s="1"/>
  <c r="P422" i="14"/>
  <c r="Q422" i="14" s="1"/>
  <c r="AN421" i="14"/>
  <c r="V421" i="14"/>
  <c r="W421" i="14" s="1"/>
  <c r="S421" i="14"/>
  <c r="T421" i="14" s="1"/>
  <c r="P421" i="14"/>
  <c r="Q421" i="14" s="1"/>
  <c r="AN420" i="14"/>
  <c r="V420" i="14"/>
  <c r="W420" i="14" s="1"/>
  <c r="S420" i="14"/>
  <c r="T420" i="14" s="1"/>
  <c r="P420" i="14"/>
  <c r="Q420" i="14" s="1"/>
  <c r="AN419" i="14"/>
  <c r="V419" i="14"/>
  <c r="W419" i="14" s="1"/>
  <c r="S419" i="14"/>
  <c r="T419" i="14" s="1"/>
  <c r="P419" i="14"/>
  <c r="Q419" i="14" s="1"/>
  <c r="AN418" i="14"/>
  <c r="V418" i="14"/>
  <c r="W418" i="14" s="1"/>
  <c r="S418" i="14"/>
  <c r="T418" i="14" s="1"/>
  <c r="P418" i="14"/>
  <c r="Q418" i="14" s="1"/>
  <c r="AN417" i="14"/>
  <c r="V417" i="14"/>
  <c r="W417" i="14" s="1"/>
  <c r="S417" i="14"/>
  <c r="T417" i="14" s="1"/>
  <c r="P417" i="14"/>
  <c r="Q417" i="14" s="1"/>
  <c r="AN416" i="14"/>
  <c r="V416" i="14"/>
  <c r="W416" i="14" s="1"/>
  <c r="S416" i="14"/>
  <c r="T416" i="14" s="1"/>
  <c r="P416" i="14"/>
  <c r="Q416" i="14" s="1"/>
  <c r="AN415" i="14"/>
  <c r="V415" i="14"/>
  <c r="W415" i="14" s="1"/>
  <c r="S415" i="14"/>
  <c r="T415" i="14" s="1"/>
  <c r="P415" i="14"/>
  <c r="Q415" i="14" s="1"/>
  <c r="AN414" i="14"/>
  <c r="V414" i="14"/>
  <c r="W414" i="14" s="1"/>
  <c r="S414" i="14"/>
  <c r="T414" i="14" s="1"/>
  <c r="P414" i="14"/>
  <c r="Q414" i="14" s="1"/>
  <c r="AN413" i="14"/>
  <c r="V413" i="14"/>
  <c r="W413" i="14" s="1"/>
  <c r="S413" i="14"/>
  <c r="T413" i="14" s="1"/>
  <c r="P413" i="14"/>
  <c r="Q413" i="14" s="1"/>
  <c r="AN412" i="14"/>
  <c r="V412" i="14"/>
  <c r="W412" i="14" s="1"/>
  <c r="S412" i="14"/>
  <c r="T412" i="14" s="1"/>
  <c r="P412" i="14"/>
  <c r="Q412" i="14" s="1"/>
  <c r="AN411" i="14"/>
  <c r="V411" i="14"/>
  <c r="W411" i="14" s="1"/>
  <c r="S411" i="14"/>
  <c r="T411" i="14" s="1"/>
  <c r="P411" i="14"/>
  <c r="Q411" i="14" s="1"/>
  <c r="AN410" i="14"/>
  <c r="V410" i="14"/>
  <c r="W410" i="14" s="1"/>
  <c r="S410" i="14"/>
  <c r="T410" i="14" s="1"/>
  <c r="P410" i="14"/>
  <c r="Q410" i="14" s="1"/>
  <c r="AN409" i="14"/>
  <c r="V409" i="14"/>
  <c r="W409" i="14" s="1"/>
  <c r="S409" i="14"/>
  <c r="T409" i="14" s="1"/>
  <c r="P409" i="14"/>
  <c r="Q409" i="14" s="1"/>
  <c r="AN408" i="14"/>
  <c r="V408" i="14"/>
  <c r="W408" i="14" s="1"/>
  <c r="S408" i="14"/>
  <c r="T408" i="14" s="1"/>
  <c r="P408" i="14"/>
  <c r="Q408" i="14" s="1"/>
  <c r="AN407" i="14"/>
  <c r="V407" i="14"/>
  <c r="W407" i="14" s="1"/>
  <c r="S407" i="14"/>
  <c r="T407" i="14" s="1"/>
  <c r="P407" i="14"/>
  <c r="Q407" i="14" s="1"/>
  <c r="AN406" i="14"/>
  <c r="V406" i="14"/>
  <c r="W406" i="14" s="1"/>
  <c r="S406" i="14"/>
  <c r="T406" i="14" s="1"/>
  <c r="P406" i="14"/>
  <c r="Q406" i="14" s="1"/>
  <c r="AN405" i="14"/>
  <c r="V405" i="14"/>
  <c r="W405" i="14" s="1"/>
  <c r="S405" i="14"/>
  <c r="T405" i="14" s="1"/>
  <c r="P405" i="14"/>
  <c r="Q405" i="14" s="1"/>
  <c r="AN404" i="14"/>
  <c r="V404" i="14"/>
  <c r="W404" i="14" s="1"/>
  <c r="S404" i="14"/>
  <c r="T404" i="14" s="1"/>
  <c r="P404" i="14"/>
  <c r="Q404" i="14" s="1"/>
  <c r="AN403" i="14"/>
  <c r="S403" i="14"/>
  <c r="T403" i="14" s="1"/>
  <c r="D403" i="14"/>
  <c r="C403" i="14" s="1"/>
  <c r="S402" i="14"/>
  <c r="T402" i="14" s="1"/>
  <c r="AN401" i="14"/>
  <c r="V401" i="14"/>
  <c r="W401" i="14" s="1"/>
  <c r="D401" i="14"/>
  <c r="C401" i="14" s="1"/>
  <c r="S400" i="14"/>
  <c r="T400" i="14" s="1"/>
  <c r="D400" i="14"/>
  <c r="C400" i="14" s="1"/>
  <c r="AN399" i="14"/>
  <c r="V399" i="14"/>
  <c r="AN398" i="14"/>
  <c r="S398" i="14"/>
  <c r="T398" i="14" s="1"/>
  <c r="P398" i="14"/>
  <c r="Q398" i="14" s="1"/>
  <c r="D398" i="14"/>
  <c r="C398" i="14" s="1"/>
  <c r="S397" i="14"/>
  <c r="T397" i="14" s="1"/>
  <c r="D397" i="14"/>
  <c r="C397" i="14" s="1"/>
  <c r="V395" i="14"/>
  <c r="W395" i="14" s="1"/>
  <c r="V394" i="14"/>
  <c r="P394" i="14"/>
  <c r="Q394" i="14" s="1"/>
  <c r="AN393" i="14"/>
  <c r="S393" i="14"/>
  <c r="T393" i="14" s="1"/>
  <c r="P393" i="14"/>
  <c r="Q393" i="14" s="1"/>
  <c r="V392" i="14"/>
  <c r="P392" i="14"/>
  <c r="Q392" i="14" s="1"/>
  <c r="D392" i="14"/>
  <c r="AN391" i="14"/>
  <c r="S391" i="14"/>
  <c r="T391" i="14" s="1"/>
  <c r="P391" i="14"/>
  <c r="Q391" i="14" s="1"/>
  <c r="C391" i="14"/>
  <c r="D390" i="14"/>
  <c r="C390" i="14" s="1"/>
  <c r="V389" i="14"/>
  <c r="S389" i="14"/>
  <c r="T389" i="14" s="1"/>
  <c r="C389" i="14"/>
  <c r="S388" i="14"/>
  <c r="T388" i="14" s="1"/>
  <c r="AN387" i="14"/>
  <c r="V387" i="14"/>
  <c r="W387" i="14" s="1"/>
  <c r="P387" i="14"/>
  <c r="Q387" i="14" s="1"/>
  <c r="V386" i="14"/>
  <c r="S386" i="14"/>
  <c r="T386" i="14" s="1"/>
  <c r="C386" i="14"/>
  <c r="AN385" i="14"/>
  <c r="P385" i="14"/>
  <c r="Q385" i="14" s="1"/>
  <c r="AN384" i="14"/>
  <c r="S384" i="14"/>
  <c r="T384" i="14" s="1"/>
  <c r="P384" i="14"/>
  <c r="Q384" i="14" s="1"/>
  <c r="D384" i="14"/>
  <c r="C384" i="14" s="1"/>
  <c r="V383" i="14"/>
  <c r="AN382" i="14"/>
  <c r="S382" i="14"/>
  <c r="T382" i="14" s="1"/>
  <c r="D382" i="14"/>
  <c r="C382" i="14" s="1"/>
  <c r="AN381" i="14"/>
  <c r="V381" i="14"/>
  <c r="W381" i="14" s="1"/>
  <c r="V380" i="14"/>
  <c r="W380" i="14" s="1"/>
  <c r="V379" i="14"/>
  <c r="AN378" i="14"/>
  <c r="S378" i="14"/>
  <c r="T378" i="14" s="1"/>
  <c r="P378" i="14"/>
  <c r="Q378" i="14" s="1"/>
  <c r="D378" i="14"/>
  <c r="C378" i="14" s="1"/>
  <c r="S377" i="14"/>
  <c r="T377" i="14" s="1"/>
  <c r="P377" i="14"/>
  <c r="Q377" i="14" s="1"/>
  <c r="D377" i="14"/>
  <c r="C377" i="14" s="1"/>
  <c r="AN376" i="14"/>
  <c r="S376" i="14"/>
  <c r="T376" i="14" s="1"/>
  <c r="V375" i="14"/>
  <c r="W375" i="14" s="1"/>
  <c r="P375" i="14"/>
  <c r="Q375" i="14" s="1"/>
  <c r="D375" i="14"/>
  <c r="C375" i="14" s="1"/>
  <c r="V374" i="14"/>
  <c r="W374" i="14" s="1"/>
  <c r="V373" i="14"/>
  <c r="W373" i="14" s="1"/>
  <c r="D373" i="14"/>
  <c r="C373" i="14" s="1"/>
  <c r="V372" i="14"/>
  <c r="W372" i="14" s="1"/>
  <c r="AN371" i="14"/>
  <c r="V371" i="14"/>
  <c r="W371" i="14" s="1"/>
  <c r="V370" i="14"/>
  <c r="W370" i="14" s="1"/>
  <c r="P370" i="14"/>
  <c r="Q370" i="14" s="1"/>
  <c r="D370" i="14"/>
  <c r="C370" i="14" s="1"/>
  <c r="AN369" i="14"/>
  <c r="S369" i="14"/>
  <c r="T369" i="14" s="1"/>
  <c r="P369" i="14"/>
  <c r="Q369" i="14" s="1"/>
  <c r="D369" i="14"/>
  <c r="C369" i="14" s="1"/>
  <c r="AN368" i="14"/>
  <c r="V368" i="14"/>
  <c r="W368" i="14" s="1"/>
  <c r="P368" i="14"/>
  <c r="Q368" i="14" s="1"/>
  <c r="V367" i="14"/>
  <c r="W367" i="14" s="1"/>
  <c r="AN366" i="14"/>
  <c r="V366" i="14"/>
  <c r="W366" i="14" s="1"/>
  <c r="V365" i="14"/>
  <c r="V364" i="14"/>
  <c r="AN363" i="14"/>
  <c r="S363" i="14"/>
  <c r="T363" i="14" s="1"/>
  <c r="P363" i="14"/>
  <c r="Q363" i="14" s="1"/>
  <c r="D363" i="14"/>
  <c r="C363" i="14" s="1"/>
  <c r="V362" i="14"/>
  <c r="W362" i="14" s="1"/>
  <c r="S361" i="14"/>
  <c r="T361" i="14" s="1"/>
  <c r="P361" i="14"/>
  <c r="Q361" i="14" s="1"/>
  <c r="D361" i="14"/>
  <c r="C361" i="14" s="1"/>
  <c r="S360" i="14"/>
  <c r="T360" i="14" s="1"/>
  <c r="D360" i="14"/>
  <c r="C360" i="14" s="1"/>
  <c r="V359" i="14"/>
  <c r="W359" i="14" s="1"/>
  <c r="AN358" i="14"/>
  <c r="V358" i="14"/>
  <c r="W358" i="14" s="1"/>
  <c r="V357" i="14"/>
  <c r="W357" i="14" s="1"/>
  <c r="V356" i="14"/>
  <c r="W356" i="14" s="1"/>
  <c r="AN355" i="14"/>
  <c r="S355" i="14"/>
  <c r="T355" i="14" s="1"/>
  <c r="P355" i="14"/>
  <c r="Q355" i="14" s="1"/>
  <c r="D355" i="14"/>
  <c r="C355" i="14" s="1"/>
  <c r="V354" i="14"/>
  <c r="W354" i="14" s="1"/>
  <c r="D354" i="14"/>
  <c r="C354" i="14" s="1"/>
  <c r="V353" i="14"/>
  <c r="W353" i="14" s="1"/>
  <c r="AN352" i="14"/>
  <c r="S352" i="14"/>
  <c r="T352" i="14" s="1"/>
  <c r="P352" i="14"/>
  <c r="Q352" i="14" s="1"/>
  <c r="D352" i="14"/>
  <c r="C352" i="14" s="1"/>
  <c r="V351" i="14"/>
  <c r="W351" i="14" s="1"/>
  <c r="S350" i="14"/>
  <c r="T350" i="14" s="1"/>
  <c r="P350" i="14"/>
  <c r="Q350" i="14" s="1"/>
  <c r="D350" i="14"/>
  <c r="C350" i="14" s="1"/>
  <c r="V349" i="14"/>
  <c r="AN348" i="14"/>
  <c r="S348" i="14"/>
  <c r="T348" i="14" s="1"/>
  <c r="P348" i="14"/>
  <c r="Q348" i="14" s="1"/>
  <c r="D348" i="14"/>
  <c r="C348" i="14" s="1"/>
  <c r="S347" i="14"/>
  <c r="T347" i="14" s="1"/>
  <c r="P347" i="14"/>
  <c r="Q347" i="14" s="1"/>
  <c r="AN346" i="14"/>
  <c r="S346" i="14"/>
  <c r="T346" i="14" s="1"/>
  <c r="P346" i="14"/>
  <c r="Q346" i="14" s="1"/>
  <c r="D346" i="14"/>
  <c r="C346" i="14" s="1"/>
  <c r="AN345" i="14"/>
  <c r="S345" i="14"/>
  <c r="T345" i="14" s="1"/>
  <c r="P345" i="14"/>
  <c r="Q345" i="14" s="1"/>
  <c r="AN344" i="14"/>
  <c r="S344" i="14"/>
  <c r="T344" i="14" s="1"/>
  <c r="P344" i="14"/>
  <c r="Q344" i="14" s="1"/>
  <c r="D344" i="14"/>
  <c r="C344" i="14" s="1"/>
  <c r="AN343" i="14"/>
  <c r="S343" i="14"/>
  <c r="T343" i="14" s="1"/>
  <c r="P343" i="14"/>
  <c r="Q343" i="14" s="1"/>
  <c r="AN342" i="14"/>
  <c r="S342" i="14"/>
  <c r="T342" i="14" s="1"/>
  <c r="P342" i="14"/>
  <c r="Q342" i="14" s="1"/>
  <c r="D342" i="14"/>
  <c r="C342" i="14" s="1"/>
  <c r="V341" i="14"/>
  <c r="W341" i="14" s="1"/>
  <c r="V340" i="14"/>
  <c r="W340" i="14" s="1"/>
  <c r="C340" i="14"/>
  <c r="V339" i="14"/>
  <c r="W339" i="14" s="1"/>
  <c r="AN338" i="14"/>
  <c r="V338" i="14"/>
  <c r="W338" i="14" s="1"/>
  <c r="P338" i="14"/>
  <c r="Q338" i="14" s="1"/>
  <c r="D338" i="14"/>
  <c r="C338" i="14" s="1"/>
  <c r="AN337" i="14"/>
  <c r="S337" i="14"/>
  <c r="T337" i="14" s="1"/>
  <c r="P337" i="14"/>
  <c r="Q337" i="14" s="1"/>
  <c r="AN336" i="14"/>
  <c r="S336" i="14"/>
  <c r="T336" i="14" s="1"/>
  <c r="P336" i="14"/>
  <c r="Q336" i="14" s="1"/>
  <c r="D336" i="14"/>
  <c r="C336" i="14" s="1"/>
  <c r="S335" i="14"/>
  <c r="T335" i="14" s="1"/>
  <c r="P335" i="14"/>
  <c r="Q335" i="14" s="1"/>
  <c r="D335" i="14"/>
  <c r="C335" i="14" s="1"/>
  <c r="AN334" i="14"/>
  <c r="V334" i="14"/>
  <c r="S334" i="14"/>
  <c r="T334" i="14" s="1"/>
  <c r="V333" i="14"/>
  <c r="W333" i="14" s="1"/>
  <c r="C333" i="14"/>
  <c r="AN332" i="14"/>
  <c r="V331" i="14"/>
  <c r="W331" i="14" s="1"/>
  <c r="D331" i="14"/>
  <c r="C331" i="14" s="1"/>
  <c r="S330" i="14"/>
  <c r="T330" i="14" s="1"/>
  <c r="V329" i="14"/>
  <c r="D329" i="14"/>
  <c r="C329" i="14" s="1"/>
  <c r="V328" i="14"/>
  <c r="W328" i="14" s="1"/>
  <c r="D328" i="14"/>
  <c r="C328" i="14" s="1"/>
  <c r="AN327" i="14"/>
  <c r="V327" i="14"/>
  <c r="W327" i="14" s="1"/>
  <c r="D327" i="14"/>
  <c r="C327" i="14" s="1"/>
  <c r="S326" i="14"/>
  <c r="T326" i="14" s="1"/>
  <c r="D326" i="14"/>
  <c r="C326" i="14" s="1"/>
  <c r="AN325" i="14"/>
  <c r="V325" i="14"/>
  <c r="W325" i="14" s="1"/>
  <c r="S324" i="14"/>
  <c r="T324" i="14" s="1"/>
  <c r="P324" i="14"/>
  <c r="Q324" i="14" s="1"/>
  <c r="D324" i="14"/>
  <c r="C324" i="14" s="1"/>
  <c r="S323" i="14"/>
  <c r="T323" i="14" s="1"/>
  <c r="P323" i="14"/>
  <c r="Q323" i="14" s="1"/>
  <c r="D323" i="14"/>
  <c r="AN322" i="14"/>
  <c r="S322" i="14"/>
  <c r="T322" i="14" s="1"/>
  <c r="P322" i="14"/>
  <c r="Q322" i="14" s="1"/>
  <c r="D322" i="14"/>
  <c r="C322" i="14" s="1"/>
  <c r="V321" i="14"/>
  <c r="W321" i="14" s="1"/>
  <c r="P321" i="14"/>
  <c r="Q321" i="14" s="1"/>
  <c r="D321" i="14"/>
  <c r="C321" i="14" s="1"/>
  <c r="AN320" i="14"/>
  <c r="V320" i="14"/>
  <c r="W320" i="14" s="1"/>
  <c r="AN319" i="14"/>
  <c r="S319" i="14"/>
  <c r="T319" i="14" s="1"/>
  <c r="P319" i="14"/>
  <c r="Q319" i="14" s="1"/>
  <c r="D319" i="14"/>
  <c r="C319" i="14" s="1"/>
  <c r="V318" i="14"/>
  <c r="W318" i="14" s="1"/>
  <c r="AN317" i="14"/>
  <c r="S317" i="14"/>
  <c r="T317" i="14" s="1"/>
  <c r="C317" i="14"/>
  <c r="V316" i="14"/>
  <c r="W316" i="14" s="1"/>
  <c r="AN315" i="14"/>
  <c r="V315" i="14"/>
  <c r="W315" i="14" s="1"/>
  <c r="D315" i="14"/>
  <c r="C315" i="14" s="1"/>
  <c r="V314" i="14"/>
  <c r="W314" i="14" s="1"/>
  <c r="V313" i="14"/>
  <c r="W313" i="14" s="1"/>
  <c r="S313" i="14"/>
  <c r="T313" i="14" s="1"/>
  <c r="C313" i="14"/>
  <c r="V312" i="14"/>
  <c r="W312" i="14" s="1"/>
  <c r="D312" i="14"/>
  <c r="C312" i="14" s="1"/>
  <c r="AN311" i="14"/>
  <c r="S311" i="14"/>
  <c r="T311" i="14" s="1"/>
  <c r="P311" i="14"/>
  <c r="Q311" i="14" s="1"/>
  <c r="D311" i="14"/>
  <c r="C311" i="14" s="1"/>
  <c r="S310" i="14"/>
  <c r="T310" i="14" s="1"/>
  <c r="P310" i="14"/>
  <c r="Q310" i="14" s="1"/>
  <c r="D310" i="14"/>
  <c r="C310" i="14" s="1"/>
  <c r="S309" i="14"/>
  <c r="T309" i="14" s="1"/>
  <c r="P309" i="14"/>
  <c r="Q309" i="14" s="1"/>
  <c r="D309" i="14"/>
  <c r="C309" i="14" s="1"/>
  <c r="S308" i="14"/>
  <c r="T308" i="14" s="1"/>
  <c r="AN307" i="14"/>
  <c r="S307" i="14"/>
  <c r="T307" i="14" s="1"/>
  <c r="P307" i="14"/>
  <c r="Q307" i="14" s="1"/>
  <c r="D307" i="14"/>
  <c r="C307" i="14" s="1"/>
  <c r="S306" i="14"/>
  <c r="T306" i="14" s="1"/>
  <c r="P306" i="14"/>
  <c r="Q306" i="14" s="1"/>
  <c r="D306" i="14"/>
  <c r="C306" i="14" s="1"/>
  <c r="S305" i="14"/>
  <c r="T305" i="14" s="1"/>
  <c r="P305" i="14"/>
  <c r="Q305" i="14" s="1"/>
  <c r="V304" i="14"/>
  <c r="P304" i="14"/>
  <c r="Q304" i="14" s="1"/>
  <c r="AN303" i="14"/>
  <c r="S303" i="14"/>
  <c r="T303" i="14" s="1"/>
  <c r="P303" i="14"/>
  <c r="Q303" i="14" s="1"/>
  <c r="D303" i="14"/>
  <c r="C303" i="14" s="1"/>
  <c r="V302" i="14"/>
  <c r="W302" i="14" s="1"/>
  <c r="AN301" i="14"/>
  <c r="V301" i="14"/>
  <c r="W301" i="14" s="1"/>
  <c r="P301" i="14"/>
  <c r="Q301" i="14" s="1"/>
  <c r="D301" i="14"/>
  <c r="C301" i="14" s="1"/>
  <c r="AN300" i="14"/>
  <c r="V300" i="14"/>
  <c r="AN299" i="14"/>
  <c r="S299" i="14"/>
  <c r="T299" i="14" s="1"/>
  <c r="P299" i="14"/>
  <c r="Q299" i="14" s="1"/>
  <c r="AN298" i="14"/>
  <c r="S298" i="14"/>
  <c r="T298" i="14" s="1"/>
  <c r="P298" i="14"/>
  <c r="Q298" i="14" s="1"/>
  <c r="D298" i="14"/>
  <c r="C298" i="14" s="1"/>
  <c r="V297" i="14"/>
  <c r="W297" i="14" s="1"/>
  <c r="AN296" i="14"/>
  <c r="V296" i="14"/>
  <c r="W296" i="14" s="1"/>
  <c r="P296" i="14"/>
  <c r="Q296" i="14" s="1"/>
  <c r="D296" i="14"/>
  <c r="C296" i="14" s="1"/>
  <c r="S295" i="14"/>
  <c r="T295" i="14" s="1"/>
  <c r="P295" i="14"/>
  <c r="Q295" i="14" s="1"/>
  <c r="AN294" i="14"/>
  <c r="S294" i="14"/>
  <c r="T294" i="14" s="1"/>
  <c r="P294" i="14"/>
  <c r="Q294" i="14" s="1"/>
  <c r="D294" i="14"/>
  <c r="C294" i="14" s="1"/>
  <c r="AN293" i="14"/>
  <c r="S293" i="14"/>
  <c r="T293" i="14" s="1"/>
  <c r="P293" i="14"/>
  <c r="Q293" i="14" s="1"/>
  <c r="V292" i="14"/>
  <c r="W292" i="14" s="1"/>
  <c r="AN291" i="14"/>
  <c r="V291" i="14"/>
  <c r="P291" i="14"/>
  <c r="Q291" i="14" s="1"/>
  <c r="AN290" i="14"/>
  <c r="S290" i="14"/>
  <c r="T290" i="14" s="1"/>
  <c r="P290" i="14"/>
  <c r="Q290" i="14" s="1"/>
  <c r="D290" i="14"/>
  <c r="AN289" i="14"/>
  <c r="V289" i="14"/>
  <c r="W289" i="14" s="1"/>
  <c r="V288" i="14"/>
  <c r="V287" i="14"/>
  <c r="W287" i="14" s="1"/>
  <c r="S286" i="14"/>
  <c r="T286" i="14" s="1"/>
  <c r="D286" i="14"/>
  <c r="C286" i="14" s="1"/>
  <c r="S285" i="14"/>
  <c r="T285" i="14" s="1"/>
  <c r="AN284" i="14"/>
  <c r="V284" i="14"/>
  <c r="W284" i="14" s="1"/>
  <c r="V283" i="14"/>
  <c r="W283" i="14" s="1"/>
  <c r="V282" i="14"/>
  <c r="W282" i="14" s="1"/>
  <c r="V281" i="14"/>
  <c r="W281" i="14" s="1"/>
  <c r="V280" i="14"/>
  <c r="W280" i="14" s="1"/>
  <c r="P280" i="14"/>
  <c r="Q280" i="14" s="1"/>
  <c r="D280" i="14"/>
  <c r="C280" i="14" s="1"/>
  <c r="AN279" i="14"/>
  <c r="S279" i="14"/>
  <c r="T279" i="14" s="1"/>
  <c r="P279" i="14"/>
  <c r="Q279" i="14" s="1"/>
  <c r="D279" i="14"/>
  <c r="C279" i="14" s="1"/>
  <c r="AN278" i="14"/>
  <c r="S278" i="14"/>
  <c r="T278" i="14" s="1"/>
  <c r="P278" i="14"/>
  <c r="Q278" i="14" s="1"/>
  <c r="D278" i="14"/>
  <c r="C278" i="14" s="1"/>
  <c r="S277" i="14"/>
  <c r="T277" i="14" s="1"/>
  <c r="P277" i="14"/>
  <c r="Q277" i="14" s="1"/>
  <c r="D277" i="14"/>
  <c r="C277" i="14" s="1"/>
  <c r="V276" i="14"/>
  <c r="AN275" i="14"/>
  <c r="S275" i="14"/>
  <c r="T275" i="14" s="1"/>
  <c r="P275" i="14"/>
  <c r="Q275" i="14" s="1"/>
  <c r="D275" i="14"/>
  <c r="C275" i="14" s="1"/>
  <c r="S274" i="14"/>
  <c r="T274" i="14" s="1"/>
  <c r="P274" i="14"/>
  <c r="Q274" i="14" s="1"/>
  <c r="D274" i="14"/>
  <c r="C274" i="14" s="1"/>
  <c r="V273" i="14"/>
  <c r="W273" i="14" s="1"/>
  <c r="P273" i="14"/>
  <c r="Q273" i="14" s="1"/>
  <c r="D273" i="14"/>
  <c r="C273" i="14" s="1"/>
  <c r="AN272" i="14"/>
  <c r="S272" i="14"/>
  <c r="T272" i="14" s="1"/>
  <c r="P272" i="14"/>
  <c r="Q272" i="14" s="1"/>
  <c r="D272" i="14"/>
  <c r="C272" i="14" s="1"/>
  <c r="V271" i="14"/>
  <c r="W271" i="14" s="1"/>
  <c r="D271" i="14"/>
  <c r="C271" i="14" s="1"/>
  <c r="AN270" i="14"/>
  <c r="S270" i="14"/>
  <c r="T270" i="14" s="1"/>
  <c r="P270" i="14"/>
  <c r="Q270" i="14" s="1"/>
  <c r="D270" i="14"/>
  <c r="C270" i="14" s="1"/>
  <c r="S269" i="14"/>
  <c r="T269" i="14" s="1"/>
  <c r="P269" i="14"/>
  <c r="Q269" i="14" s="1"/>
  <c r="D269" i="14"/>
  <c r="C269" i="14" s="1"/>
  <c r="AN268" i="14"/>
  <c r="V268" i="14"/>
  <c r="W268" i="14" s="1"/>
  <c r="P268" i="14"/>
  <c r="Q268" i="14" s="1"/>
  <c r="AN267" i="14"/>
  <c r="V267" i="14"/>
  <c r="P267" i="14"/>
  <c r="Q267" i="14" s="1"/>
  <c r="D267" i="14"/>
  <c r="S266" i="14"/>
  <c r="T266" i="14" s="1"/>
  <c r="P266" i="14"/>
  <c r="Q266" i="14" s="1"/>
  <c r="D266" i="14"/>
  <c r="C266" i="14" s="1"/>
  <c r="S265" i="14"/>
  <c r="T265" i="14" s="1"/>
  <c r="S264" i="14"/>
  <c r="T264" i="14" s="1"/>
  <c r="P264" i="14"/>
  <c r="Q264" i="14" s="1"/>
  <c r="AN263" i="14"/>
  <c r="V263" i="14"/>
  <c r="W263" i="14" s="1"/>
  <c r="AN262" i="14"/>
  <c r="S262" i="14"/>
  <c r="T262" i="14" s="1"/>
  <c r="P262" i="14"/>
  <c r="Q262" i="14" s="1"/>
  <c r="D262" i="14"/>
  <c r="C262" i="14" s="1"/>
  <c r="S261" i="14"/>
  <c r="T261" i="14" s="1"/>
  <c r="P261" i="14"/>
  <c r="Q261" i="14" s="1"/>
  <c r="AN260" i="14"/>
  <c r="S260" i="14"/>
  <c r="T260" i="14" s="1"/>
  <c r="P260" i="14"/>
  <c r="Q260" i="14" s="1"/>
  <c r="D260" i="14"/>
  <c r="C260" i="14" s="1"/>
  <c r="V259" i="14"/>
  <c r="W259" i="14" s="1"/>
  <c r="AN258" i="14"/>
  <c r="S258" i="14"/>
  <c r="T258" i="14" s="1"/>
  <c r="D258" i="14"/>
  <c r="C258" i="14" s="1"/>
  <c r="AN257" i="14"/>
  <c r="S257" i="14"/>
  <c r="T257" i="14" s="1"/>
  <c r="P257" i="14"/>
  <c r="Q257" i="14" s="1"/>
  <c r="D257" i="14"/>
  <c r="C257" i="14" s="1"/>
  <c r="V256" i="14"/>
  <c r="W256" i="14" s="1"/>
  <c r="C256" i="14"/>
  <c r="AN255" i="14"/>
  <c r="C92" i="14"/>
  <c r="S91" i="14"/>
  <c r="T91" i="14" s="1"/>
  <c r="AN89" i="14"/>
  <c r="V87" i="14"/>
  <c r="W87" i="14" s="1"/>
  <c r="V85" i="14"/>
  <c r="P85" i="14"/>
  <c r="Q85" i="14" s="1"/>
  <c r="V84" i="14"/>
  <c r="W84" i="14" s="1"/>
  <c r="V82" i="14"/>
  <c r="W82" i="14" s="1"/>
  <c r="P82" i="14"/>
  <c r="Q82" i="14" s="1"/>
  <c r="S81" i="14"/>
  <c r="T81" i="14" s="1"/>
  <c r="P81" i="14"/>
  <c r="Q81" i="14" s="1"/>
  <c r="AN80" i="14"/>
  <c r="D79" i="14"/>
  <c r="C79" i="14" s="1"/>
  <c r="S77" i="14"/>
  <c r="T77" i="14" s="1"/>
  <c r="S47" i="14"/>
  <c r="T47" i="14" s="1"/>
  <c r="AN46" i="14"/>
  <c r="P46" i="14"/>
  <c r="Q46" i="14" s="1"/>
  <c r="S44" i="14"/>
  <c r="T44" i="14" s="1"/>
  <c r="AN43" i="14"/>
  <c r="V43" i="14"/>
  <c r="W43" i="14" s="1"/>
  <c r="D43" i="14"/>
  <c r="C43" i="14" s="1"/>
  <c r="V42" i="14"/>
  <c r="S40" i="14"/>
  <c r="T40" i="14" s="1"/>
  <c r="P40" i="14"/>
  <c r="Q40" i="14" s="1"/>
  <c r="P38" i="14"/>
  <c r="Q38" i="14" s="1"/>
  <c r="S37" i="14"/>
  <c r="T37" i="14" s="1"/>
  <c r="V35" i="14"/>
  <c r="P34" i="14"/>
  <c r="Q34" i="14" s="1"/>
  <c r="AN33" i="14"/>
  <c r="S31" i="14"/>
  <c r="T31" i="14" s="1"/>
  <c r="V29" i="14"/>
  <c r="W29" i="14" s="1"/>
  <c r="V28" i="14"/>
  <c r="W28" i="14" s="1"/>
  <c r="AN27" i="14"/>
  <c r="D25" i="14"/>
  <c r="C25" i="14" s="1"/>
  <c r="AN24" i="14"/>
  <c r="V24" i="14"/>
  <c r="W24" i="14" s="1"/>
  <c r="AN22" i="14"/>
  <c r="V21" i="14"/>
  <c r="W21" i="14" s="1"/>
  <c r="S20" i="14"/>
  <c r="T20" i="14" s="1"/>
  <c r="V19" i="14"/>
  <c r="W19" i="14" s="1"/>
  <c r="P19" i="14"/>
  <c r="Q19" i="14" s="1"/>
  <c r="V18" i="14"/>
  <c r="W18" i="14" s="1"/>
  <c r="AN16" i="14"/>
  <c r="S16" i="14"/>
  <c r="T16" i="14" s="1"/>
  <c r="V15" i="14"/>
  <c r="W15" i="14" s="1"/>
  <c r="V255" i="14"/>
  <c r="S255" i="14"/>
  <c r="T255" i="14" s="1"/>
  <c r="P255" i="14"/>
  <c r="Q255" i="14" s="1"/>
  <c r="AN254" i="14"/>
  <c r="V254" i="14"/>
  <c r="S254" i="14"/>
  <c r="T254" i="14" s="1"/>
  <c r="P254" i="14"/>
  <c r="Q254" i="14" s="1"/>
  <c r="AN253" i="14"/>
  <c r="V253" i="14"/>
  <c r="S253" i="14"/>
  <c r="T253" i="14" s="1"/>
  <c r="P253" i="14"/>
  <c r="Q253" i="14" s="1"/>
  <c r="AN252" i="14"/>
  <c r="V252" i="14"/>
  <c r="S252" i="14"/>
  <c r="T252" i="14" s="1"/>
  <c r="P252" i="14"/>
  <c r="Q252" i="14" s="1"/>
  <c r="AN251" i="14"/>
  <c r="V251" i="14"/>
  <c r="S251" i="14"/>
  <c r="T251" i="14" s="1"/>
  <c r="P251" i="14"/>
  <c r="Q251" i="14" s="1"/>
  <c r="AN250" i="14"/>
  <c r="V250" i="14"/>
  <c r="S250" i="14"/>
  <c r="T250" i="14" s="1"/>
  <c r="P250" i="14"/>
  <c r="Q250" i="14" s="1"/>
  <c r="AN249" i="14"/>
  <c r="V249" i="14"/>
  <c r="S249" i="14"/>
  <c r="T249" i="14" s="1"/>
  <c r="P249" i="14"/>
  <c r="Q249" i="14" s="1"/>
  <c r="AN248" i="14"/>
  <c r="V248" i="14"/>
  <c r="S248" i="14"/>
  <c r="T248" i="14" s="1"/>
  <c r="P248" i="14"/>
  <c r="Q248" i="14" s="1"/>
  <c r="AN247" i="14"/>
  <c r="V247" i="14"/>
  <c r="S247" i="14"/>
  <c r="T247" i="14" s="1"/>
  <c r="P247" i="14"/>
  <c r="Q247" i="14" s="1"/>
  <c r="AN246" i="14"/>
  <c r="V246" i="14"/>
  <c r="S246" i="14"/>
  <c r="T246" i="14" s="1"/>
  <c r="P246" i="14"/>
  <c r="Q246" i="14" s="1"/>
  <c r="AN245" i="14"/>
  <c r="V245" i="14"/>
  <c r="S245" i="14"/>
  <c r="T245" i="14" s="1"/>
  <c r="P245" i="14"/>
  <c r="Q245" i="14" s="1"/>
  <c r="AN244" i="14"/>
  <c r="V244" i="14"/>
  <c r="S244" i="14"/>
  <c r="T244" i="14" s="1"/>
  <c r="P244" i="14"/>
  <c r="Q244" i="14" s="1"/>
  <c r="AN243" i="14"/>
  <c r="V243" i="14"/>
  <c r="S243" i="14"/>
  <c r="T243" i="14" s="1"/>
  <c r="P243" i="14"/>
  <c r="Q243" i="14" s="1"/>
  <c r="AN242" i="14"/>
  <c r="V242" i="14"/>
  <c r="S242" i="14"/>
  <c r="T242" i="14" s="1"/>
  <c r="P242" i="14"/>
  <c r="Q242" i="14" s="1"/>
  <c r="AN241" i="14"/>
  <c r="V241" i="14"/>
  <c r="S241" i="14"/>
  <c r="T241" i="14" s="1"/>
  <c r="P241" i="14"/>
  <c r="Q241" i="14" s="1"/>
  <c r="AN240" i="14"/>
  <c r="V240" i="14"/>
  <c r="S240" i="14"/>
  <c r="T240" i="14" s="1"/>
  <c r="P240" i="14"/>
  <c r="Q240" i="14" s="1"/>
  <c r="AN239" i="14"/>
  <c r="V239" i="14"/>
  <c r="S239" i="14"/>
  <c r="T239" i="14" s="1"/>
  <c r="P239" i="14"/>
  <c r="Q239" i="14" s="1"/>
  <c r="AN238" i="14"/>
  <c r="V238" i="14"/>
  <c r="S238" i="14"/>
  <c r="T238" i="14" s="1"/>
  <c r="P238" i="14"/>
  <c r="Q238" i="14" s="1"/>
  <c r="AN237" i="14"/>
  <c r="V237" i="14"/>
  <c r="S237" i="14"/>
  <c r="T237" i="14" s="1"/>
  <c r="P237" i="14"/>
  <c r="Q237" i="14" s="1"/>
  <c r="AN236" i="14"/>
  <c r="V236" i="14"/>
  <c r="S236" i="14"/>
  <c r="T236" i="14" s="1"/>
  <c r="P236" i="14"/>
  <c r="Q236" i="14" s="1"/>
  <c r="AN235" i="14"/>
  <c r="V235" i="14"/>
  <c r="S235" i="14"/>
  <c r="T235" i="14" s="1"/>
  <c r="P235" i="14"/>
  <c r="Q235" i="14" s="1"/>
  <c r="AN234" i="14"/>
  <c r="V234" i="14"/>
  <c r="S234" i="14"/>
  <c r="T234" i="14" s="1"/>
  <c r="P234" i="14"/>
  <c r="Q234" i="14" s="1"/>
  <c r="AN233" i="14"/>
  <c r="V233" i="14"/>
  <c r="S233" i="14"/>
  <c r="T233" i="14" s="1"/>
  <c r="P233" i="14"/>
  <c r="Q233" i="14" s="1"/>
  <c r="AN232" i="14"/>
  <c r="V232" i="14"/>
  <c r="S232" i="14"/>
  <c r="T232" i="14" s="1"/>
  <c r="P232" i="14"/>
  <c r="Q232" i="14" s="1"/>
  <c r="AN231" i="14"/>
  <c r="V231" i="14"/>
  <c r="S231" i="14"/>
  <c r="T231" i="14" s="1"/>
  <c r="P231" i="14"/>
  <c r="Q231" i="14" s="1"/>
  <c r="AN230" i="14"/>
  <c r="V230" i="14"/>
  <c r="S230" i="14"/>
  <c r="T230" i="14" s="1"/>
  <c r="P230" i="14"/>
  <c r="Q230" i="14" s="1"/>
  <c r="AN229" i="14"/>
  <c r="V229" i="14"/>
  <c r="S229" i="14"/>
  <c r="T229" i="14" s="1"/>
  <c r="P229" i="14"/>
  <c r="Q229" i="14" s="1"/>
  <c r="AN228" i="14"/>
  <c r="V228" i="14"/>
  <c r="S228" i="14"/>
  <c r="T228" i="14" s="1"/>
  <c r="P228" i="14"/>
  <c r="Q228" i="14" s="1"/>
  <c r="AN227" i="14"/>
  <c r="V227" i="14"/>
  <c r="S227" i="14"/>
  <c r="T227" i="14" s="1"/>
  <c r="P227" i="14"/>
  <c r="Q227" i="14" s="1"/>
  <c r="AN226" i="14"/>
  <c r="V226" i="14"/>
  <c r="S226" i="14"/>
  <c r="T226" i="14" s="1"/>
  <c r="P226" i="14"/>
  <c r="Q226" i="14" s="1"/>
  <c r="AN225" i="14"/>
  <c r="V225" i="14"/>
  <c r="S225" i="14"/>
  <c r="T225" i="14" s="1"/>
  <c r="P225" i="14"/>
  <c r="Q225" i="14" s="1"/>
  <c r="AN224" i="14"/>
  <c r="V224" i="14"/>
  <c r="S224" i="14"/>
  <c r="T224" i="14" s="1"/>
  <c r="P224" i="14"/>
  <c r="Q224" i="14" s="1"/>
  <c r="AN223" i="14"/>
  <c r="V223" i="14"/>
  <c r="S223" i="14"/>
  <c r="T223" i="14" s="1"/>
  <c r="P223" i="14"/>
  <c r="Q223" i="14" s="1"/>
  <c r="AN222" i="14"/>
  <c r="V222" i="14"/>
  <c r="S222" i="14"/>
  <c r="T222" i="14" s="1"/>
  <c r="P222" i="14"/>
  <c r="Q222" i="14" s="1"/>
  <c r="AN221" i="14"/>
  <c r="V221" i="14"/>
  <c r="S221" i="14"/>
  <c r="T221" i="14" s="1"/>
  <c r="P221" i="14"/>
  <c r="Q221" i="14" s="1"/>
  <c r="AN220" i="14"/>
  <c r="V220" i="14"/>
  <c r="S220" i="14"/>
  <c r="T220" i="14" s="1"/>
  <c r="P220" i="14"/>
  <c r="Q220" i="14" s="1"/>
  <c r="AN219" i="14"/>
  <c r="V219" i="14"/>
  <c r="S219" i="14"/>
  <c r="T219" i="14" s="1"/>
  <c r="P219" i="14"/>
  <c r="Q219" i="14" s="1"/>
  <c r="AN218" i="14"/>
  <c r="V218" i="14"/>
  <c r="S218" i="14"/>
  <c r="T218" i="14" s="1"/>
  <c r="P218" i="14"/>
  <c r="Q218" i="14" s="1"/>
  <c r="AN217" i="14"/>
  <c r="V217" i="14"/>
  <c r="S217" i="14"/>
  <c r="T217" i="14" s="1"/>
  <c r="P217" i="14"/>
  <c r="Q217" i="14" s="1"/>
  <c r="AN216" i="14"/>
  <c r="V216" i="14"/>
  <c r="S216" i="14"/>
  <c r="T216" i="14" s="1"/>
  <c r="P216" i="14"/>
  <c r="Q216" i="14" s="1"/>
  <c r="AN215" i="14"/>
  <c r="V215" i="14"/>
  <c r="S215" i="14"/>
  <c r="T215" i="14" s="1"/>
  <c r="P215" i="14"/>
  <c r="Q215" i="14" s="1"/>
  <c r="AN214" i="14"/>
  <c r="V214" i="14"/>
  <c r="S214" i="14"/>
  <c r="T214" i="14" s="1"/>
  <c r="P214" i="14"/>
  <c r="Q214" i="14" s="1"/>
  <c r="AN213" i="14"/>
  <c r="V213" i="14"/>
  <c r="S213" i="14"/>
  <c r="T213" i="14" s="1"/>
  <c r="P213" i="14"/>
  <c r="Q213" i="14" s="1"/>
  <c r="AN212" i="14"/>
  <c r="V212" i="14"/>
  <c r="S212" i="14"/>
  <c r="T212" i="14" s="1"/>
  <c r="P212" i="14"/>
  <c r="Q212" i="14" s="1"/>
  <c r="AN211" i="14"/>
  <c r="V211" i="14"/>
  <c r="S211" i="14"/>
  <c r="T211" i="14" s="1"/>
  <c r="P211" i="14"/>
  <c r="Q211" i="14" s="1"/>
  <c r="AN210" i="14"/>
  <c r="V210" i="14"/>
  <c r="S210" i="14"/>
  <c r="T210" i="14" s="1"/>
  <c r="P210" i="14"/>
  <c r="Q210" i="14" s="1"/>
  <c r="AN209" i="14"/>
  <c r="V209" i="14"/>
  <c r="S209" i="14"/>
  <c r="T209" i="14" s="1"/>
  <c r="P209" i="14"/>
  <c r="Q209" i="14" s="1"/>
  <c r="AN208" i="14"/>
  <c r="V208" i="14"/>
  <c r="S208" i="14"/>
  <c r="T208" i="14" s="1"/>
  <c r="P208" i="14"/>
  <c r="Q208" i="14" s="1"/>
  <c r="AN207" i="14"/>
  <c r="V207" i="14"/>
  <c r="S207" i="14"/>
  <c r="T207" i="14" s="1"/>
  <c r="P207" i="14"/>
  <c r="Q207" i="14" s="1"/>
  <c r="AN206" i="14"/>
  <c r="V206" i="14"/>
  <c r="S206" i="14"/>
  <c r="T206" i="14" s="1"/>
  <c r="P206" i="14"/>
  <c r="Q206" i="14" s="1"/>
  <c r="AN205" i="14"/>
  <c r="V205" i="14"/>
  <c r="S205" i="14"/>
  <c r="T205" i="14" s="1"/>
  <c r="P205" i="14"/>
  <c r="Q205" i="14" s="1"/>
  <c r="AN204" i="14"/>
  <c r="V204" i="14"/>
  <c r="S204" i="14"/>
  <c r="T204" i="14" s="1"/>
  <c r="P204" i="14"/>
  <c r="Q204" i="14" s="1"/>
  <c r="AN203" i="14"/>
  <c r="V203" i="14"/>
  <c r="S203" i="14"/>
  <c r="T203" i="14" s="1"/>
  <c r="P203" i="14"/>
  <c r="Q203" i="14" s="1"/>
  <c r="AN202" i="14"/>
  <c r="V202" i="14"/>
  <c r="S202" i="14"/>
  <c r="T202" i="14" s="1"/>
  <c r="P202" i="14"/>
  <c r="Q202" i="14" s="1"/>
  <c r="AN201" i="14"/>
  <c r="V201" i="14"/>
  <c r="S201" i="14"/>
  <c r="T201" i="14" s="1"/>
  <c r="P201" i="14"/>
  <c r="Q201" i="14" s="1"/>
  <c r="AN200" i="14"/>
  <c r="V200" i="14"/>
  <c r="S200" i="14"/>
  <c r="T200" i="14" s="1"/>
  <c r="P200" i="14"/>
  <c r="Q200" i="14" s="1"/>
  <c r="AN199" i="14"/>
  <c r="V199" i="14"/>
  <c r="S199" i="14"/>
  <c r="T199" i="14" s="1"/>
  <c r="P199" i="14"/>
  <c r="Q199" i="14" s="1"/>
  <c r="AN198" i="14"/>
  <c r="V198" i="14"/>
  <c r="S198" i="14"/>
  <c r="T198" i="14" s="1"/>
  <c r="P198" i="14"/>
  <c r="Q198" i="14" s="1"/>
  <c r="AN197" i="14"/>
  <c r="V197" i="14"/>
  <c r="S197" i="14"/>
  <c r="T197" i="14" s="1"/>
  <c r="P197" i="14"/>
  <c r="Q197" i="14" s="1"/>
  <c r="AN196" i="14"/>
  <c r="V196" i="14"/>
  <c r="S196" i="14"/>
  <c r="T196" i="14" s="1"/>
  <c r="P196" i="14"/>
  <c r="Q196" i="14" s="1"/>
  <c r="AN195" i="14"/>
  <c r="V195" i="14"/>
  <c r="S195" i="14"/>
  <c r="T195" i="14" s="1"/>
  <c r="P195" i="14"/>
  <c r="Q195" i="14" s="1"/>
  <c r="AN194" i="14"/>
  <c r="V194" i="14"/>
  <c r="S194" i="14"/>
  <c r="T194" i="14" s="1"/>
  <c r="P194" i="14"/>
  <c r="Q194" i="14" s="1"/>
  <c r="AN193" i="14"/>
  <c r="V193" i="14"/>
  <c r="S193" i="14"/>
  <c r="T193" i="14" s="1"/>
  <c r="P193" i="14"/>
  <c r="Q193" i="14" s="1"/>
  <c r="AN192" i="14"/>
  <c r="V192" i="14"/>
  <c r="S192" i="14"/>
  <c r="T192" i="14" s="1"/>
  <c r="P192" i="14"/>
  <c r="Q192" i="14" s="1"/>
  <c r="AN191" i="14"/>
  <c r="V191" i="14"/>
  <c r="S191" i="14"/>
  <c r="T191" i="14" s="1"/>
  <c r="P191" i="14"/>
  <c r="Q191" i="14" s="1"/>
  <c r="AN190" i="14"/>
  <c r="V190" i="14"/>
  <c r="S190" i="14"/>
  <c r="T190" i="14" s="1"/>
  <c r="P190" i="14"/>
  <c r="Q190" i="14" s="1"/>
  <c r="AN189" i="14"/>
  <c r="V189" i="14"/>
  <c r="S189" i="14"/>
  <c r="T189" i="14" s="1"/>
  <c r="P189" i="14"/>
  <c r="Q189" i="14" s="1"/>
  <c r="AN188" i="14"/>
  <c r="V188" i="14"/>
  <c r="S188" i="14"/>
  <c r="T188" i="14" s="1"/>
  <c r="P188" i="14"/>
  <c r="Q188" i="14" s="1"/>
  <c r="AN187" i="14"/>
  <c r="V187" i="14"/>
  <c r="S187" i="14"/>
  <c r="T187" i="14" s="1"/>
  <c r="P187" i="14"/>
  <c r="Q187" i="14" s="1"/>
  <c r="AN186" i="14"/>
  <c r="V186" i="14"/>
  <c r="S186" i="14"/>
  <c r="T186" i="14" s="1"/>
  <c r="P186" i="14"/>
  <c r="Q186" i="14" s="1"/>
  <c r="AN185" i="14"/>
  <c r="V185" i="14"/>
  <c r="S185" i="14"/>
  <c r="T185" i="14" s="1"/>
  <c r="P185" i="14"/>
  <c r="Q185" i="14" s="1"/>
  <c r="AN184" i="14"/>
  <c r="V184" i="14"/>
  <c r="S184" i="14"/>
  <c r="T184" i="14" s="1"/>
  <c r="P184" i="14"/>
  <c r="Q184" i="14" s="1"/>
  <c r="AN183" i="14"/>
  <c r="V183" i="14"/>
  <c r="S183" i="14"/>
  <c r="T183" i="14" s="1"/>
  <c r="P183" i="14"/>
  <c r="Q183" i="14" s="1"/>
  <c r="AN182" i="14"/>
  <c r="V182" i="14"/>
  <c r="S182" i="14"/>
  <c r="T182" i="14" s="1"/>
  <c r="P182" i="14"/>
  <c r="Q182" i="14" s="1"/>
  <c r="AN181" i="14"/>
  <c r="V181" i="14"/>
  <c r="S181" i="14"/>
  <c r="T181" i="14" s="1"/>
  <c r="P181" i="14"/>
  <c r="Q181" i="14" s="1"/>
  <c r="AN180" i="14"/>
  <c r="V180" i="14"/>
  <c r="S180" i="14"/>
  <c r="T180" i="14" s="1"/>
  <c r="P180" i="14"/>
  <c r="Q180" i="14" s="1"/>
  <c r="AN179" i="14"/>
  <c r="V179" i="14"/>
  <c r="S179" i="14"/>
  <c r="T179" i="14" s="1"/>
  <c r="P179" i="14"/>
  <c r="Q179" i="14" s="1"/>
  <c r="AN178" i="14"/>
  <c r="V178" i="14"/>
  <c r="S178" i="14"/>
  <c r="T178" i="14" s="1"/>
  <c r="P178" i="14"/>
  <c r="Q178" i="14" s="1"/>
  <c r="AN177" i="14"/>
  <c r="V177" i="14"/>
  <c r="S177" i="14"/>
  <c r="T177" i="14" s="1"/>
  <c r="P177" i="14"/>
  <c r="Q177" i="14" s="1"/>
  <c r="AN176" i="14"/>
  <c r="V176" i="14"/>
  <c r="S176" i="14"/>
  <c r="T176" i="14" s="1"/>
  <c r="P176" i="14"/>
  <c r="Q176" i="14" s="1"/>
  <c r="AN175" i="14"/>
  <c r="V175" i="14"/>
  <c r="S175" i="14"/>
  <c r="P175" i="14"/>
  <c r="AN173" i="14"/>
  <c r="V173" i="14"/>
  <c r="S173" i="14"/>
  <c r="T173" i="14" s="1"/>
  <c r="P173" i="14"/>
  <c r="Q173" i="14" s="1"/>
  <c r="AN172" i="14"/>
  <c r="V172" i="14"/>
  <c r="S172" i="14"/>
  <c r="T172" i="14" s="1"/>
  <c r="P172" i="14"/>
  <c r="Q172" i="14" s="1"/>
  <c r="AN171" i="14"/>
  <c r="V171" i="14"/>
  <c r="S171" i="14"/>
  <c r="T171" i="14" s="1"/>
  <c r="P171" i="14"/>
  <c r="Q171" i="14" s="1"/>
  <c r="AN170" i="14"/>
  <c r="V170" i="14"/>
  <c r="S170" i="14"/>
  <c r="T170" i="14" s="1"/>
  <c r="P170" i="14"/>
  <c r="Q170" i="14" s="1"/>
  <c r="AN169" i="14"/>
  <c r="V169" i="14"/>
  <c r="S169" i="14"/>
  <c r="T169" i="14" s="1"/>
  <c r="P169" i="14"/>
  <c r="Q169" i="14" s="1"/>
  <c r="AN168" i="14"/>
  <c r="V168" i="14"/>
  <c r="S168" i="14"/>
  <c r="T168" i="14" s="1"/>
  <c r="P168" i="14"/>
  <c r="Q168" i="14" s="1"/>
  <c r="AN167" i="14"/>
  <c r="V167" i="14"/>
  <c r="S167" i="14"/>
  <c r="T167" i="14" s="1"/>
  <c r="P167" i="14"/>
  <c r="Q167" i="14" s="1"/>
  <c r="AN166" i="14"/>
  <c r="V166" i="14"/>
  <c r="S166" i="14"/>
  <c r="T166" i="14" s="1"/>
  <c r="P166" i="14"/>
  <c r="Q166" i="14" s="1"/>
  <c r="AN165" i="14"/>
  <c r="V165" i="14"/>
  <c r="S165" i="14"/>
  <c r="T165" i="14" s="1"/>
  <c r="P165" i="14"/>
  <c r="Q165" i="14" s="1"/>
  <c r="AN164" i="14"/>
  <c r="V164" i="14"/>
  <c r="S164" i="14"/>
  <c r="T164" i="14" s="1"/>
  <c r="P164" i="14"/>
  <c r="Q164" i="14" s="1"/>
  <c r="AN163" i="14"/>
  <c r="V163" i="14"/>
  <c r="S163" i="14"/>
  <c r="T163" i="14" s="1"/>
  <c r="P163" i="14"/>
  <c r="Q163" i="14" s="1"/>
  <c r="AN162" i="14"/>
  <c r="V162" i="14"/>
  <c r="S162" i="14"/>
  <c r="T162" i="14" s="1"/>
  <c r="P162" i="14"/>
  <c r="Q162" i="14" s="1"/>
  <c r="AN161" i="14"/>
  <c r="V161" i="14"/>
  <c r="S161" i="14"/>
  <c r="T161" i="14" s="1"/>
  <c r="P161" i="14"/>
  <c r="Q161" i="14" s="1"/>
  <c r="AN160" i="14"/>
  <c r="V160" i="14"/>
  <c r="S160" i="14"/>
  <c r="T160" i="14" s="1"/>
  <c r="P160" i="14"/>
  <c r="Q160" i="14" s="1"/>
  <c r="AN159" i="14"/>
  <c r="V159" i="14"/>
  <c r="S159" i="14"/>
  <c r="T159" i="14" s="1"/>
  <c r="P159" i="14"/>
  <c r="Q159" i="14" s="1"/>
  <c r="AN158" i="14"/>
  <c r="V158" i="14"/>
  <c r="S158" i="14"/>
  <c r="T158" i="14" s="1"/>
  <c r="P158" i="14"/>
  <c r="Q158" i="14" s="1"/>
  <c r="AN157" i="14"/>
  <c r="V157" i="14"/>
  <c r="S157" i="14"/>
  <c r="T157" i="14" s="1"/>
  <c r="P157" i="14"/>
  <c r="Q157" i="14" s="1"/>
  <c r="AN156" i="14"/>
  <c r="V156" i="14"/>
  <c r="S156" i="14"/>
  <c r="T156" i="14" s="1"/>
  <c r="P156" i="14"/>
  <c r="Q156" i="14" s="1"/>
  <c r="AN155" i="14"/>
  <c r="V155" i="14"/>
  <c r="S155" i="14"/>
  <c r="T155" i="14" s="1"/>
  <c r="P155" i="14"/>
  <c r="Q155" i="14" s="1"/>
  <c r="AN154" i="14"/>
  <c r="V154" i="14"/>
  <c r="S154" i="14"/>
  <c r="T154" i="14" s="1"/>
  <c r="P154" i="14"/>
  <c r="Q154" i="14" s="1"/>
  <c r="AN153" i="14"/>
  <c r="V153" i="14"/>
  <c r="S153" i="14"/>
  <c r="T153" i="14" s="1"/>
  <c r="P153" i="14"/>
  <c r="Q153" i="14" s="1"/>
  <c r="AN152" i="14"/>
  <c r="V152" i="14"/>
  <c r="S152" i="14"/>
  <c r="T152" i="14" s="1"/>
  <c r="P152" i="14"/>
  <c r="Q152" i="14" s="1"/>
  <c r="AN151" i="14"/>
  <c r="V151" i="14"/>
  <c r="S151" i="14"/>
  <c r="T151" i="14" s="1"/>
  <c r="P151" i="14"/>
  <c r="Q151" i="14" s="1"/>
  <c r="AN150" i="14"/>
  <c r="V150" i="14"/>
  <c r="S150" i="14"/>
  <c r="T150" i="14" s="1"/>
  <c r="P150" i="14"/>
  <c r="Q150" i="14" s="1"/>
  <c r="AN149" i="14"/>
  <c r="V149" i="14"/>
  <c r="S149" i="14"/>
  <c r="T149" i="14" s="1"/>
  <c r="P149" i="14"/>
  <c r="Q149" i="14" s="1"/>
  <c r="AN148" i="14"/>
  <c r="V148" i="14"/>
  <c r="S148" i="14"/>
  <c r="T148" i="14" s="1"/>
  <c r="P148" i="14"/>
  <c r="Q148" i="14" s="1"/>
  <c r="AN147" i="14"/>
  <c r="V147" i="14"/>
  <c r="S147" i="14"/>
  <c r="T147" i="14" s="1"/>
  <c r="P147" i="14"/>
  <c r="Q147" i="14" s="1"/>
  <c r="AN146" i="14"/>
  <c r="V146" i="14"/>
  <c r="S146" i="14"/>
  <c r="T146" i="14" s="1"/>
  <c r="P146" i="14"/>
  <c r="Q146" i="14" s="1"/>
  <c r="AN145" i="14"/>
  <c r="V145" i="14"/>
  <c r="S145" i="14"/>
  <c r="T145" i="14" s="1"/>
  <c r="P145" i="14"/>
  <c r="Q145" i="14" s="1"/>
  <c r="AN144" i="14"/>
  <c r="V144" i="14"/>
  <c r="S144" i="14"/>
  <c r="T144" i="14" s="1"/>
  <c r="P144" i="14"/>
  <c r="Q144" i="14" s="1"/>
  <c r="AN143" i="14"/>
  <c r="V143" i="14"/>
  <c r="S143" i="14"/>
  <c r="T143" i="14" s="1"/>
  <c r="P143" i="14"/>
  <c r="Q143" i="14" s="1"/>
  <c r="AN142" i="14"/>
  <c r="V142" i="14"/>
  <c r="S142" i="14"/>
  <c r="T142" i="14" s="1"/>
  <c r="P142" i="14"/>
  <c r="Q142" i="14" s="1"/>
  <c r="AN141" i="14"/>
  <c r="V141" i="14"/>
  <c r="S141" i="14"/>
  <c r="T141" i="14" s="1"/>
  <c r="P141" i="14"/>
  <c r="Q141" i="14" s="1"/>
  <c r="AN140" i="14"/>
  <c r="V140" i="14"/>
  <c r="S140" i="14"/>
  <c r="T140" i="14" s="1"/>
  <c r="P140" i="14"/>
  <c r="Q140" i="14" s="1"/>
  <c r="AN139" i="14"/>
  <c r="V139" i="14"/>
  <c r="S139" i="14"/>
  <c r="T139" i="14" s="1"/>
  <c r="P139" i="14"/>
  <c r="Q139" i="14" s="1"/>
  <c r="AN138" i="14"/>
  <c r="V138" i="14"/>
  <c r="S138" i="14"/>
  <c r="T138" i="14" s="1"/>
  <c r="P138" i="14"/>
  <c r="Q138" i="14" s="1"/>
  <c r="AN137" i="14"/>
  <c r="V137" i="14"/>
  <c r="S137" i="14"/>
  <c r="T137" i="14" s="1"/>
  <c r="P137" i="14"/>
  <c r="Q137" i="14" s="1"/>
  <c r="AN136" i="14"/>
  <c r="V136" i="14"/>
  <c r="S136" i="14"/>
  <c r="T136" i="14" s="1"/>
  <c r="P136" i="14"/>
  <c r="Q136" i="14" s="1"/>
  <c r="AN135" i="14"/>
  <c r="V135" i="14"/>
  <c r="S135" i="14"/>
  <c r="T135" i="14" s="1"/>
  <c r="P135" i="14"/>
  <c r="Q135" i="14" s="1"/>
  <c r="AN134" i="14"/>
  <c r="V134" i="14"/>
  <c r="S134" i="14"/>
  <c r="T134" i="14" s="1"/>
  <c r="P134" i="14"/>
  <c r="Q134" i="14" s="1"/>
  <c r="AN133" i="14"/>
  <c r="V133" i="14"/>
  <c r="S133" i="14"/>
  <c r="T133" i="14" s="1"/>
  <c r="P133" i="14"/>
  <c r="Q133" i="14" s="1"/>
  <c r="AN132" i="14"/>
  <c r="V132" i="14"/>
  <c r="S132" i="14"/>
  <c r="T132" i="14" s="1"/>
  <c r="P132" i="14"/>
  <c r="Q132" i="14" s="1"/>
  <c r="AN131" i="14"/>
  <c r="V131" i="14"/>
  <c r="S131" i="14"/>
  <c r="T131" i="14" s="1"/>
  <c r="P131" i="14"/>
  <c r="Q131" i="14" s="1"/>
  <c r="AN130" i="14"/>
  <c r="V130" i="14"/>
  <c r="S130" i="14"/>
  <c r="T130" i="14" s="1"/>
  <c r="P130" i="14"/>
  <c r="Q130" i="14" s="1"/>
  <c r="AN129" i="14"/>
  <c r="V129" i="14"/>
  <c r="S129" i="14"/>
  <c r="T129" i="14" s="1"/>
  <c r="P129" i="14"/>
  <c r="Q129" i="14" s="1"/>
  <c r="AN128" i="14"/>
  <c r="V128" i="14"/>
  <c r="S128" i="14"/>
  <c r="T128" i="14" s="1"/>
  <c r="P128" i="14"/>
  <c r="Q128" i="14" s="1"/>
  <c r="AN127" i="14"/>
  <c r="V127" i="14"/>
  <c r="S127" i="14"/>
  <c r="T127" i="14" s="1"/>
  <c r="P127" i="14"/>
  <c r="Q127" i="14" s="1"/>
  <c r="AN126" i="14"/>
  <c r="V126" i="14"/>
  <c r="S126" i="14"/>
  <c r="T126" i="14" s="1"/>
  <c r="P126" i="14"/>
  <c r="Q126" i="14" s="1"/>
  <c r="AN125" i="14"/>
  <c r="V125" i="14"/>
  <c r="S125" i="14"/>
  <c r="T125" i="14" s="1"/>
  <c r="P125" i="14"/>
  <c r="Q125" i="14" s="1"/>
  <c r="AN124" i="14"/>
  <c r="V124" i="14"/>
  <c r="S124" i="14"/>
  <c r="P124" i="14"/>
  <c r="AN122" i="14"/>
  <c r="V122" i="14"/>
  <c r="S122" i="14"/>
  <c r="T122" i="14" s="1"/>
  <c r="P122" i="14"/>
  <c r="Q122" i="14" s="1"/>
  <c r="AN121" i="14"/>
  <c r="V121" i="14"/>
  <c r="S121" i="14"/>
  <c r="T121" i="14" s="1"/>
  <c r="P121" i="14"/>
  <c r="Q121" i="14" s="1"/>
  <c r="AN120" i="14"/>
  <c r="V120" i="14"/>
  <c r="S120" i="14"/>
  <c r="T120" i="14" s="1"/>
  <c r="P120" i="14"/>
  <c r="Q120" i="14" s="1"/>
  <c r="AN119" i="14"/>
  <c r="V119" i="14"/>
  <c r="S119" i="14"/>
  <c r="T119" i="14" s="1"/>
  <c r="P119" i="14"/>
  <c r="Q119" i="14" s="1"/>
  <c r="AN118" i="14"/>
  <c r="V118" i="14"/>
  <c r="S118" i="14"/>
  <c r="T118" i="14" s="1"/>
  <c r="P118" i="14"/>
  <c r="Q118" i="14" s="1"/>
  <c r="AN117" i="14"/>
  <c r="V117" i="14"/>
  <c r="S117" i="14"/>
  <c r="T117" i="14" s="1"/>
  <c r="P117" i="14"/>
  <c r="Q117" i="14" s="1"/>
  <c r="AN116" i="14"/>
  <c r="V116" i="14"/>
  <c r="S116" i="14"/>
  <c r="T116" i="14" s="1"/>
  <c r="P116" i="14"/>
  <c r="Q116" i="14" s="1"/>
  <c r="AN115" i="14"/>
  <c r="V115" i="14"/>
  <c r="S115" i="14"/>
  <c r="T115" i="14" s="1"/>
  <c r="P115" i="14"/>
  <c r="Q115" i="14" s="1"/>
  <c r="AN114" i="14"/>
  <c r="V114" i="14"/>
  <c r="S114" i="14"/>
  <c r="T114" i="14" s="1"/>
  <c r="P114" i="14"/>
  <c r="Q114" i="14" s="1"/>
  <c r="AN113" i="14"/>
  <c r="V113" i="14"/>
  <c r="S113" i="14"/>
  <c r="T113" i="14" s="1"/>
  <c r="P113" i="14"/>
  <c r="Q113" i="14" s="1"/>
  <c r="AN112" i="14"/>
  <c r="V112" i="14"/>
  <c r="S112" i="14"/>
  <c r="T112" i="14" s="1"/>
  <c r="P112" i="14"/>
  <c r="Q112" i="14" s="1"/>
  <c r="AN111" i="14"/>
  <c r="V111" i="14"/>
  <c r="S111" i="14"/>
  <c r="T111" i="14" s="1"/>
  <c r="P111" i="14"/>
  <c r="Q111" i="14" s="1"/>
  <c r="AN110" i="14"/>
  <c r="V110" i="14"/>
  <c r="S110" i="14"/>
  <c r="T110" i="14" s="1"/>
  <c r="P110" i="14"/>
  <c r="Q110" i="14" s="1"/>
  <c r="AN109" i="14"/>
  <c r="V109" i="14"/>
  <c r="S109" i="14"/>
  <c r="T109" i="14" s="1"/>
  <c r="P109" i="14"/>
  <c r="Q109" i="14" s="1"/>
  <c r="AN108" i="14"/>
  <c r="V108" i="14"/>
  <c r="S108" i="14"/>
  <c r="T108" i="14" s="1"/>
  <c r="P108" i="14"/>
  <c r="Q108" i="14" s="1"/>
  <c r="AN107" i="14"/>
  <c r="V107" i="14"/>
  <c r="S107" i="14"/>
  <c r="T107" i="14" s="1"/>
  <c r="P107" i="14"/>
  <c r="Q107" i="14" s="1"/>
  <c r="AN106" i="14"/>
  <c r="V106" i="14"/>
  <c r="S106" i="14"/>
  <c r="T106" i="14" s="1"/>
  <c r="P106" i="14"/>
  <c r="Q106" i="14" s="1"/>
  <c r="AN105" i="14"/>
  <c r="V105" i="14"/>
  <c r="S105" i="14"/>
  <c r="T105" i="14" s="1"/>
  <c r="P105" i="14"/>
  <c r="Q105" i="14" s="1"/>
  <c r="AN104" i="14"/>
  <c r="V104" i="14"/>
  <c r="S104" i="14"/>
  <c r="T104" i="14" s="1"/>
  <c r="P104" i="14"/>
  <c r="Q104" i="14" s="1"/>
  <c r="AN103" i="14"/>
  <c r="V103" i="14"/>
  <c r="S103" i="14"/>
  <c r="T103" i="14" s="1"/>
  <c r="P103" i="14"/>
  <c r="Q103" i="14" s="1"/>
  <c r="AN102" i="14"/>
  <c r="V102" i="14"/>
  <c r="S102" i="14"/>
  <c r="T102" i="14" s="1"/>
  <c r="P102" i="14"/>
  <c r="Q102" i="14" s="1"/>
  <c r="AN101" i="14"/>
  <c r="V101" i="14"/>
  <c r="S101" i="14"/>
  <c r="T101" i="14" s="1"/>
  <c r="P101" i="14"/>
  <c r="Q101" i="14" s="1"/>
  <c r="AN100" i="14"/>
  <c r="V100" i="14"/>
  <c r="S100" i="14"/>
  <c r="T100" i="14" s="1"/>
  <c r="P100" i="14"/>
  <c r="Q100" i="14" s="1"/>
  <c r="AN99" i="14"/>
  <c r="V99" i="14"/>
  <c r="S99" i="14"/>
  <c r="T99" i="14" s="1"/>
  <c r="P99" i="14"/>
  <c r="Q99" i="14" s="1"/>
  <c r="AN98" i="14"/>
  <c r="V98" i="14"/>
  <c r="S98" i="14"/>
  <c r="T98" i="14" s="1"/>
  <c r="P98" i="14"/>
  <c r="Q98" i="14" s="1"/>
  <c r="AN97" i="14"/>
  <c r="V97" i="14"/>
  <c r="S97" i="14"/>
  <c r="T97" i="14" s="1"/>
  <c r="P97" i="14"/>
  <c r="Q97" i="14" s="1"/>
  <c r="AN96" i="14"/>
  <c r="V96" i="14"/>
  <c r="S96" i="14"/>
  <c r="T96" i="14" s="1"/>
  <c r="P96" i="14"/>
  <c r="Q96" i="14" s="1"/>
  <c r="AN95" i="14"/>
  <c r="V95" i="14"/>
  <c r="S95" i="14"/>
  <c r="T95" i="14" s="1"/>
  <c r="P95" i="14"/>
  <c r="Q95" i="14" s="1"/>
  <c r="AN94" i="14"/>
  <c r="V94" i="14"/>
  <c r="S94" i="14"/>
  <c r="T94" i="14" s="1"/>
  <c r="P94" i="14"/>
  <c r="Q94" i="14" s="1"/>
  <c r="AN93" i="14"/>
  <c r="V93" i="14"/>
  <c r="S93" i="14"/>
  <c r="T93" i="14" s="1"/>
  <c r="P93" i="14"/>
  <c r="Q93" i="14" s="1"/>
  <c r="AN92" i="14"/>
  <c r="V92" i="14"/>
  <c r="W92" i="14" s="1"/>
  <c r="P92" i="14"/>
  <c r="Q92" i="14" s="1"/>
  <c r="AN91" i="14"/>
  <c r="V91" i="14"/>
  <c r="AN90" i="14"/>
  <c r="V90" i="14"/>
  <c r="W90" i="14" s="1"/>
  <c r="P90" i="14"/>
  <c r="Q90" i="14" s="1"/>
  <c r="D90" i="14"/>
  <c r="V89" i="14"/>
  <c r="S89" i="14"/>
  <c r="T89" i="14" s="1"/>
  <c r="P89" i="14"/>
  <c r="Q89" i="14" s="1"/>
  <c r="AN88" i="14"/>
  <c r="V88" i="14"/>
  <c r="S88" i="14"/>
  <c r="T88" i="14" s="1"/>
  <c r="P88" i="14"/>
  <c r="Q88" i="14" s="1"/>
  <c r="AN87" i="14"/>
  <c r="S87" i="14"/>
  <c r="T87" i="14" s="1"/>
  <c r="P87" i="14"/>
  <c r="Q87" i="14" s="1"/>
  <c r="D87" i="14"/>
  <c r="C87" i="14" s="1"/>
  <c r="AN86" i="14"/>
  <c r="V86" i="14"/>
  <c r="W86" i="14" s="1"/>
  <c r="C86" i="14"/>
  <c r="AN85" i="14"/>
  <c r="S85" i="14"/>
  <c r="T85" i="14" s="1"/>
  <c r="S84" i="14"/>
  <c r="T84" i="14" s="1"/>
  <c r="P84" i="14"/>
  <c r="Q84" i="14" s="1"/>
  <c r="AN83" i="14"/>
  <c r="S83" i="14"/>
  <c r="T83" i="14" s="1"/>
  <c r="P83" i="14"/>
  <c r="Q83" i="14" s="1"/>
  <c r="D83" i="14"/>
  <c r="C83" i="14" s="1"/>
  <c r="AN82" i="14"/>
  <c r="S82" i="14"/>
  <c r="T82" i="14" s="1"/>
  <c r="AN81" i="14"/>
  <c r="V81" i="14"/>
  <c r="W81" i="14" s="1"/>
  <c r="V80" i="14"/>
  <c r="W80" i="14" s="1"/>
  <c r="S80" i="14"/>
  <c r="T80" i="14" s="1"/>
  <c r="P80" i="14"/>
  <c r="Q80" i="14" s="1"/>
  <c r="D80" i="14"/>
  <c r="C80" i="14" s="1"/>
  <c r="AN79" i="14"/>
  <c r="S79" i="14"/>
  <c r="T79" i="14" s="1"/>
  <c r="AN78" i="14"/>
  <c r="V78" i="14"/>
  <c r="S78" i="14"/>
  <c r="T78" i="14" s="1"/>
  <c r="P78" i="14"/>
  <c r="Q78" i="14" s="1"/>
  <c r="D78" i="14"/>
  <c r="C78" i="14" s="1"/>
  <c r="AN77" i="14"/>
  <c r="V77" i="14"/>
  <c r="W77" i="14" s="1"/>
  <c r="P77" i="14"/>
  <c r="Q77" i="14" s="1"/>
  <c r="D77" i="14"/>
  <c r="C77" i="14" s="1"/>
  <c r="V76" i="14"/>
  <c r="W76" i="14" s="1"/>
  <c r="S75" i="14"/>
  <c r="T75" i="14" s="1"/>
  <c r="AN74" i="14"/>
  <c r="S74" i="14"/>
  <c r="T74" i="14" s="1"/>
  <c r="S73" i="14"/>
  <c r="T73" i="14" s="1"/>
  <c r="P73" i="14"/>
  <c r="Q73" i="14" s="1"/>
  <c r="V72" i="14"/>
  <c r="S72" i="14"/>
  <c r="T72" i="14" s="1"/>
  <c r="V71" i="14"/>
  <c r="P71" i="14"/>
  <c r="Q71" i="14" s="1"/>
  <c r="AN70" i="14"/>
  <c r="D70" i="14"/>
  <c r="C70" i="14" s="1"/>
  <c r="AN69" i="14"/>
  <c r="V69" i="14"/>
  <c r="W69" i="14" s="1"/>
  <c r="S68" i="14"/>
  <c r="T68" i="14" s="1"/>
  <c r="AN67" i="14"/>
  <c r="S67" i="14"/>
  <c r="T67" i="14" s="1"/>
  <c r="S66" i="14"/>
  <c r="T66" i="14" s="1"/>
  <c r="P66" i="14"/>
  <c r="Q66" i="14" s="1"/>
  <c r="V65" i="14"/>
  <c r="S64" i="14"/>
  <c r="T64" i="14" s="1"/>
  <c r="D64" i="14"/>
  <c r="C64" i="14" s="1"/>
  <c r="S63" i="14"/>
  <c r="T63" i="14" s="1"/>
  <c r="P63" i="14"/>
  <c r="Q63" i="14" s="1"/>
  <c r="C63" i="14"/>
  <c r="AN61" i="14"/>
  <c r="S61" i="14"/>
  <c r="T61" i="14" s="1"/>
  <c r="P61" i="14"/>
  <c r="Q61" i="14" s="1"/>
  <c r="D61" i="14"/>
  <c r="C61" i="14" s="1"/>
  <c r="AN60" i="14"/>
  <c r="S60" i="14"/>
  <c r="T60" i="14" s="1"/>
  <c r="P60" i="14"/>
  <c r="Q60" i="14" s="1"/>
  <c r="AN59" i="14"/>
  <c r="V59" i="14"/>
  <c r="W59" i="14" s="1"/>
  <c r="P59" i="14"/>
  <c r="Q59" i="14" s="1"/>
  <c r="S58" i="14"/>
  <c r="T58" i="14" s="1"/>
  <c r="P58" i="14"/>
  <c r="Q58" i="14" s="1"/>
  <c r="S57" i="14"/>
  <c r="T57" i="14" s="1"/>
  <c r="P57" i="14"/>
  <c r="Q57" i="14" s="1"/>
  <c r="AN56" i="14"/>
  <c r="S56" i="14"/>
  <c r="T56" i="14" s="1"/>
  <c r="S55" i="14"/>
  <c r="T55" i="14" s="1"/>
  <c r="P55" i="14"/>
  <c r="Q55" i="14" s="1"/>
  <c r="C55" i="14"/>
  <c r="S54" i="14"/>
  <c r="T54" i="14" s="1"/>
  <c r="P54" i="14"/>
  <c r="Q54" i="14" s="1"/>
  <c r="C54" i="14"/>
  <c r="V53" i="14"/>
  <c r="D53" i="14"/>
  <c r="C53" i="14" s="1"/>
  <c r="AN52" i="14"/>
  <c r="V52" i="14"/>
  <c r="P52" i="14"/>
  <c r="Q52" i="14" s="1"/>
  <c r="C52" i="14"/>
  <c r="S51" i="14"/>
  <c r="T51" i="14" s="1"/>
  <c r="P51" i="14"/>
  <c r="Q51" i="14" s="1"/>
  <c r="V50" i="14"/>
  <c r="W50" i="14" s="1"/>
  <c r="P50" i="14"/>
  <c r="Q50" i="14" s="1"/>
  <c r="D49" i="14"/>
  <c r="C49" i="14" s="1"/>
  <c r="V47" i="14"/>
  <c r="D47" i="14"/>
  <c r="C47" i="14" s="1"/>
  <c r="AN45" i="14"/>
  <c r="D45" i="14"/>
  <c r="C45" i="14" s="1"/>
  <c r="AN44" i="14"/>
  <c r="V44" i="14"/>
  <c r="W44" i="14" s="1"/>
  <c r="D44" i="14"/>
  <c r="C44" i="14" s="1"/>
  <c r="S42" i="14"/>
  <c r="T42" i="14" s="1"/>
  <c r="S41" i="14"/>
  <c r="T41" i="14" s="1"/>
  <c r="D40" i="14"/>
  <c r="C40" i="14" s="1"/>
  <c r="AN39" i="14"/>
  <c r="V39" i="14"/>
  <c r="W39" i="14" s="1"/>
  <c r="P39" i="14"/>
  <c r="Q39" i="14" s="1"/>
  <c r="D39" i="14"/>
  <c r="C39" i="14" s="1"/>
  <c r="AN38" i="14"/>
  <c r="V38" i="14"/>
  <c r="W38" i="14" s="1"/>
  <c r="AN37" i="14"/>
  <c r="V37" i="14"/>
  <c r="W37" i="14" s="1"/>
  <c r="P37" i="14"/>
  <c r="Q37" i="14" s="1"/>
  <c r="D37" i="14"/>
  <c r="C37" i="14" s="1"/>
  <c r="AN36" i="14"/>
  <c r="V36" i="14"/>
  <c r="W36" i="14" s="1"/>
  <c r="S35" i="14"/>
  <c r="T35" i="14" s="1"/>
  <c r="P35" i="14"/>
  <c r="Q35" i="14" s="1"/>
  <c r="D35" i="14"/>
  <c r="C35" i="14" s="1"/>
  <c r="AN34" i="14"/>
  <c r="V34" i="14"/>
  <c r="W34" i="14" s="1"/>
  <c r="S33" i="14"/>
  <c r="T33" i="14" s="1"/>
  <c r="P33" i="14"/>
  <c r="Q33" i="14" s="1"/>
  <c r="D33" i="14"/>
  <c r="C33" i="14" s="1"/>
  <c r="AN32" i="14"/>
  <c r="V32" i="14"/>
  <c r="W32" i="14" s="1"/>
  <c r="S32" i="14"/>
  <c r="T32" i="14" s="1"/>
  <c r="P32" i="14"/>
  <c r="Q32" i="14" s="1"/>
  <c r="AN31" i="14"/>
  <c r="V31" i="14"/>
  <c r="W31" i="14" s="1"/>
  <c r="P31" i="14"/>
  <c r="Q31" i="14" s="1"/>
  <c r="AN30" i="14"/>
  <c r="V30" i="14"/>
  <c r="S30" i="14"/>
  <c r="T30" i="14" s="1"/>
  <c r="P30" i="14"/>
  <c r="Q30" i="14" s="1"/>
  <c r="D30" i="14"/>
  <c r="C30" i="14" s="1"/>
  <c r="AN29" i="14"/>
  <c r="P29" i="14"/>
  <c r="Q29" i="14" s="1"/>
  <c r="D29" i="14"/>
  <c r="C29" i="14" s="1"/>
  <c r="AN28" i="14"/>
  <c r="S28" i="14"/>
  <c r="T28" i="14" s="1"/>
  <c r="P28" i="14"/>
  <c r="Q28" i="14" s="1"/>
  <c r="V27" i="14"/>
  <c r="AN26" i="14"/>
  <c r="S26" i="14"/>
  <c r="T26" i="14" s="1"/>
  <c r="AN25" i="14"/>
  <c r="V25" i="14"/>
  <c r="W25" i="14" s="1"/>
  <c r="S25" i="14"/>
  <c r="T25" i="14" s="1"/>
  <c r="S24" i="14"/>
  <c r="T24" i="14" s="1"/>
  <c r="P24" i="14"/>
  <c r="Q24" i="14" s="1"/>
  <c r="D24" i="14"/>
  <c r="C24" i="14" s="1"/>
  <c r="AN23" i="14"/>
  <c r="V23" i="14"/>
  <c r="W23" i="14" s="1"/>
  <c r="S23" i="14"/>
  <c r="T23" i="14" s="1"/>
  <c r="P23" i="14"/>
  <c r="Q23" i="14" s="1"/>
  <c r="D23" i="14"/>
  <c r="C23" i="14" s="1"/>
  <c r="V22" i="14"/>
  <c r="W22" i="14" s="1"/>
  <c r="D22" i="14"/>
  <c r="C22" i="14" s="1"/>
  <c r="AN21" i="14"/>
  <c r="S21" i="14"/>
  <c r="T21" i="14" s="1"/>
  <c r="P21" i="14"/>
  <c r="Q21" i="14" s="1"/>
  <c r="AN20" i="14"/>
  <c r="V20" i="14"/>
  <c r="W20" i="14" s="1"/>
  <c r="P20" i="14"/>
  <c r="Q20" i="14" s="1"/>
  <c r="AN19" i="14"/>
  <c r="S19" i="14"/>
  <c r="T19" i="14" s="1"/>
  <c r="AN18" i="14"/>
  <c r="S18" i="14"/>
  <c r="T18" i="14" s="1"/>
  <c r="P18" i="14"/>
  <c r="Q18" i="14" s="1"/>
  <c r="AN17" i="14"/>
  <c r="V17" i="14"/>
  <c r="W17" i="14" s="1"/>
  <c r="S17" i="14"/>
  <c r="T17" i="14" s="1"/>
  <c r="V16" i="14"/>
  <c r="W16" i="14" s="1"/>
  <c r="P16" i="14"/>
  <c r="Q16" i="14" s="1"/>
  <c r="D16" i="14"/>
  <c r="C16" i="14" s="1"/>
  <c r="AN15" i="14"/>
  <c r="S15" i="14"/>
  <c r="T15" i="14" s="1"/>
  <c r="P15" i="14"/>
  <c r="Q15" i="14" s="1"/>
  <c r="D15" i="14"/>
  <c r="C15" i="14" s="1"/>
  <c r="AN14" i="14"/>
  <c r="V14" i="14"/>
  <c r="W14" i="14" s="1"/>
  <c r="S14" i="14"/>
  <c r="T14" i="14" s="1"/>
  <c r="P14" i="14"/>
  <c r="Q14" i="14" s="1"/>
  <c r="AN13" i="14"/>
  <c r="V13" i="14"/>
  <c r="W13" i="14" s="1"/>
  <c r="S13" i="14"/>
  <c r="T13" i="14" s="1"/>
  <c r="P13" i="14"/>
  <c r="Q13" i="14" s="1"/>
  <c r="D13" i="14"/>
  <c r="C13" i="14" s="1"/>
  <c r="V12" i="14"/>
  <c r="S12" i="14"/>
  <c r="T12" i="14" s="1"/>
  <c r="P12" i="14"/>
  <c r="V74" i="14"/>
  <c r="W74" i="14" s="1"/>
  <c r="D74" i="14"/>
  <c r="C74" i="14" s="1"/>
  <c r="AN73" i="14"/>
  <c r="D73" i="14"/>
  <c r="C73" i="14" s="1"/>
  <c r="AN72" i="14"/>
  <c r="P72" i="14"/>
  <c r="Q72" i="14" s="1"/>
  <c r="S71" i="14"/>
  <c r="T71" i="14" s="1"/>
  <c r="S70" i="14"/>
  <c r="T70" i="14" s="1"/>
  <c r="S69" i="14"/>
  <c r="T69" i="14" s="1"/>
  <c r="P69" i="14"/>
  <c r="Q69" i="14" s="1"/>
  <c r="D69" i="14"/>
  <c r="C69" i="14" s="1"/>
  <c r="AN68" i="14"/>
  <c r="V68" i="14"/>
  <c r="W68" i="14" s="1"/>
  <c r="P68" i="14"/>
  <c r="Q68" i="14" s="1"/>
  <c r="D68" i="14"/>
  <c r="C68" i="14" s="1"/>
  <c r="V67" i="14"/>
  <c r="P67" i="14"/>
  <c r="Q67" i="14" s="1"/>
  <c r="D67" i="14"/>
  <c r="C67" i="14" s="1"/>
  <c r="AN66" i="14"/>
  <c r="V66" i="14"/>
  <c r="D66" i="14"/>
  <c r="C66" i="14" s="1"/>
  <c r="AN65" i="14"/>
  <c r="S65" i="14"/>
  <c r="T65" i="14" s="1"/>
  <c r="P65" i="14"/>
  <c r="Q65" i="14" s="1"/>
  <c r="AN64" i="14"/>
  <c r="AN63" i="14"/>
  <c r="V63" i="14"/>
  <c r="W63" i="14" s="1"/>
  <c r="AN62" i="14"/>
  <c r="V62" i="14"/>
  <c r="P62" i="14"/>
  <c r="Q62" i="14" s="1"/>
  <c r="D62" i="14"/>
  <c r="C62" i="14" s="1"/>
  <c r="V61" i="14"/>
  <c r="W61" i="14" s="1"/>
  <c r="V60" i="14"/>
  <c r="W60" i="14" s="1"/>
  <c r="S59" i="14"/>
  <c r="T59" i="14" s="1"/>
  <c r="AN58" i="14"/>
  <c r="V58" i="14"/>
  <c r="D58" i="14"/>
  <c r="C58" i="14" s="1"/>
  <c r="AN57" i="14"/>
  <c r="V57" i="14"/>
  <c r="W57" i="14" s="1"/>
  <c r="V56" i="14"/>
  <c r="P56" i="14"/>
  <c r="Q56" i="14" s="1"/>
  <c r="V55" i="14"/>
  <c r="AN54" i="14"/>
  <c r="V54" i="14"/>
  <c r="AN53" i="14"/>
  <c r="S53" i="14"/>
  <c r="T53" i="14" s="1"/>
  <c r="P53" i="14"/>
  <c r="Q53" i="14" s="1"/>
  <c r="S52" i="14"/>
  <c r="T52" i="14" s="1"/>
  <c r="AN51" i="14"/>
  <c r="V51" i="14"/>
  <c r="AN50" i="14"/>
  <c r="S50" i="14"/>
  <c r="T50" i="14" s="1"/>
  <c r="S49" i="14"/>
  <c r="T49" i="14" s="1"/>
  <c r="S48" i="14"/>
  <c r="T48" i="14" s="1"/>
  <c r="D48" i="14"/>
  <c r="C48" i="14" s="1"/>
  <c r="P47" i="14"/>
  <c r="Q47" i="14" s="1"/>
  <c r="S46" i="14"/>
  <c r="T46" i="14" s="1"/>
  <c r="V45" i="14"/>
  <c r="W45" i="14" s="1"/>
  <c r="P45" i="14"/>
  <c r="Q45" i="14" s="1"/>
  <c r="P44" i="14"/>
  <c r="Q44" i="14" s="1"/>
  <c r="S43" i="14"/>
  <c r="T43" i="14" s="1"/>
  <c r="P43" i="14"/>
  <c r="Q43" i="14" s="1"/>
  <c r="AN42" i="14"/>
  <c r="P42" i="14"/>
  <c r="Q42" i="14" s="1"/>
  <c r="AN41" i="14"/>
  <c r="V41" i="14"/>
  <c r="W41" i="14" s="1"/>
  <c r="P41" i="14"/>
  <c r="Q41" i="14" s="1"/>
  <c r="AN40" i="14"/>
  <c r="V40" i="14"/>
  <c r="S39" i="14"/>
  <c r="T39" i="14" s="1"/>
  <c r="F109" i="10"/>
  <c r="F153" i="10"/>
  <c r="F117" i="10"/>
  <c r="F33" i="10"/>
  <c r="C33" i="10" s="1"/>
  <c r="F137" i="10"/>
  <c r="C189" i="10"/>
  <c r="F81" i="10"/>
  <c r="F65" i="10"/>
  <c r="F73" i="10"/>
  <c r="C73" i="10" s="1"/>
  <c r="F55" i="10"/>
  <c r="F54" i="10"/>
  <c r="F53" i="10" s="1"/>
  <c r="F15" i="10"/>
  <c r="F125" i="10"/>
  <c r="F121" i="10"/>
  <c r="F113" i="10"/>
  <c r="F105" i="10"/>
  <c r="F97" i="10"/>
  <c r="AE10" i="10"/>
  <c r="AE11" i="10"/>
  <c r="AE13" i="10"/>
  <c r="AE53" i="10"/>
  <c r="AE77" i="10"/>
  <c r="AE185" i="10"/>
  <c r="S186" i="10"/>
  <c r="F141" i="10"/>
  <c r="S117" i="10"/>
  <c r="S133" i="10"/>
  <c r="S137" i="10"/>
  <c r="X77" i="10"/>
  <c r="W77" i="10"/>
  <c r="S187" i="10"/>
  <c r="S185" i="10" s="1"/>
  <c r="AB185" i="10"/>
  <c r="S85" i="10"/>
  <c r="S141" i="10"/>
  <c r="X165" i="9"/>
  <c r="M137" i="8"/>
  <c r="D622" i="6"/>
  <c r="D621" i="6"/>
  <c r="D616" i="6"/>
  <c r="D693" i="6"/>
  <c r="D563" i="6"/>
  <c r="F52" i="6"/>
  <c r="D134" i="8"/>
  <c r="D620" i="6"/>
  <c r="D618" i="6"/>
  <c r="D617" i="6"/>
  <c r="D615" i="6"/>
  <c r="AM77" i="9"/>
  <c r="AA77" i="9"/>
  <c r="V688" i="8"/>
  <c r="D660" i="8"/>
  <c r="AA119" i="8"/>
  <c r="D623" i="6"/>
  <c r="D619" i="6"/>
  <c r="D614" i="6"/>
  <c r="S78" i="10"/>
  <c r="V77" i="10"/>
  <c r="S121" i="10"/>
  <c r="F17" i="10"/>
  <c r="S25" i="10"/>
  <c r="C25" i="10" s="1"/>
  <c r="X13" i="10"/>
  <c r="V13" i="10"/>
  <c r="S17" i="10"/>
  <c r="F187" i="10"/>
  <c r="AF85" i="10"/>
  <c r="AC77" i="10"/>
  <c r="F186" i="10"/>
  <c r="F205" i="10"/>
  <c r="S149" i="10"/>
  <c r="F149" i="10"/>
  <c r="D205" i="10"/>
  <c r="AI13" i="10"/>
  <c r="AF117" i="10"/>
  <c r="S89" i="10"/>
  <c r="F89" i="10"/>
  <c r="E11" i="10"/>
  <c r="D11" i="10" s="1"/>
  <c r="D186" i="10"/>
  <c r="AI11" i="10"/>
  <c r="AI10" i="10"/>
  <c r="AI9" i="10" s="1"/>
  <c r="AG11" i="10"/>
  <c r="AG10" i="10"/>
  <c r="V11" i="10"/>
  <c r="X11" i="10"/>
  <c r="Z11" i="10"/>
  <c r="AB11" i="10"/>
  <c r="AD11" i="10"/>
  <c r="U10" i="10"/>
  <c r="W10" i="10"/>
  <c r="Y10" i="10"/>
  <c r="AA10" i="10"/>
  <c r="AC10" i="10"/>
  <c r="T10" i="10"/>
  <c r="G10" i="10"/>
  <c r="F78" i="10"/>
  <c r="E10" i="10"/>
  <c r="E185" i="10"/>
  <c r="D187" i="10"/>
  <c r="AH11" i="10"/>
  <c r="AH10" i="10"/>
  <c r="AH9" i="10" s="1"/>
  <c r="U11" i="10"/>
  <c r="W11" i="10"/>
  <c r="Y11" i="10"/>
  <c r="AA11" i="10"/>
  <c r="AC11" i="10"/>
  <c r="V10" i="10"/>
  <c r="X10" i="10"/>
  <c r="Z10" i="10"/>
  <c r="Z9" i="10" s="1"/>
  <c r="AB10" i="10"/>
  <c r="AB9" i="10" s="1"/>
  <c r="AD10" i="10"/>
  <c r="AD9" i="10" s="1"/>
  <c r="T11" i="10"/>
  <c r="G11" i="10"/>
  <c r="AG13" i="10"/>
  <c r="AI53" i="10"/>
  <c r="AG53" i="10"/>
  <c r="AI185" i="10"/>
  <c r="AG185" i="10"/>
  <c r="F85" i="10"/>
  <c r="AF187" i="10"/>
  <c r="AF186" i="10"/>
  <c r="AF185" i="10" s="1"/>
  <c r="G185" i="10"/>
  <c r="AF125" i="10"/>
  <c r="S69" i="10"/>
  <c r="F69" i="10"/>
  <c r="F21" i="10"/>
  <c r="AF78" i="10"/>
  <c r="AF79" i="10"/>
  <c r="AB77" i="10"/>
  <c r="S79" i="10"/>
  <c r="G77" i="10"/>
  <c r="F79" i="10"/>
  <c r="AF61" i="10"/>
  <c r="C101" i="10"/>
  <c r="S61" i="10"/>
  <c r="F61" i="10"/>
  <c r="C109" i="10"/>
  <c r="C55" i="10"/>
  <c r="C54" i="10"/>
  <c r="S15" i="10"/>
  <c r="S14" i="10"/>
  <c r="AF15" i="10"/>
  <c r="AF14" i="10"/>
  <c r="C65" i="10"/>
  <c r="S49" i="10"/>
  <c r="F49" i="10"/>
  <c r="F29" i="10"/>
  <c r="C29" i="10" s="1"/>
  <c r="S13" i="10"/>
  <c r="AF13" i="10"/>
  <c r="C15" i="10"/>
  <c r="C50" i="10"/>
  <c r="C46" i="10"/>
  <c r="C47" i="10"/>
  <c r="C42" i="10"/>
  <c r="C43" i="10"/>
  <c r="C38" i="10"/>
  <c r="C39" i="10"/>
  <c r="C34" i="10"/>
  <c r="C35" i="10"/>
  <c r="C30" i="10"/>
  <c r="C31" i="10"/>
  <c r="F14" i="10"/>
  <c r="G13" i="10"/>
  <c r="C206" i="10"/>
  <c r="C207" i="10"/>
  <c r="C202" i="10"/>
  <c r="C203" i="10"/>
  <c r="C198" i="10"/>
  <c r="C199" i="10"/>
  <c r="C194" i="10"/>
  <c r="C195" i="10"/>
  <c r="C190" i="10"/>
  <c r="C191" i="10"/>
  <c r="C182" i="10"/>
  <c r="C183" i="10"/>
  <c r="C178" i="10"/>
  <c r="C179" i="10"/>
  <c r="C174" i="10"/>
  <c r="C175" i="10"/>
  <c r="C170" i="10"/>
  <c r="C171" i="10"/>
  <c r="C166" i="10"/>
  <c r="C167" i="10"/>
  <c r="C162" i="10"/>
  <c r="C163" i="10"/>
  <c r="C158" i="10"/>
  <c r="C159" i="10"/>
  <c r="C154" i="10"/>
  <c r="C155" i="10"/>
  <c r="C150" i="10"/>
  <c r="C151" i="10"/>
  <c r="C146" i="10"/>
  <c r="C147" i="10"/>
  <c r="C142" i="10"/>
  <c r="C143" i="10"/>
  <c r="C138" i="10"/>
  <c r="C139" i="10"/>
  <c r="C134" i="10"/>
  <c r="C135" i="10"/>
  <c r="C130" i="10"/>
  <c r="C131" i="10"/>
  <c r="C126" i="10"/>
  <c r="C127" i="10"/>
  <c r="C122" i="10"/>
  <c r="C123" i="10"/>
  <c r="C118" i="10"/>
  <c r="C119" i="10"/>
  <c r="C114" i="10"/>
  <c r="C115" i="10"/>
  <c r="C110" i="10"/>
  <c r="C111" i="10"/>
  <c r="C106" i="10"/>
  <c r="C107" i="10"/>
  <c r="C102" i="10"/>
  <c r="C103" i="10"/>
  <c r="C98" i="10"/>
  <c r="C99" i="10"/>
  <c r="C94" i="10"/>
  <c r="C95" i="10"/>
  <c r="C90" i="10"/>
  <c r="C91" i="10"/>
  <c r="C86" i="10"/>
  <c r="C87" i="10"/>
  <c r="C82" i="10"/>
  <c r="C83" i="10"/>
  <c r="C74" i="10"/>
  <c r="C75" i="10"/>
  <c r="C70" i="10"/>
  <c r="C71" i="10"/>
  <c r="C66" i="10"/>
  <c r="C67" i="10"/>
  <c r="C62" i="10"/>
  <c r="C63" i="10"/>
  <c r="C58" i="10"/>
  <c r="C59" i="10"/>
  <c r="C51" i="10"/>
  <c r="C26" i="10"/>
  <c r="C23" i="10"/>
  <c r="C19" i="10"/>
  <c r="C133" i="10"/>
  <c r="AF49" i="10"/>
  <c r="C49" i="10" s="1"/>
  <c r="C169" i="10"/>
  <c r="C129" i="10"/>
  <c r="AF113" i="10"/>
  <c r="C22" i="10"/>
  <c r="C27" i="10"/>
  <c r="C18" i="10"/>
  <c r="C93" i="10"/>
  <c r="AF193" i="10"/>
  <c r="C193" i="10" s="1"/>
  <c r="C173" i="10"/>
  <c r="C137" i="10"/>
  <c r="C157" i="10"/>
  <c r="S37" i="10"/>
  <c r="F37" i="10"/>
  <c r="C37" i="10" s="1"/>
  <c r="C161" i="10"/>
  <c r="C69" i="10"/>
  <c r="S201" i="10"/>
  <c r="C201" i="10" s="1"/>
  <c r="C61" i="10"/>
  <c r="C21" i="10"/>
  <c r="C145" i="10"/>
  <c r="AF105" i="10"/>
  <c r="F41" i="10"/>
  <c r="C41" i="10" s="1"/>
  <c r="C117" i="10"/>
  <c r="AF81" i="10"/>
  <c r="C81" i="10"/>
  <c r="AF153" i="10"/>
  <c r="C153" i="10" s="1"/>
  <c r="AF89" i="10"/>
  <c r="C57" i="10"/>
  <c r="C177" i="10"/>
  <c r="C165" i="10"/>
  <c r="AF141" i="10"/>
  <c r="S45" i="10"/>
  <c r="F45" i="10"/>
  <c r="C45" i="10" s="1"/>
  <c r="C181" i="10"/>
  <c r="AF197" i="10"/>
  <c r="C105" i="10"/>
  <c r="C125" i="10"/>
  <c r="Y190" i="9"/>
  <c r="AM190" i="9"/>
  <c r="AA190" i="9"/>
  <c r="X190" i="9" s="1"/>
  <c r="AM39" i="9"/>
  <c r="AA39" i="9"/>
  <c r="AZ169" i="9"/>
  <c r="AZ141" i="9"/>
  <c r="AM35" i="9"/>
  <c r="AA35" i="9"/>
  <c r="AM186" i="9"/>
  <c r="X186" i="9" s="1"/>
  <c r="AZ182" i="9"/>
  <c r="AM31" i="9"/>
  <c r="AA31" i="9"/>
  <c r="AM182" i="9"/>
  <c r="AA182" i="9"/>
  <c r="X182" i="9" s="1"/>
  <c r="AZ178" i="9"/>
  <c r="AZ48" i="9"/>
  <c r="X48" i="9" s="1"/>
  <c r="AA129" i="9"/>
  <c r="AZ174" i="9"/>
  <c r="X174" i="9" s="1"/>
  <c r="AZ19" i="9"/>
  <c r="AM19" i="9"/>
  <c r="AA19" i="9"/>
  <c r="AZ35" i="9"/>
  <c r="AM169" i="9"/>
  <c r="AA169" i="9"/>
  <c r="X169" i="9" s="1"/>
  <c r="AZ15" i="9"/>
  <c r="AZ153" i="9"/>
  <c r="X153" i="9" s="1"/>
  <c r="AZ149" i="9"/>
  <c r="AA161" i="9"/>
  <c r="AZ161" i="9"/>
  <c r="X161" i="9"/>
  <c r="X141" i="9"/>
  <c r="X109" i="9"/>
  <c r="AA157" i="9"/>
  <c r="X157" i="9" s="1"/>
  <c r="AM149" i="9"/>
  <c r="X149" i="9" s="1"/>
  <c r="AM145" i="9"/>
  <c r="X145" i="9"/>
  <c r="AA113" i="9"/>
  <c r="AA85" i="9"/>
  <c r="AM15" i="9"/>
  <c r="AZ129" i="9"/>
  <c r="AZ137" i="9"/>
  <c r="X137" i="9"/>
  <c r="AA133" i="9"/>
  <c r="X133" i="9" s="1"/>
  <c r="AA27" i="9"/>
  <c r="AM129" i="9"/>
  <c r="AZ31" i="9"/>
  <c r="X125" i="9"/>
  <c r="AM121" i="9"/>
  <c r="AA121" i="9"/>
  <c r="AM117" i="9"/>
  <c r="AZ117" i="9"/>
  <c r="AZ81" i="9"/>
  <c r="X56" i="9"/>
  <c r="AM60" i="9"/>
  <c r="X113" i="9"/>
  <c r="AZ93" i="9"/>
  <c r="AZ39" i="9"/>
  <c r="X39" i="9" s="1"/>
  <c r="AZ101" i="9"/>
  <c r="AH746" i="7"/>
  <c r="L767" i="7"/>
  <c r="O767" i="7"/>
  <c r="R767" i="7"/>
  <c r="F736" i="7"/>
  <c r="X736" i="7"/>
  <c r="R705" i="7"/>
  <c r="F685" i="7"/>
  <c r="AD685" i="7"/>
  <c r="AH585" i="7"/>
  <c r="AH628" i="7"/>
  <c r="AH630" i="7"/>
  <c r="X767" i="7"/>
  <c r="AA767" i="7"/>
  <c r="AA736" i="7"/>
  <c r="O705" i="7"/>
  <c r="U705" i="7"/>
  <c r="X685" i="7"/>
  <c r="AA685" i="7"/>
  <c r="AH625" i="7"/>
  <c r="AH627" i="7"/>
  <c r="AH633" i="7"/>
  <c r="F464" i="7"/>
  <c r="X464" i="7"/>
  <c r="AA464" i="7"/>
  <c r="AA399" i="7"/>
  <c r="AH402" i="7"/>
  <c r="AH403" i="7"/>
  <c r="AH406" i="7"/>
  <c r="D347" i="7"/>
  <c r="AA105" i="9"/>
  <c r="AM105" i="9"/>
  <c r="AM101" i="9"/>
  <c r="AA101" i="9"/>
  <c r="X101" i="9" s="1"/>
  <c r="AM97" i="9"/>
  <c r="AZ27" i="9"/>
  <c r="AM93" i="9"/>
  <c r="X93" i="9"/>
  <c r="AM89" i="9"/>
  <c r="AA89" i="9"/>
  <c r="X89" i="9" s="1"/>
  <c r="AZ85" i="9"/>
  <c r="X85" i="9"/>
  <c r="AZ69" i="9"/>
  <c r="X81" i="9"/>
  <c r="AA73" i="9"/>
  <c r="X73" i="9" s="1"/>
  <c r="AM69" i="9"/>
  <c r="AA69" i="9"/>
  <c r="X64" i="9"/>
  <c r="AZ60" i="9"/>
  <c r="X60" i="9" s="1"/>
  <c r="AM52" i="9"/>
  <c r="X52" i="9" s="1"/>
  <c r="X43" i="9"/>
  <c r="X35" i="9"/>
  <c r="X31" i="9"/>
  <c r="AM27" i="9"/>
  <c r="X27" i="9" s="1"/>
  <c r="AM23" i="9"/>
  <c r="AZ23" i="9"/>
  <c r="X23" i="9" s="1"/>
  <c r="X19" i="9"/>
  <c r="AA15" i="9"/>
  <c r="X15" i="9" s="1"/>
  <c r="AM11" i="9"/>
  <c r="AZ11" i="9"/>
  <c r="AA11" i="9"/>
  <c r="AH768" i="7"/>
  <c r="AH769" i="7"/>
  <c r="AH777" i="7"/>
  <c r="F666" i="7"/>
  <c r="N666" i="7"/>
  <c r="Q666" i="7"/>
  <c r="T666" i="7"/>
  <c r="F594" i="7"/>
  <c r="F517" i="7"/>
  <c r="X517" i="7"/>
  <c r="AA517" i="7"/>
  <c r="AD517" i="7"/>
  <c r="AH465" i="7"/>
  <c r="AH466" i="7"/>
  <c r="AH468" i="7"/>
  <c r="AH469" i="7"/>
  <c r="AH472" i="7"/>
  <c r="AH473" i="7"/>
  <c r="AH518" i="7"/>
  <c r="AH519" i="7"/>
  <c r="AH520" i="7"/>
  <c r="AH521" i="7"/>
  <c r="AH522" i="7"/>
  <c r="AH523" i="7"/>
  <c r="AH524" i="7"/>
  <c r="AH525" i="7"/>
  <c r="AH526" i="7"/>
  <c r="AH527" i="7"/>
  <c r="AH528" i="7"/>
  <c r="AH529" i="7"/>
  <c r="AH530" i="7"/>
  <c r="AH531" i="7"/>
  <c r="AH532" i="7"/>
  <c r="AH533" i="7"/>
  <c r="AH534" i="7"/>
  <c r="AH535" i="7"/>
  <c r="AH537" i="7"/>
  <c r="AH560" i="7"/>
  <c r="AH561" i="7"/>
  <c r="AH563" i="7"/>
  <c r="AH564" i="7"/>
  <c r="AH571" i="7"/>
  <c r="AH574" i="7"/>
  <c r="AH577" i="7"/>
  <c r="AH578" i="7"/>
  <c r="AH580" i="7"/>
  <c r="AH581" i="7"/>
  <c r="AH583" i="7"/>
  <c r="AH584" i="7"/>
  <c r="F380" i="7"/>
  <c r="Q380" i="7"/>
  <c r="T380" i="7"/>
  <c r="AD380" i="7"/>
  <c r="F358" i="7"/>
  <c r="X358" i="7"/>
  <c r="AA358" i="7"/>
  <c r="F343" i="7"/>
  <c r="Q343" i="7"/>
  <c r="T343" i="7"/>
  <c r="X343" i="7"/>
  <c r="AA343" i="7"/>
  <c r="F324" i="7"/>
  <c r="N324" i="7"/>
  <c r="Q324" i="7"/>
  <c r="S324" i="7"/>
  <c r="X324" i="7"/>
  <c r="AA324" i="7"/>
  <c r="F308" i="7"/>
  <c r="N308" i="7"/>
  <c r="Q308" i="7"/>
  <c r="X308" i="7"/>
  <c r="F284" i="7"/>
  <c r="Q284" i="7"/>
  <c r="T284" i="7"/>
  <c r="D633" i="7"/>
  <c r="AH666" i="7"/>
  <c r="X594" i="7"/>
  <c r="AH594" i="7" s="1"/>
  <c r="AH488" i="7"/>
  <c r="AA485" i="7"/>
  <c r="X485" i="7"/>
  <c r="AH485" i="7" s="1"/>
  <c r="AH424" i="7"/>
  <c r="AH399" i="7"/>
  <c r="AA308" i="7"/>
  <c r="AH284" i="7"/>
  <c r="X260" i="7"/>
  <c r="AA260" i="7"/>
  <c r="AH270" i="7"/>
  <c r="AH40" i="7"/>
  <c r="AH41" i="7"/>
  <c r="AH42" i="7"/>
  <c r="AH43" i="7"/>
  <c r="AH44" i="7"/>
  <c r="AH45" i="7"/>
  <c r="AH46" i="7"/>
  <c r="AH47" i="7"/>
  <c r="AH48" i="7"/>
  <c r="AH49" i="7"/>
  <c r="AH50" i="7"/>
  <c r="AH53" i="7"/>
  <c r="AH54" i="7"/>
  <c r="AH55" i="7"/>
  <c r="AH56" i="7"/>
  <c r="AH57" i="7"/>
  <c r="AH58" i="7"/>
  <c r="AH59" i="7"/>
  <c r="AH60" i="7"/>
  <c r="AH61" i="7"/>
  <c r="AH65" i="7"/>
  <c r="AH66" i="7"/>
  <c r="AH80" i="7"/>
  <c r="AH81" i="7"/>
  <c r="AH82" i="7"/>
  <c r="AH83" i="7"/>
  <c r="AH84" i="7"/>
  <c r="AH85" i="7"/>
  <c r="AH86" i="7"/>
  <c r="AH87" i="7"/>
  <c r="AH88" i="7"/>
  <c r="AH89" i="7"/>
  <c r="AH90" i="7"/>
  <c r="AH91" i="7"/>
  <c r="AH92" i="7"/>
  <c r="AH93" i="7"/>
  <c r="AH96" i="7"/>
  <c r="AH97" i="7"/>
  <c r="AH100" i="7"/>
  <c r="AH101" i="7"/>
  <c r="AH102" i="7"/>
  <c r="AH103" i="7"/>
  <c r="AH104" i="7"/>
  <c r="AH105" i="7"/>
  <c r="AH106" i="7"/>
  <c r="AH108" i="7"/>
  <c r="AH119" i="7"/>
  <c r="AH120" i="7"/>
  <c r="AH122" i="7"/>
  <c r="AH168" i="7"/>
  <c r="AH169" i="7"/>
  <c r="AH170" i="7"/>
  <c r="AH171" i="7"/>
  <c r="AH172" i="7"/>
  <c r="AH173" i="7"/>
  <c r="AH174" i="7"/>
  <c r="AH175" i="7"/>
  <c r="AH176" i="7"/>
  <c r="AH177" i="7"/>
  <c r="AH178" i="7"/>
  <c r="AH179" i="7"/>
  <c r="AH180" i="7"/>
  <c r="AH181" i="7"/>
  <c r="AH182" i="7"/>
  <c r="AH183" i="7"/>
  <c r="AH184" i="7"/>
  <c r="AH185" i="7"/>
  <c r="AH188" i="7"/>
  <c r="AH213" i="7"/>
  <c r="AH214" i="7"/>
  <c r="AH215" i="7"/>
  <c r="AH216" i="7"/>
  <c r="AH217" i="7"/>
  <c r="AH218" i="7"/>
  <c r="AH221" i="7"/>
  <c r="AH232" i="7"/>
  <c r="AH237" i="7"/>
  <c r="AH238" i="7"/>
  <c r="AH239" i="7"/>
  <c r="AH240" i="7"/>
  <c r="AH241" i="7"/>
  <c r="AH242" i="7"/>
  <c r="AH245" i="7"/>
  <c r="AH256" i="7"/>
  <c r="AH308" i="7"/>
  <c r="AH309" i="7"/>
  <c r="AH310" i="7"/>
  <c r="AH311" i="7"/>
  <c r="AH312" i="7"/>
  <c r="AH313" i="7"/>
  <c r="AH314" i="7"/>
  <c r="AH315" i="7"/>
  <c r="AH316" i="7"/>
  <c r="AH317" i="7"/>
  <c r="AH318" i="7"/>
  <c r="AH319" i="7"/>
  <c r="AH320" i="7"/>
  <c r="AH321" i="7"/>
  <c r="AH322" i="7"/>
  <c r="AH327" i="7"/>
  <c r="AH328" i="7"/>
  <c r="AH330" i="7"/>
  <c r="AH344" i="7"/>
  <c r="AH345" i="7"/>
  <c r="AH346" i="7"/>
  <c r="AH347" i="7"/>
  <c r="AH348" i="7"/>
  <c r="AH349" i="7"/>
  <c r="AH350" i="7"/>
  <c r="AH351" i="7"/>
  <c r="AH352" i="7"/>
  <c r="AH353" i="7"/>
  <c r="AH354" i="7"/>
  <c r="AH355" i="7"/>
  <c r="AH356" i="7"/>
  <c r="AH359" i="7"/>
  <c r="AH362" i="7"/>
  <c r="AH364" i="7"/>
  <c r="AH367" i="7"/>
  <c r="AH375" i="7"/>
  <c r="AH380" i="7"/>
  <c r="AH381" i="7"/>
  <c r="AH382" i="7"/>
  <c r="AH383" i="7"/>
  <c r="AH384" i="7"/>
  <c r="AH385" i="7"/>
  <c r="AH387" i="7"/>
  <c r="AH388" i="7"/>
  <c r="AH389" i="7"/>
  <c r="AH391" i="7"/>
  <c r="AH392" i="7"/>
  <c r="AH416" i="7"/>
  <c r="D737" i="7"/>
  <c r="D14" i="7"/>
  <c r="AH685" i="7"/>
  <c r="AD644" i="7"/>
  <c r="AA644" i="7"/>
  <c r="X644" i="7"/>
  <c r="AH644" i="7" s="1"/>
  <c r="D583" i="7"/>
  <c r="C167" i="7"/>
  <c r="D628" i="7"/>
  <c r="D594" i="7"/>
  <c r="D564" i="7"/>
  <c r="D385" i="7"/>
  <c r="F236" i="7"/>
  <c r="N236" i="7"/>
  <c r="Q236" i="7"/>
  <c r="X236" i="7"/>
  <c r="AA236" i="7"/>
  <c r="AH236" i="7" s="1"/>
  <c r="D648" i="7"/>
  <c r="D372" i="7"/>
  <c r="D97" i="7"/>
  <c r="D88" i="7"/>
  <c r="F212" i="7"/>
  <c r="N212" i="7"/>
  <c r="Q212" i="7"/>
  <c r="X212" i="7"/>
  <c r="AA212" i="7"/>
  <c r="D232" i="7"/>
  <c r="D394" i="7"/>
  <c r="D532" i="7"/>
  <c r="D525" i="7"/>
  <c r="D499" i="7"/>
  <c r="D392" i="7"/>
  <c r="D739" i="7"/>
  <c r="D393" i="7"/>
  <c r="F188" i="7"/>
  <c r="N188" i="7"/>
  <c r="P188" i="7"/>
  <c r="W188" i="7"/>
  <c r="D632" i="7"/>
  <c r="D390" i="7"/>
  <c r="D642" i="7"/>
  <c r="D396" i="7"/>
  <c r="D384" i="7"/>
  <c r="D381" i="7"/>
  <c r="D364" i="7"/>
  <c r="D35" i="7"/>
  <c r="F118" i="7"/>
  <c r="X118" i="7"/>
  <c r="AA118" i="7"/>
  <c r="F108" i="7"/>
  <c r="F95" i="7"/>
  <c r="AA95" i="7"/>
  <c r="F63" i="7"/>
  <c r="AD63" i="7"/>
  <c r="D490" i="7"/>
  <c r="D664" i="7"/>
  <c r="D661" i="7"/>
  <c r="D641" i="7"/>
  <c r="D640" i="7"/>
  <c r="D524" i="7"/>
  <c r="D115" i="7"/>
  <c r="D389" i="7"/>
  <c r="D344" i="7"/>
  <c r="D312" i="7"/>
  <c r="D120" i="7"/>
  <c r="D118" i="7" s="1"/>
  <c r="D653" i="7"/>
  <c r="D651" i="7"/>
  <c r="D649" i="7"/>
  <c r="D630" i="7"/>
  <c r="D388" i="7"/>
  <c r="D652" i="7"/>
  <c r="D645" i="7"/>
  <c r="D627" i="7"/>
  <c r="E137" i="7"/>
  <c r="D137" i="7" s="1"/>
  <c r="D24" i="7"/>
  <c r="D662" i="7"/>
  <c r="D659" i="7"/>
  <c r="D650" i="7"/>
  <c r="D647" i="7"/>
  <c r="D515" i="7"/>
  <c r="D514" i="7"/>
  <c r="D509" i="7"/>
  <c r="D505" i="7"/>
  <c r="D503" i="7"/>
  <c r="D496" i="7"/>
  <c r="D487" i="7"/>
  <c r="D378" i="7"/>
  <c r="D377" i="7"/>
  <c r="D376" i="7"/>
  <c r="D373" i="7"/>
  <c r="D368" i="7"/>
  <c r="D355" i="7"/>
  <c r="X132" i="7"/>
  <c r="D113" i="7"/>
  <c r="D743" i="7"/>
  <c r="D741" i="7"/>
  <c r="D738" i="7"/>
  <c r="D375" i="7"/>
  <c r="D366" i="7"/>
  <c r="D360" i="7"/>
  <c r="F52" i="7"/>
  <c r="X52" i="7"/>
  <c r="AA52" i="7"/>
  <c r="F39" i="7"/>
  <c r="X39" i="7"/>
  <c r="AA39" i="7"/>
  <c r="AH12" i="7"/>
  <c r="AH13" i="7"/>
  <c r="AH14" i="7"/>
  <c r="AH15" i="7"/>
  <c r="AH16" i="7"/>
  <c r="AH17" i="7"/>
  <c r="AH18" i="7"/>
  <c r="AH19" i="7"/>
  <c r="AH20" i="7"/>
  <c r="AH21" i="7"/>
  <c r="AH22" i="7"/>
  <c r="AH23" i="7"/>
  <c r="AH24" i="7"/>
  <c r="AH25" i="7"/>
  <c r="AH28" i="7"/>
  <c r="AH29" i="7"/>
  <c r="AH30" i="7"/>
  <c r="AH31" i="7"/>
  <c r="AH32" i="7"/>
  <c r="AH33" i="7"/>
  <c r="AH34" i="7"/>
  <c r="AH35" i="7"/>
  <c r="AH37" i="7"/>
  <c r="F27" i="7"/>
  <c r="X27" i="7"/>
  <c r="AA27" i="7"/>
  <c r="AD27" i="7"/>
  <c r="AH11" i="7"/>
  <c r="D655" i="7"/>
  <c r="D646" i="7"/>
  <c r="D625" i="7"/>
  <c r="D523" i="7"/>
  <c r="D522" i="7"/>
  <c r="D502" i="7"/>
  <c r="D501" i="7"/>
  <c r="D498" i="7"/>
  <c r="D495" i="7"/>
  <c r="D494" i="7"/>
  <c r="D493" i="7"/>
  <c r="D492" i="7"/>
  <c r="D489" i="7"/>
  <c r="D488" i="7"/>
  <c r="D387" i="7"/>
  <c r="D383" i="7"/>
  <c r="D371" i="7"/>
  <c r="D370" i="7"/>
  <c r="D369" i="7"/>
  <c r="D367" i="7"/>
  <c r="D361" i="7"/>
  <c r="D353" i="7"/>
  <c r="D331" i="7"/>
  <c r="D136" i="7"/>
  <c r="D114" i="7"/>
  <c r="D89" i="7"/>
  <c r="D663" i="7"/>
  <c r="D657" i="7"/>
  <c r="D654" i="7"/>
  <c r="D638" i="7"/>
  <c r="D636" i="7"/>
  <c r="D635" i="7"/>
  <c r="D631" i="7"/>
  <c r="D629" i="7"/>
  <c r="D592" i="7"/>
  <c r="D575" i="7"/>
  <c r="D526" i="7"/>
  <c r="D513" i="7"/>
  <c r="D512" i="7"/>
  <c r="D511" i="7"/>
  <c r="D510" i="7"/>
  <c r="D504" i="7"/>
  <c r="D497" i="7"/>
  <c r="D391" i="7"/>
  <c r="D359" i="7"/>
  <c r="D348" i="7"/>
  <c r="D345" i="7"/>
  <c r="D322" i="7"/>
  <c r="D112" i="7"/>
  <c r="D82" i="7"/>
  <c r="X79" i="7"/>
  <c r="D76" i="7"/>
  <c r="D660" i="7"/>
  <c r="D658" i="7"/>
  <c r="D656" i="7"/>
  <c r="F644" i="7"/>
  <c r="D639" i="7"/>
  <c r="D637" i="7"/>
  <c r="D634" i="7"/>
  <c r="D626" i="7"/>
  <c r="M526" i="7"/>
  <c r="D508" i="7"/>
  <c r="D507" i="7"/>
  <c r="D506" i="7"/>
  <c r="D500" i="7"/>
  <c r="D491" i="7"/>
  <c r="D486" i="7"/>
  <c r="D382" i="7"/>
  <c r="D374" i="7"/>
  <c r="D365" i="7"/>
  <c r="D363" i="7"/>
  <c r="D354" i="7"/>
  <c r="D352" i="7"/>
  <c r="D351" i="7"/>
  <c r="D350" i="7"/>
  <c r="D349" i="7"/>
  <c r="D346" i="7"/>
  <c r="D336" i="7"/>
  <c r="D219" i="7"/>
  <c r="E134" i="7"/>
  <c r="D133" i="7"/>
  <c r="D111" i="7"/>
  <c r="D109" i="7"/>
  <c r="D91" i="7"/>
  <c r="AA79" i="7"/>
  <c r="D77" i="7"/>
  <c r="V778" i="8"/>
  <c r="S777" i="8"/>
  <c r="T777" i="8" s="1"/>
  <c r="P777" i="8"/>
  <c r="Q777" i="8" s="1"/>
  <c r="M777" i="8"/>
  <c r="N777" i="8" s="1"/>
  <c r="T776" i="8"/>
  <c r="Q776" i="8"/>
  <c r="N776" i="8"/>
  <c r="S775" i="8"/>
  <c r="T775" i="8" s="1"/>
  <c r="P775" i="8"/>
  <c r="Q775" i="8" s="1"/>
  <c r="M775" i="8"/>
  <c r="N775" i="8" s="1"/>
  <c r="T774" i="8"/>
  <c r="Q774" i="8"/>
  <c r="N774" i="8"/>
  <c r="S773" i="8"/>
  <c r="T773" i="8" s="1"/>
  <c r="P773" i="8"/>
  <c r="Q773" i="8" s="1"/>
  <c r="M773" i="8"/>
  <c r="N773" i="8" s="1"/>
  <c r="S772" i="8"/>
  <c r="T772" i="8" s="1"/>
  <c r="P772" i="8"/>
  <c r="Q772" i="8" s="1"/>
  <c r="M772" i="8"/>
  <c r="N772" i="8" s="1"/>
  <c r="S771" i="8"/>
  <c r="P771" i="8"/>
  <c r="M771" i="8"/>
  <c r="V755" i="8"/>
  <c r="W755" i="8" s="1"/>
  <c r="P753" i="8"/>
  <c r="Q753" i="8" s="1"/>
  <c r="P752" i="8"/>
  <c r="Q752" i="8" s="1"/>
  <c r="P751" i="8"/>
  <c r="Q751" i="8" s="1"/>
  <c r="S750" i="8"/>
  <c r="T750" i="8" s="1"/>
  <c r="P749" i="8"/>
  <c r="Q749" i="8" s="1"/>
  <c r="S746" i="8"/>
  <c r="T746" i="8" s="1"/>
  <c r="P745" i="8"/>
  <c r="Q745" i="8" s="1"/>
  <c r="S743" i="8"/>
  <c r="T743" i="8" s="1"/>
  <c r="P742" i="8"/>
  <c r="Q742" i="8" s="1"/>
  <c r="P740" i="8"/>
  <c r="Q740" i="8" s="1"/>
  <c r="S736" i="8"/>
  <c r="T736" i="8" s="1"/>
  <c r="P736" i="8"/>
  <c r="Q736" i="8" s="1"/>
  <c r="M736" i="8"/>
  <c r="N736" i="8" s="1"/>
  <c r="S735" i="8"/>
  <c r="T735" i="8" s="1"/>
  <c r="P735" i="8"/>
  <c r="Q735" i="8" s="1"/>
  <c r="M735" i="8"/>
  <c r="N735" i="8" s="1"/>
  <c r="S734" i="8"/>
  <c r="T734" i="8" s="1"/>
  <c r="P734" i="8"/>
  <c r="Q734" i="8" s="1"/>
  <c r="M734" i="8"/>
  <c r="N734" i="8" s="1"/>
  <c r="S733" i="8"/>
  <c r="T733" i="8" s="1"/>
  <c r="P733" i="8"/>
  <c r="Q733" i="8" s="1"/>
  <c r="M733" i="8"/>
  <c r="N733" i="8" s="1"/>
  <c r="S732" i="8"/>
  <c r="T732" i="8" s="1"/>
  <c r="P732" i="8"/>
  <c r="Q732" i="8" s="1"/>
  <c r="M732" i="8"/>
  <c r="N732" i="8" s="1"/>
  <c r="S731" i="8"/>
  <c r="P731" i="8"/>
  <c r="M731" i="8"/>
  <c r="S729" i="8"/>
  <c r="T729" i="8" s="1"/>
  <c r="P729" i="8"/>
  <c r="Q729" i="8" s="1"/>
  <c r="M729" i="8"/>
  <c r="N729" i="8" s="1"/>
  <c r="S728" i="8"/>
  <c r="T728" i="8" s="1"/>
  <c r="P728" i="8"/>
  <c r="Q728" i="8" s="1"/>
  <c r="M728" i="8"/>
  <c r="N728" i="8" s="1"/>
  <c r="S727" i="8"/>
  <c r="T727" i="8" s="1"/>
  <c r="P727" i="8"/>
  <c r="Q727" i="8" s="1"/>
  <c r="M727" i="8"/>
  <c r="N727" i="8" s="1"/>
  <c r="S726" i="8"/>
  <c r="T726" i="8" s="1"/>
  <c r="P726" i="8"/>
  <c r="Q726" i="8" s="1"/>
  <c r="M726" i="8"/>
  <c r="N726" i="8" s="1"/>
  <c r="S725" i="8"/>
  <c r="T725" i="8" s="1"/>
  <c r="P725" i="8"/>
  <c r="Q725" i="8" s="1"/>
  <c r="M725" i="8"/>
  <c r="N725" i="8" s="1"/>
  <c r="S724" i="8"/>
  <c r="T724" i="8" s="1"/>
  <c r="P724" i="8"/>
  <c r="Q724" i="8" s="1"/>
  <c r="M724" i="8"/>
  <c r="N724" i="8" s="1"/>
  <c r="S723" i="8"/>
  <c r="T723" i="8" s="1"/>
  <c r="P723" i="8"/>
  <c r="Q723" i="8" s="1"/>
  <c r="M723" i="8"/>
  <c r="N723" i="8" s="1"/>
  <c r="S722" i="8"/>
  <c r="T722" i="8" s="1"/>
  <c r="P722" i="8"/>
  <c r="Q722" i="8" s="1"/>
  <c r="M722" i="8"/>
  <c r="N722" i="8" s="1"/>
  <c r="S721" i="8"/>
  <c r="T721" i="8" s="1"/>
  <c r="P721" i="8"/>
  <c r="Q721" i="8" s="1"/>
  <c r="M721" i="8"/>
  <c r="N721" i="8" s="1"/>
  <c r="S720" i="8"/>
  <c r="T720" i="8" s="1"/>
  <c r="P720" i="8"/>
  <c r="Q720" i="8" s="1"/>
  <c r="M720" i="8"/>
  <c r="N720" i="8" s="1"/>
  <c r="S719" i="8"/>
  <c r="P719" i="8"/>
  <c r="M719" i="8"/>
  <c r="V696" i="8"/>
  <c r="W696" i="8" s="1"/>
  <c r="S696" i="8"/>
  <c r="T696" i="8" s="1"/>
  <c r="P696" i="8"/>
  <c r="Q696" i="8" s="1"/>
  <c r="M696" i="8"/>
  <c r="N696" i="8" s="1"/>
  <c r="V695" i="8"/>
  <c r="W695" i="8" s="1"/>
  <c r="S695" i="8"/>
  <c r="T695" i="8" s="1"/>
  <c r="P695" i="8"/>
  <c r="Q695" i="8" s="1"/>
  <c r="M695" i="8"/>
  <c r="N695" i="8" s="1"/>
  <c r="V694" i="8"/>
  <c r="W694" i="8" s="1"/>
  <c r="S694" i="8"/>
  <c r="T694" i="8" s="1"/>
  <c r="P694" i="8"/>
  <c r="Q694" i="8" s="1"/>
  <c r="M694" i="8"/>
  <c r="N694" i="8" s="1"/>
  <c r="V693" i="8"/>
  <c r="W693" i="8" s="1"/>
  <c r="S693" i="8"/>
  <c r="T693" i="8" s="1"/>
  <c r="P693" i="8"/>
  <c r="Q693" i="8" s="1"/>
  <c r="M693" i="8"/>
  <c r="N693" i="8" s="1"/>
  <c r="V692" i="8"/>
  <c r="W692" i="8" s="1"/>
  <c r="S692" i="8"/>
  <c r="T692" i="8" s="1"/>
  <c r="P692" i="8"/>
  <c r="Q692" i="8" s="1"/>
  <c r="M692" i="8"/>
  <c r="N692" i="8" s="1"/>
  <c r="V691" i="8"/>
  <c r="W691" i="8" s="1"/>
  <c r="S691" i="8"/>
  <c r="T691" i="8" s="1"/>
  <c r="P691" i="8"/>
  <c r="Q691" i="8" s="1"/>
  <c r="M691" i="8"/>
  <c r="N691" i="8" s="1"/>
  <c r="V690" i="8"/>
  <c r="W690" i="8" s="1"/>
  <c r="S690" i="8"/>
  <c r="T690" i="8" s="1"/>
  <c r="P690" i="8"/>
  <c r="Q690" i="8" s="1"/>
  <c r="M690" i="8"/>
  <c r="N690" i="8" s="1"/>
  <c r="V689" i="8"/>
  <c r="W689" i="8" s="1"/>
  <c r="S689" i="8"/>
  <c r="T689" i="8" s="1"/>
  <c r="P689" i="8"/>
  <c r="Q689" i="8" s="1"/>
  <c r="M689" i="8"/>
  <c r="N689" i="8" s="1"/>
  <c r="D573" i="8"/>
  <c r="D572" i="8"/>
  <c r="D570" i="8"/>
  <c r="M567" i="8"/>
  <c r="N567" i="8" s="1"/>
  <c r="S411" i="8"/>
  <c r="T411" i="8" s="1"/>
  <c r="D408" i="8"/>
  <c r="D407" i="8"/>
  <c r="P406" i="8"/>
  <c r="Q406" i="8" s="1"/>
  <c r="M404" i="8"/>
  <c r="N404" i="8" s="1"/>
  <c r="M403" i="8"/>
  <c r="N403" i="8" s="1"/>
  <c r="M402" i="8"/>
  <c r="N402" i="8" s="1"/>
  <c r="D399" i="8"/>
  <c r="P398" i="8"/>
  <c r="Q398" i="8" s="1"/>
  <c r="M396" i="8"/>
  <c r="N396" i="8" s="1"/>
  <c r="D396" i="8"/>
  <c r="Q393" i="8"/>
  <c r="P392" i="8"/>
  <c r="Q392" i="8" s="1"/>
  <c r="M392" i="8"/>
  <c r="N392" i="8" s="1"/>
  <c r="D383" i="8"/>
  <c r="D380" i="8"/>
  <c r="D379" i="8"/>
  <c r="X374" i="8"/>
  <c r="S374" i="8"/>
  <c r="T374" i="8" s="1"/>
  <c r="D351" i="8"/>
  <c r="D345" i="8"/>
  <c r="D344" i="8"/>
  <c r="D340" i="8"/>
  <c r="M339" i="8"/>
  <c r="N339" i="8" s="1"/>
  <c r="N308" i="8"/>
  <c r="F248" i="8"/>
  <c r="D247" i="8"/>
  <c r="D243" i="8"/>
  <c r="D234" i="8"/>
  <c r="D226" i="8"/>
  <c r="D225" i="8"/>
  <c r="D223" i="8"/>
  <c r="D221" i="8"/>
  <c r="D220" i="8"/>
  <c r="D219" i="8"/>
  <c r="J211" i="8"/>
  <c r="J208" i="8"/>
  <c r="J207" i="8"/>
  <c r="J196" i="8"/>
  <c r="J194" i="8"/>
  <c r="J193" i="8"/>
  <c r="J192" i="8"/>
  <c r="Q190" i="8"/>
  <c r="J190" i="8"/>
  <c r="AA168" i="8"/>
  <c r="N139" i="8"/>
  <c r="P138" i="8"/>
  <c r="Q138" i="8" s="1"/>
  <c r="M138" i="8"/>
  <c r="N138" i="8" s="1"/>
  <c r="S136" i="8"/>
  <c r="T136" i="8" s="1"/>
  <c r="P136" i="8"/>
  <c r="Q136" i="8" s="1"/>
  <c r="M136" i="8"/>
  <c r="N136" i="8" s="1"/>
  <c r="D136" i="8"/>
  <c r="S134" i="8"/>
  <c r="T134" i="8" s="1"/>
  <c r="X133" i="8"/>
  <c r="D113" i="8"/>
  <c r="D109" i="8" s="1"/>
  <c r="N109" i="8"/>
  <c r="M105" i="8"/>
  <c r="N105" i="8" s="1"/>
  <c r="D105" i="8"/>
  <c r="M103" i="8"/>
  <c r="N103" i="8" s="1"/>
  <c r="D103" i="8"/>
  <c r="M102" i="8"/>
  <c r="N102" i="8" s="1"/>
  <c r="M100" i="8"/>
  <c r="N100" i="8" s="1"/>
  <c r="D99" i="8"/>
  <c r="S94" i="8"/>
  <c r="T94" i="8" s="1"/>
  <c r="P93" i="8"/>
  <c r="Q93" i="8" s="1"/>
  <c r="M93" i="8"/>
  <c r="N93" i="8" s="1"/>
  <c r="D93" i="8"/>
  <c r="S92" i="8"/>
  <c r="T92" i="8" s="1"/>
  <c r="P92" i="8"/>
  <c r="Q92" i="8" s="1"/>
  <c r="M92" i="8"/>
  <c r="N92" i="8" s="1"/>
  <c r="D92" i="8"/>
  <c r="M91" i="8"/>
  <c r="N91" i="8" s="1"/>
  <c r="S90" i="8"/>
  <c r="T90" i="8" s="1"/>
  <c r="P90" i="8"/>
  <c r="Q90" i="8" s="1"/>
  <c r="S89" i="8"/>
  <c r="T89" i="8" s="1"/>
  <c r="P89" i="8"/>
  <c r="Q89" i="8" s="1"/>
  <c r="D89" i="8"/>
  <c r="S87" i="8"/>
  <c r="T87" i="8" s="1"/>
  <c r="M86" i="8"/>
  <c r="N86" i="8" s="1"/>
  <c r="V85" i="8"/>
  <c r="W85" i="8" s="1"/>
  <c r="S85" i="8"/>
  <c r="T85" i="8" s="1"/>
  <c r="P85" i="8"/>
  <c r="Q85" i="8" s="1"/>
  <c r="P84" i="8"/>
  <c r="Q84" i="8" s="1"/>
  <c r="S83" i="8"/>
  <c r="T83" i="8" s="1"/>
  <c r="V82" i="8"/>
  <c r="W82" i="8" s="1"/>
  <c r="V81" i="8"/>
  <c r="W81" i="8" s="1"/>
  <c r="S81" i="8"/>
  <c r="T81" i="8" s="1"/>
  <c r="P81" i="8"/>
  <c r="Q81" i="8" s="1"/>
  <c r="M81" i="8"/>
  <c r="N81" i="8" s="1"/>
  <c r="AA80" i="8"/>
  <c r="M78" i="8"/>
  <c r="N78" i="8" s="1"/>
  <c r="M77" i="8"/>
  <c r="N77" i="8" s="1"/>
  <c r="M76" i="8"/>
  <c r="N76" i="8" s="1"/>
  <c r="P75" i="8"/>
  <c r="Q75" i="8" s="1"/>
  <c r="M75" i="8"/>
  <c r="N75" i="8" s="1"/>
  <c r="D75" i="8"/>
  <c r="P73" i="8"/>
  <c r="Q73" i="8" s="1"/>
  <c r="P68" i="8"/>
  <c r="Q68" i="8" s="1"/>
  <c r="M68" i="8"/>
  <c r="N68" i="8" s="1"/>
  <c r="D68" i="8"/>
  <c r="P66" i="8"/>
  <c r="Q66" i="8" s="1"/>
  <c r="M66" i="8"/>
  <c r="N66" i="8" s="1"/>
  <c r="D66" i="8"/>
  <c r="Z64" i="8"/>
  <c r="X64" i="8" s="1"/>
  <c r="D64" i="8"/>
  <c r="P61" i="8"/>
  <c r="Q61" i="8" s="1"/>
  <c r="S60" i="8"/>
  <c r="T60" i="8" s="1"/>
  <c r="P59" i="8"/>
  <c r="Q59" i="8" s="1"/>
  <c r="M59" i="8"/>
  <c r="N59" i="8" s="1"/>
  <c r="P50" i="8"/>
  <c r="Q50" i="8" s="1"/>
  <c r="D50" i="8"/>
  <c r="V49" i="8"/>
  <c r="W49" i="8" s="1"/>
  <c r="M49" i="8"/>
  <c r="N49" i="8" s="1"/>
  <c r="V47" i="8"/>
  <c r="W47" i="8" s="1"/>
  <c r="S47" i="8"/>
  <c r="T47" i="8" s="1"/>
  <c r="S46" i="8"/>
  <c r="T46" i="8" s="1"/>
  <c r="D46" i="8"/>
  <c r="P45" i="8"/>
  <c r="Q45" i="8" s="1"/>
  <c r="M45" i="8"/>
  <c r="N45" i="8" s="1"/>
  <c r="V44" i="8"/>
  <c r="W44" i="8" s="1"/>
  <c r="S44" i="8"/>
  <c r="T44" i="8" s="1"/>
  <c r="M44" i="8"/>
  <c r="N44" i="8" s="1"/>
  <c r="V42" i="8"/>
  <c r="W42" i="8" s="1"/>
  <c r="P42" i="8"/>
  <c r="Q42" i="8" s="1"/>
  <c r="S41" i="8"/>
  <c r="T41" i="8" s="1"/>
  <c r="V40" i="8"/>
  <c r="W40" i="8" s="1"/>
  <c r="M40" i="8"/>
  <c r="N40" i="8" s="1"/>
  <c r="P37" i="8"/>
  <c r="Q37" i="8" s="1"/>
  <c r="D33" i="8"/>
  <c r="P31" i="8"/>
  <c r="Q31" i="8" s="1"/>
  <c r="D31" i="8"/>
  <c r="S30" i="8"/>
  <c r="T30" i="8" s="1"/>
  <c r="P28" i="8"/>
  <c r="Q28" i="8" s="1"/>
  <c r="S25" i="8"/>
  <c r="T25" i="8" s="1"/>
  <c r="P24" i="8"/>
  <c r="Q24" i="8" s="1"/>
  <c r="S22" i="8"/>
  <c r="T22" i="8" s="1"/>
  <c r="P22" i="8"/>
  <c r="Q22" i="8" s="1"/>
  <c r="S21" i="8"/>
  <c r="T21" i="8" s="1"/>
  <c r="P21" i="8"/>
  <c r="Q21" i="8" s="1"/>
  <c r="M21" i="8"/>
  <c r="N21" i="8" s="1"/>
  <c r="S19" i="8"/>
  <c r="T19" i="8" s="1"/>
  <c r="P19" i="8"/>
  <c r="Q19" i="8" s="1"/>
  <c r="M19" i="8"/>
  <c r="N19" i="8" s="1"/>
  <c r="M18" i="8"/>
  <c r="N18" i="8" s="1"/>
  <c r="M17" i="8"/>
  <c r="N17" i="8" s="1"/>
  <c r="S16" i="8"/>
  <c r="T16" i="8" s="1"/>
  <c r="S15" i="8"/>
  <c r="T15" i="8" s="1"/>
  <c r="P15" i="8"/>
  <c r="Q15" i="8" s="1"/>
  <c r="D14" i="8"/>
  <c r="P13" i="8"/>
  <c r="Q13" i="8" s="1"/>
  <c r="M13" i="8"/>
  <c r="N13" i="8" s="1"/>
  <c r="S12" i="8"/>
  <c r="M12" i="8"/>
  <c r="N12" i="8" s="1"/>
  <c r="S688" i="8"/>
  <c r="T688" i="8" s="1"/>
  <c r="P688" i="8"/>
  <c r="Q688" i="8" s="1"/>
  <c r="M688" i="8"/>
  <c r="N688" i="8" s="1"/>
  <c r="V687" i="8"/>
  <c r="W687" i="8" s="1"/>
  <c r="S687" i="8"/>
  <c r="T687" i="8" s="1"/>
  <c r="P687" i="8"/>
  <c r="Q687" i="8" s="1"/>
  <c r="M687" i="8"/>
  <c r="N687" i="8" s="1"/>
  <c r="V686" i="8"/>
  <c r="W686" i="8" s="1"/>
  <c r="S686" i="8"/>
  <c r="T686" i="8" s="1"/>
  <c r="P686" i="8"/>
  <c r="Q686" i="8" s="1"/>
  <c r="M686" i="8"/>
  <c r="N686" i="8" s="1"/>
  <c r="V685" i="8"/>
  <c r="W685" i="8" s="1"/>
  <c r="S685" i="8"/>
  <c r="T685" i="8" s="1"/>
  <c r="P685" i="8"/>
  <c r="Q685" i="8" s="1"/>
  <c r="M685" i="8"/>
  <c r="N685" i="8" s="1"/>
  <c r="V684" i="8"/>
  <c r="W684" i="8" s="1"/>
  <c r="S684" i="8"/>
  <c r="T684" i="8" s="1"/>
  <c r="P684" i="8"/>
  <c r="Q684" i="8" s="1"/>
  <c r="M684" i="8"/>
  <c r="N684" i="8" s="1"/>
  <c r="V683" i="8"/>
  <c r="W683" i="8" s="1"/>
  <c r="S683" i="8"/>
  <c r="T683" i="8" s="1"/>
  <c r="P683" i="8"/>
  <c r="Q683" i="8" s="1"/>
  <c r="M683" i="8"/>
  <c r="N683" i="8" s="1"/>
  <c r="V682" i="8"/>
  <c r="W682" i="8" s="1"/>
  <c r="S682" i="8"/>
  <c r="T682" i="8" s="1"/>
  <c r="P682" i="8"/>
  <c r="Q682" i="8" s="1"/>
  <c r="M682" i="8"/>
  <c r="N682" i="8" s="1"/>
  <c r="V681" i="8"/>
  <c r="W681" i="8" s="1"/>
  <c r="S681" i="8"/>
  <c r="T681" i="8" s="1"/>
  <c r="P681" i="8"/>
  <c r="Q681" i="8" s="1"/>
  <c r="M681" i="8"/>
  <c r="N681" i="8" s="1"/>
  <c r="V680" i="8"/>
  <c r="W680" i="8" s="1"/>
  <c r="S680" i="8"/>
  <c r="T680" i="8" s="1"/>
  <c r="P680" i="8"/>
  <c r="Q680" i="8" s="1"/>
  <c r="M680" i="8"/>
  <c r="N680" i="8" s="1"/>
  <c r="V679" i="8"/>
  <c r="W679" i="8" s="1"/>
  <c r="S679" i="8"/>
  <c r="T679" i="8" s="1"/>
  <c r="P679" i="8"/>
  <c r="Q679" i="8" s="1"/>
  <c r="M679" i="8"/>
  <c r="N679" i="8" s="1"/>
  <c r="V678" i="8"/>
  <c r="W678" i="8" s="1"/>
  <c r="S678" i="8"/>
  <c r="T678" i="8" s="1"/>
  <c r="P678" i="8"/>
  <c r="Q678" i="8" s="1"/>
  <c r="M678" i="8"/>
  <c r="N678" i="8" s="1"/>
  <c r="V677" i="8"/>
  <c r="S677" i="8"/>
  <c r="P677" i="8"/>
  <c r="M677" i="8"/>
  <c r="AD676" i="8"/>
  <c r="AA676" i="8"/>
  <c r="X676" i="8"/>
  <c r="S674" i="8"/>
  <c r="T674" i="8" s="1"/>
  <c r="P674" i="8"/>
  <c r="M674" i="8"/>
  <c r="N674" i="8" s="1"/>
  <c r="S673" i="8"/>
  <c r="T673" i="8" s="1"/>
  <c r="P673" i="8"/>
  <c r="Q673" i="8" s="1"/>
  <c r="M673" i="8"/>
  <c r="N673" i="8" s="1"/>
  <c r="P672" i="8"/>
  <c r="Q672" i="8" s="1"/>
  <c r="M672" i="8"/>
  <c r="N672" i="8" s="1"/>
  <c r="S671" i="8"/>
  <c r="T671" i="8" s="1"/>
  <c r="P671" i="8"/>
  <c r="Q671" i="8" s="1"/>
  <c r="M671" i="8"/>
  <c r="N671" i="8" s="1"/>
  <c r="S670" i="8"/>
  <c r="T670" i="8" s="1"/>
  <c r="P670" i="8"/>
  <c r="Q670" i="8" s="1"/>
  <c r="M670" i="8"/>
  <c r="N670" i="8" s="1"/>
  <c r="P669" i="8"/>
  <c r="M669" i="8"/>
  <c r="N669" i="8" s="1"/>
  <c r="P668" i="8"/>
  <c r="Q668" i="8" s="1"/>
  <c r="M668" i="8"/>
  <c r="N668" i="8" s="1"/>
  <c r="P667" i="8"/>
  <c r="Q667" i="8" s="1"/>
  <c r="M667" i="8"/>
  <c r="N667" i="8" s="1"/>
  <c r="S666" i="8"/>
  <c r="T666" i="8" s="1"/>
  <c r="P666" i="8"/>
  <c r="Q666" i="8" s="1"/>
  <c r="M666" i="8"/>
  <c r="N666" i="8" s="1"/>
  <c r="P665" i="8"/>
  <c r="Q665" i="8" s="1"/>
  <c r="M665" i="8"/>
  <c r="N665" i="8" s="1"/>
  <c r="P664" i="8"/>
  <c r="M664" i="8"/>
  <c r="N664" i="8" s="1"/>
  <c r="P663" i="8"/>
  <c r="Q663" i="8" s="1"/>
  <c r="M663" i="8"/>
  <c r="N663" i="8" s="1"/>
  <c r="S662" i="8"/>
  <c r="P662" i="8"/>
  <c r="Q662" i="8" s="1"/>
  <c r="M662" i="8"/>
  <c r="N662" i="8" s="1"/>
  <c r="S661" i="8"/>
  <c r="P661" i="8"/>
  <c r="Q661" i="8" s="1"/>
  <c r="M661" i="8"/>
  <c r="N661" i="8" s="1"/>
  <c r="S660" i="8"/>
  <c r="P660" i="8"/>
  <c r="Q660" i="8" s="1"/>
  <c r="M660" i="8"/>
  <c r="N660" i="8" s="1"/>
  <c r="S659" i="8"/>
  <c r="P659" i="8"/>
  <c r="Q659" i="8" s="1"/>
  <c r="M659" i="8"/>
  <c r="N659" i="8" s="1"/>
  <c r="P658" i="8"/>
  <c r="M658" i="8"/>
  <c r="N658" i="8" s="1"/>
  <c r="P657" i="8"/>
  <c r="M657" i="8"/>
  <c r="N657" i="8" s="1"/>
  <c r="V624" i="8"/>
  <c r="V609" i="8" s="1"/>
  <c r="P624" i="8"/>
  <c r="S623" i="8"/>
  <c r="P623" i="8"/>
  <c r="Q623" i="8" s="1"/>
  <c r="S622" i="8"/>
  <c r="P622" i="8"/>
  <c r="Q622" i="8" s="1"/>
  <c r="S621" i="8"/>
  <c r="P620" i="8"/>
  <c r="Q620" i="8" s="1"/>
  <c r="P619" i="8"/>
  <c r="Q619" i="8" s="1"/>
  <c r="S618" i="8"/>
  <c r="P618" i="8"/>
  <c r="Q618" i="8" s="1"/>
  <c r="S617" i="8"/>
  <c r="P617" i="8"/>
  <c r="Q617" i="8" s="1"/>
  <c r="P616" i="8"/>
  <c r="Q616" i="8" s="1"/>
  <c r="S615" i="8"/>
  <c r="P615" i="8"/>
  <c r="Q615" i="8" s="1"/>
  <c r="S614" i="8"/>
  <c r="P614" i="8"/>
  <c r="S613" i="8"/>
  <c r="P613" i="8"/>
  <c r="Q613" i="8" s="1"/>
  <c r="M613" i="8"/>
  <c r="N613" i="8" s="1"/>
  <c r="N609" i="8" s="1"/>
  <c r="S612" i="8"/>
  <c r="S609" i="8" s="1"/>
  <c r="P612" i="8"/>
  <c r="Q612" i="8" s="1"/>
  <c r="P611" i="8"/>
  <c r="P610" i="8"/>
  <c r="M610" i="8"/>
  <c r="P607" i="8"/>
  <c r="S606" i="8"/>
  <c r="P606" i="8"/>
  <c r="Q606" i="8" s="1"/>
  <c r="P605" i="8"/>
  <c r="P604" i="8"/>
  <c r="P603" i="8"/>
  <c r="Q603" i="8" s="1"/>
  <c r="P602" i="8"/>
  <c r="S601" i="8"/>
  <c r="S600" i="8"/>
  <c r="P599" i="8"/>
  <c r="S597" i="8"/>
  <c r="P597" i="8"/>
  <c r="P596" i="8"/>
  <c r="Q596" i="8" s="1"/>
  <c r="Q592" i="8" s="1"/>
  <c r="S595" i="8"/>
  <c r="S592" i="8" s="1"/>
  <c r="P595" i="8"/>
  <c r="P594" i="8"/>
  <c r="P592" i="8" s="1"/>
  <c r="D571" i="8"/>
  <c r="P567" i="8"/>
  <c r="Q567" i="8" s="1"/>
  <c r="D567" i="8"/>
  <c r="S566" i="8"/>
  <c r="T566" i="8" s="1"/>
  <c r="P566" i="8"/>
  <c r="Q566" i="8" s="1"/>
  <c r="M566" i="8"/>
  <c r="N566" i="8" s="1"/>
  <c r="D566" i="8"/>
  <c r="P411" i="8"/>
  <c r="Q411" i="8" s="1"/>
  <c r="D411" i="8"/>
  <c r="V411" i="8" s="1"/>
  <c r="W411" i="8" s="1"/>
  <c r="P409" i="8"/>
  <c r="Q409" i="8" s="1"/>
  <c r="D409" i="8"/>
  <c r="M407" i="8"/>
  <c r="N407" i="8" s="1"/>
  <c r="M406" i="8"/>
  <c r="N406" i="8" s="1"/>
  <c r="P405" i="8"/>
  <c r="Q405" i="8" s="1"/>
  <c r="D405" i="8"/>
  <c r="P404" i="8"/>
  <c r="Q404" i="8" s="1"/>
  <c r="D404" i="8"/>
  <c r="P403" i="8"/>
  <c r="Q403" i="8" s="1"/>
  <c r="P400" i="8"/>
  <c r="Q400" i="8" s="1"/>
  <c r="D400" i="8"/>
  <c r="P399" i="8"/>
  <c r="Q399" i="8" s="1"/>
  <c r="D398" i="8"/>
  <c r="D397" i="8"/>
  <c r="P395" i="8"/>
  <c r="Q395" i="8" s="1"/>
  <c r="D394" i="8"/>
  <c r="M391" i="8"/>
  <c r="N391" i="8" s="1"/>
  <c r="D390" i="8"/>
  <c r="P389" i="8"/>
  <c r="Q389" i="8" s="1"/>
  <c r="M389" i="8"/>
  <c r="D381" i="8"/>
  <c r="D377" i="8"/>
  <c r="D375" i="8"/>
  <c r="P374" i="8"/>
  <c r="Q374" i="8" s="1"/>
  <c r="D352" i="8"/>
  <c r="D350" i="8"/>
  <c r="D343" i="8"/>
  <c r="S339" i="8"/>
  <c r="D339" i="8"/>
  <c r="V339" i="8" s="1"/>
  <c r="W339" i="8" s="1"/>
  <c r="Q308" i="8"/>
  <c r="D222" i="8"/>
  <c r="T211" i="8"/>
  <c r="J206" i="8"/>
  <c r="J204" i="8"/>
  <c r="J197" i="8"/>
  <c r="J195" i="8"/>
  <c r="J191" i="8"/>
  <c r="S190" i="8"/>
  <c r="Q189" i="8"/>
  <c r="X168" i="8"/>
  <c r="F168" i="8"/>
  <c r="P161" i="8"/>
  <c r="M161" i="8"/>
  <c r="N161" i="8" s="1"/>
  <c r="T139" i="8"/>
  <c r="Q139" i="8"/>
  <c r="AD138" i="8"/>
  <c r="P137" i="8"/>
  <c r="Q137" i="8" s="1"/>
  <c r="S133" i="8"/>
  <c r="T133" i="8" s="1"/>
  <c r="P106" i="8"/>
  <c r="Q106" i="8" s="1"/>
  <c r="P105" i="8"/>
  <c r="Q105" i="8" s="1"/>
  <c r="P104" i="8"/>
  <c r="Q104" i="8" s="1"/>
  <c r="M104" i="8"/>
  <c r="N104" i="8" s="1"/>
  <c r="P103" i="8"/>
  <c r="Q103" i="8" s="1"/>
  <c r="P102" i="8"/>
  <c r="Q102" i="8" s="1"/>
  <c r="P101" i="8"/>
  <c r="Q101" i="8" s="1"/>
  <c r="M101" i="8"/>
  <c r="N101" i="8" s="1"/>
  <c r="D100" i="8"/>
  <c r="P99" i="8"/>
  <c r="Q99" i="8" s="1"/>
  <c r="M99" i="8"/>
  <c r="N99" i="8" s="1"/>
  <c r="D98" i="8"/>
  <c r="P97" i="8"/>
  <c r="Q97" i="8" s="1"/>
  <c r="M97" i="8"/>
  <c r="N97" i="8" s="1"/>
  <c r="D97" i="8"/>
  <c r="V94" i="8"/>
  <c r="W94" i="8" s="1"/>
  <c r="P94" i="8"/>
  <c r="Q94" i="8" s="1"/>
  <c r="M94" i="8"/>
  <c r="N94" i="8" s="1"/>
  <c r="S91" i="8"/>
  <c r="T91" i="8" s="1"/>
  <c r="P91" i="8"/>
  <c r="Q91" i="8" s="1"/>
  <c r="V90" i="8"/>
  <c r="W90" i="8" s="1"/>
  <c r="V89" i="8"/>
  <c r="W89" i="8" s="1"/>
  <c r="M89" i="8"/>
  <c r="N89" i="8" s="1"/>
  <c r="V88" i="8"/>
  <c r="W88" i="8" s="1"/>
  <c r="P88" i="8"/>
  <c r="Q88" i="8" s="1"/>
  <c r="D88" i="8"/>
  <c r="P87" i="8"/>
  <c r="Q87" i="8" s="1"/>
  <c r="S86" i="8"/>
  <c r="T86" i="8" s="1"/>
  <c r="P86" i="8"/>
  <c r="Q86" i="8" s="1"/>
  <c r="D86" i="8"/>
  <c r="V84" i="8"/>
  <c r="W84" i="8" s="1"/>
  <c r="D84" i="8"/>
  <c r="P83" i="8"/>
  <c r="Q83" i="8" s="1"/>
  <c r="M83" i="8"/>
  <c r="N83" i="8" s="1"/>
  <c r="D83" i="8"/>
  <c r="S82" i="8"/>
  <c r="T82" i="8" s="1"/>
  <c r="P82" i="8"/>
  <c r="Q82" i="8" s="1"/>
  <c r="M82" i="8"/>
  <c r="N82" i="8" s="1"/>
  <c r="D82" i="8"/>
  <c r="X80" i="8"/>
  <c r="P77" i="8"/>
  <c r="Q77" i="8" s="1"/>
  <c r="D77" i="8"/>
  <c r="P76" i="8"/>
  <c r="Q76" i="8" s="1"/>
  <c r="P74" i="8"/>
  <c r="Q74" i="8" s="1"/>
  <c r="M74" i="8"/>
  <c r="N74" i="8" s="1"/>
  <c r="D74" i="8"/>
  <c r="M73" i="8"/>
  <c r="N73" i="8" s="1"/>
  <c r="D73" i="8"/>
  <c r="P72" i="8"/>
  <c r="Q72" i="8" s="1"/>
  <c r="M72" i="8"/>
  <c r="N72" i="8" s="1"/>
  <c r="D72" i="8"/>
  <c r="P71" i="8"/>
  <c r="Q71" i="8" s="1"/>
  <c r="M71" i="8"/>
  <c r="N71" i="8" s="1"/>
  <c r="D71" i="8"/>
  <c r="P70" i="8"/>
  <c r="Q70" i="8" s="1"/>
  <c r="M70" i="8"/>
  <c r="N70" i="8" s="1"/>
  <c r="D70" i="8"/>
  <c r="P69" i="8"/>
  <c r="Q69" i="8" s="1"/>
  <c r="M69" i="8"/>
  <c r="N69" i="8" s="1"/>
  <c r="D69" i="8"/>
  <c r="P67" i="8"/>
  <c r="Q67" i="8" s="1"/>
  <c r="M67" i="8"/>
  <c r="N67" i="8" s="1"/>
  <c r="D67" i="8"/>
  <c r="P65" i="8"/>
  <c r="Q65" i="8" s="1"/>
  <c r="M65" i="8"/>
  <c r="N65" i="8" s="1"/>
  <c r="D65" i="8"/>
  <c r="P64" i="8"/>
  <c r="Q64" i="8" s="1"/>
  <c r="M64" i="8"/>
  <c r="N64" i="8" s="1"/>
  <c r="P60" i="8"/>
  <c r="Q60" i="8" s="1"/>
  <c r="S59" i="8"/>
  <c r="T59" i="8" s="1"/>
  <c r="S58" i="8"/>
  <c r="T58" i="8" s="1"/>
  <c r="P58" i="8"/>
  <c r="Q58" i="8" s="1"/>
  <c r="M50" i="8"/>
  <c r="N50" i="8" s="1"/>
  <c r="S49" i="8"/>
  <c r="T49" i="8" s="1"/>
  <c r="V48" i="8"/>
  <c r="W48" i="8" s="1"/>
  <c r="S48" i="8"/>
  <c r="T48" i="8" s="1"/>
  <c r="M48" i="8"/>
  <c r="N48" i="8" s="1"/>
  <c r="D48" i="8"/>
  <c r="M47" i="8"/>
  <c r="N47" i="8" s="1"/>
  <c r="P46" i="8"/>
  <c r="Q46" i="8" s="1"/>
  <c r="D44" i="8"/>
  <c r="V43" i="8"/>
  <c r="W43" i="8" s="1"/>
  <c r="P43" i="8"/>
  <c r="Q43" i="8" s="1"/>
  <c r="M43" i="8"/>
  <c r="N43" i="8" s="1"/>
  <c r="D43" i="8"/>
  <c r="M42" i="8"/>
  <c r="N42" i="8" s="1"/>
  <c r="V41" i="8"/>
  <c r="W41" i="8" s="1"/>
  <c r="M41" i="8"/>
  <c r="N41" i="8" s="1"/>
  <c r="D41" i="8"/>
  <c r="S40" i="8"/>
  <c r="T40" i="8" s="1"/>
  <c r="D40" i="8"/>
  <c r="S37" i="8"/>
  <c r="T37" i="8" s="1"/>
  <c r="M37" i="8"/>
  <c r="N37" i="8" s="1"/>
  <c r="P32" i="8"/>
  <c r="Q32" i="8" s="1"/>
  <c r="D32" i="8"/>
  <c r="M32" i="8" s="1"/>
  <c r="P30" i="8"/>
  <c r="Q30" i="8" s="1"/>
  <c r="M30" i="8"/>
  <c r="N30" i="8" s="1"/>
  <c r="M28" i="8"/>
  <c r="N28" i="8" s="1"/>
  <c r="M25" i="8"/>
  <c r="N25" i="8" s="1"/>
  <c r="D25" i="8"/>
  <c r="S24" i="8"/>
  <c r="T24" i="8" s="1"/>
  <c r="M24" i="8"/>
  <c r="N24" i="8" s="1"/>
  <c r="M23" i="8"/>
  <c r="N23" i="8" s="1"/>
  <c r="D23" i="8"/>
  <c r="S20" i="8"/>
  <c r="T20" i="8" s="1"/>
  <c r="P20" i="8"/>
  <c r="Q20" i="8" s="1"/>
  <c r="P18" i="8"/>
  <c r="Q18" i="8" s="1"/>
  <c r="S17" i="8"/>
  <c r="T17" i="8" s="1"/>
  <c r="P17" i="8"/>
  <c r="Q17" i="8" s="1"/>
  <c r="M16" i="8"/>
  <c r="N16" i="8" s="1"/>
  <c r="D16" i="8"/>
  <c r="D15" i="8"/>
  <c r="M14" i="8"/>
  <c r="N14" i="8" s="1"/>
  <c r="S13" i="8"/>
  <c r="T13" i="8" s="1"/>
  <c r="D13" i="8"/>
  <c r="P565" i="8"/>
  <c r="Q565" i="8" s="1"/>
  <c r="M565" i="8"/>
  <c r="N565" i="8" s="1"/>
  <c r="P564" i="8"/>
  <c r="Q564" i="8" s="1"/>
  <c r="M564" i="8"/>
  <c r="N564" i="8" s="1"/>
  <c r="P563" i="8"/>
  <c r="Q563" i="8" s="1"/>
  <c r="M563" i="8"/>
  <c r="N563" i="8" s="1"/>
  <c r="S562" i="8"/>
  <c r="T562" i="8" s="1"/>
  <c r="P562" i="8"/>
  <c r="Q562" i="8" s="1"/>
  <c r="M562" i="8"/>
  <c r="N562" i="8" s="1"/>
  <c r="P561" i="8"/>
  <c r="Q561" i="8" s="1"/>
  <c r="M561" i="8"/>
  <c r="N561" i="8" s="1"/>
  <c r="P560" i="8"/>
  <c r="Q560" i="8" s="1"/>
  <c r="M560" i="8"/>
  <c r="N560" i="8" s="1"/>
  <c r="P559" i="8"/>
  <c r="Q559" i="8" s="1"/>
  <c r="M559" i="8"/>
  <c r="N559" i="8" s="1"/>
  <c r="S558" i="8"/>
  <c r="T558" i="8" s="1"/>
  <c r="P558" i="8"/>
  <c r="Q558" i="8" s="1"/>
  <c r="M558" i="8"/>
  <c r="N558" i="8" s="1"/>
  <c r="P557" i="8"/>
  <c r="Q557" i="8" s="1"/>
  <c r="M557" i="8"/>
  <c r="N557" i="8" s="1"/>
  <c r="P556" i="8"/>
  <c r="Q556" i="8" s="1"/>
  <c r="M556" i="8"/>
  <c r="N556" i="8" s="1"/>
  <c r="S555" i="8"/>
  <c r="T555" i="8" s="1"/>
  <c r="P555" i="8"/>
  <c r="Q555" i="8" s="1"/>
  <c r="M555" i="8"/>
  <c r="N555" i="8" s="1"/>
  <c r="S554" i="8"/>
  <c r="T554" i="8" s="1"/>
  <c r="P554" i="8"/>
  <c r="Q554" i="8" s="1"/>
  <c r="M554" i="8"/>
  <c r="N554" i="8" s="1"/>
  <c r="S553" i="8"/>
  <c r="T553" i="8" s="1"/>
  <c r="P553" i="8"/>
  <c r="Q553" i="8" s="1"/>
  <c r="M553" i="8"/>
  <c r="N553" i="8" s="1"/>
  <c r="S552" i="8"/>
  <c r="T552" i="8" s="1"/>
  <c r="P552" i="8"/>
  <c r="Q552" i="8" s="1"/>
  <c r="M552" i="8"/>
  <c r="N552" i="8" s="1"/>
  <c r="P551" i="8"/>
  <c r="Q551" i="8" s="1"/>
  <c r="M551" i="8"/>
  <c r="N551" i="8" s="1"/>
  <c r="P550" i="8"/>
  <c r="Q550" i="8" s="1"/>
  <c r="M550" i="8"/>
  <c r="N550" i="8" s="1"/>
  <c r="K549" i="8"/>
  <c r="J549" i="8"/>
  <c r="I549" i="8"/>
  <c r="H549" i="8"/>
  <c r="G549" i="8"/>
  <c r="F549" i="8"/>
  <c r="E549" i="8"/>
  <c r="S533" i="8"/>
  <c r="T533" i="8" s="1"/>
  <c r="S532" i="8"/>
  <c r="T532" i="8" s="1"/>
  <c r="S531" i="8"/>
  <c r="T531" i="8" s="1"/>
  <c r="S530" i="8"/>
  <c r="T530" i="8" s="1"/>
  <c r="S529" i="8"/>
  <c r="T529" i="8" s="1"/>
  <c r="P528" i="8"/>
  <c r="Q528" i="8" s="1"/>
  <c r="M528" i="8"/>
  <c r="S527" i="8"/>
  <c r="T527" i="8" s="1"/>
  <c r="P527" i="8"/>
  <c r="Q527" i="8" s="1"/>
  <c r="M527" i="8"/>
  <c r="N527" i="8" s="1"/>
  <c r="S526" i="8"/>
  <c r="T526" i="8" s="1"/>
  <c r="P526" i="8"/>
  <c r="Q526" i="8" s="1"/>
  <c r="M526" i="8"/>
  <c r="N526" i="8" s="1"/>
  <c r="S525" i="8"/>
  <c r="T525" i="8" s="1"/>
  <c r="P525" i="8"/>
  <c r="Q525" i="8" s="1"/>
  <c r="M525" i="8"/>
  <c r="N525" i="8" s="1"/>
  <c r="S524" i="8"/>
  <c r="T524" i="8" s="1"/>
  <c r="P524" i="8"/>
  <c r="Q524" i="8" s="1"/>
  <c r="M524" i="8"/>
  <c r="N524" i="8" s="1"/>
  <c r="S523" i="8"/>
  <c r="T523" i="8" s="1"/>
  <c r="P523" i="8"/>
  <c r="Q523" i="8" s="1"/>
  <c r="M523" i="8"/>
  <c r="N523" i="8" s="1"/>
  <c r="S522" i="8"/>
  <c r="T522" i="8" s="1"/>
  <c r="P522" i="8"/>
  <c r="Q522" i="8" s="1"/>
  <c r="M522" i="8"/>
  <c r="N522" i="8" s="1"/>
  <c r="S521" i="8"/>
  <c r="T521" i="8" s="1"/>
  <c r="P521" i="8"/>
  <c r="Q521" i="8" s="1"/>
  <c r="M521" i="8"/>
  <c r="N521" i="8" s="1"/>
  <c r="S520" i="8"/>
  <c r="T520" i="8" s="1"/>
  <c r="P520" i="8"/>
  <c r="Q520" i="8" s="1"/>
  <c r="M520" i="8"/>
  <c r="N520" i="8" s="1"/>
  <c r="S519" i="8"/>
  <c r="T519" i="8" s="1"/>
  <c r="P519" i="8"/>
  <c r="Q519" i="8" s="1"/>
  <c r="M519" i="8"/>
  <c r="N519" i="8" s="1"/>
  <c r="S518" i="8"/>
  <c r="P518" i="8"/>
  <c r="M518" i="8"/>
  <c r="Q515" i="8"/>
  <c r="Q514" i="8"/>
  <c r="T511" i="8"/>
  <c r="Q510" i="8"/>
  <c r="S502" i="8"/>
  <c r="T502" i="8" s="1"/>
  <c r="P502" i="8"/>
  <c r="Q502" i="8" s="1"/>
  <c r="S499" i="8"/>
  <c r="T499" i="8" s="1"/>
  <c r="P499" i="8"/>
  <c r="Q499" i="8" s="1"/>
  <c r="P498" i="8"/>
  <c r="P497" i="8"/>
  <c r="Q497" i="8" s="1"/>
  <c r="M411" i="8"/>
  <c r="N411" i="8" s="1"/>
  <c r="M409" i="8"/>
  <c r="N409" i="8" s="1"/>
  <c r="P408" i="8"/>
  <c r="Q408" i="8" s="1"/>
  <c r="M408" i="8"/>
  <c r="N408" i="8" s="1"/>
  <c r="P407" i="8"/>
  <c r="Q407" i="8" s="1"/>
  <c r="M405" i="8"/>
  <c r="N405" i="8" s="1"/>
  <c r="D403" i="8"/>
  <c r="P402" i="8"/>
  <c r="Q402" i="8" s="1"/>
  <c r="D402" i="8"/>
  <c r="P401" i="8"/>
  <c r="Q401" i="8" s="1"/>
  <c r="M401" i="8"/>
  <c r="N401" i="8" s="1"/>
  <c r="M400" i="8"/>
  <c r="N400" i="8" s="1"/>
  <c r="M399" i="8"/>
  <c r="N399" i="8" s="1"/>
  <c r="M398" i="8"/>
  <c r="N398" i="8" s="1"/>
  <c r="P397" i="8"/>
  <c r="Q397" i="8" s="1"/>
  <c r="M397" i="8"/>
  <c r="N397" i="8" s="1"/>
  <c r="P396" i="8"/>
  <c r="Q396" i="8" s="1"/>
  <c r="M395" i="8"/>
  <c r="N395" i="8" s="1"/>
  <c r="P394" i="8"/>
  <c r="Q394" i="8" s="1"/>
  <c r="M394" i="8"/>
  <c r="N394" i="8" s="1"/>
  <c r="N393" i="8"/>
  <c r="D392" i="8"/>
  <c r="P391" i="8"/>
  <c r="Q391" i="8" s="1"/>
  <c r="D391" i="8"/>
  <c r="P390" i="8"/>
  <c r="Q390" i="8" s="1"/>
  <c r="M390" i="8"/>
  <c r="N390" i="8" s="1"/>
  <c r="N389" i="8" s="1"/>
  <c r="D386" i="8"/>
  <c r="D376" i="8"/>
  <c r="AA374" i="8"/>
  <c r="D367" i="8"/>
  <c r="D362" i="8"/>
  <c r="D355" i="8" s="1"/>
  <c r="T356" i="8"/>
  <c r="F355" i="8"/>
  <c r="D347" i="8"/>
  <c r="D341" i="8"/>
  <c r="P339" i="8"/>
  <c r="Q339" i="8" s="1"/>
  <c r="T308" i="8"/>
  <c r="D240" i="8"/>
  <c r="D238" i="8"/>
  <c r="D232" i="8"/>
  <c r="D227" i="8"/>
  <c r="D224" i="8"/>
  <c r="F218" i="8"/>
  <c r="J209" i="8"/>
  <c r="J198" i="8"/>
  <c r="S189" i="8"/>
  <c r="S188" i="8" s="1"/>
  <c r="J189" i="8"/>
  <c r="J188" i="8" s="1"/>
  <c r="AD168" i="8"/>
  <c r="AE139" i="8"/>
  <c r="AD139" i="8" s="1"/>
  <c r="S138" i="8"/>
  <c r="T138" i="8" s="1"/>
  <c r="D138" i="8"/>
  <c r="AD137" i="8"/>
  <c r="S137" i="8"/>
  <c r="T137" i="8" s="1"/>
  <c r="AE136" i="8"/>
  <c r="AD136" i="8" s="1"/>
  <c r="D135" i="8"/>
  <c r="AE134" i="8"/>
  <c r="P134" i="8"/>
  <c r="M134" i="8"/>
  <c r="D121" i="8"/>
  <c r="D119" i="8" s="1"/>
  <c r="P109" i="8"/>
  <c r="P107" i="8"/>
  <c r="Q107" i="8" s="1"/>
  <c r="M107" i="8"/>
  <c r="N107" i="8" s="1"/>
  <c r="D107" i="8"/>
  <c r="M106" i="8"/>
  <c r="N106" i="8" s="1"/>
  <c r="D106" i="8"/>
  <c r="D102" i="8"/>
  <c r="D101" i="8"/>
  <c r="P100" i="8"/>
  <c r="Q100" i="8" s="1"/>
  <c r="P98" i="8"/>
  <c r="Q98" i="8" s="1"/>
  <c r="M98" i="8"/>
  <c r="N98" i="8" s="1"/>
  <c r="V93" i="8"/>
  <c r="W93" i="8" s="1"/>
  <c r="S93" i="8"/>
  <c r="T93" i="8" s="1"/>
  <c r="V92" i="8"/>
  <c r="W92" i="8" s="1"/>
  <c r="V91" i="8"/>
  <c r="W91" i="8" s="1"/>
  <c r="M90" i="8"/>
  <c r="N90" i="8" s="1"/>
  <c r="D90" i="8"/>
  <c r="S88" i="8"/>
  <c r="T88" i="8" s="1"/>
  <c r="M88" i="8"/>
  <c r="N88" i="8" s="1"/>
  <c r="V87" i="8"/>
  <c r="W87" i="8" s="1"/>
  <c r="M87" i="8"/>
  <c r="N87" i="8" s="1"/>
  <c r="D87" i="8"/>
  <c r="V86" i="8"/>
  <c r="W86" i="8" s="1"/>
  <c r="M85" i="8"/>
  <c r="N85" i="8" s="1"/>
  <c r="S84" i="8"/>
  <c r="T84" i="8" s="1"/>
  <c r="M84" i="8"/>
  <c r="N84" i="8" s="1"/>
  <c r="V83" i="8"/>
  <c r="W83" i="8" s="1"/>
  <c r="D81" i="8"/>
  <c r="D80" i="8" s="1"/>
  <c r="P78" i="8"/>
  <c r="Q78" i="8" s="1"/>
  <c r="D78" i="8"/>
  <c r="F63" i="8"/>
  <c r="M60" i="8"/>
  <c r="N60" i="8" s="1"/>
  <c r="M58" i="8"/>
  <c r="N58" i="8" s="1"/>
  <c r="V50" i="8"/>
  <c r="W50" i="8" s="1"/>
  <c r="S50" i="8"/>
  <c r="T50" i="8" s="1"/>
  <c r="P49" i="8"/>
  <c r="Q49" i="8" s="1"/>
  <c r="D49" i="8"/>
  <c r="P48" i="8"/>
  <c r="Q48" i="8" s="1"/>
  <c r="P47" i="8"/>
  <c r="Q47" i="8" s="1"/>
  <c r="D47" i="8"/>
  <c r="V46" i="8"/>
  <c r="W46" i="8" s="1"/>
  <c r="M46" i="8"/>
  <c r="N46" i="8" s="1"/>
  <c r="V45" i="8"/>
  <c r="W45" i="8" s="1"/>
  <c r="S45" i="8"/>
  <c r="T45" i="8" s="1"/>
  <c r="D45" i="8"/>
  <c r="P44" i="8"/>
  <c r="Q44" i="8" s="1"/>
  <c r="S43" i="8"/>
  <c r="T43" i="8" s="1"/>
  <c r="S42" i="8"/>
  <c r="T42" i="8" s="1"/>
  <c r="D42" i="8"/>
  <c r="P41" i="8"/>
  <c r="Q41" i="8" s="1"/>
  <c r="P40" i="8"/>
  <c r="Q40" i="8" s="1"/>
  <c r="D34" i="8"/>
  <c r="S32" i="8"/>
  <c r="T32" i="8" s="1"/>
  <c r="S31" i="8"/>
  <c r="T31" i="8" s="1"/>
  <c r="M31" i="8"/>
  <c r="N31" i="8" s="1"/>
  <c r="P25" i="8"/>
  <c r="Q25" i="8" s="1"/>
  <c r="S23" i="8"/>
  <c r="T23" i="8" s="1"/>
  <c r="P23" i="8"/>
  <c r="Q23" i="8" s="1"/>
  <c r="M22" i="8"/>
  <c r="N22" i="8" s="1"/>
  <c r="D21" i="8"/>
  <c r="M20" i="8"/>
  <c r="N20" i="8" s="1"/>
  <c r="D20" i="8"/>
  <c r="S18" i="8"/>
  <c r="T18" i="8" s="1"/>
  <c r="D18" i="8"/>
  <c r="P16" i="8"/>
  <c r="Q16" i="8" s="1"/>
  <c r="M15" i="8"/>
  <c r="N15" i="8" s="1"/>
  <c r="S14" i="8"/>
  <c r="T14" i="8" s="1"/>
  <c r="P14" i="8"/>
  <c r="Q14" i="8" s="1"/>
  <c r="P12" i="8"/>
  <c r="V744" i="7"/>
  <c r="V736" i="7" s="1"/>
  <c r="S743" i="7"/>
  <c r="T743" i="7" s="1"/>
  <c r="P743" i="7"/>
  <c r="Q743" i="7" s="1"/>
  <c r="M743" i="7"/>
  <c r="N743" i="7" s="1"/>
  <c r="T742" i="7"/>
  <c r="Q742" i="7"/>
  <c r="N742" i="7"/>
  <c r="S741" i="7"/>
  <c r="T741" i="7" s="1"/>
  <c r="P741" i="7"/>
  <c r="Q741" i="7" s="1"/>
  <c r="M741" i="7"/>
  <c r="N741" i="7" s="1"/>
  <c r="T740" i="7"/>
  <c r="Q740" i="7"/>
  <c r="N740" i="7"/>
  <c r="S739" i="7"/>
  <c r="T739" i="7" s="1"/>
  <c r="P739" i="7"/>
  <c r="Q739" i="7" s="1"/>
  <c r="M739" i="7"/>
  <c r="N739" i="7" s="1"/>
  <c r="S738" i="7"/>
  <c r="T738" i="7" s="1"/>
  <c r="P738" i="7"/>
  <c r="Q738" i="7" s="1"/>
  <c r="M738" i="7"/>
  <c r="N738" i="7" s="1"/>
  <c r="S737" i="7"/>
  <c r="S736" i="7" s="1"/>
  <c r="P737" i="7"/>
  <c r="P736" i="7" s="1"/>
  <c r="M737" i="7"/>
  <c r="M736" i="7" s="1"/>
  <c r="V721" i="7"/>
  <c r="P719" i="7"/>
  <c r="Q719" i="7" s="1"/>
  <c r="P718" i="7"/>
  <c r="Q718" i="7" s="1"/>
  <c r="P717" i="7"/>
  <c r="Q717" i="7" s="1"/>
  <c r="S716" i="7"/>
  <c r="T716" i="7" s="1"/>
  <c r="P715" i="7"/>
  <c r="Q715" i="7" s="1"/>
  <c r="S712" i="7"/>
  <c r="T712" i="7" s="1"/>
  <c r="P711" i="7"/>
  <c r="Q711" i="7" s="1"/>
  <c r="S709" i="7"/>
  <c r="P708" i="7"/>
  <c r="Q708" i="7" s="1"/>
  <c r="P706" i="7"/>
  <c r="S702" i="7"/>
  <c r="T702" i="7" s="1"/>
  <c r="P702" i="7"/>
  <c r="Q702" i="7" s="1"/>
  <c r="M702" i="7"/>
  <c r="N702" i="7" s="1"/>
  <c r="S701" i="7"/>
  <c r="T701" i="7" s="1"/>
  <c r="P701" i="7"/>
  <c r="Q701" i="7" s="1"/>
  <c r="M701" i="7"/>
  <c r="N701" i="7" s="1"/>
  <c r="S700" i="7"/>
  <c r="T700" i="7" s="1"/>
  <c r="P700" i="7"/>
  <c r="Q700" i="7" s="1"/>
  <c r="M700" i="7"/>
  <c r="N700" i="7" s="1"/>
  <c r="S699" i="7"/>
  <c r="T699" i="7" s="1"/>
  <c r="P699" i="7"/>
  <c r="Q699" i="7" s="1"/>
  <c r="M699" i="7"/>
  <c r="N699" i="7" s="1"/>
  <c r="S698" i="7"/>
  <c r="T698" i="7" s="1"/>
  <c r="P698" i="7"/>
  <c r="Q698" i="7" s="1"/>
  <c r="M698" i="7"/>
  <c r="N698" i="7" s="1"/>
  <c r="S697" i="7"/>
  <c r="P697" i="7"/>
  <c r="M697" i="7"/>
  <c r="S696" i="7"/>
  <c r="T696" i="7" s="1"/>
  <c r="P696" i="7"/>
  <c r="Q696" i="7" s="1"/>
  <c r="M696" i="7"/>
  <c r="N696" i="7" s="1"/>
  <c r="S695" i="7"/>
  <c r="T695" i="7" s="1"/>
  <c r="P695" i="7"/>
  <c r="Q695" i="7" s="1"/>
  <c r="M695" i="7"/>
  <c r="N695" i="7" s="1"/>
  <c r="S694" i="7"/>
  <c r="T694" i="7" s="1"/>
  <c r="P694" i="7"/>
  <c r="Q694" i="7" s="1"/>
  <c r="M694" i="7"/>
  <c r="N694" i="7" s="1"/>
  <c r="S693" i="7"/>
  <c r="T693" i="7" s="1"/>
  <c r="P693" i="7"/>
  <c r="Q693" i="7" s="1"/>
  <c r="M693" i="7"/>
  <c r="N693" i="7" s="1"/>
  <c r="S692" i="7"/>
  <c r="T692" i="7" s="1"/>
  <c r="P692" i="7"/>
  <c r="Q692" i="7" s="1"/>
  <c r="M692" i="7"/>
  <c r="N692" i="7" s="1"/>
  <c r="S691" i="7"/>
  <c r="T691" i="7" s="1"/>
  <c r="P691" i="7"/>
  <c r="Q691" i="7" s="1"/>
  <c r="M691" i="7"/>
  <c r="N691" i="7" s="1"/>
  <c r="S690" i="7"/>
  <c r="T690" i="7" s="1"/>
  <c r="P690" i="7"/>
  <c r="Q690" i="7" s="1"/>
  <c r="M690" i="7"/>
  <c r="N690" i="7" s="1"/>
  <c r="S689" i="7"/>
  <c r="T689" i="7" s="1"/>
  <c r="P689" i="7"/>
  <c r="Q689" i="7" s="1"/>
  <c r="M689" i="7"/>
  <c r="N689" i="7" s="1"/>
  <c r="S688" i="7"/>
  <c r="T688" i="7" s="1"/>
  <c r="P688" i="7"/>
  <c r="Q688" i="7" s="1"/>
  <c r="M688" i="7"/>
  <c r="N688" i="7" s="1"/>
  <c r="S687" i="7"/>
  <c r="T687" i="7" s="1"/>
  <c r="P687" i="7"/>
  <c r="Q687" i="7" s="1"/>
  <c r="M687" i="7"/>
  <c r="N687" i="7" s="1"/>
  <c r="S686" i="7"/>
  <c r="S685" i="7" s="1"/>
  <c r="P686" i="7"/>
  <c r="P685" i="7" s="1"/>
  <c r="M686" i="7"/>
  <c r="M685" i="7" s="1"/>
  <c r="D589" i="7"/>
  <c r="P588" i="7"/>
  <c r="Q588" i="7" s="1"/>
  <c r="P586" i="7"/>
  <c r="Q586" i="7" s="1"/>
  <c r="D586" i="7"/>
  <c r="P585" i="7"/>
  <c r="Q585" i="7" s="1"/>
  <c r="D585" i="7"/>
  <c r="P584" i="7"/>
  <c r="Q584" i="7" s="1"/>
  <c r="D584" i="7"/>
  <c r="P583" i="7"/>
  <c r="Q583" i="7" s="1"/>
  <c r="S581" i="7"/>
  <c r="P581" i="7"/>
  <c r="Q581" i="7" s="1"/>
  <c r="M581" i="7"/>
  <c r="N581" i="7" s="1"/>
  <c r="D581" i="7"/>
  <c r="D580" i="7"/>
  <c r="P579" i="7"/>
  <c r="D579" i="7"/>
  <c r="P578" i="7"/>
  <c r="N577" i="7"/>
  <c r="P575" i="7"/>
  <c r="D573" i="7"/>
  <c r="P571" i="7"/>
  <c r="Q571" i="7" s="1"/>
  <c r="D569" i="7"/>
  <c r="S568" i="7"/>
  <c r="D568" i="7"/>
  <c r="P567" i="7"/>
  <c r="D567" i="7"/>
  <c r="S565" i="7"/>
  <c r="P563" i="7"/>
  <c r="D563" i="7"/>
  <c r="P562" i="7"/>
  <c r="D544" i="7"/>
  <c r="D542" i="7"/>
  <c r="D539" i="7"/>
  <c r="M535" i="7"/>
  <c r="N535" i="7" s="1"/>
  <c r="D535" i="7"/>
  <c r="S534" i="7"/>
  <c r="T534" i="7" s="1"/>
  <c r="P534" i="7"/>
  <c r="Q534" i="7" s="1"/>
  <c r="M532" i="7"/>
  <c r="N532" i="7" s="1"/>
  <c r="S530" i="7"/>
  <c r="T530" i="7" s="1"/>
  <c r="P529" i="7"/>
  <c r="Q529" i="7" s="1"/>
  <c r="M529" i="7"/>
  <c r="N529" i="7" s="1"/>
  <c r="D529" i="7"/>
  <c r="P528" i="7"/>
  <c r="Q528" i="7" s="1"/>
  <c r="M528" i="7"/>
  <c r="N528" i="7" s="1"/>
  <c r="D528" i="7"/>
  <c r="P527" i="7"/>
  <c r="Q527" i="7" s="1"/>
  <c r="P525" i="7"/>
  <c r="Q525" i="7" s="1"/>
  <c r="M525" i="7"/>
  <c r="N525" i="7" s="1"/>
  <c r="P524" i="7"/>
  <c r="Q524" i="7" s="1"/>
  <c r="M524" i="7"/>
  <c r="N524" i="7" s="1"/>
  <c r="S523" i="7"/>
  <c r="T523" i="7" s="1"/>
  <c r="P523" i="7"/>
  <c r="Q523" i="7" s="1"/>
  <c r="M523" i="7"/>
  <c r="N523" i="7" s="1"/>
  <c r="S522" i="7"/>
  <c r="T522" i="7" s="1"/>
  <c r="P522" i="7"/>
  <c r="Q522" i="7" s="1"/>
  <c r="M522" i="7"/>
  <c r="N522" i="7" s="1"/>
  <c r="P519" i="7"/>
  <c r="Q519" i="7" s="1"/>
  <c r="M519" i="7"/>
  <c r="N519" i="7" s="1"/>
  <c r="D519" i="7"/>
  <c r="D518" i="7"/>
  <c r="D318" i="7"/>
  <c r="D317" i="7"/>
  <c r="D316" i="7"/>
  <c r="D315" i="7"/>
  <c r="D313" i="7"/>
  <c r="D309" i="7"/>
  <c r="D234" i="7"/>
  <c r="D226" i="7"/>
  <c r="D221" i="7"/>
  <c r="D220" i="7"/>
  <c r="D215" i="7"/>
  <c r="D214" i="7"/>
  <c r="J209" i="7"/>
  <c r="J198" i="7"/>
  <c r="J197" i="7"/>
  <c r="J196" i="7"/>
  <c r="J195" i="7"/>
  <c r="J192" i="7"/>
  <c r="J191" i="7"/>
  <c r="S190" i="7"/>
  <c r="Q189" i="7"/>
  <c r="J189" i="7"/>
  <c r="AD167" i="7"/>
  <c r="X167" i="7"/>
  <c r="T138" i="7"/>
  <c r="P137" i="7"/>
  <c r="Q137" i="7" s="1"/>
  <c r="S136" i="7"/>
  <c r="T136" i="7" s="1"/>
  <c r="S132" i="7"/>
  <c r="T132" i="7" s="1"/>
  <c r="P105" i="7"/>
  <c r="Q105" i="7" s="1"/>
  <c r="P103" i="7"/>
  <c r="Q103" i="7" s="1"/>
  <c r="M103" i="7"/>
  <c r="N103" i="7" s="1"/>
  <c r="M102" i="7"/>
  <c r="N102" i="7" s="1"/>
  <c r="P101" i="7"/>
  <c r="Q101" i="7" s="1"/>
  <c r="M101" i="7"/>
  <c r="N101" i="7" s="1"/>
  <c r="D101" i="7"/>
  <c r="D100" i="7"/>
  <c r="D99" i="7"/>
  <c r="P98" i="7"/>
  <c r="Q98" i="7" s="1"/>
  <c r="D98" i="7"/>
  <c r="M97" i="7"/>
  <c r="N97" i="7" s="1"/>
  <c r="P96" i="7"/>
  <c r="D96" i="7"/>
  <c r="V92" i="7"/>
  <c r="W92" i="7" s="1"/>
  <c r="P92" i="7"/>
  <c r="Q92" i="7" s="1"/>
  <c r="V91" i="7"/>
  <c r="W91" i="7" s="1"/>
  <c r="M91" i="7"/>
  <c r="N91" i="7" s="1"/>
  <c r="S90" i="7"/>
  <c r="T90" i="7" s="1"/>
  <c r="P90" i="7"/>
  <c r="Q90" i="7" s="1"/>
  <c r="M89" i="7"/>
  <c r="N89" i="7" s="1"/>
  <c r="S88" i="7"/>
  <c r="T88" i="7" s="1"/>
  <c r="P88" i="7"/>
  <c r="Q88" i="7" s="1"/>
  <c r="P87" i="7"/>
  <c r="Q87" i="7" s="1"/>
  <c r="M87" i="7"/>
  <c r="N87" i="7" s="1"/>
  <c r="D87" i="7"/>
  <c r="S86" i="7"/>
  <c r="T86" i="7" s="1"/>
  <c r="D86" i="7"/>
  <c r="V85" i="7"/>
  <c r="W85" i="7" s="1"/>
  <c r="V84" i="7"/>
  <c r="W84" i="7" s="1"/>
  <c r="P84" i="7"/>
  <c r="Q84" i="7" s="1"/>
  <c r="M84" i="7"/>
  <c r="N84" i="7" s="1"/>
  <c r="M82" i="7"/>
  <c r="N82" i="7" s="1"/>
  <c r="P81" i="7"/>
  <c r="Q81" i="7" s="1"/>
  <c r="M81" i="7"/>
  <c r="N81" i="7" s="1"/>
  <c r="S80" i="7"/>
  <c r="T80" i="7" s="1"/>
  <c r="P80" i="7"/>
  <c r="Q80" i="7" s="1"/>
  <c r="M76" i="7"/>
  <c r="N76" i="7" s="1"/>
  <c r="D74" i="7"/>
  <c r="P73" i="7"/>
  <c r="Q73" i="7" s="1"/>
  <c r="M73" i="7"/>
  <c r="N73" i="7" s="1"/>
  <c r="D73" i="7"/>
  <c r="P72" i="7"/>
  <c r="Q72" i="7" s="1"/>
  <c r="D70" i="7"/>
  <c r="M68" i="7"/>
  <c r="N68" i="7" s="1"/>
  <c r="M66" i="7"/>
  <c r="N66" i="7" s="1"/>
  <c r="Z64" i="7"/>
  <c r="P64" i="7"/>
  <c r="M64" i="7"/>
  <c r="D64" i="7"/>
  <c r="P61" i="7"/>
  <c r="Q61" i="7" s="1"/>
  <c r="S59" i="7"/>
  <c r="T59" i="7" s="1"/>
  <c r="P59" i="7"/>
  <c r="Q59" i="7" s="1"/>
  <c r="S58" i="7"/>
  <c r="P58" i="7"/>
  <c r="M58" i="7"/>
  <c r="S50" i="7"/>
  <c r="T50" i="7" s="1"/>
  <c r="P50" i="7"/>
  <c r="Q50" i="7" s="1"/>
  <c r="D50" i="7"/>
  <c r="D47" i="7"/>
  <c r="S46" i="7"/>
  <c r="T46" i="7" s="1"/>
  <c r="P46" i="7"/>
  <c r="Q46" i="7" s="1"/>
  <c r="M46" i="7"/>
  <c r="N46" i="7" s="1"/>
  <c r="V45" i="7"/>
  <c r="W45" i="7" s="1"/>
  <c r="V44" i="7"/>
  <c r="W44" i="7" s="1"/>
  <c r="S44" i="7"/>
  <c r="T44" i="7" s="1"/>
  <c r="P44" i="7"/>
  <c r="Q44" i="7" s="1"/>
  <c r="D42" i="7"/>
  <c r="S41" i="7"/>
  <c r="T41" i="7" s="1"/>
  <c r="P41" i="7"/>
  <c r="Q41" i="7" s="1"/>
  <c r="V40" i="7"/>
  <c r="M40" i="7"/>
  <c r="S37" i="7"/>
  <c r="T37" i="7" s="1"/>
  <c r="P37" i="7"/>
  <c r="Q37" i="7" s="1"/>
  <c r="D34" i="7"/>
  <c r="S32" i="7"/>
  <c r="T32" i="7" s="1"/>
  <c r="P32" i="7"/>
  <c r="Q32" i="7" s="1"/>
  <c r="D32" i="7"/>
  <c r="M32" i="7" s="1"/>
  <c r="S31" i="7"/>
  <c r="T31" i="7" s="1"/>
  <c r="M31" i="7"/>
  <c r="N31" i="7" s="1"/>
  <c r="D31" i="7"/>
  <c r="P30" i="7"/>
  <c r="Q30" i="7" s="1"/>
  <c r="M28" i="7"/>
  <c r="S25" i="7"/>
  <c r="T25" i="7" s="1"/>
  <c r="P25" i="7"/>
  <c r="Q25" i="7" s="1"/>
  <c r="M25" i="7"/>
  <c r="N25" i="7" s="1"/>
  <c r="D25" i="7"/>
  <c r="M24" i="7"/>
  <c r="N24" i="7" s="1"/>
  <c r="S22" i="7"/>
  <c r="T22" i="7" s="1"/>
  <c r="S21" i="7"/>
  <c r="T21" i="7" s="1"/>
  <c r="S20" i="7"/>
  <c r="T20" i="7" s="1"/>
  <c r="P20" i="7"/>
  <c r="Q20" i="7" s="1"/>
  <c r="M20" i="7"/>
  <c r="N20" i="7" s="1"/>
  <c r="S19" i="7"/>
  <c r="T19" i="7" s="1"/>
  <c r="D19" i="7"/>
  <c r="M18" i="7"/>
  <c r="N18" i="7" s="1"/>
  <c r="D18" i="7"/>
  <c r="D17" i="7"/>
  <c r="P14" i="7"/>
  <c r="Q14" i="7" s="1"/>
  <c r="P13" i="7"/>
  <c r="Q13" i="7" s="1"/>
  <c r="M13" i="7"/>
  <c r="N13" i="7" s="1"/>
  <c r="S12" i="7"/>
  <c r="P12" i="7"/>
  <c r="M12" i="7"/>
  <c r="N12" i="7" s="1"/>
  <c r="D12" i="7"/>
  <c r="V664" i="7"/>
  <c r="W664" i="7" s="1"/>
  <c r="S664" i="7"/>
  <c r="T664" i="7" s="1"/>
  <c r="P664" i="7"/>
  <c r="Q664" i="7" s="1"/>
  <c r="M664" i="7"/>
  <c r="N664" i="7" s="1"/>
  <c r="V663" i="7"/>
  <c r="W663" i="7" s="1"/>
  <c r="S663" i="7"/>
  <c r="T663" i="7" s="1"/>
  <c r="P663" i="7"/>
  <c r="Q663" i="7" s="1"/>
  <c r="M663" i="7"/>
  <c r="N663" i="7" s="1"/>
  <c r="V662" i="7"/>
  <c r="W662" i="7" s="1"/>
  <c r="S662" i="7"/>
  <c r="T662" i="7" s="1"/>
  <c r="P662" i="7"/>
  <c r="Q662" i="7" s="1"/>
  <c r="M662" i="7"/>
  <c r="N662" i="7" s="1"/>
  <c r="V661" i="7"/>
  <c r="W661" i="7" s="1"/>
  <c r="S661" i="7"/>
  <c r="T661" i="7" s="1"/>
  <c r="P661" i="7"/>
  <c r="Q661" i="7" s="1"/>
  <c r="M661" i="7"/>
  <c r="N661" i="7" s="1"/>
  <c r="V660" i="7"/>
  <c r="W660" i="7" s="1"/>
  <c r="S660" i="7"/>
  <c r="T660" i="7" s="1"/>
  <c r="P660" i="7"/>
  <c r="Q660" i="7" s="1"/>
  <c r="M660" i="7"/>
  <c r="N660" i="7" s="1"/>
  <c r="V659" i="7"/>
  <c r="W659" i="7" s="1"/>
  <c r="S659" i="7"/>
  <c r="T659" i="7" s="1"/>
  <c r="P659" i="7"/>
  <c r="Q659" i="7" s="1"/>
  <c r="M659" i="7"/>
  <c r="N659" i="7" s="1"/>
  <c r="V658" i="7"/>
  <c r="W658" i="7" s="1"/>
  <c r="S658" i="7"/>
  <c r="T658" i="7" s="1"/>
  <c r="P658" i="7"/>
  <c r="Q658" i="7" s="1"/>
  <c r="M658" i="7"/>
  <c r="N658" i="7" s="1"/>
  <c r="V657" i="7"/>
  <c r="W657" i="7" s="1"/>
  <c r="S657" i="7"/>
  <c r="T657" i="7" s="1"/>
  <c r="P657" i="7"/>
  <c r="Q657" i="7" s="1"/>
  <c r="M657" i="7"/>
  <c r="N657" i="7" s="1"/>
  <c r="V656" i="7"/>
  <c r="W656" i="7" s="1"/>
  <c r="S656" i="7"/>
  <c r="T656" i="7" s="1"/>
  <c r="P656" i="7"/>
  <c r="Q656" i="7" s="1"/>
  <c r="M656" i="7"/>
  <c r="N656" i="7" s="1"/>
  <c r="V655" i="7"/>
  <c r="W655" i="7" s="1"/>
  <c r="S655" i="7"/>
  <c r="T655" i="7" s="1"/>
  <c r="P655" i="7"/>
  <c r="Q655" i="7" s="1"/>
  <c r="M655" i="7"/>
  <c r="N655" i="7" s="1"/>
  <c r="V654" i="7"/>
  <c r="W654" i="7" s="1"/>
  <c r="S654" i="7"/>
  <c r="T654" i="7" s="1"/>
  <c r="P654" i="7"/>
  <c r="Q654" i="7" s="1"/>
  <c r="M654" i="7"/>
  <c r="N654" i="7" s="1"/>
  <c r="V653" i="7"/>
  <c r="W653" i="7" s="1"/>
  <c r="S653" i="7"/>
  <c r="T653" i="7" s="1"/>
  <c r="P653" i="7"/>
  <c r="Q653" i="7" s="1"/>
  <c r="M653" i="7"/>
  <c r="N653" i="7" s="1"/>
  <c r="V652" i="7"/>
  <c r="W652" i="7" s="1"/>
  <c r="S652" i="7"/>
  <c r="T652" i="7" s="1"/>
  <c r="P652" i="7"/>
  <c r="Q652" i="7" s="1"/>
  <c r="M652" i="7"/>
  <c r="N652" i="7" s="1"/>
  <c r="V651" i="7"/>
  <c r="W651" i="7" s="1"/>
  <c r="S651" i="7"/>
  <c r="T651" i="7" s="1"/>
  <c r="P651" i="7"/>
  <c r="Q651" i="7" s="1"/>
  <c r="M651" i="7"/>
  <c r="N651" i="7" s="1"/>
  <c r="V650" i="7"/>
  <c r="W650" i="7" s="1"/>
  <c r="S650" i="7"/>
  <c r="T650" i="7" s="1"/>
  <c r="P650" i="7"/>
  <c r="Q650" i="7" s="1"/>
  <c r="M650" i="7"/>
  <c r="N650" i="7" s="1"/>
  <c r="V649" i="7"/>
  <c r="W649" i="7" s="1"/>
  <c r="S649" i="7"/>
  <c r="T649" i="7" s="1"/>
  <c r="P649" i="7"/>
  <c r="Q649" i="7" s="1"/>
  <c r="M649" i="7"/>
  <c r="N649" i="7" s="1"/>
  <c r="V648" i="7"/>
  <c r="W648" i="7" s="1"/>
  <c r="S648" i="7"/>
  <c r="T648" i="7" s="1"/>
  <c r="P648" i="7"/>
  <c r="Q648" i="7" s="1"/>
  <c r="M648" i="7"/>
  <c r="N648" i="7" s="1"/>
  <c r="V647" i="7"/>
  <c r="W647" i="7" s="1"/>
  <c r="S647" i="7"/>
  <c r="T647" i="7" s="1"/>
  <c r="P647" i="7"/>
  <c r="Q647" i="7" s="1"/>
  <c r="M647" i="7"/>
  <c r="N647" i="7" s="1"/>
  <c r="V646" i="7"/>
  <c r="W646" i="7" s="1"/>
  <c r="S646" i="7"/>
  <c r="T646" i="7" s="1"/>
  <c r="P646" i="7"/>
  <c r="Q646" i="7" s="1"/>
  <c r="M646" i="7"/>
  <c r="N646" i="7" s="1"/>
  <c r="V645" i="7"/>
  <c r="S645" i="7"/>
  <c r="P645" i="7"/>
  <c r="M645" i="7"/>
  <c r="S642" i="7"/>
  <c r="T642" i="7" s="1"/>
  <c r="P642" i="7"/>
  <c r="M642" i="7"/>
  <c r="N642" i="7" s="1"/>
  <c r="S641" i="7"/>
  <c r="T641" i="7" s="1"/>
  <c r="P641" i="7"/>
  <c r="Q641" i="7" s="1"/>
  <c r="M641" i="7"/>
  <c r="N641" i="7" s="1"/>
  <c r="P640" i="7"/>
  <c r="Q640" i="7" s="1"/>
  <c r="M640" i="7"/>
  <c r="N640" i="7" s="1"/>
  <c r="S639" i="7"/>
  <c r="T639" i="7" s="1"/>
  <c r="P639" i="7"/>
  <c r="Q639" i="7" s="1"/>
  <c r="M639" i="7"/>
  <c r="N639" i="7" s="1"/>
  <c r="S638" i="7"/>
  <c r="T638" i="7" s="1"/>
  <c r="P638" i="7"/>
  <c r="Q638" i="7" s="1"/>
  <c r="M638" i="7"/>
  <c r="N638" i="7" s="1"/>
  <c r="P637" i="7"/>
  <c r="M637" i="7"/>
  <c r="N637" i="7" s="1"/>
  <c r="P636" i="7"/>
  <c r="Q636" i="7" s="1"/>
  <c r="M636" i="7"/>
  <c r="N636" i="7" s="1"/>
  <c r="P635" i="7"/>
  <c r="Q635" i="7" s="1"/>
  <c r="M635" i="7"/>
  <c r="N635" i="7" s="1"/>
  <c r="S634" i="7"/>
  <c r="T634" i="7" s="1"/>
  <c r="P634" i="7"/>
  <c r="Q634" i="7" s="1"/>
  <c r="M634" i="7"/>
  <c r="N634" i="7" s="1"/>
  <c r="P633" i="7"/>
  <c r="Q633" i="7" s="1"/>
  <c r="M633" i="7"/>
  <c r="N633" i="7" s="1"/>
  <c r="P632" i="7"/>
  <c r="M632" i="7"/>
  <c r="N632" i="7" s="1"/>
  <c r="P631" i="7"/>
  <c r="Q631" i="7" s="1"/>
  <c r="M631" i="7"/>
  <c r="N631" i="7" s="1"/>
  <c r="S630" i="7"/>
  <c r="P630" i="7"/>
  <c r="Q630" i="7" s="1"/>
  <c r="M630" i="7"/>
  <c r="N630" i="7" s="1"/>
  <c r="S629" i="7"/>
  <c r="P629" i="7"/>
  <c r="Q629" i="7" s="1"/>
  <c r="M629" i="7"/>
  <c r="N629" i="7" s="1"/>
  <c r="S628" i="7"/>
  <c r="P628" i="7"/>
  <c r="Q628" i="7" s="1"/>
  <c r="M628" i="7"/>
  <c r="N628" i="7" s="1"/>
  <c r="S627" i="7"/>
  <c r="P627" i="7"/>
  <c r="Q627" i="7" s="1"/>
  <c r="M627" i="7"/>
  <c r="N627" i="7" s="1"/>
  <c r="P626" i="7"/>
  <c r="M626" i="7"/>
  <c r="N626" i="7" s="1"/>
  <c r="P625" i="7"/>
  <c r="M625" i="7"/>
  <c r="N625" i="7" s="1"/>
  <c r="P592" i="7"/>
  <c r="S591" i="7"/>
  <c r="P591" i="7"/>
  <c r="Q591" i="7" s="1"/>
  <c r="D591" i="7"/>
  <c r="S590" i="7"/>
  <c r="P590" i="7"/>
  <c r="Q590" i="7" s="1"/>
  <c r="D590" i="7"/>
  <c r="S589" i="7"/>
  <c r="D588" i="7"/>
  <c r="P587" i="7"/>
  <c r="Q587" i="7" s="1"/>
  <c r="D587" i="7"/>
  <c r="S586" i="7"/>
  <c r="S585" i="7"/>
  <c r="S583" i="7"/>
  <c r="S582" i="7"/>
  <c r="P582" i="7"/>
  <c r="D582" i="7"/>
  <c r="S580" i="7"/>
  <c r="P580" i="7"/>
  <c r="Q580" i="7" s="1"/>
  <c r="M578" i="7"/>
  <c r="D578" i="7"/>
  <c r="S574" i="7"/>
  <c r="P574" i="7"/>
  <c r="Q574" i="7" s="1"/>
  <c r="D574" i="7"/>
  <c r="P573" i="7"/>
  <c r="P572" i="7"/>
  <c r="D572" i="7"/>
  <c r="D571" i="7"/>
  <c r="P570" i="7"/>
  <c r="D570" i="7"/>
  <c r="S569" i="7"/>
  <c r="D566" i="7"/>
  <c r="P565" i="7"/>
  <c r="D565" i="7"/>
  <c r="P564" i="7"/>
  <c r="Q564" i="7" s="1"/>
  <c r="S563" i="7"/>
  <c r="D562" i="7"/>
  <c r="D561" i="7"/>
  <c r="D543" i="7"/>
  <c r="D541" i="7"/>
  <c r="D540" i="7"/>
  <c r="D538" i="7"/>
  <c r="P535" i="7"/>
  <c r="Q535" i="7" s="1"/>
  <c r="M534" i="7"/>
  <c r="N534" i="7" s="1"/>
  <c r="D534" i="7"/>
  <c r="P533" i="7"/>
  <c r="Q533" i="7" s="1"/>
  <c r="M533" i="7"/>
  <c r="N533" i="7" s="1"/>
  <c r="D533" i="7"/>
  <c r="P532" i="7"/>
  <c r="Q532" i="7" s="1"/>
  <c r="P531" i="7"/>
  <c r="Q531" i="7" s="1"/>
  <c r="M531" i="7"/>
  <c r="N531" i="7" s="1"/>
  <c r="D531" i="7"/>
  <c r="P530" i="7"/>
  <c r="Q530" i="7" s="1"/>
  <c r="M530" i="7"/>
  <c r="N530" i="7" s="1"/>
  <c r="M527" i="7"/>
  <c r="N527" i="7" s="1"/>
  <c r="D527" i="7"/>
  <c r="S526" i="7"/>
  <c r="T526" i="7" s="1"/>
  <c r="P526" i="7"/>
  <c r="Q526" i="7" s="1"/>
  <c r="S521" i="7"/>
  <c r="T521" i="7" s="1"/>
  <c r="P521" i="7"/>
  <c r="Q521" i="7" s="1"/>
  <c r="M521" i="7"/>
  <c r="N521" i="7" s="1"/>
  <c r="D521" i="7"/>
  <c r="S520" i="7"/>
  <c r="P520" i="7"/>
  <c r="Q520" i="7" s="1"/>
  <c r="M520" i="7"/>
  <c r="N520" i="7" s="1"/>
  <c r="D520" i="7"/>
  <c r="P518" i="7"/>
  <c r="M518" i="7"/>
  <c r="D217" i="7"/>
  <c r="D216" i="7"/>
  <c r="D213" i="7"/>
  <c r="J207" i="7"/>
  <c r="J206" i="7"/>
  <c r="J204" i="7"/>
  <c r="J194" i="7"/>
  <c r="J193" i="7"/>
  <c r="S189" i="7"/>
  <c r="S188" i="7" s="1"/>
  <c r="AA167" i="7"/>
  <c r="M160" i="7"/>
  <c r="N160" i="7" s="1"/>
  <c r="Q138" i="7"/>
  <c r="N138" i="7"/>
  <c r="M137" i="7"/>
  <c r="N137" i="7" s="1"/>
  <c r="S133" i="7"/>
  <c r="T133" i="7" s="1"/>
  <c r="P133" i="7"/>
  <c r="M133" i="7"/>
  <c r="P106" i="7"/>
  <c r="Q106" i="7" s="1"/>
  <c r="D106" i="7"/>
  <c r="D105" i="7"/>
  <c r="D103" i="7"/>
  <c r="P102" i="7"/>
  <c r="Q102" i="7" s="1"/>
  <c r="M100" i="7"/>
  <c r="N100" i="7" s="1"/>
  <c r="M99" i="7"/>
  <c r="N99" i="7" s="1"/>
  <c r="M98" i="7"/>
  <c r="N98" i="7" s="1"/>
  <c r="M96" i="7"/>
  <c r="S93" i="7"/>
  <c r="T93" i="7" s="1"/>
  <c r="M93" i="7"/>
  <c r="N93" i="7" s="1"/>
  <c r="S91" i="7"/>
  <c r="T91" i="7" s="1"/>
  <c r="V90" i="7"/>
  <c r="W90" i="7" s="1"/>
  <c r="D90" i="7"/>
  <c r="V86" i="7"/>
  <c r="W86" i="7" s="1"/>
  <c r="M85" i="7"/>
  <c r="N85" i="7" s="1"/>
  <c r="V83" i="7"/>
  <c r="W83" i="7" s="1"/>
  <c r="M83" i="7"/>
  <c r="N83" i="7" s="1"/>
  <c r="V82" i="7"/>
  <c r="W82" i="7" s="1"/>
  <c r="V81" i="7"/>
  <c r="W81" i="7" s="1"/>
  <c r="S81" i="7"/>
  <c r="T81" i="7" s="1"/>
  <c r="D81" i="7"/>
  <c r="M77" i="7"/>
  <c r="N77" i="7" s="1"/>
  <c r="M71" i="7"/>
  <c r="N71" i="7" s="1"/>
  <c r="D71" i="7"/>
  <c r="P70" i="7"/>
  <c r="Q70" i="7" s="1"/>
  <c r="D69" i="7"/>
  <c r="D68" i="7"/>
  <c r="P67" i="7"/>
  <c r="Q67" i="7" s="1"/>
  <c r="D66" i="7"/>
  <c r="M65" i="7"/>
  <c r="N65" i="7" s="1"/>
  <c r="D65" i="7"/>
  <c r="P60" i="7"/>
  <c r="Q60" i="7" s="1"/>
  <c r="M59" i="7"/>
  <c r="N59" i="7" s="1"/>
  <c r="V50" i="7"/>
  <c r="W50" i="7" s="1"/>
  <c r="M50" i="7"/>
  <c r="N50" i="7" s="1"/>
  <c r="V49" i="7"/>
  <c r="W49" i="7" s="1"/>
  <c r="P49" i="7"/>
  <c r="Q49" i="7" s="1"/>
  <c r="D49" i="7"/>
  <c r="V48" i="7"/>
  <c r="W48" i="7" s="1"/>
  <c r="D48" i="7"/>
  <c r="M47" i="7"/>
  <c r="N47" i="7" s="1"/>
  <c r="D46" i="7"/>
  <c r="S45" i="7"/>
  <c r="T45" i="7" s="1"/>
  <c r="M45" i="7"/>
  <c r="N45" i="7" s="1"/>
  <c r="D45" i="7"/>
  <c r="V43" i="7"/>
  <c r="W43" i="7" s="1"/>
  <c r="M42" i="7"/>
  <c r="N42" i="7" s="1"/>
  <c r="M37" i="7"/>
  <c r="N37" i="7" s="1"/>
  <c r="M30" i="7"/>
  <c r="N30" i="7" s="1"/>
  <c r="P24" i="7"/>
  <c r="Q24" i="7" s="1"/>
  <c r="M21" i="7"/>
  <c r="N21" i="7" s="1"/>
  <c r="P18" i="7"/>
  <c r="Q18" i="7" s="1"/>
  <c r="P17" i="7"/>
  <c r="Q17" i="7" s="1"/>
  <c r="M17" i="7"/>
  <c r="N17" i="7" s="1"/>
  <c r="P16" i="7"/>
  <c r="Q16" i="7" s="1"/>
  <c r="S15" i="7"/>
  <c r="T15" i="7" s="1"/>
  <c r="M15" i="7"/>
  <c r="N15" i="7" s="1"/>
  <c r="M14" i="7"/>
  <c r="N14" i="7" s="1"/>
  <c r="D13" i="7"/>
  <c r="S501" i="7"/>
  <c r="T501" i="7" s="1"/>
  <c r="S500" i="7"/>
  <c r="T500" i="7" s="1"/>
  <c r="S499" i="7"/>
  <c r="T499" i="7" s="1"/>
  <c r="S498" i="7"/>
  <c r="T498" i="7" s="1"/>
  <c r="S497" i="7"/>
  <c r="T497" i="7" s="1"/>
  <c r="P496" i="7"/>
  <c r="Q496" i="7" s="1"/>
  <c r="M496" i="7"/>
  <c r="S495" i="7"/>
  <c r="T495" i="7" s="1"/>
  <c r="P495" i="7"/>
  <c r="Q495" i="7" s="1"/>
  <c r="M495" i="7"/>
  <c r="N495" i="7" s="1"/>
  <c r="S494" i="7"/>
  <c r="T494" i="7" s="1"/>
  <c r="P494" i="7"/>
  <c r="Q494" i="7" s="1"/>
  <c r="M494" i="7"/>
  <c r="N494" i="7" s="1"/>
  <c r="S493" i="7"/>
  <c r="T493" i="7" s="1"/>
  <c r="P493" i="7"/>
  <c r="Q493" i="7" s="1"/>
  <c r="M493" i="7"/>
  <c r="N493" i="7" s="1"/>
  <c r="S492" i="7"/>
  <c r="T492" i="7" s="1"/>
  <c r="P492" i="7"/>
  <c r="Q492" i="7" s="1"/>
  <c r="M492" i="7"/>
  <c r="N492" i="7" s="1"/>
  <c r="S491" i="7"/>
  <c r="T491" i="7" s="1"/>
  <c r="P491" i="7"/>
  <c r="Q491" i="7" s="1"/>
  <c r="M491" i="7"/>
  <c r="N491" i="7" s="1"/>
  <c r="S490" i="7"/>
  <c r="T490" i="7" s="1"/>
  <c r="P490" i="7"/>
  <c r="Q490" i="7" s="1"/>
  <c r="M490" i="7"/>
  <c r="N490" i="7" s="1"/>
  <c r="S489" i="7"/>
  <c r="T489" i="7" s="1"/>
  <c r="P489" i="7"/>
  <c r="Q489" i="7" s="1"/>
  <c r="M489" i="7"/>
  <c r="N489" i="7" s="1"/>
  <c r="S488" i="7"/>
  <c r="T488" i="7" s="1"/>
  <c r="P488" i="7"/>
  <c r="Q488" i="7" s="1"/>
  <c r="M488" i="7"/>
  <c r="N488" i="7" s="1"/>
  <c r="S487" i="7"/>
  <c r="T487" i="7" s="1"/>
  <c r="P487" i="7"/>
  <c r="Q487" i="7" s="1"/>
  <c r="M487" i="7"/>
  <c r="N487" i="7" s="1"/>
  <c r="S486" i="7"/>
  <c r="P486" i="7"/>
  <c r="M486" i="7"/>
  <c r="F485" i="7"/>
  <c r="Q483" i="7"/>
  <c r="Q482" i="7"/>
  <c r="T479" i="7"/>
  <c r="Q478" i="7"/>
  <c r="S470" i="7"/>
  <c r="T470" i="7" s="1"/>
  <c r="P470" i="7"/>
  <c r="Q470" i="7" s="1"/>
  <c r="S467" i="7"/>
  <c r="P467" i="7"/>
  <c r="Q467" i="7" s="1"/>
  <c r="P466" i="7"/>
  <c r="P465" i="7"/>
  <c r="P378" i="7"/>
  <c r="Q378" i="7" s="1"/>
  <c r="M378" i="7"/>
  <c r="N378" i="7" s="1"/>
  <c r="P377" i="7"/>
  <c r="Q377" i="7" s="1"/>
  <c r="M377" i="7"/>
  <c r="N377" i="7" s="1"/>
  <c r="P376" i="7"/>
  <c r="Q376" i="7" s="1"/>
  <c r="M376" i="7"/>
  <c r="N376" i="7" s="1"/>
  <c r="P375" i="7"/>
  <c r="Q375" i="7" s="1"/>
  <c r="M375" i="7"/>
  <c r="N375" i="7" s="1"/>
  <c r="P374" i="7"/>
  <c r="Q374" i="7" s="1"/>
  <c r="M374" i="7"/>
  <c r="N374" i="7" s="1"/>
  <c r="P373" i="7"/>
  <c r="Q373" i="7" s="1"/>
  <c r="M373" i="7"/>
  <c r="N373" i="7" s="1"/>
  <c r="P372" i="7"/>
  <c r="Q372" i="7" s="1"/>
  <c r="M372" i="7"/>
  <c r="N372" i="7" s="1"/>
  <c r="P371" i="7"/>
  <c r="Q371" i="7" s="1"/>
  <c r="M371" i="7"/>
  <c r="N371" i="7" s="1"/>
  <c r="P370" i="7"/>
  <c r="Q370" i="7" s="1"/>
  <c r="M370" i="7"/>
  <c r="N370" i="7" s="1"/>
  <c r="P369" i="7"/>
  <c r="Q369" i="7" s="1"/>
  <c r="M369" i="7"/>
  <c r="N369" i="7" s="1"/>
  <c r="P368" i="7"/>
  <c r="Q368" i="7" s="1"/>
  <c r="M368" i="7"/>
  <c r="N368" i="7" s="1"/>
  <c r="P367" i="7"/>
  <c r="Q367" i="7" s="1"/>
  <c r="M367" i="7"/>
  <c r="N367" i="7" s="1"/>
  <c r="P366" i="7"/>
  <c r="Q366" i="7" s="1"/>
  <c r="M366" i="7"/>
  <c r="N366" i="7" s="1"/>
  <c r="P365" i="7"/>
  <c r="Q365" i="7" s="1"/>
  <c r="M365" i="7"/>
  <c r="N365" i="7" s="1"/>
  <c r="P364" i="7"/>
  <c r="Q364" i="7" s="1"/>
  <c r="M364" i="7"/>
  <c r="N364" i="7" s="1"/>
  <c r="P363" i="7"/>
  <c r="Q363" i="7" s="1"/>
  <c r="M363" i="7"/>
  <c r="N363" i="7" s="1"/>
  <c r="Q362" i="7"/>
  <c r="N362" i="7"/>
  <c r="P361" i="7"/>
  <c r="Q361" i="7" s="1"/>
  <c r="M361" i="7"/>
  <c r="N361" i="7" s="1"/>
  <c r="P360" i="7"/>
  <c r="Q360" i="7" s="1"/>
  <c r="M360" i="7"/>
  <c r="N360" i="7" s="1"/>
  <c r="P359" i="7"/>
  <c r="M359" i="7"/>
  <c r="T325" i="7"/>
  <c r="T324" i="7" s="1"/>
  <c r="D321" i="7"/>
  <c r="D320" i="7"/>
  <c r="D319" i="7"/>
  <c r="D314" i="7"/>
  <c r="D310" i="7"/>
  <c r="D228" i="7"/>
  <c r="D218" i="7"/>
  <c r="J208" i="7"/>
  <c r="Q190" i="7"/>
  <c r="J190" i="7"/>
  <c r="F167" i="7"/>
  <c r="P160" i="7"/>
  <c r="S137" i="7"/>
  <c r="T137" i="7" s="1"/>
  <c r="P136" i="7"/>
  <c r="Q136" i="7" s="1"/>
  <c r="M136" i="7"/>
  <c r="N136" i="7" s="1"/>
  <c r="S135" i="7"/>
  <c r="T135" i="7" s="1"/>
  <c r="P135" i="7"/>
  <c r="Q135" i="7" s="1"/>
  <c r="M135" i="7"/>
  <c r="N135" i="7" s="1"/>
  <c r="D135" i="7"/>
  <c r="D116" i="7"/>
  <c r="D110" i="7"/>
  <c r="M106" i="7"/>
  <c r="N106" i="7" s="1"/>
  <c r="M105" i="7"/>
  <c r="N105" i="7" s="1"/>
  <c r="P104" i="7"/>
  <c r="Q104" i="7" s="1"/>
  <c r="M104" i="7"/>
  <c r="N104" i="7" s="1"/>
  <c r="D104" i="7"/>
  <c r="D102" i="7"/>
  <c r="P100" i="7"/>
  <c r="Q100" i="7" s="1"/>
  <c r="P99" i="7"/>
  <c r="Q99" i="7" s="1"/>
  <c r="P97" i="7"/>
  <c r="Q97" i="7" s="1"/>
  <c r="V93" i="7"/>
  <c r="W93" i="7" s="1"/>
  <c r="P93" i="7"/>
  <c r="Q93" i="7" s="1"/>
  <c r="D93" i="7"/>
  <c r="S92" i="7"/>
  <c r="T92" i="7" s="1"/>
  <c r="M92" i="7"/>
  <c r="N92" i="7" s="1"/>
  <c r="D92" i="7"/>
  <c r="P91" i="7"/>
  <c r="Q91" i="7" s="1"/>
  <c r="M90" i="7"/>
  <c r="N90" i="7" s="1"/>
  <c r="V89" i="7"/>
  <c r="W89" i="7" s="1"/>
  <c r="S89" i="7"/>
  <c r="T89" i="7" s="1"/>
  <c r="P89" i="7"/>
  <c r="Q89" i="7" s="1"/>
  <c r="V88" i="7"/>
  <c r="W88" i="7" s="1"/>
  <c r="M88" i="7"/>
  <c r="N88" i="7" s="1"/>
  <c r="V87" i="7"/>
  <c r="W87" i="7" s="1"/>
  <c r="S87" i="7"/>
  <c r="T87" i="7" s="1"/>
  <c r="P86" i="7"/>
  <c r="Q86" i="7" s="1"/>
  <c r="M86" i="7"/>
  <c r="N86" i="7" s="1"/>
  <c r="S85" i="7"/>
  <c r="T85" i="7" s="1"/>
  <c r="P85" i="7"/>
  <c r="Q85" i="7" s="1"/>
  <c r="D85" i="7"/>
  <c r="S84" i="7"/>
  <c r="T84" i="7" s="1"/>
  <c r="D84" i="7"/>
  <c r="S83" i="7"/>
  <c r="T83" i="7" s="1"/>
  <c r="P83" i="7"/>
  <c r="Q83" i="7" s="1"/>
  <c r="D83" i="7"/>
  <c r="S82" i="7"/>
  <c r="T82" i="7" s="1"/>
  <c r="P82" i="7"/>
  <c r="Q82" i="7" s="1"/>
  <c r="V80" i="7"/>
  <c r="W80" i="7" s="1"/>
  <c r="M80" i="7"/>
  <c r="N80" i="7" s="1"/>
  <c r="D80" i="7"/>
  <c r="P77" i="7"/>
  <c r="Q77" i="7" s="1"/>
  <c r="P76" i="7"/>
  <c r="Q76" i="7" s="1"/>
  <c r="P75" i="7"/>
  <c r="Q75" i="7" s="1"/>
  <c r="M75" i="7"/>
  <c r="N75" i="7" s="1"/>
  <c r="D75" i="7"/>
  <c r="P74" i="7"/>
  <c r="Q74" i="7" s="1"/>
  <c r="M74" i="7"/>
  <c r="N74" i="7" s="1"/>
  <c r="M72" i="7"/>
  <c r="N72" i="7" s="1"/>
  <c r="D72" i="7"/>
  <c r="P71" i="7"/>
  <c r="Q71" i="7" s="1"/>
  <c r="M70" i="7"/>
  <c r="N70" i="7" s="1"/>
  <c r="P69" i="7"/>
  <c r="Q69" i="7" s="1"/>
  <c r="M69" i="7"/>
  <c r="N69" i="7" s="1"/>
  <c r="P68" i="7"/>
  <c r="Q68" i="7" s="1"/>
  <c r="M67" i="7"/>
  <c r="N67" i="7" s="1"/>
  <c r="D67" i="7"/>
  <c r="P66" i="7"/>
  <c r="Q66" i="7" s="1"/>
  <c r="P65" i="7"/>
  <c r="Q65" i="7" s="1"/>
  <c r="S60" i="7"/>
  <c r="T60" i="7" s="1"/>
  <c r="M60" i="7"/>
  <c r="N60" i="7" s="1"/>
  <c r="S49" i="7"/>
  <c r="T49" i="7" s="1"/>
  <c r="M49" i="7"/>
  <c r="N49" i="7" s="1"/>
  <c r="S48" i="7"/>
  <c r="T48" i="7" s="1"/>
  <c r="P48" i="7"/>
  <c r="Q48" i="7" s="1"/>
  <c r="M48" i="7"/>
  <c r="N48" i="7" s="1"/>
  <c r="V47" i="7"/>
  <c r="W47" i="7" s="1"/>
  <c r="S47" i="7"/>
  <c r="T47" i="7" s="1"/>
  <c r="P47" i="7"/>
  <c r="Q47" i="7" s="1"/>
  <c r="V46" i="7"/>
  <c r="W46" i="7" s="1"/>
  <c r="P45" i="7"/>
  <c r="Q45" i="7" s="1"/>
  <c r="M44" i="7"/>
  <c r="N44" i="7" s="1"/>
  <c r="D44" i="7"/>
  <c r="S43" i="7"/>
  <c r="T43" i="7" s="1"/>
  <c r="P43" i="7"/>
  <c r="Q43" i="7" s="1"/>
  <c r="M43" i="7"/>
  <c r="N43" i="7" s="1"/>
  <c r="D43" i="7"/>
  <c r="V42" i="7"/>
  <c r="W42" i="7" s="1"/>
  <c r="S42" i="7"/>
  <c r="T42" i="7" s="1"/>
  <c r="P42" i="7"/>
  <c r="Q42" i="7" s="1"/>
  <c r="V41" i="7"/>
  <c r="W41" i="7" s="1"/>
  <c r="M41" i="7"/>
  <c r="N41" i="7" s="1"/>
  <c r="D41" i="7"/>
  <c r="S40" i="7"/>
  <c r="P40" i="7"/>
  <c r="D40" i="7"/>
  <c r="D36" i="7"/>
  <c r="D33" i="7"/>
  <c r="P31" i="7"/>
  <c r="Q31" i="7" s="1"/>
  <c r="S30" i="7"/>
  <c r="P28" i="7"/>
  <c r="S24" i="7"/>
  <c r="T24" i="7" s="1"/>
  <c r="S23" i="7"/>
  <c r="T23" i="7" s="1"/>
  <c r="P23" i="7"/>
  <c r="Q23" i="7" s="1"/>
  <c r="M23" i="7"/>
  <c r="N23" i="7" s="1"/>
  <c r="D23" i="7"/>
  <c r="P22" i="7"/>
  <c r="Q22" i="7" s="1"/>
  <c r="M22" i="7"/>
  <c r="N22" i="7" s="1"/>
  <c r="D22" i="7"/>
  <c r="P21" i="7"/>
  <c r="Q21" i="7" s="1"/>
  <c r="D21" i="7"/>
  <c r="D20" i="7"/>
  <c r="P19" i="7"/>
  <c r="Q19" i="7" s="1"/>
  <c r="M19" i="7"/>
  <c r="N19" i="7" s="1"/>
  <c r="S18" i="7"/>
  <c r="T18" i="7" s="1"/>
  <c r="S17" i="7"/>
  <c r="T17" i="7" s="1"/>
  <c r="S16" i="7"/>
  <c r="T16" i="7" s="1"/>
  <c r="M16" i="7"/>
  <c r="N16" i="7" s="1"/>
  <c r="D16" i="7"/>
  <c r="P15" i="7"/>
  <c r="Q15" i="7" s="1"/>
  <c r="D15" i="7"/>
  <c r="S14" i="7"/>
  <c r="T14" i="7" s="1"/>
  <c r="S13" i="7"/>
  <c r="T13" i="7" s="1"/>
  <c r="F517" i="6"/>
  <c r="D672" i="6"/>
  <c r="X730" i="6"/>
  <c r="F730" i="6"/>
  <c r="D606" i="6"/>
  <c r="D694" i="6"/>
  <c r="D687" i="6"/>
  <c r="D416" i="6"/>
  <c r="D770" i="6"/>
  <c r="D686" i="6"/>
  <c r="D772" i="6"/>
  <c r="D773" i="6"/>
  <c r="D659" i="6"/>
  <c r="D674" i="6"/>
  <c r="AA718" i="6"/>
  <c r="D679" i="6"/>
  <c r="F676" i="6"/>
  <c r="D670" i="6"/>
  <c r="D668" i="6"/>
  <c r="D566" i="6"/>
  <c r="D683" i="6"/>
  <c r="D665" i="6"/>
  <c r="D671" i="6"/>
  <c r="D567" i="6"/>
  <c r="D413" i="6"/>
  <c r="D680" i="6"/>
  <c r="D676" i="6"/>
  <c r="D673" i="6"/>
  <c r="D657" i="6"/>
  <c r="D565" i="6"/>
  <c r="D696" i="6"/>
  <c r="D691" i="6"/>
  <c r="D684" i="6"/>
  <c r="D428" i="6"/>
  <c r="D406" i="6"/>
  <c r="D688" i="6"/>
  <c r="D390" i="6"/>
  <c r="D423" i="6"/>
  <c r="D425" i="6"/>
  <c r="D383" i="6"/>
  <c r="D375" i="6"/>
  <c r="D626" i="6"/>
  <c r="D560" i="6"/>
  <c r="D552" i="6"/>
  <c r="D352" i="6"/>
  <c r="D426" i="6"/>
  <c r="D695" i="6"/>
  <c r="D690" i="6"/>
  <c r="D557" i="6"/>
  <c r="D554" i="6"/>
  <c r="D624" i="6"/>
  <c r="F609" i="6"/>
  <c r="D692" i="6"/>
  <c r="D689" i="6"/>
  <c r="D545" i="6"/>
  <c r="AE134" i="6"/>
  <c r="D547" i="6"/>
  <c r="D392" i="6"/>
  <c r="D81" i="6"/>
  <c r="F248" i="6"/>
  <c r="V778" i="6"/>
  <c r="S777" i="6"/>
  <c r="T777" i="6" s="1"/>
  <c r="P777" i="6"/>
  <c r="Q777" i="6" s="1"/>
  <c r="M777" i="6"/>
  <c r="N777" i="6" s="1"/>
  <c r="T776" i="6"/>
  <c r="Q776" i="6"/>
  <c r="N776" i="6"/>
  <c r="S775" i="6"/>
  <c r="T775" i="6" s="1"/>
  <c r="P775" i="6"/>
  <c r="Q775" i="6" s="1"/>
  <c r="M775" i="6"/>
  <c r="N775" i="6" s="1"/>
  <c r="T774" i="6"/>
  <c r="Q774" i="6"/>
  <c r="N774" i="6"/>
  <c r="S773" i="6"/>
  <c r="T773" i="6" s="1"/>
  <c r="P773" i="6"/>
  <c r="Q773" i="6" s="1"/>
  <c r="M773" i="6"/>
  <c r="N773" i="6" s="1"/>
  <c r="S772" i="6"/>
  <c r="T772" i="6" s="1"/>
  <c r="P772" i="6"/>
  <c r="Q772" i="6" s="1"/>
  <c r="M772" i="6"/>
  <c r="N772" i="6" s="1"/>
  <c r="S771" i="6"/>
  <c r="P771" i="6"/>
  <c r="M771" i="6"/>
  <c r="V755" i="6"/>
  <c r="W755" i="6" s="1"/>
  <c r="P753" i="6"/>
  <c r="Q753" i="6" s="1"/>
  <c r="P752" i="6"/>
  <c r="Q752" i="6" s="1"/>
  <c r="P751" i="6"/>
  <c r="Q751" i="6" s="1"/>
  <c r="S750" i="6"/>
  <c r="T750" i="6" s="1"/>
  <c r="P749" i="6"/>
  <c r="Q749" i="6" s="1"/>
  <c r="S746" i="6"/>
  <c r="T746" i="6" s="1"/>
  <c r="P745" i="6"/>
  <c r="Q745" i="6" s="1"/>
  <c r="S743" i="6"/>
  <c r="T743" i="6" s="1"/>
  <c r="P742" i="6"/>
  <c r="Q742" i="6" s="1"/>
  <c r="P740" i="6"/>
  <c r="Q740" i="6" s="1"/>
  <c r="M613" i="6"/>
  <c r="D664" i="6"/>
  <c r="D660" i="6"/>
  <c r="D658" i="6"/>
  <c r="D603" i="6"/>
  <c r="D576" i="6"/>
  <c r="D556" i="6"/>
  <c r="D422" i="6"/>
  <c r="AD718" i="6"/>
  <c r="X718" i="6"/>
  <c r="D667" i="6"/>
  <c r="D666" i="6"/>
  <c r="D662" i="6"/>
  <c r="D575" i="6"/>
  <c r="D561" i="6"/>
  <c r="D558" i="6"/>
  <c r="D341" i="6"/>
  <c r="AD676" i="6"/>
  <c r="AA676" i="6"/>
  <c r="X676" i="6"/>
  <c r="D669" i="6"/>
  <c r="D663" i="6"/>
  <c r="D661" i="6"/>
  <c r="D604" i="6"/>
  <c r="D601" i="6"/>
  <c r="D600" i="6"/>
  <c r="D599" i="6"/>
  <c r="D598" i="6"/>
  <c r="D597" i="6"/>
  <c r="D574" i="6"/>
  <c r="D564" i="6"/>
  <c r="D559" i="6"/>
  <c r="D555" i="6"/>
  <c r="D420" i="6"/>
  <c r="D418" i="6"/>
  <c r="X355" i="6"/>
  <c r="F161" i="6"/>
  <c r="P624" i="6"/>
  <c r="S623" i="6"/>
  <c r="P623" i="6"/>
  <c r="Q623" i="6" s="1"/>
  <c r="S622" i="6"/>
  <c r="P622" i="6"/>
  <c r="Q622" i="6" s="1"/>
  <c r="S621" i="6"/>
  <c r="P620" i="6"/>
  <c r="Q620" i="6" s="1"/>
  <c r="P619" i="6"/>
  <c r="Q619" i="6" s="1"/>
  <c r="S618" i="6"/>
  <c r="P618" i="6"/>
  <c r="Q618" i="6" s="1"/>
  <c r="S617" i="6"/>
  <c r="P617" i="6"/>
  <c r="Q617" i="6" s="1"/>
  <c r="P616" i="6"/>
  <c r="Q616" i="6" s="1"/>
  <c r="S615" i="6"/>
  <c r="P615" i="6"/>
  <c r="Q615" i="6" s="1"/>
  <c r="S614" i="6"/>
  <c r="P614" i="6"/>
  <c r="S613" i="6"/>
  <c r="P613" i="6"/>
  <c r="Q613" i="6" s="1"/>
  <c r="N613" i="6"/>
  <c r="N609" i="6" s="1"/>
  <c r="S612" i="6"/>
  <c r="P612" i="6"/>
  <c r="Q612" i="6" s="1"/>
  <c r="D612" i="6"/>
  <c r="P611" i="6"/>
  <c r="D611" i="6"/>
  <c r="M610" i="6"/>
  <c r="M609" i="6" s="1"/>
  <c r="P610" i="6"/>
  <c r="D610" i="6"/>
  <c r="D417" i="6"/>
  <c r="D386" i="6"/>
  <c r="AA80" i="6"/>
  <c r="F718" i="6"/>
  <c r="AF717" i="6"/>
  <c r="AE717" i="6"/>
  <c r="AD717" i="6"/>
  <c r="AC717" i="6"/>
  <c r="Z717" i="6"/>
  <c r="Y717" i="6"/>
  <c r="W717" i="6"/>
  <c r="V717" i="6"/>
  <c r="U717" i="6"/>
  <c r="R717" i="6"/>
  <c r="O717" i="6"/>
  <c r="L717" i="6"/>
  <c r="K717" i="6"/>
  <c r="J717" i="6"/>
  <c r="I717" i="6"/>
  <c r="H717" i="6"/>
  <c r="G717" i="6"/>
  <c r="E717" i="6"/>
  <c r="D717" i="6"/>
  <c r="C717" i="6"/>
  <c r="D685" i="6"/>
  <c r="D682" i="6"/>
  <c r="D681" i="6"/>
  <c r="D678" i="6"/>
  <c r="D677" i="6"/>
  <c r="D518" i="6"/>
  <c r="D397" i="6"/>
  <c r="S600" i="6"/>
  <c r="P597" i="6"/>
  <c r="D543" i="6"/>
  <c r="D427" i="6"/>
  <c r="D424" i="6"/>
  <c r="D384" i="6"/>
  <c r="S736" i="6"/>
  <c r="T736" i="6" s="1"/>
  <c r="P736" i="6"/>
  <c r="Q736" i="6" s="1"/>
  <c r="M736" i="6"/>
  <c r="N736" i="6" s="1"/>
  <c r="S735" i="6"/>
  <c r="T735" i="6" s="1"/>
  <c r="P735" i="6"/>
  <c r="Q735" i="6" s="1"/>
  <c r="M735" i="6"/>
  <c r="N735" i="6" s="1"/>
  <c r="S734" i="6"/>
  <c r="T734" i="6" s="1"/>
  <c r="P734" i="6"/>
  <c r="Q734" i="6" s="1"/>
  <c r="M734" i="6"/>
  <c r="N734" i="6" s="1"/>
  <c r="S733" i="6"/>
  <c r="T733" i="6" s="1"/>
  <c r="P733" i="6"/>
  <c r="Q733" i="6" s="1"/>
  <c r="M733" i="6"/>
  <c r="N733" i="6" s="1"/>
  <c r="S732" i="6"/>
  <c r="T732" i="6" s="1"/>
  <c r="P732" i="6"/>
  <c r="Q732" i="6" s="1"/>
  <c r="M732" i="6"/>
  <c r="N732" i="6" s="1"/>
  <c r="S731" i="6"/>
  <c r="P731" i="6"/>
  <c r="M731" i="6"/>
  <c r="S729" i="6"/>
  <c r="T729" i="6" s="1"/>
  <c r="P729" i="6"/>
  <c r="Q729" i="6" s="1"/>
  <c r="M729" i="6"/>
  <c r="N729" i="6" s="1"/>
  <c r="S728" i="6"/>
  <c r="T728" i="6" s="1"/>
  <c r="P728" i="6"/>
  <c r="Q728" i="6" s="1"/>
  <c r="M728" i="6"/>
  <c r="N728" i="6" s="1"/>
  <c r="S727" i="6"/>
  <c r="T727" i="6" s="1"/>
  <c r="P727" i="6"/>
  <c r="Q727" i="6" s="1"/>
  <c r="M727" i="6"/>
  <c r="N727" i="6" s="1"/>
  <c r="S726" i="6"/>
  <c r="T726" i="6" s="1"/>
  <c r="P726" i="6"/>
  <c r="Q726" i="6" s="1"/>
  <c r="M726" i="6"/>
  <c r="N726" i="6" s="1"/>
  <c r="S725" i="6"/>
  <c r="T725" i="6" s="1"/>
  <c r="P725" i="6"/>
  <c r="Q725" i="6" s="1"/>
  <c r="M725" i="6"/>
  <c r="N725" i="6" s="1"/>
  <c r="S724" i="6"/>
  <c r="T724" i="6" s="1"/>
  <c r="P724" i="6"/>
  <c r="Q724" i="6" s="1"/>
  <c r="M724" i="6"/>
  <c r="N724" i="6" s="1"/>
  <c r="S723" i="6"/>
  <c r="T723" i="6" s="1"/>
  <c r="P723" i="6"/>
  <c r="Q723" i="6" s="1"/>
  <c r="M723" i="6"/>
  <c r="N723" i="6" s="1"/>
  <c r="S722" i="6"/>
  <c r="T722" i="6" s="1"/>
  <c r="P722" i="6"/>
  <c r="Q722" i="6" s="1"/>
  <c r="M722" i="6"/>
  <c r="N722" i="6" s="1"/>
  <c r="S721" i="6"/>
  <c r="T721" i="6" s="1"/>
  <c r="P721" i="6"/>
  <c r="Q721" i="6" s="1"/>
  <c r="M721" i="6"/>
  <c r="N721" i="6" s="1"/>
  <c r="S720" i="6"/>
  <c r="T720" i="6" s="1"/>
  <c r="P720" i="6"/>
  <c r="Q720" i="6" s="1"/>
  <c r="M720" i="6"/>
  <c r="N720" i="6" s="1"/>
  <c r="S719" i="6"/>
  <c r="P719" i="6"/>
  <c r="M719" i="6"/>
  <c r="V696" i="6"/>
  <c r="W696" i="6" s="1"/>
  <c r="S696" i="6"/>
  <c r="T696" i="6" s="1"/>
  <c r="P696" i="6"/>
  <c r="Q696" i="6" s="1"/>
  <c r="M696" i="6"/>
  <c r="N696" i="6" s="1"/>
  <c r="V695" i="6"/>
  <c r="W695" i="6" s="1"/>
  <c r="S695" i="6"/>
  <c r="T695" i="6" s="1"/>
  <c r="P695" i="6"/>
  <c r="Q695" i="6" s="1"/>
  <c r="M695" i="6"/>
  <c r="N695" i="6" s="1"/>
  <c r="V694" i="6"/>
  <c r="W694" i="6" s="1"/>
  <c r="S694" i="6"/>
  <c r="T694" i="6" s="1"/>
  <c r="P694" i="6"/>
  <c r="Q694" i="6" s="1"/>
  <c r="M694" i="6"/>
  <c r="N694" i="6" s="1"/>
  <c r="V693" i="6"/>
  <c r="W693" i="6" s="1"/>
  <c r="S693" i="6"/>
  <c r="T693" i="6" s="1"/>
  <c r="P693" i="6"/>
  <c r="Q693" i="6" s="1"/>
  <c r="M693" i="6"/>
  <c r="N693" i="6" s="1"/>
  <c r="V692" i="6"/>
  <c r="W692" i="6" s="1"/>
  <c r="S692" i="6"/>
  <c r="T692" i="6" s="1"/>
  <c r="P692" i="6"/>
  <c r="Q692" i="6" s="1"/>
  <c r="M692" i="6"/>
  <c r="N692" i="6" s="1"/>
  <c r="V691" i="6"/>
  <c r="W691" i="6" s="1"/>
  <c r="S691" i="6"/>
  <c r="T691" i="6" s="1"/>
  <c r="P691" i="6"/>
  <c r="Q691" i="6" s="1"/>
  <c r="M691" i="6"/>
  <c r="N691" i="6" s="1"/>
  <c r="V690" i="6"/>
  <c r="W690" i="6" s="1"/>
  <c r="S690" i="6"/>
  <c r="T690" i="6" s="1"/>
  <c r="P690" i="6"/>
  <c r="Q690" i="6" s="1"/>
  <c r="M690" i="6"/>
  <c r="N690" i="6" s="1"/>
  <c r="V689" i="6"/>
  <c r="W689" i="6" s="1"/>
  <c r="S689" i="6"/>
  <c r="T689" i="6" s="1"/>
  <c r="P689" i="6"/>
  <c r="Q689" i="6" s="1"/>
  <c r="M689" i="6"/>
  <c r="N689" i="6" s="1"/>
  <c r="V688" i="6"/>
  <c r="W688" i="6" s="1"/>
  <c r="S688" i="6"/>
  <c r="T688" i="6" s="1"/>
  <c r="P688" i="6"/>
  <c r="Q688" i="6" s="1"/>
  <c r="M688" i="6"/>
  <c r="N688" i="6" s="1"/>
  <c r="V687" i="6"/>
  <c r="W687" i="6" s="1"/>
  <c r="S687" i="6"/>
  <c r="T687" i="6" s="1"/>
  <c r="P687" i="6"/>
  <c r="Q687" i="6" s="1"/>
  <c r="M687" i="6"/>
  <c r="N687" i="6" s="1"/>
  <c r="V686" i="6"/>
  <c r="W686" i="6" s="1"/>
  <c r="S686" i="6"/>
  <c r="T686" i="6" s="1"/>
  <c r="P686" i="6"/>
  <c r="Q686" i="6" s="1"/>
  <c r="M686" i="6"/>
  <c r="N686" i="6" s="1"/>
  <c r="V685" i="6"/>
  <c r="W685" i="6" s="1"/>
  <c r="S685" i="6"/>
  <c r="T685" i="6" s="1"/>
  <c r="P685" i="6"/>
  <c r="Q685" i="6" s="1"/>
  <c r="M685" i="6"/>
  <c r="N685" i="6" s="1"/>
  <c r="V684" i="6"/>
  <c r="W684" i="6" s="1"/>
  <c r="S684" i="6"/>
  <c r="T684" i="6" s="1"/>
  <c r="P684" i="6"/>
  <c r="Q684" i="6" s="1"/>
  <c r="M684" i="6"/>
  <c r="N684" i="6" s="1"/>
  <c r="V683" i="6"/>
  <c r="W683" i="6" s="1"/>
  <c r="S683" i="6"/>
  <c r="T683" i="6" s="1"/>
  <c r="P683" i="6"/>
  <c r="Q683" i="6" s="1"/>
  <c r="M683" i="6"/>
  <c r="N683" i="6" s="1"/>
  <c r="V682" i="6"/>
  <c r="W682" i="6" s="1"/>
  <c r="S682" i="6"/>
  <c r="T682" i="6" s="1"/>
  <c r="P682" i="6"/>
  <c r="Q682" i="6" s="1"/>
  <c r="M682" i="6"/>
  <c r="N682" i="6" s="1"/>
  <c r="V681" i="6"/>
  <c r="W681" i="6" s="1"/>
  <c r="S681" i="6"/>
  <c r="T681" i="6" s="1"/>
  <c r="P681" i="6"/>
  <c r="Q681" i="6" s="1"/>
  <c r="M681" i="6"/>
  <c r="N681" i="6" s="1"/>
  <c r="V680" i="6"/>
  <c r="W680" i="6" s="1"/>
  <c r="S680" i="6"/>
  <c r="T680" i="6" s="1"/>
  <c r="P680" i="6"/>
  <c r="Q680" i="6" s="1"/>
  <c r="M680" i="6"/>
  <c r="N680" i="6" s="1"/>
  <c r="V679" i="6"/>
  <c r="W679" i="6" s="1"/>
  <c r="S679" i="6"/>
  <c r="T679" i="6" s="1"/>
  <c r="P679" i="6"/>
  <c r="Q679" i="6" s="1"/>
  <c r="M679" i="6"/>
  <c r="N679" i="6" s="1"/>
  <c r="V678" i="6"/>
  <c r="W678" i="6" s="1"/>
  <c r="S678" i="6"/>
  <c r="T678" i="6" s="1"/>
  <c r="P678" i="6"/>
  <c r="Q678" i="6" s="1"/>
  <c r="M678" i="6"/>
  <c r="N678" i="6" s="1"/>
  <c r="V677" i="6"/>
  <c r="S677" i="6"/>
  <c r="P677" i="6"/>
  <c r="M677" i="6"/>
  <c r="S674" i="6"/>
  <c r="T674" i="6" s="1"/>
  <c r="P674" i="6"/>
  <c r="M674" i="6"/>
  <c r="N674" i="6" s="1"/>
  <c r="S673" i="6"/>
  <c r="T673" i="6" s="1"/>
  <c r="P673" i="6"/>
  <c r="Q673" i="6" s="1"/>
  <c r="M673" i="6"/>
  <c r="N673" i="6" s="1"/>
  <c r="P672" i="6"/>
  <c r="Q672" i="6" s="1"/>
  <c r="M672" i="6"/>
  <c r="N672" i="6" s="1"/>
  <c r="S671" i="6"/>
  <c r="T671" i="6" s="1"/>
  <c r="P671" i="6"/>
  <c r="Q671" i="6" s="1"/>
  <c r="M671" i="6"/>
  <c r="N671" i="6" s="1"/>
  <c r="S670" i="6"/>
  <c r="T670" i="6" s="1"/>
  <c r="P670" i="6"/>
  <c r="Q670" i="6" s="1"/>
  <c r="M670" i="6"/>
  <c r="N670" i="6" s="1"/>
  <c r="P669" i="6"/>
  <c r="M669" i="6"/>
  <c r="N669" i="6" s="1"/>
  <c r="P668" i="6"/>
  <c r="Q668" i="6" s="1"/>
  <c r="M668" i="6"/>
  <c r="N668" i="6" s="1"/>
  <c r="P667" i="6"/>
  <c r="Q667" i="6" s="1"/>
  <c r="M667" i="6"/>
  <c r="N667" i="6" s="1"/>
  <c r="S666" i="6"/>
  <c r="T666" i="6" s="1"/>
  <c r="P666" i="6"/>
  <c r="Q666" i="6" s="1"/>
  <c r="M666" i="6"/>
  <c r="N666" i="6" s="1"/>
  <c r="P665" i="6"/>
  <c r="Q665" i="6" s="1"/>
  <c r="M665" i="6"/>
  <c r="N665" i="6" s="1"/>
  <c r="P664" i="6"/>
  <c r="M664" i="6"/>
  <c r="N664" i="6" s="1"/>
  <c r="P663" i="6"/>
  <c r="Q663" i="6" s="1"/>
  <c r="M663" i="6"/>
  <c r="N663" i="6" s="1"/>
  <c r="S662" i="6"/>
  <c r="P662" i="6"/>
  <c r="Q662" i="6" s="1"/>
  <c r="M662" i="6"/>
  <c r="N662" i="6" s="1"/>
  <c r="S661" i="6"/>
  <c r="P661" i="6"/>
  <c r="Q661" i="6" s="1"/>
  <c r="M661" i="6"/>
  <c r="N661" i="6" s="1"/>
  <c r="S660" i="6"/>
  <c r="P660" i="6"/>
  <c r="Q660" i="6" s="1"/>
  <c r="M660" i="6"/>
  <c r="N660" i="6" s="1"/>
  <c r="S659" i="6"/>
  <c r="P659" i="6"/>
  <c r="Q659" i="6" s="1"/>
  <c r="M659" i="6"/>
  <c r="N659" i="6" s="1"/>
  <c r="P658" i="6"/>
  <c r="M658" i="6"/>
  <c r="N658" i="6" s="1"/>
  <c r="P657" i="6"/>
  <c r="M657" i="6"/>
  <c r="N657" i="6" s="1"/>
  <c r="P596" i="6"/>
  <c r="Q596" i="6" s="1"/>
  <c r="S595" i="6"/>
  <c r="P594" i="6"/>
  <c r="D594" i="6"/>
  <c r="P605" i="6"/>
  <c r="P607" i="6"/>
  <c r="D607" i="6"/>
  <c r="S606" i="6"/>
  <c r="P606" i="6"/>
  <c r="Q606" i="6" s="1"/>
  <c r="P604" i="6"/>
  <c r="P603" i="6"/>
  <c r="Q603" i="6" s="1"/>
  <c r="P602" i="6"/>
  <c r="D602" i="6"/>
  <c r="S601" i="6"/>
  <c r="P599" i="6"/>
  <c r="S597" i="6"/>
  <c r="D596" i="6"/>
  <c r="P595" i="6"/>
  <c r="D595" i="6"/>
  <c r="D593" i="6"/>
  <c r="D573" i="6"/>
  <c r="D571" i="6"/>
  <c r="D570" i="6"/>
  <c r="D572" i="6"/>
  <c r="D415" i="6"/>
  <c r="D408" i="6"/>
  <c r="D407" i="6"/>
  <c r="D405" i="6"/>
  <c r="D396" i="6"/>
  <c r="D395" i="6"/>
  <c r="D394" i="6"/>
  <c r="D391" i="6"/>
  <c r="D382" i="6"/>
  <c r="D378" i="6"/>
  <c r="X374" i="6"/>
  <c r="D349" i="6"/>
  <c r="D344" i="6"/>
  <c r="D421" i="6"/>
  <c r="D404" i="6"/>
  <c r="D402" i="6"/>
  <c r="D385" i="6"/>
  <c r="D381" i="6"/>
  <c r="D380" i="6"/>
  <c r="D379" i="6"/>
  <c r="D367" i="6"/>
  <c r="D345" i="6"/>
  <c r="D409" i="6"/>
  <c r="D401" i="6"/>
  <c r="X80" i="6"/>
  <c r="D419" i="6"/>
  <c r="D414" i="6"/>
  <c r="D403" i="6"/>
  <c r="D400" i="6"/>
  <c r="D399" i="6"/>
  <c r="D398" i="6"/>
  <c r="D377" i="6"/>
  <c r="D347" i="6"/>
  <c r="D97" i="6"/>
  <c r="P567" i="6"/>
  <c r="Q567" i="6" s="1"/>
  <c r="M567" i="6"/>
  <c r="N567" i="6" s="1"/>
  <c r="S566" i="6"/>
  <c r="T566" i="6" s="1"/>
  <c r="P566" i="6"/>
  <c r="Q566" i="6" s="1"/>
  <c r="M566" i="6"/>
  <c r="N566" i="6" s="1"/>
  <c r="P565" i="6"/>
  <c r="Q565" i="6" s="1"/>
  <c r="M565" i="6"/>
  <c r="N565" i="6" s="1"/>
  <c r="P564" i="6"/>
  <c r="Q564" i="6" s="1"/>
  <c r="M564" i="6"/>
  <c r="N564" i="6" s="1"/>
  <c r="P563" i="6"/>
  <c r="Q563" i="6" s="1"/>
  <c r="M563" i="6"/>
  <c r="N563" i="6" s="1"/>
  <c r="S562" i="6"/>
  <c r="T562" i="6" s="1"/>
  <c r="P562" i="6"/>
  <c r="Q562" i="6" s="1"/>
  <c r="M562" i="6"/>
  <c r="N562" i="6" s="1"/>
  <c r="P561" i="6"/>
  <c r="Q561" i="6" s="1"/>
  <c r="M561" i="6"/>
  <c r="N561" i="6" s="1"/>
  <c r="P560" i="6"/>
  <c r="Q560" i="6" s="1"/>
  <c r="M560" i="6"/>
  <c r="N560" i="6" s="1"/>
  <c r="P559" i="6"/>
  <c r="Q559" i="6" s="1"/>
  <c r="M559" i="6"/>
  <c r="N559" i="6" s="1"/>
  <c r="S558" i="6"/>
  <c r="T558" i="6" s="1"/>
  <c r="P558" i="6"/>
  <c r="Q558" i="6" s="1"/>
  <c r="M558" i="6"/>
  <c r="N558" i="6" s="1"/>
  <c r="P557" i="6"/>
  <c r="Q557" i="6" s="1"/>
  <c r="M557" i="6"/>
  <c r="N557" i="6" s="1"/>
  <c r="P556" i="6"/>
  <c r="Q556" i="6" s="1"/>
  <c r="M556" i="6"/>
  <c r="N556" i="6" s="1"/>
  <c r="P553" i="6"/>
  <c r="Q553" i="6" s="1"/>
  <c r="M553" i="6"/>
  <c r="N553" i="6" s="1"/>
  <c r="P552" i="6"/>
  <c r="Q552" i="6" s="1"/>
  <c r="S555" i="6"/>
  <c r="T555" i="6" s="1"/>
  <c r="P555" i="6"/>
  <c r="Q555" i="6" s="1"/>
  <c r="M555" i="6"/>
  <c r="N555" i="6" s="1"/>
  <c r="S554" i="6"/>
  <c r="T554" i="6" s="1"/>
  <c r="P554" i="6"/>
  <c r="Q554" i="6" s="1"/>
  <c r="M554" i="6"/>
  <c r="N554" i="6" s="1"/>
  <c r="S553" i="6"/>
  <c r="T553" i="6" s="1"/>
  <c r="D553" i="6"/>
  <c r="S552" i="6"/>
  <c r="T552" i="6" s="1"/>
  <c r="M552" i="6"/>
  <c r="N552" i="6" s="1"/>
  <c r="P551" i="6"/>
  <c r="Q551" i="6" s="1"/>
  <c r="M551" i="6"/>
  <c r="N551" i="6" s="1"/>
  <c r="D551" i="6"/>
  <c r="P550" i="6"/>
  <c r="Q550" i="6" s="1"/>
  <c r="M550" i="6"/>
  <c r="N550" i="6" s="1"/>
  <c r="D550" i="6"/>
  <c r="D544" i="6"/>
  <c r="D542" i="6"/>
  <c r="D540" i="6"/>
  <c r="D538" i="6"/>
  <c r="D536" i="6"/>
  <c r="D534" i="6"/>
  <c r="S532" i="6"/>
  <c r="T532" i="6" s="1"/>
  <c r="D532" i="6"/>
  <c r="S530" i="6"/>
  <c r="T530" i="6" s="1"/>
  <c r="S529" i="6"/>
  <c r="T529" i="6" s="1"/>
  <c r="M528" i="6"/>
  <c r="D528" i="6"/>
  <c r="P527" i="6"/>
  <c r="Q527" i="6" s="1"/>
  <c r="M527" i="6"/>
  <c r="N527" i="6" s="1"/>
  <c r="S526" i="6"/>
  <c r="T526" i="6" s="1"/>
  <c r="D526" i="6"/>
  <c r="P525" i="6"/>
  <c r="Q525" i="6" s="1"/>
  <c r="M525" i="6"/>
  <c r="N525" i="6" s="1"/>
  <c r="S524" i="6"/>
  <c r="T524" i="6" s="1"/>
  <c r="S523" i="6"/>
  <c r="T523" i="6" s="1"/>
  <c r="M523" i="6"/>
  <c r="N523" i="6" s="1"/>
  <c r="D523" i="6"/>
  <c r="S522" i="6"/>
  <c r="T522" i="6" s="1"/>
  <c r="P522" i="6"/>
  <c r="Q522" i="6" s="1"/>
  <c r="M522" i="6"/>
  <c r="N522" i="6" s="1"/>
  <c r="D522" i="6"/>
  <c r="P521" i="6"/>
  <c r="Q521" i="6" s="1"/>
  <c r="M521" i="6"/>
  <c r="N521" i="6" s="1"/>
  <c r="S520" i="6"/>
  <c r="T520" i="6" s="1"/>
  <c r="P520" i="6"/>
  <c r="Q520" i="6" s="1"/>
  <c r="D520" i="6"/>
  <c r="S518" i="6"/>
  <c r="D546" i="6"/>
  <c r="D541" i="6"/>
  <c r="D539" i="6"/>
  <c r="D537" i="6"/>
  <c r="D535" i="6"/>
  <c r="S533" i="6"/>
  <c r="T533" i="6" s="1"/>
  <c r="D533" i="6"/>
  <c r="S531" i="6"/>
  <c r="T531" i="6" s="1"/>
  <c r="D531" i="6"/>
  <c r="D530" i="6"/>
  <c r="D529" i="6"/>
  <c r="P528" i="6"/>
  <c r="Q528" i="6" s="1"/>
  <c r="S527" i="6"/>
  <c r="T527" i="6" s="1"/>
  <c r="D527" i="6"/>
  <c r="P526" i="6"/>
  <c r="Q526" i="6" s="1"/>
  <c r="M526" i="6"/>
  <c r="N526" i="6" s="1"/>
  <c r="S525" i="6"/>
  <c r="T525" i="6" s="1"/>
  <c r="D525" i="6"/>
  <c r="P524" i="6"/>
  <c r="Q524" i="6" s="1"/>
  <c r="M524" i="6"/>
  <c r="N524" i="6" s="1"/>
  <c r="D524" i="6"/>
  <c r="P523" i="6"/>
  <c r="Q523" i="6" s="1"/>
  <c r="S521" i="6"/>
  <c r="T521" i="6" s="1"/>
  <c r="D521" i="6"/>
  <c r="M520" i="6"/>
  <c r="N520" i="6" s="1"/>
  <c r="S519" i="6"/>
  <c r="T519" i="6" s="1"/>
  <c r="P519" i="6"/>
  <c r="Q519" i="6" s="1"/>
  <c r="M519" i="6"/>
  <c r="N519" i="6" s="1"/>
  <c r="D519" i="6"/>
  <c r="P518" i="6"/>
  <c r="M518" i="6"/>
  <c r="D412" i="6"/>
  <c r="F411" i="6"/>
  <c r="D411" i="6" s="1"/>
  <c r="D136" i="6"/>
  <c r="AA374" i="6"/>
  <c r="F374" i="6"/>
  <c r="D88" i="6"/>
  <c r="T511" i="6"/>
  <c r="Q514" i="6"/>
  <c r="S502" i="6"/>
  <c r="T502" i="6" s="1"/>
  <c r="S499" i="6"/>
  <c r="T499" i="6" s="1"/>
  <c r="P498" i="6"/>
  <c r="Q515" i="6"/>
  <c r="Q510" i="6"/>
  <c r="P502" i="6"/>
  <c r="Q502" i="6" s="1"/>
  <c r="P499" i="6"/>
  <c r="Q499" i="6" s="1"/>
  <c r="P497" i="6"/>
  <c r="Q497" i="6" s="1"/>
  <c r="D362" i="6"/>
  <c r="E138" i="6"/>
  <c r="D376" i="6"/>
  <c r="D343" i="6"/>
  <c r="D340" i="6"/>
  <c r="D243" i="6"/>
  <c r="D219" i="6"/>
  <c r="D222" i="6"/>
  <c r="D114" i="6"/>
  <c r="D226" i="6"/>
  <c r="D138" i="6"/>
  <c r="E135" i="6"/>
  <c r="D135" i="6" s="1"/>
  <c r="X133" i="6"/>
  <c r="X168" i="6"/>
  <c r="D121" i="6"/>
  <c r="D119" i="6" s="1"/>
  <c r="AA168" i="6"/>
  <c r="D227" i="6"/>
  <c r="AD168" i="6"/>
  <c r="D134" i="6"/>
  <c r="D110" i="6"/>
  <c r="AD137" i="6"/>
  <c r="AE136" i="6"/>
  <c r="D117" i="6"/>
  <c r="D116" i="6"/>
  <c r="D31" i="6"/>
  <c r="D247" i="6"/>
  <c r="D240" i="6"/>
  <c r="D238" i="6"/>
  <c r="D232" i="6"/>
  <c r="D225" i="6"/>
  <c r="X119" i="6"/>
  <c r="D234" i="6"/>
  <c r="D224" i="6"/>
  <c r="D221" i="6"/>
  <c r="D112" i="6"/>
  <c r="P409" i="6"/>
  <c r="Q409" i="6" s="1"/>
  <c r="M409" i="6"/>
  <c r="N409" i="6" s="1"/>
  <c r="P408" i="6"/>
  <c r="Q408" i="6" s="1"/>
  <c r="M408" i="6"/>
  <c r="N408" i="6" s="1"/>
  <c r="P407" i="6"/>
  <c r="Q407" i="6" s="1"/>
  <c r="M407" i="6"/>
  <c r="N407" i="6" s="1"/>
  <c r="P406" i="6"/>
  <c r="Q406" i="6" s="1"/>
  <c r="M406" i="6"/>
  <c r="N406" i="6" s="1"/>
  <c r="P405" i="6"/>
  <c r="Q405" i="6" s="1"/>
  <c r="M405" i="6"/>
  <c r="N405" i="6" s="1"/>
  <c r="P404" i="6"/>
  <c r="Q404" i="6" s="1"/>
  <c r="M404" i="6"/>
  <c r="N404" i="6" s="1"/>
  <c r="P403" i="6"/>
  <c r="Q403" i="6" s="1"/>
  <c r="M403" i="6"/>
  <c r="N403" i="6" s="1"/>
  <c r="T356" i="6"/>
  <c r="D350" i="6"/>
  <c r="P402" i="6"/>
  <c r="Q402" i="6" s="1"/>
  <c r="M402" i="6"/>
  <c r="N402" i="6" s="1"/>
  <c r="P401" i="6"/>
  <c r="Q401" i="6" s="1"/>
  <c r="M401" i="6"/>
  <c r="N401" i="6" s="1"/>
  <c r="P400" i="6"/>
  <c r="Q400" i="6" s="1"/>
  <c r="M400" i="6"/>
  <c r="N400" i="6" s="1"/>
  <c r="P399" i="6"/>
  <c r="Q399" i="6" s="1"/>
  <c r="M399" i="6"/>
  <c r="N399" i="6" s="1"/>
  <c r="P398" i="6"/>
  <c r="Q398" i="6" s="1"/>
  <c r="M398" i="6"/>
  <c r="N398" i="6" s="1"/>
  <c r="P397" i="6"/>
  <c r="Q397" i="6" s="1"/>
  <c r="M397" i="6"/>
  <c r="N397" i="6" s="1"/>
  <c r="P396" i="6"/>
  <c r="Q396" i="6" s="1"/>
  <c r="M396" i="6"/>
  <c r="N396" i="6" s="1"/>
  <c r="P395" i="6"/>
  <c r="Q395" i="6" s="1"/>
  <c r="M395" i="6"/>
  <c r="N395" i="6" s="1"/>
  <c r="P394" i="6"/>
  <c r="Q394" i="6" s="1"/>
  <c r="M394" i="6"/>
  <c r="N394" i="6" s="1"/>
  <c r="Q393" i="6"/>
  <c r="N393" i="6"/>
  <c r="P392" i="6"/>
  <c r="Q392" i="6" s="1"/>
  <c r="M392" i="6"/>
  <c r="N392" i="6" s="1"/>
  <c r="P391" i="6"/>
  <c r="Q391" i="6" s="1"/>
  <c r="M391" i="6"/>
  <c r="N391" i="6" s="1"/>
  <c r="P390" i="6"/>
  <c r="Q390" i="6" s="1"/>
  <c r="M390" i="6"/>
  <c r="N390" i="6" s="1"/>
  <c r="AA389" i="6"/>
  <c r="F389" i="6"/>
  <c r="AA355" i="6"/>
  <c r="F355" i="6"/>
  <c r="D353" i="6"/>
  <c r="D351" i="6"/>
  <c r="D348" i="6"/>
  <c r="D346" i="6"/>
  <c r="F339" i="6"/>
  <c r="T308" i="6"/>
  <c r="Q308" i="6"/>
  <c r="N308" i="6"/>
  <c r="D220" i="6"/>
  <c r="F218" i="6"/>
  <c r="J209" i="6"/>
  <c r="J208" i="6"/>
  <c r="J207" i="6"/>
  <c r="J206" i="6"/>
  <c r="J204" i="6"/>
  <c r="J198" i="6"/>
  <c r="J197" i="6"/>
  <c r="J195" i="6"/>
  <c r="J194" i="6"/>
  <c r="J192" i="6"/>
  <c r="J191" i="6"/>
  <c r="Q190" i="6"/>
  <c r="S189" i="6"/>
  <c r="Q189" i="6"/>
  <c r="Q188" i="6" s="1"/>
  <c r="J189" i="6"/>
  <c r="W188" i="6"/>
  <c r="P188" i="6"/>
  <c r="N188" i="6"/>
  <c r="F188" i="6"/>
  <c r="D223" i="6"/>
  <c r="J196" i="6"/>
  <c r="J193" i="6"/>
  <c r="S190" i="6"/>
  <c r="J190" i="6"/>
  <c r="F168" i="6"/>
  <c r="C168" i="6"/>
  <c r="AE138" i="6"/>
  <c r="AD138" i="6" s="1"/>
  <c r="D137" i="6"/>
  <c r="P168" i="6"/>
  <c r="Q168" i="6" s="1"/>
  <c r="M168" i="6"/>
  <c r="N168" i="6" s="1"/>
  <c r="D36" i="6"/>
  <c r="AE139" i="6"/>
  <c r="D111" i="6"/>
  <c r="D82" i="6"/>
  <c r="D34" i="6"/>
  <c r="AF133" i="6"/>
  <c r="AA133" i="6"/>
  <c r="F133" i="6"/>
  <c r="F109" i="6"/>
  <c r="M94" i="6"/>
  <c r="V82" i="6"/>
  <c r="S82" i="6"/>
  <c r="T139" i="6"/>
  <c r="Q139" i="6"/>
  <c r="N139" i="6"/>
  <c r="S138" i="6"/>
  <c r="T138" i="6" s="1"/>
  <c r="P138" i="6"/>
  <c r="Q138" i="6" s="1"/>
  <c r="M138" i="6"/>
  <c r="N138" i="6" s="1"/>
  <c r="S137" i="6"/>
  <c r="T137" i="6" s="1"/>
  <c r="P137" i="6"/>
  <c r="Q137" i="6" s="1"/>
  <c r="M137" i="6"/>
  <c r="N137" i="6" s="1"/>
  <c r="S136" i="6"/>
  <c r="T136" i="6" s="1"/>
  <c r="P136" i="6"/>
  <c r="Q136" i="6" s="1"/>
  <c r="M136" i="6"/>
  <c r="N136" i="6" s="1"/>
  <c r="S134" i="6"/>
  <c r="T134" i="6" s="1"/>
  <c r="P134" i="6"/>
  <c r="M134" i="6"/>
  <c r="V83" i="6"/>
  <c r="W83" i="6" s="1"/>
  <c r="P84" i="6"/>
  <c r="Q84" i="6" s="1"/>
  <c r="M84" i="6"/>
  <c r="N84" i="6" s="1"/>
  <c r="D84" i="6"/>
  <c r="P83" i="6"/>
  <c r="Q83" i="6" s="1"/>
  <c r="M83" i="6"/>
  <c r="N83" i="6" s="1"/>
  <c r="D83" i="6"/>
  <c r="P82" i="6"/>
  <c r="Q82" i="6" s="1"/>
  <c r="M82" i="6"/>
  <c r="N82" i="6" s="1"/>
  <c r="V81" i="6"/>
  <c r="W81" i="6" s="1"/>
  <c r="S81" i="6"/>
  <c r="T81" i="6" s="1"/>
  <c r="P81" i="6"/>
  <c r="Q81" i="6" s="1"/>
  <c r="M81" i="6"/>
  <c r="N81" i="6" s="1"/>
  <c r="F80" i="6"/>
  <c r="D113" i="6"/>
  <c r="P92" i="6"/>
  <c r="Q92" i="6" s="1"/>
  <c r="S91" i="6"/>
  <c r="T91" i="6" s="1"/>
  <c r="S90" i="6"/>
  <c r="T90" i="6" s="1"/>
  <c r="V89" i="6"/>
  <c r="W89" i="6" s="1"/>
  <c r="P89" i="6"/>
  <c r="Q89" i="6" s="1"/>
  <c r="S88" i="6"/>
  <c r="T88" i="6" s="1"/>
  <c r="P88" i="6"/>
  <c r="Q88" i="6" s="1"/>
  <c r="V87" i="6"/>
  <c r="W87" i="6" s="1"/>
  <c r="M87" i="6"/>
  <c r="N87" i="6" s="1"/>
  <c r="V86" i="6"/>
  <c r="W86" i="6" s="1"/>
  <c r="D86" i="6"/>
  <c r="P85" i="6"/>
  <c r="Q85" i="6" s="1"/>
  <c r="S84" i="6"/>
  <c r="T84" i="6" s="1"/>
  <c r="D115" i="6"/>
  <c r="M107" i="6"/>
  <c r="N107" i="6" s="1"/>
  <c r="D107" i="6"/>
  <c r="D106" i="6"/>
  <c r="M105" i="6"/>
  <c r="N105" i="6" s="1"/>
  <c r="D105" i="6"/>
  <c r="M104" i="6"/>
  <c r="N104" i="6" s="1"/>
  <c r="D104" i="6"/>
  <c r="P103" i="6"/>
  <c r="Q103" i="6" s="1"/>
  <c r="M103" i="6"/>
  <c r="N103" i="6" s="1"/>
  <c r="D103" i="6"/>
  <c r="P102" i="6"/>
  <c r="Q102" i="6" s="1"/>
  <c r="D102" i="6"/>
  <c r="P100" i="6"/>
  <c r="Q100" i="6" s="1"/>
  <c r="D100" i="6"/>
  <c r="M98" i="6"/>
  <c r="N98" i="6" s="1"/>
  <c r="D98" i="6"/>
  <c r="N94" i="6"/>
  <c r="D94" i="6"/>
  <c r="S92" i="6"/>
  <c r="T92" i="6" s="1"/>
  <c r="V91" i="6"/>
  <c r="W91" i="6" s="1"/>
  <c r="V90" i="6"/>
  <c r="W90" i="6" s="1"/>
  <c r="S89" i="6"/>
  <c r="T89" i="6" s="1"/>
  <c r="M89" i="6"/>
  <c r="N89" i="6" s="1"/>
  <c r="D89" i="6"/>
  <c r="S87" i="6"/>
  <c r="T87" i="6" s="1"/>
  <c r="D87" i="6"/>
  <c r="S86" i="6"/>
  <c r="T86" i="6" s="1"/>
  <c r="M86" i="6"/>
  <c r="N86" i="6" s="1"/>
  <c r="S85" i="6"/>
  <c r="T85" i="6" s="1"/>
  <c r="V84" i="6"/>
  <c r="W84" i="6" s="1"/>
  <c r="AA119" i="6"/>
  <c r="N109" i="6"/>
  <c r="P107" i="6"/>
  <c r="Q107" i="6" s="1"/>
  <c r="P106" i="6"/>
  <c r="Q106" i="6" s="1"/>
  <c r="M106" i="6"/>
  <c r="N106" i="6" s="1"/>
  <c r="P105" i="6"/>
  <c r="Q105" i="6" s="1"/>
  <c r="P104" i="6"/>
  <c r="Q104" i="6" s="1"/>
  <c r="M102" i="6"/>
  <c r="N102" i="6" s="1"/>
  <c r="P101" i="6"/>
  <c r="Q101" i="6" s="1"/>
  <c r="M101" i="6"/>
  <c r="N101" i="6" s="1"/>
  <c r="D101" i="6"/>
  <c r="M100" i="6"/>
  <c r="N100" i="6" s="1"/>
  <c r="P99" i="6"/>
  <c r="Q99" i="6" s="1"/>
  <c r="M99" i="6"/>
  <c r="N99" i="6" s="1"/>
  <c r="D99" i="6"/>
  <c r="P98" i="6"/>
  <c r="Q98" i="6" s="1"/>
  <c r="P97" i="6"/>
  <c r="Q97" i="6" s="1"/>
  <c r="M97" i="6"/>
  <c r="N97" i="6" s="1"/>
  <c r="V94" i="6"/>
  <c r="W94" i="6" s="1"/>
  <c r="S94" i="6"/>
  <c r="T94" i="6" s="1"/>
  <c r="P94" i="6"/>
  <c r="Q94" i="6" s="1"/>
  <c r="V93" i="6"/>
  <c r="W93" i="6" s="1"/>
  <c r="S93" i="6"/>
  <c r="T93" i="6" s="1"/>
  <c r="P93" i="6"/>
  <c r="Q93" i="6" s="1"/>
  <c r="M93" i="6"/>
  <c r="N93" i="6" s="1"/>
  <c r="D93" i="6"/>
  <c r="V92" i="6"/>
  <c r="W92" i="6" s="1"/>
  <c r="M92" i="6"/>
  <c r="N92" i="6" s="1"/>
  <c r="D92" i="6"/>
  <c r="P91" i="6"/>
  <c r="Q91" i="6" s="1"/>
  <c r="M91" i="6"/>
  <c r="N91" i="6" s="1"/>
  <c r="D91" i="6"/>
  <c r="P90" i="6"/>
  <c r="Q90" i="6" s="1"/>
  <c r="M90" i="6"/>
  <c r="N90" i="6" s="1"/>
  <c r="D90" i="6"/>
  <c r="V88" i="6"/>
  <c r="W88" i="6" s="1"/>
  <c r="M88" i="6"/>
  <c r="N88" i="6" s="1"/>
  <c r="P87" i="6"/>
  <c r="Q87" i="6" s="1"/>
  <c r="P86" i="6"/>
  <c r="Q86" i="6" s="1"/>
  <c r="V85" i="6"/>
  <c r="W85" i="6" s="1"/>
  <c r="M85" i="6"/>
  <c r="N85" i="6" s="1"/>
  <c r="D85" i="6"/>
  <c r="S83" i="6"/>
  <c r="T83" i="6" s="1"/>
  <c r="S58" i="6"/>
  <c r="T58" i="6" s="1"/>
  <c r="P58" i="6"/>
  <c r="Q58" i="6" s="1"/>
  <c r="M58" i="6"/>
  <c r="N58" i="6" s="1"/>
  <c r="S59" i="6"/>
  <c r="T59" i="6" s="1"/>
  <c r="P59" i="6"/>
  <c r="Q59" i="6" s="1"/>
  <c r="M59" i="6"/>
  <c r="N59" i="6" s="1"/>
  <c r="S60" i="6"/>
  <c r="T60" i="6" s="1"/>
  <c r="P60" i="6"/>
  <c r="Q60" i="6" s="1"/>
  <c r="M60" i="6"/>
  <c r="N60" i="6" s="1"/>
  <c r="P30" i="6"/>
  <c r="Q30" i="6" s="1"/>
  <c r="S30" i="6"/>
  <c r="T30" i="6" s="1"/>
  <c r="S31" i="6"/>
  <c r="T31" i="6" s="1"/>
  <c r="P31" i="6"/>
  <c r="Q31" i="6" s="1"/>
  <c r="M31" i="6"/>
  <c r="N31" i="6" s="1"/>
  <c r="P28" i="6"/>
  <c r="Q28" i="6" s="1"/>
  <c r="P32" i="6"/>
  <c r="Q32" i="6" s="1"/>
  <c r="S32" i="6"/>
  <c r="T32" i="6" s="1"/>
  <c r="M37" i="6"/>
  <c r="N37" i="6" s="1"/>
  <c r="M30" i="6"/>
  <c r="N30" i="6" s="1"/>
  <c r="AA50" i="6"/>
  <c r="X50" i="6"/>
  <c r="F50" i="6"/>
  <c r="M50" i="6" s="1"/>
  <c r="N50" i="6" s="1"/>
  <c r="AA49" i="6"/>
  <c r="X49" i="6"/>
  <c r="F49" i="6"/>
  <c r="S49" i="6" s="1"/>
  <c r="T49" i="6" s="1"/>
  <c r="AA48" i="6"/>
  <c r="X48" i="6"/>
  <c r="F48" i="6"/>
  <c r="M48" i="6" s="1"/>
  <c r="N48" i="6" s="1"/>
  <c r="AA47" i="6"/>
  <c r="X47" i="6"/>
  <c r="F47" i="6"/>
  <c r="S47" i="6" s="1"/>
  <c r="T47" i="6" s="1"/>
  <c r="AA46" i="6"/>
  <c r="X46" i="6"/>
  <c r="F46" i="6"/>
  <c r="M46" i="6" s="1"/>
  <c r="N46" i="6" s="1"/>
  <c r="AA45" i="6"/>
  <c r="X45" i="6"/>
  <c r="F45" i="6"/>
  <c r="S45" i="6" s="1"/>
  <c r="T45" i="6" s="1"/>
  <c r="AA44" i="6"/>
  <c r="X44" i="6"/>
  <c r="F44" i="6"/>
  <c r="M44" i="6" s="1"/>
  <c r="N44" i="6" s="1"/>
  <c r="AA43" i="6"/>
  <c r="X43" i="6"/>
  <c r="F43" i="6"/>
  <c r="S43" i="6" s="1"/>
  <c r="T43" i="6" s="1"/>
  <c r="AA42" i="6"/>
  <c r="X42" i="6"/>
  <c r="F42" i="6"/>
  <c r="M42" i="6" s="1"/>
  <c r="N42" i="6" s="1"/>
  <c r="AA41" i="6"/>
  <c r="X41" i="6"/>
  <c r="F41" i="6"/>
  <c r="P41" i="6" s="1"/>
  <c r="Q41" i="6" s="1"/>
  <c r="AA40" i="6"/>
  <c r="X40" i="6"/>
  <c r="F40" i="6"/>
  <c r="M40" i="6" s="1"/>
  <c r="N40" i="6" s="1"/>
  <c r="W724" i="14" l="1"/>
  <c r="AN174" i="14"/>
  <c r="AN11" i="14"/>
  <c r="C113" i="10"/>
  <c r="C53" i="10"/>
  <c r="W55" i="14"/>
  <c r="W12" i="14"/>
  <c r="W33" i="14"/>
  <c r="W260" i="14"/>
  <c r="W309" i="14"/>
  <c r="W322" i="14"/>
  <c r="W326" i="14"/>
  <c r="W330" i="14"/>
  <c r="W355" i="14"/>
  <c r="W385" i="14"/>
  <c r="W396" i="14"/>
  <c r="W393" i="14"/>
  <c r="W51" i="14"/>
  <c r="W30" i="14"/>
  <c r="W40" i="14"/>
  <c r="W53" i="14"/>
  <c r="W65" i="14"/>
  <c r="W88" i="14"/>
  <c r="W93" i="14"/>
  <c r="W96" i="14"/>
  <c r="W98" i="14"/>
  <c r="W102" i="14"/>
  <c r="W104" i="14"/>
  <c r="W106" i="14"/>
  <c r="W109" i="14"/>
  <c r="W111" i="14"/>
  <c r="W126" i="14"/>
  <c r="W128" i="14"/>
  <c r="W131" i="14"/>
  <c r="W133" i="14"/>
  <c r="W135" i="14"/>
  <c r="W138" i="14"/>
  <c r="W140" i="14"/>
  <c r="W142" i="14"/>
  <c r="W144" i="14"/>
  <c r="W146" i="14"/>
  <c r="W148" i="14"/>
  <c r="W150" i="14"/>
  <c r="W152" i="14"/>
  <c r="W154" i="14"/>
  <c r="W177" i="14"/>
  <c r="W179" i="14"/>
  <c r="W181" i="14"/>
  <c r="W183" i="14"/>
  <c r="W185" i="14"/>
  <c r="W187" i="14"/>
  <c r="W189" i="14"/>
  <c r="W192" i="14"/>
  <c r="W194" i="14"/>
  <c r="W196" i="14"/>
  <c r="W197" i="14"/>
  <c r="W199" i="14"/>
  <c r="W201" i="14"/>
  <c r="W202" i="14"/>
  <c r="W204" i="14"/>
  <c r="W206" i="14"/>
  <c r="W208" i="14"/>
  <c r="W210" i="14"/>
  <c r="W212" i="14"/>
  <c r="W214" i="14"/>
  <c r="W217" i="14"/>
  <c r="W218" i="14"/>
  <c r="W220" i="14"/>
  <c r="W222" i="14"/>
  <c r="W224" i="14"/>
  <c r="W226" i="14"/>
  <c r="W228" i="14"/>
  <c r="W230" i="14"/>
  <c r="W232" i="14"/>
  <c r="W234" i="14"/>
  <c r="W235" i="14"/>
  <c r="W237" i="14"/>
  <c r="W239" i="14"/>
  <c r="W241" i="14"/>
  <c r="W243" i="14"/>
  <c r="W245" i="14"/>
  <c r="W247" i="14"/>
  <c r="W249" i="14"/>
  <c r="W251" i="14"/>
  <c r="W253" i="14"/>
  <c r="W255" i="14"/>
  <c r="W383" i="14"/>
  <c r="W48" i="14"/>
  <c r="W75" i="14"/>
  <c r="W257" i="14"/>
  <c r="W264" i="14"/>
  <c r="W265" i="14"/>
  <c r="W270" i="14"/>
  <c r="W278" i="14"/>
  <c r="W286" i="14"/>
  <c r="W295" i="14"/>
  <c r="W306" i="14"/>
  <c r="W323" i="14"/>
  <c r="W343" i="14"/>
  <c r="W348" i="14"/>
  <c r="W360" i="14"/>
  <c r="W363" i="14"/>
  <c r="W377" i="14"/>
  <c r="W382" i="14"/>
  <c r="W390" i="14"/>
  <c r="W398" i="14"/>
  <c r="W400" i="14"/>
  <c r="W71" i="14"/>
  <c r="W78" i="14"/>
  <c r="W35" i="14"/>
  <c r="W62" i="14"/>
  <c r="W89" i="14"/>
  <c r="W94" i="14"/>
  <c r="W95" i="14"/>
  <c r="W97" i="14"/>
  <c r="W99" i="14"/>
  <c r="W100" i="14"/>
  <c r="W101" i="14"/>
  <c r="W103" i="14"/>
  <c r="W105" i="14"/>
  <c r="W107" i="14"/>
  <c r="W108" i="14"/>
  <c r="W110" i="14"/>
  <c r="W125" i="14"/>
  <c r="W127" i="14"/>
  <c r="W129" i="14"/>
  <c r="W130" i="14"/>
  <c r="W132" i="14"/>
  <c r="W134" i="14"/>
  <c r="W136" i="14"/>
  <c r="W137" i="14"/>
  <c r="W139" i="14"/>
  <c r="W141" i="14"/>
  <c r="W143" i="14"/>
  <c r="W145" i="14"/>
  <c r="W147" i="14"/>
  <c r="W149" i="14"/>
  <c r="W151" i="14"/>
  <c r="W153" i="14"/>
  <c r="W155" i="14"/>
  <c r="W176" i="14"/>
  <c r="W178" i="14"/>
  <c r="W180" i="14"/>
  <c r="W182" i="14"/>
  <c r="W184" i="14"/>
  <c r="W186" i="14"/>
  <c r="W188" i="14"/>
  <c r="W190" i="14"/>
  <c r="W191" i="14"/>
  <c r="W193" i="14"/>
  <c r="W195" i="14"/>
  <c r="W198" i="14"/>
  <c r="W200" i="14"/>
  <c r="W203" i="14"/>
  <c r="W205" i="14"/>
  <c r="W207" i="14"/>
  <c r="W209" i="14"/>
  <c r="W211" i="14"/>
  <c r="W213" i="14"/>
  <c r="W215" i="14"/>
  <c r="W216" i="14"/>
  <c r="W219" i="14"/>
  <c r="W221" i="14"/>
  <c r="W223" i="14"/>
  <c r="W225" i="14"/>
  <c r="W227" i="14"/>
  <c r="W229" i="14"/>
  <c r="W231" i="14"/>
  <c r="W233" i="14"/>
  <c r="W236" i="14"/>
  <c r="W238" i="14"/>
  <c r="W240" i="14"/>
  <c r="W242" i="14"/>
  <c r="W244" i="14"/>
  <c r="W246" i="14"/>
  <c r="W248" i="14"/>
  <c r="W250" i="14"/>
  <c r="W252" i="14"/>
  <c r="W254" i="14"/>
  <c r="W42" i="14"/>
  <c r="W364" i="14"/>
  <c r="W389" i="14"/>
  <c r="W392" i="14"/>
  <c r="W54" i="14"/>
  <c r="W56" i="14"/>
  <c r="W58" i="14"/>
  <c r="W66" i="14"/>
  <c r="W67" i="14"/>
  <c r="W27" i="14"/>
  <c r="W47" i="14"/>
  <c r="W52" i="14"/>
  <c r="W72" i="14"/>
  <c r="W91" i="14"/>
  <c r="W85" i="14"/>
  <c r="W267" i="14"/>
  <c r="W276" i="14"/>
  <c r="W288" i="14"/>
  <c r="W291" i="14"/>
  <c r="W300" i="14"/>
  <c r="W304" i="14"/>
  <c r="W329" i="14"/>
  <c r="W334" i="14"/>
  <c r="W349" i="14"/>
  <c r="W365" i="14"/>
  <c r="W379" i="14"/>
  <c r="W386" i="14"/>
  <c r="W394" i="14"/>
  <c r="W399" i="14"/>
  <c r="W46" i="14"/>
  <c r="W64" i="14"/>
  <c r="W73" i="14"/>
  <c r="W79" i="14"/>
  <c r="W261" i="14"/>
  <c r="W275" i="14"/>
  <c r="W279" i="14"/>
  <c r="W285" i="14"/>
  <c r="W290" i="14"/>
  <c r="W293" i="14"/>
  <c r="W299" i="14"/>
  <c r="W308" i="14"/>
  <c r="W310" i="14"/>
  <c r="W319" i="14"/>
  <c r="W335" i="14"/>
  <c r="W337" i="14"/>
  <c r="W344" i="14"/>
  <c r="W350" i="14"/>
  <c r="W384" i="14"/>
  <c r="W570" i="14"/>
  <c r="W571" i="14"/>
  <c r="W83" i="14"/>
  <c r="W258" i="14"/>
  <c r="W266" i="14"/>
  <c r="W269" i="14"/>
  <c r="W277" i="14"/>
  <c r="W294" i="14"/>
  <c r="W303" i="14"/>
  <c r="W305" i="14"/>
  <c r="W307" i="14"/>
  <c r="W324" i="14"/>
  <c r="W342" i="14"/>
  <c r="W347" i="14"/>
  <c r="W361" i="14"/>
  <c r="W369" i="14"/>
  <c r="W378" i="14"/>
  <c r="W403" i="14"/>
  <c r="W572" i="14"/>
  <c r="W573" i="14"/>
  <c r="W574" i="14"/>
  <c r="W575" i="14"/>
  <c r="W576" i="14"/>
  <c r="W577" i="14"/>
  <c r="W578" i="14"/>
  <c r="W579" i="14"/>
  <c r="W580" i="14"/>
  <c r="W581" i="14"/>
  <c r="W582" i="14"/>
  <c r="W583" i="14"/>
  <c r="W584" i="14"/>
  <c r="W585" i="14"/>
  <c r="W586" i="14"/>
  <c r="W587" i="14"/>
  <c r="W588" i="14"/>
  <c r="W589" i="14"/>
  <c r="W590" i="14"/>
  <c r="W591" i="14"/>
  <c r="W592" i="14"/>
  <c r="W593" i="14"/>
  <c r="W594" i="14"/>
  <c r="W595" i="14"/>
  <c r="W596" i="14"/>
  <c r="W597" i="14"/>
  <c r="W598" i="14"/>
  <c r="W599" i="14"/>
  <c r="W600" i="14"/>
  <c r="W601" i="14"/>
  <c r="W602" i="14"/>
  <c r="W603" i="14"/>
  <c r="W604" i="14"/>
  <c r="W605" i="14"/>
  <c r="W606" i="14"/>
  <c r="W607" i="14"/>
  <c r="W608" i="14"/>
  <c r="W609" i="14"/>
  <c r="W610" i="14"/>
  <c r="W611" i="14"/>
  <c r="W612" i="14"/>
  <c r="W613" i="14"/>
  <c r="W614" i="14"/>
  <c r="W615" i="14"/>
  <c r="W616" i="14"/>
  <c r="W617" i="14"/>
  <c r="W618" i="14"/>
  <c r="W619" i="14"/>
  <c r="W620" i="14"/>
  <c r="W621" i="14"/>
  <c r="W622" i="14"/>
  <c r="W623" i="14"/>
  <c r="W624" i="14"/>
  <c r="W625" i="14"/>
  <c r="W626" i="14"/>
  <c r="W627" i="14"/>
  <c r="W628" i="14"/>
  <c r="W629" i="14"/>
  <c r="W630" i="14"/>
  <c r="W631" i="14"/>
  <c r="W632" i="14"/>
  <c r="W633" i="14"/>
  <c r="W634" i="14"/>
  <c r="W635" i="14"/>
  <c r="W636" i="14"/>
  <c r="W637" i="14"/>
  <c r="W638" i="14"/>
  <c r="W639" i="14"/>
  <c r="W640" i="14"/>
  <c r="W641" i="14"/>
  <c r="W642" i="14"/>
  <c r="W643" i="14"/>
  <c r="W644" i="14"/>
  <c r="W645" i="14"/>
  <c r="W646" i="14"/>
  <c r="W647" i="14"/>
  <c r="W667" i="14"/>
  <c r="W668" i="14"/>
  <c r="W669" i="14"/>
  <c r="W670" i="14"/>
  <c r="W671" i="14"/>
  <c r="W672" i="14"/>
  <c r="W673" i="14"/>
  <c r="W674" i="14"/>
  <c r="W675" i="14"/>
  <c r="W676" i="14"/>
  <c r="W677" i="14"/>
  <c r="W678" i="14"/>
  <c r="W679" i="14"/>
  <c r="W680" i="14"/>
  <c r="W681" i="14"/>
  <c r="W682" i="14"/>
  <c r="W683" i="14"/>
  <c r="W684" i="14"/>
  <c r="W685" i="14"/>
  <c r="W686" i="14"/>
  <c r="W687" i="14"/>
  <c r="W688" i="14"/>
  <c r="W689" i="14"/>
  <c r="W690" i="14"/>
  <c r="W691" i="14"/>
  <c r="W692" i="14"/>
  <c r="W693" i="14"/>
  <c r="W694" i="14"/>
  <c r="W696" i="14"/>
  <c r="W697" i="14"/>
  <c r="W698" i="14"/>
  <c r="W699" i="14"/>
  <c r="W700" i="14"/>
  <c r="W701" i="14"/>
  <c r="W702" i="14"/>
  <c r="W703" i="14"/>
  <c r="W705" i="14"/>
  <c r="W706" i="14"/>
  <c r="W707" i="14"/>
  <c r="W708" i="14"/>
  <c r="W709" i="14"/>
  <c r="W710" i="14"/>
  <c r="W711" i="14"/>
  <c r="W712" i="14"/>
  <c r="W713" i="14"/>
  <c r="W714" i="14"/>
  <c r="W715" i="14"/>
  <c r="W716" i="14"/>
  <c r="W717" i="14"/>
  <c r="W718" i="14"/>
  <c r="W719" i="14"/>
  <c r="W720" i="14"/>
  <c r="W721" i="14"/>
  <c r="W722" i="14"/>
  <c r="W723" i="14"/>
  <c r="AJ10" i="14"/>
  <c r="F10" i="14"/>
  <c r="AN665" i="14"/>
  <c r="J10" i="14"/>
  <c r="AD10" i="14"/>
  <c r="AN10" i="14" s="1"/>
  <c r="I10" i="14"/>
  <c r="AA10" i="14"/>
  <c r="C81" i="14"/>
  <c r="C76" i="14"/>
  <c r="C72" i="14"/>
  <c r="C65" i="14"/>
  <c r="C56" i="14"/>
  <c r="V123" i="14"/>
  <c r="W11" i="14"/>
  <c r="C379" i="14"/>
  <c r="C91" i="14"/>
  <c r="C89" i="14"/>
  <c r="C572" i="14"/>
  <c r="C395" i="14"/>
  <c r="C82" i="14"/>
  <c r="C21" i="14"/>
  <c r="Q86" i="14"/>
  <c r="C85" i="14"/>
  <c r="Q36" i="14"/>
  <c r="C34" i="14"/>
  <c r="Q27" i="14"/>
  <c r="Q26" i="14"/>
  <c r="C26" i="14"/>
  <c r="V665" i="14"/>
  <c r="C20" i="14"/>
  <c r="C19" i="14"/>
  <c r="C18" i="14"/>
  <c r="Q17" i="14"/>
  <c r="C46" i="14"/>
  <c r="Q380" i="14"/>
  <c r="V174" i="14"/>
  <c r="V11" i="14"/>
  <c r="D665" i="14"/>
  <c r="D174" i="14"/>
  <c r="AN123" i="14"/>
  <c r="D11" i="14"/>
  <c r="S665" i="14"/>
  <c r="T666" i="14"/>
  <c r="T665" i="14" s="1"/>
  <c r="Q666" i="14"/>
  <c r="Q665" i="14" s="1"/>
  <c r="P665" i="14"/>
  <c r="T175" i="14"/>
  <c r="T174" i="14" s="1"/>
  <c r="S174" i="14"/>
  <c r="Q175" i="14"/>
  <c r="Q174" i="14" s="1"/>
  <c r="P174" i="14"/>
  <c r="T124" i="14"/>
  <c r="T123" i="14" s="1"/>
  <c r="S123" i="14"/>
  <c r="Q124" i="14"/>
  <c r="Q123" i="14" s="1"/>
  <c r="P123" i="14"/>
  <c r="T11" i="14"/>
  <c r="S11" i="14"/>
  <c r="Q12" i="14"/>
  <c r="P11" i="14"/>
  <c r="V9" i="10"/>
  <c r="C97" i="10"/>
  <c r="AE9" i="10"/>
  <c r="C197" i="10"/>
  <c r="S11" i="10"/>
  <c r="S77" i="10"/>
  <c r="C121" i="10"/>
  <c r="X77" i="9"/>
  <c r="W688" i="8"/>
  <c r="D569" i="8"/>
  <c r="D549" i="8" s="1"/>
  <c r="N137" i="8"/>
  <c r="D133" i="8"/>
  <c r="D517" i="6"/>
  <c r="Q188" i="8"/>
  <c r="X9" i="10"/>
  <c r="C17" i="10"/>
  <c r="G9" i="10"/>
  <c r="F11" i="10"/>
  <c r="C186" i="10"/>
  <c r="C85" i="10"/>
  <c r="C149" i="10"/>
  <c r="F10" i="10"/>
  <c r="C205" i="10"/>
  <c r="AG9" i="10"/>
  <c r="AF10" i="10"/>
  <c r="T9" i="10"/>
  <c r="S10" i="10"/>
  <c r="D10" i="10"/>
  <c r="E9" i="10"/>
  <c r="D9" i="10" s="1"/>
  <c r="D185" i="10"/>
  <c r="AF11" i="10"/>
  <c r="U9" i="10"/>
  <c r="W9" i="10"/>
  <c r="Y9" i="10"/>
  <c r="AA9" i="10"/>
  <c r="AC9" i="10"/>
  <c r="C141" i="10"/>
  <c r="C187" i="10"/>
  <c r="F185" i="10"/>
  <c r="C185" i="10" s="1"/>
  <c r="C78" i="10"/>
  <c r="AF77" i="10"/>
  <c r="C79" i="10"/>
  <c r="F77" i="10"/>
  <c r="C14" i="10"/>
  <c r="F13" i="10"/>
  <c r="C13" i="10" s="1"/>
  <c r="C89" i="10"/>
  <c r="X105" i="9"/>
  <c r="X178" i="9"/>
  <c r="X129" i="9"/>
  <c r="X97" i="9"/>
  <c r="X117" i="9"/>
  <c r="X121" i="9"/>
  <c r="X69" i="9"/>
  <c r="AH767" i="7"/>
  <c r="D736" i="7"/>
  <c r="AH736" i="7"/>
  <c r="AH464" i="7"/>
  <c r="W721" i="7"/>
  <c r="W705" i="7" s="1"/>
  <c r="V705" i="7"/>
  <c r="T709" i="7"/>
  <c r="T705" i="7" s="1"/>
  <c r="S705" i="7"/>
  <c r="Q706" i="7"/>
  <c r="Q705" i="7" s="1"/>
  <c r="P705" i="7"/>
  <c r="X11" i="9"/>
  <c r="D380" i="7"/>
  <c r="D343" i="7"/>
  <c r="D324" i="7"/>
  <c r="D358" i="7"/>
  <c r="D308" i="7"/>
  <c r="D517" i="7"/>
  <c r="AH517" i="7"/>
  <c r="AH212" i="7"/>
  <c r="AH52" i="7"/>
  <c r="T197" i="7"/>
  <c r="T520" i="7"/>
  <c r="T517" i="7" s="1"/>
  <c r="S517" i="7"/>
  <c r="Q518" i="7"/>
  <c r="Q517" i="7" s="1"/>
  <c r="P517" i="7"/>
  <c r="N518" i="7"/>
  <c r="M517" i="7"/>
  <c r="T467" i="7"/>
  <c r="T464" i="7" s="1"/>
  <c r="S464" i="7"/>
  <c r="Q465" i="7"/>
  <c r="Q464" i="7" s="1"/>
  <c r="P464" i="7"/>
  <c r="Q359" i="7"/>
  <c r="Q358" i="7" s="1"/>
  <c r="P358" i="7"/>
  <c r="N359" i="7"/>
  <c r="N358" i="7" s="1"/>
  <c r="M358" i="7"/>
  <c r="AH118" i="7"/>
  <c r="AH343" i="7"/>
  <c r="AH79" i="7"/>
  <c r="AH324" i="7"/>
  <c r="AH167" i="7"/>
  <c r="AH358" i="7"/>
  <c r="AH95" i="7"/>
  <c r="AH269" i="7"/>
  <c r="D212" i="7"/>
  <c r="Q188" i="7"/>
  <c r="J188" i="7"/>
  <c r="D39" i="7"/>
  <c r="D108" i="7"/>
  <c r="D95" i="7"/>
  <c r="D63" i="7"/>
  <c r="N526" i="7"/>
  <c r="D27" i="7"/>
  <c r="V592" i="7"/>
  <c r="V577" i="7" s="1"/>
  <c r="D485" i="7"/>
  <c r="T194" i="7"/>
  <c r="T193" i="7"/>
  <c r="D79" i="7"/>
  <c r="Q96" i="7"/>
  <c r="Q95" i="7" s="1"/>
  <c r="P95" i="7"/>
  <c r="Q64" i="7"/>
  <c r="Q63" i="7" s="1"/>
  <c r="P63" i="7"/>
  <c r="N64" i="7"/>
  <c r="N63" i="7" s="1"/>
  <c r="M63" i="7"/>
  <c r="N96" i="7"/>
  <c r="N95" i="7" s="1"/>
  <c r="M95" i="7"/>
  <c r="Z63" i="7"/>
  <c r="X64" i="7"/>
  <c r="AH64" i="7" s="1"/>
  <c r="D134" i="7"/>
  <c r="D132" i="7" s="1"/>
  <c r="E132" i="7"/>
  <c r="AH39" i="7"/>
  <c r="AH27" i="7"/>
  <c r="D644" i="7"/>
  <c r="P560" i="7"/>
  <c r="T58" i="7"/>
  <c r="T52" i="7" s="1"/>
  <c r="S52" i="7"/>
  <c r="Q58" i="7"/>
  <c r="Q52" i="7" s="1"/>
  <c r="P52" i="7"/>
  <c r="N58" i="7"/>
  <c r="N52" i="7" s="1"/>
  <c r="M52" i="7"/>
  <c r="W40" i="7"/>
  <c r="W39" i="7" s="1"/>
  <c r="V39" i="7"/>
  <c r="N40" i="7"/>
  <c r="N39" i="7" s="1"/>
  <c r="M39" i="7"/>
  <c r="N28" i="7"/>
  <c r="N27" i="7" s="1"/>
  <c r="M27" i="7"/>
  <c r="T40" i="7"/>
  <c r="T39" i="7" s="1"/>
  <c r="S39" i="7"/>
  <c r="Q40" i="7"/>
  <c r="Q39" i="7" s="1"/>
  <c r="P39" i="7"/>
  <c r="T30" i="7"/>
  <c r="T27" i="7" s="1"/>
  <c r="S27" i="7"/>
  <c r="Q28" i="7"/>
  <c r="Q27" i="7" s="1"/>
  <c r="P27" i="7"/>
  <c r="W778" i="8"/>
  <c r="W770" i="8" s="1"/>
  <c r="V770" i="8"/>
  <c r="T771" i="8"/>
  <c r="T770" i="8" s="1"/>
  <c r="S770" i="8"/>
  <c r="Q771" i="8"/>
  <c r="Q770" i="8" s="1"/>
  <c r="P770" i="8"/>
  <c r="N771" i="8"/>
  <c r="N770" i="8" s="1"/>
  <c r="M770" i="8"/>
  <c r="T731" i="8"/>
  <c r="T730" i="8" s="1"/>
  <c r="S730" i="8"/>
  <c r="Q731" i="8"/>
  <c r="Q730" i="8" s="1"/>
  <c r="P730" i="8"/>
  <c r="N731" i="8"/>
  <c r="N730" i="8" s="1"/>
  <c r="M730" i="8"/>
  <c r="T719" i="8"/>
  <c r="T718" i="8" s="1"/>
  <c r="T717" i="8" s="1"/>
  <c r="S718" i="8"/>
  <c r="S717" i="8" s="1"/>
  <c r="Q719" i="8"/>
  <c r="Q718" i="8" s="1"/>
  <c r="Q717" i="8" s="1"/>
  <c r="P718" i="8"/>
  <c r="P717" i="8" s="1"/>
  <c r="N719" i="8"/>
  <c r="N718" i="8" s="1"/>
  <c r="N717" i="8" s="1"/>
  <c r="M718" i="8"/>
  <c r="M717" i="8" s="1"/>
  <c r="M248" i="8"/>
  <c r="N248" i="8" s="1"/>
  <c r="P248" i="8"/>
  <c r="Q248" i="8" s="1"/>
  <c r="S248" i="8"/>
  <c r="T248" i="8" s="1"/>
  <c r="T12" i="8"/>
  <c r="T11" i="8" s="1"/>
  <c r="S11" i="8"/>
  <c r="W677" i="8"/>
  <c r="W676" i="8" s="1"/>
  <c r="V676" i="8"/>
  <c r="U676" i="8" s="1"/>
  <c r="T677" i="8"/>
  <c r="T676" i="8" s="1"/>
  <c r="S676" i="8"/>
  <c r="R676" i="8" s="1"/>
  <c r="Q677" i="8"/>
  <c r="Q676" i="8" s="1"/>
  <c r="P676" i="8"/>
  <c r="O676" i="8" s="1"/>
  <c r="N677" i="8"/>
  <c r="N676" i="8" s="1"/>
  <c r="M676" i="8"/>
  <c r="L676" i="8" s="1"/>
  <c r="Q610" i="8"/>
  <c r="Q609" i="8" s="1"/>
  <c r="P609" i="8"/>
  <c r="M168" i="8"/>
  <c r="N168" i="8" s="1"/>
  <c r="P168" i="8"/>
  <c r="Q168" i="8" s="1"/>
  <c r="Q161" i="8"/>
  <c r="Q147" i="8" s="1"/>
  <c r="P147" i="8"/>
  <c r="T518" i="8"/>
  <c r="T517" i="8" s="1"/>
  <c r="S517" i="8"/>
  <c r="Q518" i="8"/>
  <c r="Q517" i="8" s="1"/>
  <c r="P517" i="8"/>
  <c r="N518" i="8"/>
  <c r="N517" i="8" s="1"/>
  <c r="M517" i="8"/>
  <c r="M355" i="8"/>
  <c r="N355" i="8" s="1"/>
  <c r="P355" i="8"/>
  <c r="Q355" i="8" s="1"/>
  <c r="S355" i="8"/>
  <c r="T355" i="8" s="1"/>
  <c r="P218" i="8"/>
  <c r="Q218" i="8" s="1"/>
  <c r="S218" i="8"/>
  <c r="T218" i="8" s="1"/>
  <c r="M218" i="8"/>
  <c r="N218" i="8" s="1"/>
  <c r="D218" i="8"/>
  <c r="AD134" i="8"/>
  <c r="AD133" i="8" s="1"/>
  <c r="AE133" i="8"/>
  <c r="P133" i="8"/>
  <c r="Q133" i="8" s="1"/>
  <c r="Q134" i="8"/>
  <c r="M133" i="8"/>
  <c r="N134" i="8"/>
  <c r="Q12" i="8"/>
  <c r="Q11" i="8" s="1"/>
  <c r="P11" i="8"/>
  <c r="T194" i="8"/>
  <c r="T193" i="8"/>
  <c r="T192" i="8"/>
  <c r="N11" i="8"/>
  <c r="M609" i="8"/>
  <c r="D389" i="8"/>
  <c r="D374" i="8"/>
  <c r="T197" i="8"/>
  <c r="T191" i="8"/>
  <c r="T188" i="8" s="1"/>
  <c r="Q109" i="8"/>
  <c r="D96" i="8"/>
  <c r="D63" i="8"/>
  <c r="D11" i="8"/>
  <c r="W744" i="7"/>
  <c r="W736" i="7" s="1"/>
  <c r="T737" i="7"/>
  <c r="T736" i="7" s="1"/>
  <c r="Q737" i="7"/>
  <c r="Q736" i="7" s="1"/>
  <c r="N737" i="7"/>
  <c r="N736" i="7" s="1"/>
  <c r="T697" i="7"/>
  <c r="Q697" i="7"/>
  <c r="N697" i="7"/>
  <c r="T686" i="7"/>
  <c r="T685" i="7" s="1"/>
  <c r="Q686" i="7"/>
  <c r="Q685" i="7" s="1"/>
  <c r="N686" i="7"/>
  <c r="N685" i="7" s="1"/>
  <c r="Q578" i="7"/>
  <c r="Q577" i="7" s="1"/>
  <c r="P577" i="7"/>
  <c r="S11" i="7"/>
  <c r="T12" i="7"/>
  <c r="T11" i="7" s="1"/>
  <c r="Q12" i="7"/>
  <c r="Q11" i="7" s="1"/>
  <c r="P11" i="7"/>
  <c r="W645" i="7"/>
  <c r="W644" i="7" s="1"/>
  <c r="V644" i="7"/>
  <c r="U644" i="7" s="1"/>
  <c r="T645" i="7"/>
  <c r="T644" i="7" s="1"/>
  <c r="S644" i="7"/>
  <c r="R644" i="7" s="1"/>
  <c r="Q645" i="7"/>
  <c r="Q644" i="7" s="1"/>
  <c r="P644" i="7"/>
  <c r="O644" i="7" s="1"/>
  <c r="N645" i="7"/>
  <c r="N644" i="7" s="1"/>
  <c r="M644" i="7"/>
  <c r="L644" i="7" s="1"/>
  <c r="P132" i="7"/>
  <c r="Q132" i="7" s="1"/>
  <c r="Q133" i="7"/>
  <c r="N133" i="7"/>
  <c r="N132" i="7" s="1"/>
  <c r="M132" i="7"/>
  <c r="T486" i="7"/>
  <c r="T485" i="7" s="1"/>
  <c r="S485" i="7"/>
  <c r="Q486" i="7"/>
  <c r="Q485" i="7" s="1"/>
  <c r="P485" i="7"/>
  <c r="N486" i="7"/>
  <c r="N485" i="7" s="1"/>
  <c r="M485" i="7"/>
  <c r="M167" i="7"/>
  <c r="N167" i="7" s="1"/>
  <c r="P167" i="7"/>
  <c r="Q167" i="7" s="1"/>
  <c r="Q160" i="7"/>
  <c r="Q146" i="7" s="1"/>
  <c r="P146" i="7"/>
  <c r="T192" i="7"/>
  <c r="T191" i="7"/>
  <c r="D11" i="7"/>
  <c r="N11" i="7"/>
  <c r="S577" i="7"/>
  <c r="M577" i="7"/>
  <c r="D577" i="7"/>
  <c r="Q560" i="7"/>
  <c r="S560" i="7"/>
  <c r="D560" i="7"/>
  <c r="D537" i="7"/>
  <c r="F717" i="6"/>
  <c r="X717" i="6"/>
  <c r="T518" i="6"/>
  <c r="T517" i="6" s="1"/>
  <c r="S517" i="6"/>
  <c r="Q518" i="6"/>
  <c r="Q517" i="6" s="1"/>
  <c r="P517" i="6"/>
  <c r="N518" i="6"/>
  <c r="N517" i="6" s="1"/>
  <c r="M517" i="6"/>
  <c r="AA717" i="6"/>
  <c r="V624" i="6"/>
  <c r="V609" i="6" s="1"/>
  <c r="D609" i="6"/>
  <c r="AD134" i="6"/>
  <c r="S248" i="6"/>
  <c r="T248" i="6" s="1"/>
  <c r="P248" i="6"/>
  <c r="Q248" i="6" s="1"/>
  <c r="M248" i="6"/>
  <c r="N248" i="6" s="1"/>
  <c r="W778" i="6"/>
  <c r="W770" i="6" s="1"/>
  <c r="V770" i="6"/>
  <c r="T771" i="6"/>
  <c r="T770" i="6" s="1"/>
  <c r="S770" i="6"/>
  <c r="Q771" i="6"/>
  <c r="Q770" i="6" s="1"/>
  <c r="P770" i="6"/>
  <c r="N771" i="6"/>
  <c r="N770" i="6" s="1"/>
  <c r="M770" i="6"/>
  <c r="D592" i="6"/>
  <c r="V411" i="6"/>
  <c r="W411" i="6" s="1"/>
  <c r="S411" i="6"/>
  <c r="T411" i="6" s="1"/>
  <c r="P411" i="6"/>
  <c r="Q411" i="6" s="1"/>
  <c r="M411" i="6"/>
  <c r="N411" i="6" s="1"/>
  <c r="P374" i="6"/>
  <c r="Q374" i="6" s="1"/>
  <c r="P161" i="6"/>
  <c r="M161" i="6"/>
  <c r="N161" i="6" s="1"/>
  <c r="S374" i="6"/>
  <c r="T374" i="6" s="1"/>
  <c r="Q610" i="6"/>
  <c r="Q609" i="6" s="1"/>
  <c r="P609" i="6"/>
  <c r="S609" i="6"/>
  <c r="J549" i="6"/>
  <c r="G549" i="6"/>
  <c r="E549" i="6"/>
  <c r="K549" i="6"/>
  <c r="I549" i="6"/>
  <c r="H549" i="6"/>
  <c r="F549" i="6"/>
  <c r="T731" i="6"/>
  <c r="T730" i="6" s="1"/>
  <c r="S730" i="6"/>
  <c r="Q731" i="6"/>
  <c r="Q730" i="6" s="1"/>
  <c r="P730" i="6"/>
  <c r="N731" i="6"/>
  <c r="N730" i="6" s="1"/>
  <c r="M730" i="6"/>
  <c r="T719" i="6"/>
  <c r="T718" i="6" s="1"/>
  <c r="T717" i="6" s="1"/>
  <c r="S718" i="6"/>
  <c r="S717" i="6" s="1"/>
  <c r="Q719" i="6"/>
  <c r="Q718" i="6" s="1"/>
  <c r="P718" i="6"/>
  <c r="N719" i="6"/>
  <c r="N718" i="6" s="1"/>
  <c r="M718" i="6"/>
  <c r="W677" i="6"/>
  <c r="W676" i="6" s="1"/>
  <c r="V676" i="6"/>
  <c r="U676" i="6" s="1"/>
  <c r="T677" i="6"/>
  <c r="T676" i="6" s="1"/>
  <c r="S676" i="6"/>
  <c r="R676" i="6" s="1"/>
  <c r="Q677" i="6"/>
  <c r="Q676" i="6" s="1"/>
  <c r="P676" i="6"/>
  <c r="O676" i="6" s="1"/>
  <c r="N677" i="6"/>
  <c r="N676" i="6" s="1"/>
  <c r="M676" i="6"/>
  <c r="L676" i="6" s="1"/>
  <c r="S592" i="6"/>
  <c r="Q592" i="6"/>
  <c r="P592" i="6"/>
  <c r="D569" i="6"/>
  <c r="D389" i="6"/>
  <c r="D374" i="6"/>
  <c r="D355" i="6"/>
  <c r="T197" i="6"/>
  <c r="T194" i="6"/>
  <c r="T192" i="6"/>
  <c r="T191" i="6"/>
  <c r="E133" i="6"/>
  <c r="D133" i="6"/>
  <c r="AD136" i="6"/>
  <c r="D41" i="6"/>
  <c r="P109" i="6"/>
  <c r="M389" i="6"/>
  <c r="P389" i="6"/>
  <c r="Q389" i="6" s="1"/>
  <c r="P355" i="6"/>
  <c r="Q355" i="6" s="1"/>
  <c r="M355" i="6"/>
  <c r="N355" i="6" s="1"/>
  <c r="S355" i="6"/>
  <c r="T355" i="6" s="1"/>
  <c r="M339" i="6"/>
  <c r="N339" i="6" s="1"/>
  <c r="P339" i="6"/>
  <c r="Q339" i="6" s="1"/>
  <c r="S339" i="6"/>
  <c r="D339" i="6"/>
  <c r="V339" i="6" s="1"/>
  <c r="W339" i="6" s="1"/>
  <c r="N389" i="6"/>
  <c r="M218" i="6"/>
  <c r="N218" i="6" s="1"/>
  <c r="P218" i="6"/>
  <c r="Q218" i="6" s="1"/>
  <c r="S218" i="6"/>
  <c r="T218" i="6" s="1"/>
  <c r="D218" i="6"/>
  <c r="T193" i="6"/>
  <c r="S188" i="6"/>
  <c r="J188" i="6"/>
  <c r="AD139" i="6"/>
  <c r="AE133" i="6"/>
  <c r="S133" i="6"/>
  <c r="T133" i="6" s="1"/>
  <c r="T82" i="6"/>
  <c r="W82" i="6"/>
  <c r="Q134" i="6"/>
  <c r="P133" i="6"/>
  <c r="Q133" i="6" s="1"/>
  <c r="N134" i="6"/>
  <c r="N133" i="6" s="1"/>
  <c r="M133" i="6"/>
  <c r="D96" i="6"/>
  <c r="D109" i="6"/>
  <c r="D80" i="6"/>
  <c r="D44" i="6"/>
  <c r="V49" i="6"/>
  <c r="W49" i="6" s="1"/>
  <c r="P48" i="6"/>
  <c r="Q48" i="6" s="1"/>
  <c r="M41" i="6"/>
  <c r="N41" i="6" s="1"/>
  <c r="V48" i="6"/>
  <c r="W48" i="6" s="1"/>
  <c r="D45" i="6"/>
  <c r="V41" i="6"/>
  <c r="W41" i="6" s="1"/>
  <c r="S46" i="6"/>
  <c r="T46" i="6" s="1"/>
  <c r="V42" i="6"/>
  <c r="W42" i="6" s="1"/>
  <c r="S40" i="6"/>
  <c r="T40" i="6" s="1"/>
  <c r="S42" i="6"/>
  <c r="T42" i="6" s="1"/>
  <c r="V40" i="6"/>
  <c r="W40" i="6" s="1"/>
  <c r="S41" i="6"/>
  <c r="T41" i="6" s="1"/>
  <c r="P46" i="6"/>
  <c r="Q46" i="6" s="1"/>
  <c r="V47" i="6"/>
  <c r="W47" i="6" s="1"/>
  <c r="D50" i="6"/>
  <c r="P44" i="6"/>
  <c r="Q44" i="6" s="1"/>
  <c r="V45" i="6"/>
  <c r="W45" i="6" s="1"/>
  <c r="V46" i="6"/>
  <c r="W46" i="6" s="1"/>
  <c r="D48" i="6"/>
  <c r="D49" i="6"/>
  <c r="S50" i="6"/>
  <c r="T50" i="6" s="1"/>
  <c r="P50" i="6"/>
  <c r="Q50" i="6" s="1"/>
  <c r="D40" i="6"/>
  <c r="D42" i="6"/>
  <c r="D43" i="6"/>
  <c r="S44" i="6"/>
  <c r="T44" i="6" s="1"/>
  <c r="V50" i="6"/>
  <c r="W50" i="6" s="1"/>
  <c r="P40" i="6"/>
  <c r="Q40" i="6" s="1"/>
  <c r="P42" i="6"/>
  <c r="Q42" i="6" s="1"/>
  <c r="V43" i="6"/>
  <c r="W43" i="6" s="1"/>
  <c r="V44" i="6"/>
  <c r="W44" i="6" s="1"/>
  <c r="D46" i="6"/>
  <c r="D47" i="6"/>
  <c r="S48" i="6"/>
  <c r="T48" i="6" s="1"/>
  <c r="M43" i="6"/>
  <c r="N43" i="6" s="1"/>
  <c r="M45" i="6"/>
  <c r="N45" i="6" s="1"/>
  <c r="M47" i="6"/>
  <c r="N47" i="6" s="1"/>
  <c r="M49" i="6"/>
  <c r="N49" i="6" s="1"/>
  <c r="P43" i="6"/>
  <c r="Q43" i="6" s="1"/>
  <c r="P45" i="6"/>
  <c r="Q45" i="6" s="1"/>
  <c r="P47" i="6"/>
  <c r="Q47" i="6" s="1"/>
  <c r="P49" i="6"/>
  <c r="Q49" i="6" s="1"/>
  <c r="T10" i="14" l="1"/>
  <c r="W175" i="14"/>
  <c r="W174" i="14" s="1"/>
  <c r="W124" i="14"/>
  <c r="W123" i="14" s="1"/>
  <c r="Q11" i="14"/>
  <c r="Q10" i="14" s="1"/>
  <c r="W666" i="14"/>
  <c r="W665" i="14" s="1"/>
  <c r="D10" i="14"/>
  <c r="P10" i="14"/>
  <c r="V10" i="14"/>
  <c r="S10" i="14"/>
  <c r="S9" i="10"/>
  <c r="C77" i="10"/>
  <c r="N133" i="8"/>
  <c r="AH11" i="8"/>
  <c r="F9" i="10"/>
  <c r="AF9" i="10"/>
  <c r="C10" i="10"/>
  <c r="C11" i="10"/>
  <c r="N517" i="7"/>
  <c r="AH268" i="7"/>
  <c r="T188" i="7"/>
  <c r="X63" i="7"/>
  <c r="AH63" i="7" s="1"/>
  <c r="Q717" i="6"/>
  <c r="P147" i="6"/>
  <c r="P717" i="6"/>
  <c r="N717" i="6"/>
  <c r="Q161" i="6"/>
  <c r="Q147" i="6" s="1"/>
  <c r="M717" i="6"/>
  <c r="D549" i="6"/>
  <c r="T188" i="6"/>
  <c r="AD133" i="6"/>
  <c r="Q109" i="6"/>
  <c r="F78" i="6"/>
  <c r="P78" i="6" s="1"/>
  <c r="Q78" i="6" s="1"/>
  <c r="F77" i="6"/>
  <c r="M77" i="6" s="1"/>
  <c r="N77" i="6" s="1"/>
  <c r="F76" i="6"/>
  <c r="D76" i="6" s="1"/>
  <c r="F75" i="6"/>
  <c r="P75" i="6" s="1"/>
  <c r="Q75" i="6" s="1"/>
  <c r="F74" i="6"/>
  <c r="P74" i="6" s="1"/>
  <c r="Q74" i="6" s="1"/>
  <c r="F73" i="6"/>
  <c r="M73" i="6" s="1"/>
  <c r="N73" i="6" s="1"/>
  <c r="F72" i="6"/>
  <c r="D72" i="6" s="1"/>
  <c r="F71" i="6"/>
  <c r="P71" i="6" s="1"/>
  <c r="Q71" i="6" s="1"/>
  <c r="F70" i="6"/>
  <c r="P70" i="6" s="1"/>
  <c r="Q70" i="6" s="1"/>
  <c r="F69" i="6"/>
  <c r="M69" i="6" s="1"/>
  <c r="N69" i="6" s="1"/>
  <c r="F68" i="6"/>
  <c r="F67" i="6"/>
  <c r="M67" i="6" s="1"/>
  <c r="N67" i="6" s="1"/>
  <c r="AD66" i="6"/>
  <c r="AA66" i="6"/>
  <c r="F66" i="6"/>
  <c r="D66" i="6" s="1"/>
  <c r="AA65" i="6"/>
  <c r="X65" i="6" s="1"/>
  <c r="F65" i="6"/>
  <c r="D65" i="6" s="1"/>
  <c r="AD64" i="6"/>
  <c r="AA64" i="6"/>
  <c r="Z64" i="6" s="1"/>
  <c r="X64" i="6" s="1"/>
  <c r="F64" i="6"/>
  <c r="M64" i="6" s="1"/>
  <c r="N64" i="6" s="1"/>
  <c r="K63" i="6"/>
  <c r="J63" i="6"/>
  <c r="I63" i="6"/>
  <c r="H63" i="6"/>
  <c r="G63" i="6"/>
  <c r="E63" i="6"/>
  <c r="C63" i="6"/>
  <c r="AD25" i="6"/>
  <c r="AD11" i="6" s="1"/>
  <c r="AA25" i="6"/>
  <c r="X25" i="6"/>
  <c r="F25" i="6"/>
  <c r="S25" i="6" s="1"/>
  <c r="T25" i="6" s="1"/>
  <c r="AA24" i="6"/>
  <c r="X24" i="6"/>
  <c r="F24" i="6"/>
  <c r="D24" i="6" s="1"/>
  <c r="AA23" i="6"/>
  <c r="X23" i="6"/>
  <c r="F23" i="6"/>
  <c r="M23" i="6" s="1"/>
  <c r="N23" i="6" s="1"/>
  <c r="AA22" i="6"/>
  <c r="X22" i="6"/>
  <c r="F22" i="6"/>
  <c r="P22" i="6" s="1"/>
  <c r="Q22" i="6" s="1"/>
  <c r="AA21" i="6"/>
  <c r="X21" i="6"/>
  <c r="F21" i="6"/>
  <c r="S21" i="6" s="1"/>
  <c r="T21" i="6" s="1"/>
  <c r="AA20" i="6"/>
  <c r="X20" i="6"/>
  <c r="F20" i="6"/>
  <c r="D20" i="6" s="1"/>
  <c r="AA19" i="6"/>
  <c r="X19" i="6"/>
  <c r="F19" i="6"/>
  <c r="M19" i="6" s="1"/>
  <c r="N19" i="6" s="1"/>
  <c r="AA18" i="6"/>
  <c r="X18" i="6"/>
  <c r="F18" i="6"/>
  <c r="P18" i="6" s="1"/>
  <c r="Q18" i="6" s="1"/>
  <c r="AA17" i="6"/>
  <c r="X17" i="6"/>
  <c r="F17" i="6"/>
  <c r="S17" i="6" s="1"/>
  <c r="T17" i="6" s="1"/>
  <c r="AA16" i="6"/>
  <c r="X16" i="6"/>
  <c r="F16" i="6"/>
  <c r="D16" i="6" s="1"/>
  <c r="AA15" i="6"/>
  <c r="X15" i="6"/>
  <c r="F15" i="6"/>
  <c r="M15" i="6" s="1"/>
  <c r="N15" i="6" s="1"/>
  <c r="AA14" i="6"/>
  <c r="X14" i="6"/>
  <c r="F14" i="6"/>
  <c r="P14" i="6" s="1"/>
  <c r="Q14" i="6" s="1"/>
  <c r="AA13" i="6"/>
  <c r="X13" i="6"/>
  <c r="F13" i="6"/>
  <c r="S13" i="6" s="1"/>
  <c r="T13" i="6" s="1"/>
  <c r="AA12" i="6"/>
  <c r="X12" i="6"/>
  <c r="F12" i="6"/>
  <c r="W10" i="14" l="1"/>
  <c r="C9" i="10"/>
  <c r="AH267" i="7"/>
  <c r="X11" i="6"/>
  <c r="AA11" i="6"/>
  <c r="D12" i="6"/>
  <c r="F11" i="6"/>
  <c r="X66" i="6"/>
  <c r="D68" i="6"/>
  <c r="M68" i="6"/>
  <c r="N68" i="6" s="1"/>
  <c r="M76" i="6"/>
  <c r="N76" i="6" s="1"/>
  <c r="D73" i="6"/>
  <c r="P73" i="6"/>
  <c r="Q73" i="6" s="1"/>
  <c r="D75" i="6"/>
  <c r="D78" i="6"/>
  <c r="D18" i="6"/>
  <c r="P68" i="6"/>
  <c r="Q68" i="6" s="1"/>
  <c r="M72" i="6"/>
  <c r="N72" i="6" s="1"/>
  <c r="P72" i="6"/>
  <c r="Q72" i="6" s="1"/>
  <c r="P64" i="6"/>
  <c r="Q64" i="6" s="1"/>
  <c r="P69" i="6"/>
  <c r="Q69" i="6" s="1"/>
  <c r="P76" i="6"/>
  <c r="Q76" i="6" s="1"/>
  <c r="D70" i="6"/>
  <c r="D77" i="6"/>
  <c r="D17" i="6"/>
  <c r="F63" i="6"/>
  <c r="D63" i="6" s="1"/>
  <c r="D67" i="6"/>
  <c r="D71" i="6"/>
  <c r="P77" i="6"/>
  <c r="Q77" i="6" s="1"/>
  <c r="D13" i="6"/>
  <c r="S18" i="6"/>
  <c r="T18" i="6" s="1"/>
  <c r="D22" i="6"/>
  <c r="P19" i="6"/>
  <c r="Q19" i="6" s="1"/>
  <c r="D25" i="6"/>
  <c r="D14" i="6"/>
  <c r="M66" i="6"/>
  <c r="N66" i="6" s="1"/>
  <c r="M71" i="6"/>
  <c r="N71" i="6" s="1"/>
  <c r="D74" i="6"/>
  <c r="M75" i="6"/>
  <c r="N75" i="6" s="1"/>
  <c r="P66" i="6"/>
  <c r="Q66" i="6" s="1"/>
  <c r="P67" i="6"/>
  <c r="Q67" i="6" s="1"/>
  <c r="D69" i="6"/>
  <c r="M70" i="6"/>
  <c r="N70" i="6" s="1"/>
  <c r="M74" i="6"/>
  <c r="N74" i="6" s="1"/>
  <c r="M78" i="6"/>
  <c r="N78" i="6" s="1"/>
  <c r="D64" i="6"/>
  <c r="M65" i="6"/>
  <c r="N65" i="6" s="1"/>
  <c r="P65" i="6"/>
  <c r="Q65" i="6" s="1"/>
  <c r="D19" i="6"/>
  <c r="S15" i="6"/>
  <c r="T15" i="6" s="1"/>
  <c r="D21" i="6"/>
  <c r="D23" i="6"/>
  <c r="S19" i="6"/>
  <c r="T19" i="6" s="1"/>
  <c r="P15" i="6"/>
  <c r="Q15" i="6" s="1"/>
  <c r="S14" i="6"/>
  <c r="T14" i="6" s="1"/>
  <c r="P23" i="6"/>
  <c r="Q23" i="6" s="1"/>
  <c r="S23" i="6"/>
  <c r="T23" i="6" s="1"/>
  <c r="D15" i="6"/>
  <c r="S22" i="6"/>
  <c r="T22" i="6" s="1"/>
  <c r="M12" i="6"/>
  <c r="N12" i="6" s="1"/>
  <c r="M16" i="6"/>
  <c r="N16" i="6" s="1"/>
  <c r="M20" i="6"/>
  <c r="N20" i="6" s="1"/>
  <c r="M24" i="6"/>
  <c r="N24" i="6" s="1"/>
  <c r="P12" i="6"/>
  <c r="M13" i="6"/>
  <c r="N13" i="6" s="1"/>
  <c r="P16" i="6"/>
  <c r="Q16" i="6" s="1"/>
  <c r="M17" i="6"/>
  <c r="N17" i="6" s="1"/>
  <c r="P20" i="6"/>
  <c r="Q20" i="6" s="1"/>
  <c r="M21" i="6"/>
  <c r="N21" i="6" s="1"/>
  <c r="P24" i="6"/>
  <c r="Q24" i="6" s="1"/>
  <c r="M25" i="6"/>
  <c r="N25" i="6" s="1"/>
  <c r="S12" i="6"/>
  <c r="P13" i="6"/>
  <c r="Q13" i="6" s="1"/>
  <c r="M14" i="6"/>
  <c r="N14" i="6" s="1"/>
  <c r="S16" i="6"/>
  <c r="T16" i="6" s="1"/>
  <c r="P17" i="6"/>
  <c r="Q17" i="6" s="1"/>
  <c r="M18" i="6"/>
  <c r="N18" i="6" s="1"/>
  <c r="S20" i="6"/>
  <c r="T20" i="6" s="1"/>
  <c r="P21" i="6"/>
  <c r="Q21" i="6" s="1"/>
  <c r="M22" i="6"/>
  <c r="N22" i="6" s="1"/>
  <c r="S24" i="6"/>
  <c r="T24" i="6" s="1"/>
  <c r="P25" i="6"/>
  <c r="Q25" i="6" s="1"/>
  <c r="AH266" i="7" l="1"/>
  <c r="N11" i="6"/>
  <c r="D11" i="6"/>
  <c r="Q12" i="6"/>
  <c r="Q11" i="6" s="1"/>
  <c r="P11" i="6"/>
  <c r="T12" i="6"/>
  <c r="T11" i="6" s="1"/>
  <c r="S11" i="6"/>
  <c r="AH265" i="7" l="1"/>
  <c r="AH11" i="6"/>
  <c r="AH264" i="7" l="1"/>
  <c r="AH263" i="7" l="1"/>
  <c r="AH262" i="7" l="1"/>
  <c r="AD260" i="7"/>
  <c r="AH260" i="7" l="1"/>
  <c r="AH261" i="7"/>
  <c r="AF133" i="7" l="1"/>
  <c r="AE133" i="7"/>
  <c r="AD133" i="7"/>
  <c r="AH133" i="7"/>
  <c r="AD132" i="7"/>
  <c r="AD138" i="7"/>
  <c r="AH138" i="7"/>
  <c r="AF138" i="7"/>
  <c r="AE138" i="7"/>
  <c r="AF137" i="7"/>
  <c r="AE137" i="7"/>
  <c r="AD137" i="7"/>
  <c r="AH137" i="7"/>
  <c r="AF132" i="7"/>
  <c r="AH132" i="7"/>
  <c r="AE136" i="7"/>
  <c r="AD136" i="7"/>
  <c r="AH136" i="7"/>
  <c r="AF136" i="7"/>
  <c r="AD135" i="7"/>
  <c r="AH135" i="7"/>
  <c r="AF135" i="7"/>
  <c r="AE135" i="7"/>
  <c r="AE13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AE14" authorId="0" shapeId="0" xr:uid="{13E4E910-F1C3-4DBA-AB7A-1BB0DF7EAE02}">
      <text>
        <r>
          <rPr>
            <b/>
            <sz val="9"/>
            <color indexed="81"/>
            <rFont val="Tahoma"/>
            <family val="2"/>
          </rPr>
          <t>Admin:</t>
        </r>
        <r>
          <rPr>
            <sz val="9"/>
            <color indexed="81"/>
            <rFont val="Tahoma"/>
            <family val="2"/>
          </rPr>
          <t xml:space="preserve">
Đoàn Hồng Quảng</t>
        </r>
      </text>
    </comment>
    <comment ref="AH15" authorId="0" shapeId="0" xr:uid="{7244DA10-A751-4794-A460-094793DC230C}">
      <text>
        <r>
          <rPr>
            <b/>
            <sz val="9"/>
            <color indexed="81"/>
            <rFont val="Tahoma"/>
            <family val="2"/>
          </rPr>
          <t>Admin:</t>
        </r>
        <r>
          <rPr>
            <sz val="9"/>
            <color indexed="81"/>
            <rFont val="Tahoma"/>
            <family val="2"/>
          </rPr>
          <t xml:space="preserve">
Vượt</t>
        </r>
      </text>
    </comment>
    <comment ref="AE52" authorId="0" shapeId="0" xr:uid="{57EAD364-67DE-43F4-8D34-36E6E5A7F614}">
      <text>
        <r>
          <rPr>
            <b/>
            <sz val="9"/>
            <color indexed="81"/>
            <rFont val="Tahoma"/>
            <family val="2"/>
          </rPr>
          <t>Admin:</t>
        </r>
        <r>
          <rPr>
            <sz val="9"/>
            <color indexed="81"/>
            <rFont val="Tahoma"/>
            <family val="2"/>
          </rPr>
          <t xml:space="preserve">
Đoàn Hồng Quảng</t>
        </r>
      </text>
    </comment>
    <comment ref="AH53" authorId="0" shapeId="0" xr:uid="{9CEA045E-7A51-4E7C-A541-001B90D5122D}">
      <text>
        <r>
          <rPr>
            <b/>
            <sz val="9"/>
            <color indexed="81"/>
            <rFont val="Tahoma"/>
            <family val="2"/>
          </rPr>
          <t>Admin:</t>
        </r>
        <r>
          <rPr>
            <sz val="9"/>
            <color indexed="81"/>
            <rFont val="Tahoma"/>
            <family val="2"/>
          </rPr>
          <t xml:space="preserve">
Vượt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Y13" authorId="0" shapeId="0" xr:uid="{C294A850-70EB-4522-A6F0-20EC9BAF842D}">
      <text>
        <r>
          <rPr>
            <b/>
            <sz val="9"/>
            <color indexed="81"/>
            <rFont val="Tahoma"/>
            <family val="2"/>
          </rPr>
          <t>Admin:</t>
        </r>
        <r>
          <rPr>
            <sz val="9"/>
            <color indexed="81"/>
            <rFont val="Tahoma"/>
            <family val="2"/>
          </rPr>
          <t xml:space="preserve">
Đoàn Hồng Quảng</t>
        </r>
      </text>
    </comment>
    <comment ref="AB14" authorId="0" shapeId="0" xr:uid="{010B06AF-6272-4671-9278-24B9163A8B87}">
      <text>
        <r>
          <rPr>
            <b/>
            <sz val="9"/>
            <color indexed="81"/>
            <rFont val="Tahoma"/>
            <family val="2"/>
          </rPr>
          <t>Admin:</t>
        </r>
        <r>
          <rPr>
            <sz val="9"/>
            <color indexed="81"/>
            <rFont val="Tahoma"/>
            <family val="2"/>
          </rPr>
          <t xml:space="preserve">
Vượt</t>
        </r>
      </text>
    </comment>
    <comment ref="Y54" authorId="0" shapeId="0" xr:uid="{2AF3C5ED-FF1B-43EA-AA28-358D58ADB3B8}">
      <text>
        <r>
          <rPr>
            <b/>
            <sz val="9"/>
            <color indexed="81"/>
            <rFont val="Tahoma"/>
            <family val="2"/>
          </rPr>
          <t>Admin:</t>
        </r>
        <r>
          <rPr>
            <sz val="9"/>
            <color indexed="81"/>
            <rFont val="Tahoma"/>
            <family val="2"/>
          </rPr>
          <t xml:space="preserve">
Đoàn Hồng Quảng</t>
        </r>
      </text>
    </comment>
    <comment ref="AB55" authorId="0" shapeId="0" xr:uid="{8D3349ED-828B-4474-A85F-473607E27AA5}">
      <text>
        <r>
          <rPr>
            <b/>
            <sz val="9"/>
            <color indexed="81"/>
            <rFont val="Tahoma"/>
            <family val="2"/>
          </rPr>
          <t>Admin:</t>
        </r>
        <r>
          <rPr>
            <sz val="9"/>
            <color indexed="81"/>
            <rFont val="Tahoma"/>
            <family val="2"/>
          </rPr>
          <t xml:space="preserve">
Vượt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Y13" authorId="0" shapeId="0" xr:uid="{03369179-FC6F-4F94-8B28-4BC443A4F250}">
      <text>
        <r>
          <rPr>
            <b/>
            <sz val="9"/>
            <color indexed="81"/>
            <rFont val="Tahoma"/>
            <family val="2"/>
          </rPr>
          <t>Admin:</t>
        </r>
        <r>
          <rPr>
            <sz val="9"/>
            <color indexed="81"/>
            <rFont val="Tahoma"/>
            <family val="2"/>
          </rPr>
          <t xml:space="preserve">
Đoàn Hồng Quảng</t>
        </r>
      </text>
    </comment>
    <comment ref="AB14" authorId="0" shapeId="0" xr:uid="{ADECDF0C-0DA7-4A40-927C-713DDDBC6198}">
      <text>
        <r>
          <rPr>
            <b/>
            <sz val="9"/>
            <color indexed="81"/>
            <rFont val="Tahoma"/>
            <family val="2"/>
          </rPr>
          <t>Admin:</t>
        </r>
        <r>
          <rPr>
            <sz val="9"/>
            <color indexed="81"/>
            <rFont val="Tahoma"/>
            <family val="2"/>
          </rPr>
          <t xml:space="preserve">
Vượt</t>
        </r>
      </text>
    </comment>
    <comment ref="Y54" authorId="0" shapeId="0" xr:uid="{FF3EA439-7024-4FBC-B381-BE658F65ECCA}">
      <text>
        <r>
          <rPr>
            <b/>
            <sz val="9"/>
            <color indexed="81"/>
            <rFont val="Tahoma"/>
            <family val="2"/>
          </rPr>
          <t>Admin:</t>
        </r>
        <r>
          <rPr>
            <sz val="9"/>
            <color indexed="81"/>
            <rFont val="Tahoma"/>
            <family val="2"/>
          </rPr>
          <t xml:space="preserve">
Đoàn Hồng Quảng</t>
        </r>
      </text>
    </comment>
    <comment ref="AB55" authorId="0" shapeId="0" xr:uid="{555439DE-5D4F-460C-B211-223DD309D9B2}">
      <text>
        <r>
          <rPr>
            <b/>
            <sz val="9"/>
            <color indexed="81"/>
            <rFont val="Tahoma"/>
            <family val="2"/>
          </rPr>
          <t>Admin:</t>
        </r>
        <r>
          <rPr>
            <sz val="9"/>
            <color indexed="81"/>
            <rFont val="Tahoma"/>
            <family val="2"/>
          </rPr>
          <t xml:space="preserve">
Vượt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Y13" authorId="0" shapeId="0" xr:uid="{0340D439-E8BA-4637-AD73-DCCE7436E61D}">
      <text>
        <r>
          <rPr>
            <b/>
            <sz val="9"/>
            <color indexed="81"/>
            <rFont val="Tahoma"/>
            <family val="2"/>
          </rPr>
          <t>Admin:</t>
        </r>
        <r>
          <rPr>
            <sz val="9"/>
            <color indexed="81"/>
            <rFont val="Tahoma"/>
            <family val="2"/>
          </rPr>
          <t xml:space="preserve">
Đoàn Hồng Quảng</t>
        </r>
      </text>
    </comment>
    <comment ref="AB14" authorId="0" shapeId="0" xr:uid="{A6D75C3F-23CF-4763-9135-2014B457EEE1}">
      <text>
        <r>
          <rPr>
            <b/>
            <sz val="9"/>
            <color indexed="81"/>
            <rFont val="Tahoma"/>
            <family val="2"/>
          </rPr>
          <t>Admin:</t>
        </r>
        <r>
          <rPr>
            <sz val="9"/>
            <color indexed="81"/>
            <rFont val="Tahoma"/>
            <family val="2"/>
          </rPr>
          <t xml:space="preserve">
Vượt</t>
        </r>
      </text>
    </comment>
    <comment ref="Y54" authorId="0" shapeId="0" xr:uid="{C0F819FC-75C7-489B-A76E-3649D3076EA1}">
      <text>
        <r>
          <rPr>
            <b/>
            <sz val="9"/>
            <color indexed="81"/>
            <rFont val="Tahoma"/>
            <family val="2"/>
          </rPr>
          <t>Admin:</t>
        </r>
        <r>
          <rPr>
            <sz val="9"/>
            <color indexed="81"/>
            <rFont val="Tahoma"/>
            <family val="2"/>
          </rPr>
          <t xml:space="preserve">
Đoàn Hồng Quảng</t>
        </r>
      </text>
    </comment>
    <comment ref="AB55" authorId="0" shapeId="0" xr:uid="{93183D79-3A42-447D-AACC-A30768DC10F4}">
      <text>
        <r>
          <rPr>
            <b/>
            <sz val="9"/>
            <color indexed="81"/>
            <rFont val="Tahoma"/>
            <family val="2"/>
          </rPr>
          <t>Admin:</t>
        </r>
        <r>
          <rPr>
            <sz val="9"/>
            <color indexed="81"/>
            <rFont val="Tahoma"/>
            <family val="2"/>
          </rPr>
          <t xml:space="preserve">
Vượt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author>
  </authors>
  <commentList>
    <comment ref="Y13" authorId="0" shapeId="0" xr:uid="{00000000-0006-0000-0000-000001000000}">
      <text>
        <r>
          <rPr>
            <b/>
            <sz val="9"/>
            <color indexed="81"/>
            <rFont val="Tahoma"/>
            <family val="2"/>
          </rPr>
          <t>Admin:</t>
        </r>
        <r>
          <rPr>
            <sz val="9"/>
            <color indexed="81"/>
            <rFont val="Tahoma"/>
            <family val="2"/>
          </rPr>
          <t xml:space="preserve">
Đoàn Hồng Quảng</t>
        </r>
      </text>
    </comment>
    <comment ref="AB14" authorId="0" shapeId="0" xr:uid="{00000000-0006-0000-0000-000002000000}">
      <text>
        <r>
          <rPr>
            <b/>
            <sz val="9"/>
            <color indexed="81"/>
            <rFont val="Tahoma"/>
            <family val="2"/>
          </rPr>
          <t>Admin:</t>
        </r>
        <r>
          <rPr>
            <sz val="9"/>
            <color indexed="81"/>
            <rFont val="Tahoma"/>
            <family val="2"/>
          </rPr>
          <t xml:space="preserve">
Vượt</t>
        </r>
      </text>
    </comment>
    <comment ref="Y54" authorId="0" shapeId="0" xr:uid="{4E673D7B-B57F-4B8E-9A00-EAD721838EE8}">
      <text>
        <r>
          <rPr>
            <b/>
            <sz val="9"/>
            <color indexed="81"/>
            <rFont val="Tahoma"/>
            <family val="2"/>
          </rPr>
          <t>Admin:</t>
        </r>
        <r>
          <rPr>
            <sz val="9"/>
            <color indexed="81"/>
            <rFont val="Tahoma"/>
            <family val="2"/>
          </rPr>
          <t xml:space="preserve">
Đoàn Hồng Quảng</t>
        </r>
      </text>
    </comment>
    <comment ref="AB55" authorId="0" shapeId="0" xr:uid="{A743748F-AFDF-49D4-9753-105251702C79}">
      <text>
        <r>
          <rPr>
            <b/>
            <sz val="9"/>
            <color indexed="81"/>
            <rFont val="Tahoma"/>
            <family val="2"/>
          </rPr>
          <t>Admin:</t>
        </r>
        <r>
          <rPr>
            <sz val="9"/>
            <color indexed="81"/>
            <rFont val="Tahoma"/>
            <family val="2"/>
          </rPr>
          <t xml:space="preserve">
Vượt</t>
        </r>
      </text>
    </comment>
  </commentList>
</comments>
</file>

<file path=xl/sharedStrings.xml><?xml version="1.0" encoding="utf-8"?>
<sst xmlns="http://schemas.openxmlformats.org/spreadsheetml/2006/main" count="6821" uniqueCount="1110">
  <si>
    <t>TT</t>
  </si>
  <si>
    <t>Họ và tên</t>
  </si>
  <si>
    <t xml:space="preserve">Ngày tháng năm sinh </t>
  </si>
  <si>
    <t>Nam</t>
  </si>
  <si>
    <t>Nữ</t>
  </si>
  <si>
    <t>Chức vụ hoặc chức danh công tác theo vị trí việc làm</t>
  </si>
  <si>
    <t>Cơ quan  đang làm việc</t>
  </si>
  <si>
    <t>Thời gian bổ nhiệm chức danh nghề nghiệp hiện giữ đúng quy định</t>
  </si>
  <si>
    <t>Mức lương hiện hưởng</t>
  </si>
  <si>
    <t>Văn bằng, chứng chỉ theo yêu cầu của CDNN dự xét</t>
  </si>
  <si>
    <t>Các điều kiện, tiêu chuẩn khác</t>
  </si>
  <si>
    <t>Hệ số lương</t>
  </si>
  <si>
    <t>Mã số chức danh nghề nghiệp hiện giữ</t>
  </si>
  <si>
    <t>Trình độ chuyên môn</t>
  </si>
  <si>
    <t>Trình độ Quản lý nghề nghiệp</t>
  </si>
  <si>
    <t>Trình độ tin học</t>
  </si>
  <si>
    <t>Trình độ ngoại ngữ</t>
  </si>
  <si>
    <t>Tiêu chuẩn theo Đề án vị trí việc làm</t>
  </si>
  <si>
    <t>Văn bằng 
hiện có (ghi rõ chuyên ngành đào tạo)</t>
  </si>
  <si>
    <t>x</t>
  </si>
  <si>
    <t>B. VIÊN CHỨC KHÔNG GIỮ CHỨC VỤ LÃNH ĐẠO, QUẢN LÝ</t>
  </si>
  <si>
    <t xml:space="preserve">B2. </t>
  </si>
  <si>
    <t>Thời gian giữ chức danh nghề nghiệp hạng v</t>
  </si>
  <si>
    <t>Biểu 03: Thăng hạng CDNN hạng IV</t>
  </si>
  <si>
    <t>UBCNTTCB</t>
  </si>
  <si>
    <t>Tiếng Anh B</t>
  </si>
  <si>
    <t>Tin học B</t>
  </si>
  <si>
    <t>Phòng Tổ chức cán bộ, Bệnh viện Sức khỏe tâm thần HP</t>
  </si>
  <si>
    <r>
      <rPr>
        <sz val="11"/>
        <color theme="1"/>
        <rFont val="Times New Roman"/>
        <family val="1"/>
      </rPr>
      <t>SỞ Y TẾ HẢI PHÒNG</t>
    </r>
    <r>
      <rPr>
        <b/>
        <sz val="11"/>
        <color theme="1"/>
        <rFont val="Times New Roman"/>
        <family val="1"/>
      </rPr>
      <t xml:space="preserve">
BỆNH VIỆN SỨC KHỎE TÂM THẦN HẢI PHÒNG</t>
    </r>
  </si>
  <si>
    <t>Nguyễn Văn Phương</t>
  </si>
  <si>
    <t>3.66 
(Bậc 10)</t>
  </si>
  <si>
    <t xml:space="preserve">Đại học Luật Kinh tế, Đại học QTKD </t>
  </si>
  <si>
    <t>Nguyễn Đức Cường</t>
  </si>
  <si>
    <t>3.46 
(Bậc 9)</t>
  </si>
  <si>
    <t>Đại học Kỹ sư hệ thống điện</t>
  </si>
  <si>
    <t>01.005</t>
  </si>
  <si>
    <t>01.004</t>
  </si>
  <si>
    <t>-  Đã được chuyển CDNN viên chức nhân viên tại Quyết định số   289/QĐ-BVTT ngày 6/4/2022
 - Trong năm 2025, được xếp loại chất lượng ở mức hoàn thành tốt nhiệm vụ.
- Đáp ứng đủ các tiêu chuẩn về năng lực chuyên môn, nghiệp vụ của CDNN viên chức nhân viên
- Không trong thời hạn xử lý kỷ luật; không trong thời gian thực hiện các quy định liên quan đến kỷ luật theo quy định của Đảng và của pháp luật.</t>
  </si>
  <si>
    <t>-  Đã được chuyển CDNN viên chức nhân viên tại Quyết định số   290/QĐ-BVTT ngày 6/4/2022
 - Trong năm 2025, được xếp loại chất lượng ở mức hoàn thành tốt nhiệm vụ.
- Đáp ứng đủ các tiêu chuẩn về năng lực chuyên môn, nghiệp vụ của CDNN viên chức nhân viên
- Không trong thời hạn xử lý kỷ luật; không trong thời gian thực hiện các quy định liên quan đến kỷ luật theo quy định của Đảng và của pháp luật.</t>
  </si>
  <si>
    <t>Tốt nghiệp Đại học Luật Kinh tế, Đại học QTKD phù hợp với lĩnh vực công tác</t>
  </si>
  <si>
    <t>Tốt nghiệp 'Đại học Kỹ sư hệ thống điện phù hợp với lĩnh vực công tác</t>
  </si>
  <si>
    <t>Nhân viên</t>
  </si>
  <si>
    <t>Phòng Hành chính quản trị, Bệnh viện Sức khỏe tâm thần HP</t>
  </si>
  <si>
    <t>Cán sự</t>
  </si>
  <si>
    <t>Chức danh nghề nghiệp hạng IV dự xét</t>
  </si>
  <si>
    <t>Mã  chức danh nghề nghiệp hạng IV dự xét</t>
  </si>
  <si>
    <t>DANH SÁCH VIÊN CHỨC ĐỦ CÁC TIÊU CHUẨN, ĐIỀU KIỆN DỰ XÉT THĂNG HẠNG CHỨC DANH NGHỀ NGHIỆP TỪ HẠNG V LÊN HẠNG IV</t>
  </si>
  <si>
    <t>05/05/1978</t>
  </si>
  <si>
    <t>21/07/1980</t>
  </si>
  <si>
    <t>01/04/2022</t>
  </si>
  <si>
    <t>(Kèm theo Công văn số 592/BVSKTTHP-TCCB ngày 22 tháng 5 năm 2026 của Bệnh viện Sức khỏe tâm thần Hải Phòng)</t>
  </si>
  <si>
    <t>Biểu 01: Thăng hạng CDNN hạng II</t>
  </si>
  <si>
    <t>DANH SÁCH VIÊN CHỨC ĐỦ CÁC TIÊU CHUẨN, ĐIỀU KIỆN DỰ XÉT THĂNG HẠNG CHỨC DANH NGHỀ NGHIỆP TỪ HẠNG III LÊN HẠNG II</t>
  </si>
  <si>
    <t>(Kèm theo Công văn số 592/BVSKTTHP-TCCB ngày 22 tháng 5 năm 2026 của Bệnh viện Sức khỏe Tâm thần Hải Phòng)</t>
  </si>
  <si>
    <t>Thời gian giữ chức danh nghề nghiệp hạng III</t>
  </si>
  <si>
    <t>Chức danh nghề nghiệp hạng II dự xét</t>
  </si>
  <si>
    <t>Mã  chức danh nghề nghiệp hạng II dự xét</t>
  </si>
  <si>
    <t>A. VIÊN CHỨC GIỮ CHỨC VỤ LÃNH ĐẠO, QUẢN LÝ</t>
  </si>
  <si>
    <t>A1.</t>
  </si>
  <si>
    <t>CHUYÊN NGÀNH Y TẾ (BÁC SĨ, BÁC SĨ Y HỌC DỰ PHÒNG, DƯỢC, Y TẾ CÔNG CỘNG, ĐIỀU DƯỠNG, HỘ SINH, KỸ THUẬT Y, DINH DƯỠNG, DÂN SỐ,…)</t>
  </si>
  <si>
    <t>Bác sĩ hạng II</t>
  </si>
  <si>
    <t>Nguyễn Thị Thu Huyền</t>
  </si>
  <si>
    <t>12/9/1978</t>
  </si>
  <si>
    <t>Trưởng phòng</t>
  </si>
  <si>
    <t>Phòng Kế hoạch tổng hợp, Bệnh viện Sức khỏe tâm thần Hải Phòng</t>
  </si>
  <si>
    <t>01/6/2018</t>
  </si>
  <si>
    <t>4.32
(Bậc 7)</t>
  </si>
  <si>
    <t>V.08.01.03</t>
  </si>
  <si>
    <t>Bác sĩ chính hạng II</t>
  </si>
  <si>
    <t>V.08.01.02</t>
  </si>
  <si>
    <t>Tốt nghiệp bác sĩ chuyên khoa cấp II chuyên ngành Tâm thần</t>
  </si>
  <si>
    <t>Bác sĩ CKII chuyên ngành Tâm thần</t>
  </si>
  <si>
    <t>Có giấy phép (chứng chỉ) hành nghề khám bệnh, chữa bệnh.</t>
  </si>
  <si>
    <t>Ứng dụng CNTT cơ bản</t>
  </si>
  <si>
    <t>Tiếng anh đ ộ B </t>
  </si>
  <si>
    <t>-  Đã được bổ nhiệm CDNN viên chức bác sĩ hạng III tại Quyết định số 1000/QĐ-SYT  ngày 30/6/2018 của Sở Y tế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</si>
  <si>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Thị Minh Thuỷ</t>
  </si>
  <si>
    <t>17/11/1987</t>
  </si>
  <si>
    <t>Trưởng khoa</t>
  </si>
  <si>
    <t>Khoa Cấp tính Nam, Bệnh viện Sức khỏe tâm thần Hải Phòng</t>
  </si>
  <si>
    <t>15/9/2018</t>
  </si>
  <si>
    <t>3,33
(Bậc 4)</t>
  </si>
  <si>
    <t>THUD tr ình độ  B</t>
  </si>
  <si>
    <t>CN  ngôn ngữ anh   </t>
  </si>
  <si>
    <t>-  Đã được bổ nhiệm CDNN viên chức bác sĩ hạng III tại Quyết định số 468/QĐ-BVTT  ngày 20/9/2018 của Bệnh viện Tâm thần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</si>
  <si>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Đỗ Thị Hồng Nhung</t>
  </si>
  <si>
    <t>08/10/1993</t>
  </si>
  <si>
    <t>Phó Trưởng khoa</t>
  </si>
  <si>
    <t>10/5/2019</t>
  </si>
  <si>
    <t>3,00
(Bậc 3)</t>
  </si>
  <si>
    <t>-  Đã được bổ nhiệm CDNN viên chức bác sĩ hạng III tại Quyết định số685/QĐ-SYT  ngày 03/7/2019 của Sở Y tế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</si>
  <si>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Đức Ninh</t>
  </si>
  <si>
    <t>19/03/1976</t>
  </si>
  <si>
    <t>Khoa Bán cấp Nam &amp; PHCN, Bệnh viện Sức khỏe tâm thần Hải Phòng</t>
  </si>
  <si>
    <t>01/2/2015</t>
  </si>
  <si>
    <t>3,66
(Bậc 5)</t>
  </si>
  <si>
    <t>TH tr ình độ  B</t>
  </si>
  <si>
    <t>-  Đã được bổ nhiệm CDNN viên chức bác sĩ hạng III tại Quyết định số 50/QĐ- BVTT  ngày 02/3/2015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</si>
  <si>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Thị Ngọc</t>
  </si>
  <si>
    <t>15/06/1973</t>
  </si>
  <si>
    <t>01/9/2014</t>
  </si>
  <si>
    <t>4,98
(Bậc 9)</t>
  </si>
  <si>
    <t>Tốt nghiệp bác sĩ chuyên khoa cấp I chuyên ngành Tâm thần</t>
  </si>
  <si>
    <t>Bác sĩ CKI chuyên ngành Tâm thần</t>
  </si>
  <si>
    <t>Tiếng anh đ ộ C </t>
  </si>
  <si>
    <t>Trương Đặng Anh Vân</t>
  </si>
  <si>
    <t>29/08/1990</t>
  </si>
  <si>
    <t>Khoa Điều trị ma túy, Bệnh viện Sức khỏe tâm thần Hải Phòng</t>
  </si>
  <si>
    <t>-  Đã được bổ nhiệm CDNN viên chức bác sĩ hạng III tại Quyết định số 691/QĐ- SYT  ngày 03/7/2019 của Sở Y tế Hải Phòng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</si>
  <si>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Đào Ngọc Minh</t>
  </si>
  <si>
    <t>18/02/1982</t>
  </si>
  <si>
    <t>Khoa Điều trị theo yêu cầu, Bệnh viện Sức khỏe tâm thần Hải Phòng</t>
  </si>
  <si>
    <t>01/10/2011</t>
  </si>
  <si>
    <t>3,99
(Bậc 6)</t>
  </si>
  <si>
    <t>-  Đã được bổ nhiệm CDNN viên chức bác sĩ hạng III tại Quyết định số 132/QĐ- BVTT  ngày 24/10/2011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</si>
  <si>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Nguyễn Thị Quyên</t>
  </si>
  <si>
    <t>09/01/1992</t>
  </si>
  <si>
    <t>-  Đã được bổ nhiệm CDNN viên chức bác sĩ hạng III tại Quyết định số 684/QĐ- SYT  ngày 03/7/2019 của Sở Y tế Hải Phòng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</si>
  <si>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Phạm Thị Hương Giang</t>
  </si>
  <si>
    <t>18/12/1991</t>
  </si>
  <si>
    <t>Khoa Y học cổ truyền, Bệnh viện Sức khỏe tâm thần Hải Phòng</t>
  </si>
  <si>
    <t>01/8/2016</t>
  </si>
  <si>
    <t>Tốt nghiệp bác sĩ chuyên khoa cấp I chuyên ngành Y học cổ truyền</t>
  </si>
  <si>
    <t>Bác sĩ CKI chuyên ngành Y học cổ truyền</t>
  </si>
  <si>
    <t xml:space="preserve">THUD </t>
  </si>
  <si>
    <t>Tiếng anh bậc 2</t>
  </si>
  <si>
    <t>-  Đã được bổ nhiệm CDNN viên chức bác sĩ hạng III tại Quyết định số 474/QĐ- BVTT  ngày 30/8/2016 của Bệnh viện Tâm thần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</si>
  <si>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Vũ  Thị Ngân</t>
  </si>
  <si>
    <t>30/03/1991</t>
  </si>
  <si>
    <t>Khoa Tâm căn, Bệnh viện Sức khỏe tâm thần Hải Phòng</t>
  </si>
  <si>
    <t>01/6/2016</t>
  </si>
  <si>
    <t>CN  ngôn ngữ anh; B1 Pháp</t>
  </si>
  <si>
    <t>-  Đã được bổ nhiệm CDNN viên chức bác sĩ hạng III tại Quyết định số 219/QĐ- BVTT  ngày 09/6/2016 của Bệnh viện Tâm thần
 - Trong năm 2025, được xếp loại chất lượng ở mức hoàn thành tốt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</si>
  <si>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Phạm Hoàng Sơn</t>
  </si>
  <si>
    <t>13/11/1980</t>
  </si>
  <si>
    <t>Khoa Tâm thần trẻ em &amp; Người già, Bệnh viện Sức khỏe tâm thần Hải Phòng</t>
  </si>
  <si>
    <t>01/11/2009</t>
  </si>
  <si>
    <t>4,32
(Bậc 7)</t>
  </si>
  <si>
    <t>-  Đã được bổ nhiệm CDNN viên chức bác sĩ hạng III tại Quyết định số 2479/QĐ- SNV  ngày 02/11/2009 của Sở Nội vụ
 - Trong năm 2025, được xếp loại chất lượng ở mức hoàn thành xuất sắc nhiệm vụ.
- Đáp ứng đủ các tiêu chuẩn về năng lực chuyên môn, nghiệp vụ của CDNN viên chức  bác sĩ hạng II
- Không trong thời hạn xử lý kỷ luật; không trong thời gian thực hiện các quy định liên quan đến kỷ luật theo quy định của Đảng và của pháp luật.</t>
  </si>
  <si>
    <t>II</t>
  </si>
  <si>
    <t>Dược</t>
  </si>
  <si>
    <t>Đoàn Hồng Quảng</t>
  </si>
  <si>
    <t>04/09/1992</t>
  </si>
  <si>
    <t>Khoa Dược, Bệnh viện Sức khỏe tâm thần Hải Phòng</t>
  </si>
  <si>
    <t>V.08.08.22</t>
  </si>
  <si>
    <t>V.08.08.21</t>
  </si>
  <si>
    <t>Tốt nghiệp Dược sĩ CKI chuyên ngành Tổ chức QL Dược</t>
  </si>
  <si>
    <t>Dược sĩ CKI chuyên ngành Tổ chức QL Dược</t>
  </si>
  <si>
    <t>Có giấy phép (chứng chỉ) hành nghề khám Dược</t>
  </si>
  <si>
    <t>-  Đã được bổ nhiệm CDNN viên chức dược sĩ hạng III tại Quyết định số 475/QĐ- BVTT ngày 30/8/2016 của Bệnh viện Tâm thần
 - Trong năm 2025, được xếp loại chất lượng ở mức hoàn thành xuất sắc nhiệm vụ.
- Đáp ứng đủ các tiêu chuẩn về năng lực chuyên môn, nghiệp vụ của CDNN viên chức dược sĩ hạng II
- Không trong thời hạn xử lý kỷ luật; không trong thời gian thực hiện các quy định liên quan đến kỷ luật theo quy định của Đảng và của pháp luật.</t>
  </si>
  <si>
    <t>III</t>
  </si>
  <si>
    <t>Điều dưỡng</t>
  </si>
  <si>
    <t>Lưu Ngọc Lân</t>
  </si>
  <si>
    <t>15/8/1977</t>
  </si>
  <si>
    <t>Phó Trưởng phòng</t>
  </si>
  <si>
    <t>Phòng Điều dưỡng, Bệnh viện Sức khỏe tâm thần Hải Phòng</t>
  </si>
  <si>
    <t>01/11/2011</t>
  </si>
  <si>
    <t>4.65 
(bậc 8)</t>
  </si>
  <si>
    <t>V.08.05.12</t>
  </si>
  <si>
    <t>Điều dưỡng hạng II</t>
  </si>
  <si>
    <t>V.08.05.11</t>
  </si>
  <si>
    <t>Tốt nghiệp Điều dưỡng CKI chuyên ngành Tâm thần</t>
  </si>
  <si>
    <t>Điều dưỡng CKI chuyên ngành Tâm thần</t>
  </si>
  <si>
    <t>Tiếng anh B</t>
  </si>
  <si>
    <t>-  Đã được bổ nhiệm CDNN viên chức điều dưỡng hạng III tại Quyết định số 136/QĐ- BVTT-TCCB ngày 28/10/2011 của Bệnh viện Tâm thần
 - Trong năm 2025, được xếp loại chất lượng ở mức hoàn thành xuất sắc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t>
  </si>
  <si>
    <t>Trịnh Thị Thanh Mai</t>
  </si>
  <si>
    <t>09/07/1977</t>
  </si>
  <si>
    <t>Phòng Quản lý chất lượng BV &amp; CTXH, Bệnh viện Sức khỏe tâm thần Hải Phòng</t>
  </si>
  <si>
    <t>01/10/2010</t>
  </si>
  <si>
    <t>UDCNTTCB</t>
  </si>
  <si>
    <t>-  Đã được bổ nhiệm CDNN viên chức điều dưỡng hạng III tại Quyết định số 115/QĐ- BVTT-TCCB  ngày 19/10/2010 của Bệnh viện Tâm thần
 - Trong năm 2025, được xếp loại chất lượng ở mức hoàn thành tốt nhiệm vụ.
- Đáp ứng đủ các tiêu chuẩn về năng lực chuyên môn, nghiệp vụ của CDNN viên chức điều dưỡng hạng II
- Không trong thời hạn xử lý kỷ luật; không trong thời gian thực hiện các quy định liên quan đến kỷ luật theo quy định của Đảng và của pháp luật.</t>
  </si>
  <si>
    <t>Phùng Thị Thu Hiền</t>
  </si>
  <si>
    <t>21/12/1975</t>
  </si>
  <si>
    <t>Điều dưỡng trưởng khoa</t>
  </si>
  <si>
    <t>4.98
 (Bậc 9)</t>
  </si>
  <si>
    <t>Tin B</t>
  </si>
  <si>
    <t>CN tiếng Anh</t>
  </si>
  <si>
    <t>Vũ Văn Huấn</t>
  </si>
  <si>
    <t>Khoa Cận lâm sàng, Bệnh viện Sức khỏe tâm thần Hải Phòng</t>
  </si>
  <si>
    <t>01/07/2020</t>
  </si>
  <si>
    <t>V.08.07.18</t>
  </si>
  <si>
    <t>Kỹ thuật y hạng II</t>
  </si>
  <si>
    <t>V.08.07.17</t>
  </si>
  <si>
    <t>Tốt nghiệp Chuyên khoa I xét nghiệm y học</t>
  </si>
  <si>
    <t>Chuyên khoa I xét nghiệm y học</t>
  </si>
  <si>
    <t>-  Đã được bổ nhiệm CDNN viên chức Kỹ thuật y hạng III tại Quyết định số 387/QĐ- BVTT ngày 12/7/2020 của Bệnh viện Tâm thần
 - Trong năm 2025, được xếp loại chất lượng ở mức hoàn thành xuất sắc nhiệm vụ.
- Đáp ứng đủ các tiêu chuẩn về năng lực chuyên môn, nghiệp vụ của CDNN viên chức  Kỹ thuật y hạng II
- Không trong thời hạn xử lý kỷ luật; không trong thời gian thực hiện các quy định liên quan đến kỷ luật theo quy định của Đảng và của pháp luật.</t>
  </si>
  <si>
    <t>Lê Thị Thuỳ Tâm</t>
  </si>
  <si>
    <t>4.98 
(Bậc 9)</t>
  </si>
  <si>
    <t>Tiếng anh C</t>
  </si>
  <si>
    <t xml:space="preserve">A2. </t>
  </si>
  <si>
    <t>CHUYÊN NGÀNH KHÁC ( HÀNH CHÍNH, KẾ TOÁN, CÔNG NGHỆ THÔNG TIN,…)</t>
  </si>
  <si>
    <t>Trần Công Hoàn</t>
  </si>
  <si>
    <t>29/12/1969</t>
  </si>
  <si>
    <t>Khoa Kiểm soát nhiễm khuẩn - Dinh dưỡng, Bệnh viện Sức khỏe tâm thần Hải Phòng</t>
  </si>
  <si>
    <t>01/12/2004</t>
  </si>
  <si>
    <t>4,65 (Bậc 8)</t>
  </si>
  <si>
    <t>01.003</t>
  </si>
  <si>
    <t>Chuyên viên chính</t>
  </si>
  <si>
    <t>01.002</t>
  </si>
  <si>
    <t>Có bằng tốt nghiệp Cử nhân kinh tế, chuyên ngành đào tạo phù hợp với ngành, lĩnh vực công tác;</t>
  </si>
  <si>
    <t>Cử nhân kinh tế</t>
  </si>
  <si>
    <t xml:space="preserve">Có chứng chỉ bồi dưỡng  ngạch chuyên viên chính </t>
  </si>
  <si>
    <t>Tin học văn phòng</t>
  </si>
  <si>
    <t>-  Đã được bổ nhiệm CDNN viên chức chuyên viên tại Quyết định số 768/QĐ- SNV ngày 31/12/2004 của Sở Nội vụ
 - Trong năm 2025, được xếp loại chất lượng ở mức hoàn thành tốt nhiệm vụ.
- Đáp ứng đủ các tiêu chuẩn về năng lực chuyên môn, nghiệp vụ của CDNN viên chức chuyên viên chính
- Không trong thời hạn xử lý kỷ luật; không trong thời gian thực hiện các quy định liên quan đến kỷ luật theo quy định của Đảng và của pháp luật.</t>
  </si>
  <si>
    <r>
      <rPr>
        <sz val="11"/>
        <color theme="1"/>
        <rFont val="Times New Roman"/>
        <family val="1"/>
      </rPr>
      <t>SỞ Y TẾ HẢI PHÒNG</t>
    </r>
    <r>
      <rPr>
        <b/>
        <sz val="11"/>
        <color theme="1"/>
        <rFont val="Times New Roman"/>
        <family val="1"/>
      </rPr>
      <t xml:space="preserve">
BỆNH VIỆN SỨC KHỎE TÂM THẦN HP</t>
    </r>
  </si>
  <si>
    <t>Biểu 02: Thăng hạng CDNN hạng III</t>
  </si>
  <si>
    <t>DANH SÁCH VIÊN CHỨC ĐỦ CÁC TIÊU CHUẨN, ĐIỀU KIỆN DỰ XÉT THĂNG HẠNG CHỨC DANH NGHỀ NGHIỆP TỪ HẠNG IV LÊN HẠNG III</t>
  </si>
  <si>
    <t>Thời gian giữ chức danh nghề nghiệp hạng IV</t>
  </si>
  <si>
    <t>Chức danh nghề nghiệp hạng III dự xét</t>
  </si>
  <si>
    <t>Mã  chức danh nghề nghiệp hạng III dự xét</t>
  </si>
  <si>
    <t>Điều dưỡng hạng III</t>
  </si>
  <si>
    <t>Vũ Trọng Vượt</t>
  </si>
  <si>
    <t>12/07/1976</t>
  </si>
  <si>
    <t>Khoa Cấp tính Nam, Bệnh viện Sức khỏe tâm thần HP</t>
  </si>
  <si>
    <t>3.96 
(bậc 7)</t>
  </si>
  <si>
    <t>V.08.05.13</t>
  </si>
  <si>
    <t>Tốt nghiệp đại học chuyên ngành điều dưỡng.</t>
  </si>
  <si>
    <t>Tiếng Anh A2</t>
  </si>
  <si>
    <t>-  Đã được chuyển CDNN viên chức tại Quyết định số 467/QĐ-BVTT ngày 20/9/2018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</si>
  <si>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B1.</t>
  </si>
  <si>
    <t>CHUYÊN NGÀNH Y TẾ (ĐIỀU DƯỠNG, KỸ THUẬT Y)</t>
  </si>
  <si>
    <t>Bùi Thị Hảo</t>
  </si>
  <si>
    <t>04/10/1984</t>
  </si>
  <si>
    <t xml:space="preserve">Điều dưỡng </t>
  </si>
  <si>
    <t>Phòng Tổ chức cán bộ (tăng cường chuyên môn tại khoa Tâm căn), Bệnh viện Sức khỏe tâm thần HP</t>
  </si>
  <si>
    <t>01/04/2023</t>
  </si>
  <si>
    <t>3.03 
(Bậc 4)</t>
  </si>
  <si>
    <t>-  Đã được chuyển xếp lương CDNN viên chức điều dưỡng hạng IV tại Quyết định số 288/QĐ-BVTT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</si>
  <si>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Văn Hùng</t>
  </si>
  <si>
    <t>19/08/1988</t>
  </si>
  <si>
    <t>3.34
(Bậc 5)</t>
  </si>
  <si>
    <t>Đại học CN điều dưỡng</t>
  </si>
  <si>
    <t>-  Đã được chuyển xếp lương  CDNN viên chức điều dưỡng hạng IV tại Quyết định số 259/QĐ-BVTT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</si>
  <si>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Vũ Thị Hằng</t>
  </si>
  <si>
    <t>05/01/1993</t>
  </si>
  <si>
    <t>2.41
(Bậc 2)</t>
  </si>
  <si>
    <t>-  Đã được chuyển xếp lương CDNN viên chức điều dưỡng hạng IV tại Quyết định số 278/QĐ-BVTT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</si>
  <si>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Mai Hồng Nhung</t>
  </si>
  <si>
    <t>11/03/1994</t>
  </si>
  <si>
    <t>Khoa Cấp tính Nữ, Bệnh viện Sức khỏe tâm thần HP</t>
  </si>
  <si>
    <t>-  Đã được chuyển xếp lương CDNN viên chức điều dưỡng hạng IV tại Quyết định số 207/QĐ-BVTT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</si>
  <si>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Đức Nhất</t>
  </si>
  <si>
    <t>09/09/1993</t>
  </si>
  <si>
    <t>Khoa Bán cấp Nam &amp; PHCN, Bệnh viện Sức khỏe tâm thần HP</t>
  </si>
  <si>
    <t>Tin học UD</t>
  </si>
  <si>
    <t>Tiếng Anh Bậc 2</t>
  </si>
  <si>
    <t>-  Đã được chuyển xếp lương CDNN viên chức điều dưỡng hạng IV tại Quyết định số 267/QĐ-BVTT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</si>
  <si>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Phương</t>
  </si>
  <si>
    <t>22/02/1994</t>
  </si>
  <si>
    <t>2.72 
(Bậc 3)</t>
  </si>
  <si>
    <t>-  Đã được chuyển xếp lương CDNN viên chức điều dưỡng hạng IV tại Quyết định số 210/QĐ-BVTT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</si>
  <si>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Lan Phương</t>
  </si>
  <si>
    <t>23/10/1993</t>
  </si>
  <si>
    <t>-  Đã được chuyển xếp lương CDNN viên chức điều dưỡng hạng IV tại Quyết định số 208/QĐ-BVTT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</si>
  <si>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Viết Trường</t>
  </si>
  <si>
    <t>15/12/1991</t>
  </si>
  <si>
    <t>Khoa Điều trị ma túy, Bệnh viện Sức khỏe tâm thần HP</t>
  </si>
  <si>
    <t>-  Đã được chuyển xếp lương CDNN viên chức điều dưỡng hạng IV tại Quyết định số 269/QĐ-BVTT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</si>
  <si>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Thanh Mai</t>
  </si>
  <si>
    <t>20/08/1994</t>
  </si>
  <si>
    <t>-  Đã được chuyển xếp lương CDNN viên chức điều dưỡng hạng IV tại Quyết định số 286/QĐ-BVTT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</si>
  <si>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Thuỳ Mai</t>
  </si>
  <si>
    <t>15/10/1989</t>
  </si>
  <si>
    <t>-  Đã được chuyển xếp lương CDNN viên chức tại Quyết định số 271/QĐ-BVTT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</si>
  <si>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Phương Thảo</t>
  </si>
  <si>
    <t>19/09/1995</t>
  </si>
  <si>
    <t>-  Đã được chuyển xếp lương CDNN viên chức điều dưỡng hạng IV tại Quyết định số 295/QĐ-BVTT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</si>
  <si>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Đào Văn Chắc</t>
  </si>
  <si>
    <t>17/09/1993</t>
  </si>
  <si>
    <t>-  Đã được chuyển xếp lương CDNN viên chức điều dưỡng hạng IV tại Quyết định số 224/QĐ-BVTT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</si>
  <si>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Thanh</t>
  </si>
  <si>
    <t>23/12/1992</t>
  </si>
  <si>
    <t>-  Đã được chuyển xếp lương CDNN viên chức tại Quyết định số 281/QĐ-BVTT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</si>
  <si>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Công Hữu</t>
  </si>
  <si>
    <t>18/02/1994</t>
  </si>
  <si>
    <t>Khoa Điều trị theo yêu cầu, Bệnh viện Sức khỏe tâm thần HP</t>
  </si>
  <si>
    <t>-  Đã được chuyển xếp lương CDNN viên chức điều dưỡng hạng IV tại Quyết định số 262/QĐ-BVTT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</si>
  <si>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Thị Kim Vân</t>
  </si>
  <si>
    <t>-  Đã được chuyển xếp lương CDNN viên chức điều dưỡng hạng IV tại Quyết định số 192/QĐ-BVTT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</si>
  <si>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Phùng Thạch Thảo</t>
  </si>
  <si>
    <t>05/06/1990</t>
  </si>
  <si>
    <t>-  Đã được chuyển xếp lương CDNN viên chức điều dưỡng hạng IV tại Quyết định số 276/QĐ-BVTT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</si>
  <si>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Viết Hiệp</t>
  </si>
  <si>
    <t>31/05/1994</t>
  </si>
  <si>
    <t>01/7/2022</t>
  </si>
  <si>
    <t>2.41 
(Bậc 2)</t>
  </si>
  <si>
    <t>-  Đã được chuyển xếp lương CDNN viên chức điều dưỡng hạng IV tại Quyết định số 365/QĐ-BVTT ngày 28/03/2023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</si>
  <si>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Khương</t>
  </si>
  <si>
    <t>29/10/1996</t>
  </si>
  <si>
    <t>-  Đã được chuyển xếp lương CDNN viên chức điều dưỡng hạng IV tại Quyết định số 277/QĐ-BVTT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</si>
  <si>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Lâm Huyền Trang</t>
  </si>
  <si>
    <t>18/10/1994</t>
  </si>
  <si>
    <t>Khoa Tâm căn, Bệnh viện Sức khỏe tâm thần HP</t>
  </si>
  <si>
    <t>-  Đã được chuyển xếp lương CDNN viên chức điều dưỡng hạng IV tại Quyết định số 275/QĐ-BVTT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</si>
  <si>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Vân</t>
  </si>
  <si>
    <t>01/12/1993</t>
  </si>
  <si>
    <t>-  Đã được chuyển xếp lương CDNN viên chức điều dưỡng hạng IV tại Quyết định số 261/QĐ-BVTT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</si>
  <si>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Thị Hạnh</t>
  </si>
  <si>
    <t>-  Đã được chuyển xếp lương CDNN viên chức điều dưỡng hạng IV tại Quyết định số 273/QĐ-BVTT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</si>
  <si>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Trần Thị Thùy Chung</t>
  </si>
  <si>
    <t>01/11/1992</t>
  </si>
  <si>
    <t>Khoa Khám bệnh, Bệnh viện Sức khỏe tâm thần HP</t>
  </si>
  <si>
    <t>-  Đã được chuyển xếp lương CDNN viên chức điều dưỡng hạng IV tại Quyết định số 280/QĐ-BVTT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</si>
  <si>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Đỗ Thị Lan Anh</t>
  </si>
  <si>
    <t>21/01/1995</t>
  </si>
  <si>
    <t>-  Đã được chuyển xếp lương CDNN viên chức điều dưỡng hạng IV tại Quyết định số 268/QĐ-BVTT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</si>
  <si>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Lê Thị Phong Hải</t>
  </si>
  <si>
    <t>08/06/1988</t>
  </si>
  <si>
    <t xml:space="preserve">Kỹ thuật y </t>
  </si>
  <si>
    <t>Khoa Cận lâm sàng, Bệnh viện Sức khỏe tâm thần HP</t>
  </si>
  <si>
    <t>01/01/2025</t>
  </si>
  <si>
    <t>3.34 
(bậc 5)</t>
  </si>
  <si>
    <t>V.08.07.19</t>
  </si>
  <si>
    <t>Kỹ thuật y hạng III</t>
  </si>
  <si>
    <t>Tốt nghiệp đại học chuyên ngành Kỹ thuật y học</t>
  </si>
  <si>
    <t>Đại học CN KTY học</t>
  </si>
  <si>
    <t>-  Đã được chuyển xếp lương CDNN viên chức Kỹ thuật y hạng IV tại Quyết định số 22/QĐ-BVTT ngày 07/01/2025
- Đã được chuyển xếp lương CDNN viên chức điều dưỡng hạng IV từ 01/4/2023 tại Quyết định số 248/QĐ-BVTT ngày 08/03/2023
 - Trong năm 2025, được xếp loại chất lượng ở mức hoàn thành tốt nhiệm vụ.
- Đáp ứng đủ các tiêu chuẩn về năng lực chuyên môn, nghiệp vụ của CDNN viên chức kỹ thuật y hạng III
- Không trong thời hạn xử lý kỷ luật; không trong thời gian thực hiện các quy định liên quan đến kỷ luật theo quy định của Đảng và của pháp luật.</t>
  </si>
  <si>
    <t>Nguyễn Thị Ngân</t>
  </si>
  <si>
    <t>03/07/1993</t>
  </si>
  <si>
    <t>-  Đã được chuyển xếp lương CDNN viên chức điều dưỡng hạng IV tại Quyết định số 285/QĐ-BVTT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</si>
  <si>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Ngô Thị Hương</t>
  </si>
  <si>
    <t>25/05/1992</t>
  </si>
  <si>
    <t>-  Đã được chuyển xếp lương CDNN viên chức điều dưỡng hạng IV tại Quyết định số 251/QĐ-BVTT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</si>
  <si>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Minh Hoàng</t>
  </si>
  <si>
    <t>22/03/1993</t>
  </si>
  <si>
    <t>-  Đã được chuyển xếp lương CDNN viên chức điều dưỡng hạng IV tại Quyết định số 252/QĐ-BVTT ngày 08/03/2023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</si>
  <si>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Đặng Thị Phương Nhã</t>
  </si>
  <si>
    <t>07/06/1993</t>
  </si>
  <si>
    <t>Khoa Kiểm soát NK - DD, Bệnh viện Sức khỏe tâm thần HP</t>
  </si>
  <si>
    <t>-  Đã được chuyển xếp lương CDNN viên chức điều dưỡng hạng IV tại Quyết định số 290/QĐ-BVTT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</si>
  <si>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Minh Huyền</t>
  </si>
  <si>
    <t>26/09/1992</t>
  </si>
  <si>
    <t>V.08.05.14</t>
  </si>
  <si>
    <t>Đại học Cử nhân điều dưỡng</t>
  </si>
  <si>
    <t>-  Đã được chuyển xếp lương CDNN viên chức điều dưỡng hạng IV tại Quyết định số 284/QĐ-BVTT ngày 08/03/2023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</si>
  <si>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SỞ Y TẾ HẢI PHÒNG</t>
  </si>
  <si>
    <t>Phùng Thị Huyền</t>
  </si>
  <si>
    <t>Phó trưởng khoa</t>
  </si>
  <si>
    <t>Bệnh viện Phổi Hải Phòng</t>
  </si>
  <si>
    <t>3,66</t>
  </si>
  <si>
    <t xml:space="preserve">Bác sĩ chính hạng II </t>
  </si>
  <si>
    <t>-Tốt nghiệp bác sĩ chuyên khoa cấp I hoặc thạc sĩ trở lên nhóm ngành Y học (trừ chuyên ngành y học dự phòng;
- chứng chỉ bồi dưỡng theo tiêu chuẩn chức danh nghề nghiệp bác sĩ hoặc có chứng chỉ hành nghề khám bệnh, chữa bệnh.
-Có kỹ năng sử dụng công nghệ thông tin cơ bản, sử dụng được ngoại ngữ ở trình độ tương đương bậc 2 khung năng lực ngoại ngữ Việt Nam</t>
  </si>
  <si>
    <t>Bác sĩ chuyên khoa II ngành nội hô hấp</t>
  </si>
  <si>
    <t>Chứng chỉ hành nghề</t>
  </si>
  <si>
    <t>Chứng chỉ tin học ứng dụng trình độ B</t>
  </si>
  <si>
    <t>Chứng chỉ tiếng anh trình độ B</t>
  </si>
  <si>
    <t>-  Đã được bổ nhiệm CDNN viên chức Bác sĩ hạng III tại Quyết định số 464A/QĐ- BVL&amp; BP- TCCB ngày01/10/2014 của Bệnh viện Lao và Bệnh Phổi Hải Phòng
 - Trong năm 2025, được xếp loại chất lượng ở mức hoàn thành tốt nhiệm vụ.
- Được cấp bằng chuyên khoa cấp 2 chuyên ngành nội hô hấp</t>
  </si>
  <si>
    <t>Nguyễn Tuấn Anh</t>
  </si>
  <si>
    <t>28/08/1991</t>
  </si>
  <si>
    <t>Thạc sĩ nội khoa</t>
  </si>
  <si>
    <t>Chứng chỉ hành nghề khám chữa bệnh Nội khoa</t>
  </si>
  <si>
    <t>Tin học ứng dụng trình độ B</t>
  </si>
  <si>
    <t>Cử nhân Anh văn</t>
  </si>
  <si>
    <t>-  Đã được bổ nhiệm CDNN viên chức Bác sĩ hạng III tại Quyết định số .../gày 12/01/2017 của Bệnh viện Lao và Bệnh phổi Hải Phòng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</si>
  <si>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Phạm Ngọc Thanh</t>
  </si>
  <si>
    <t xml:space="preserve">Trưởng khoa chẩn đoán hình ảnh </t>
  </si>
  <si>
    <t>3,33 (Bậc4)</t>
  </si>
  <si>
    <t>Bác sĩ chuyên khoa I chuyên ngành chẩn đoán hình</t>
  </si>
  <si>
    <t>Tiếng anh bậc B</t>
  </si>
  <si>
    <t>-  Đã được bổ nhiệm CDNN viên chức Bác sĩ hạng III tại Quyết định số ...ngày           của Bệnh viện Lao và Bệnh phổi Hải Phòng
 - Trong năm 2025, được xếp loại chất lượng ở mức hoàn thành tốt nhiệm vụ.
- Đáp ứng đủ các tiêu chuẩn về năng lực chuyên môn, nghiệp vụ của CDNN viên chức ...
- Không trong thời hạn xử lý kỷ luật; không trong thời gian thực hiện các quy định liên quan đến kỷ luật theo quy định của Đảng và của pháp luật.</t>
  </si>
  <si>
    <t>Phạm Thị Thùy Linh</t>
  </si>
  <si>
    <t>3.33 (Bậc 4)</t>
  </si>
  <si>
    <t>Bác sĩ chuyên khoa I chuyên ngành Lao và Bệnh phổi</t>
  </si>
  <si>
    <t>Có chứng chỉ bồi dưỡng theo tiêu chuẩn chức danh nghề nghiệp bác sĩ hoặc có giấy phép (chứng chỉ) hành nghề khám bệnh, chữa bệnh.</t>
  </si>
  <si>
    <t>Tốt nghiệp Bác sĩ Y học dự phòng</t>
  </si>
  <si>
    <t>Bùi Hải Hà</t>
  </si>
  <si>
    <t>15/07/1991</t>
  </si>
  <si>
    <t xml:space="preserve">Bác sĩ </t>
  </si>
  <si>
    <t>3,33</t>
  </si>
  <si>
    <t>Bác sĩ chính</t>
  </si>
  <si>
    <t>Bác sĩ chuyên khoa cấp II chuyên ngành Nội hô hấp</t>
  </si>
  <si>
    <t>Có chứng chỉ bồi dưỡng theo tiêu chuẩn chức danh nghề nghiệp bác sĩ và có giấy phép (chứng chỉ) hành nghề khám bệnh, chữa bệnh.</t>
  </si>
  <si>
    <t>Bằng cử nhân Ngôn ngữ Anh</t>
  </si>
  <si>
    <t>- Đã được bổ nhiệm CDNN viên chức hạng III tại Quyết định số 39/QĐ-BVLP ngày 12/01/2017 của Bệnh viện Lao và Bệnh phổi Hải Phòng
 - Trong năm 2025, được xếp loại chất lượng ở mức hoàn thành xuất sắc nhiệm vụ.
- Đáp ứng đủ các tiêu chuẩn về năng lực chuyên môn, nghiệp vụ của CDNN viên chức bác sĩ hạng III
- Không trong thời hạn xử lý kỷ luật; không trong thời gian thực hiện các quy định liên quan đến kỷ luật theo quy định của Đảng và của pháp luật.</t>
  </si>
  <si>
    <t>Kỹ Thuật Y hạng III</t>
  </si>
  <si>
    <t>Đoàn Quang Cường</t>
  </si>
  <si>
    <t>3,03          ( Bậc4)</t>
  </si>
  <si>
    <t>Kỹ thuật Y hạng III</t>
  </si>
  <si>
    <t xml:space="preserve"> Tốt nghiệp đại học nhóm ngành kỹ thuật y học
  Có chứng chỉ bồi dưỡng theo tiêu chuẩn chức danh nghề nghiệp kỹ thuật y hoặc có chứng chỉ hành nghề.
Có kỹ năng sử dụng công nghệ thông tin cơ bản, sử dụng được ngoại ngữ ở trình độ tương đương bậc 2 khung năng lực ngoại ngữ Việt Nam</t>
  </si>
  <si>
    <t>Cn.Kỹ thuật xét nghiệm y học</t>
  </si>
  <si>
    <t>Ứng dụng B</t>
  </si>
  <si>
    <t>-  Đã được bổ nhiệm CDNN viên chức hạng IV tại Quyết định số  /QĐ-BVL ngày của Bệnh viện Lao Hải Phòng hưởng lương Kĩ thuật Y hạng IV mã số 16b.121
- Chuyển xếp lương viên chức hạng IV có trình độ cao đẳng số 155F/ QĐ- BVP ngày 01/02/2024
 - Trong năm 2025, được xếp loại chất lượng ở mức hoàn thành xuất sắc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</si>
  <si>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Mạc Văn Bắc</t>
  </si>
  <si>
    <t>03/10/1990</t>
  </si>
  <si>
    <t>Kỹ thuật viên</t>
  </si>
  <si>
    <t>2.72         ( Bậc 3)</t>
  </si>
  <si>
    <r>
      <t>-</t>
    </r>
    <r>
      <rPr>
        <sz val="12"/>
        <color rgb="FFFF0000"/>
        <rFont val="Times New Roman"/>
        <family val="1"/>
      </rPr>
      <t xml:space="preserve">  </t>
    </r>
    <r>
      <rPr>
        <sz val="12"/>
        <color theme="1"/>
        <rFont val="Times New Roman"/>
        <family val="1"/>
      </rPr>
      <t xml:space="preserve">Đã được bổ nhiệm CDNN viên chức  Kĩ thuật Y hạng IV  tại Quyết định số   /QĐ -BVL &amp;BP ngày 25/09/2014 của Bệnh viện Lao và Bệnh Phổi Hải Phòng .Hưởng lương Kĩ thuật viên hạng IV mã số  V08.07.19
- Đã được bổ nhiệm CDNN viên chức Kĩ thuật Y hạng IV tại  Quyết định số      /QĐ - BVP ngày           của Bệnh viện  Phổi Hải Phòng .
Hưởng lương Kĩ thuật Y cao đẳng mã số V.08.07.19                                                  </t>
    </r>
    <r>
      <rPr>
        <sz val="12"/>
        <rFont val="Times New Roman"/>
        <family val="1"/>
      </rPr>
      <t xml:space="preserve">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r>
  </si>
  <si>
    <t>Nguyễn Thị Chung</t>
  </si>
  <si>
    <t>17/11/1984</t>
  </si>
  <si>
    <t>16 năm</t>
  </si>
  <si>
    <t>3,34</t>
  </si>
  <si>
    <t xml:space="preserve">- Tốt nghiệp đại học trở lên chuyên ngành điều dưỡng;
- Có chứng chỉ bồi dưỡng theo tiêu chuẩn chức danh nghề nghiệp điều dưỡng hoặc có chứng chỉ hành nghề khám bệnh, chữa bệnh. 
- Có kinh nghiệm, hiểu biết về công tác trong các lĩnh vực điều dưỡng; phù hợp với vị trí được phân công, đảm nhiệm
</t>
  </si>
  <si>
    <t>Đại học</t>
  </si>
  <si>
    <t>Chứng chỉ bồi dưỡng theo tiêu chuẩn chức danh nghề nghiệp hạng III</t>
  </si>
  <si>
    <t>-  Đã được bổ nhiệm CDNN viên chức hạng IV tại Quyết định số 105 /QĐ-BVL ngày 18/04/2011 của Bệnh viện Lao Hải Phòng hưởng lương điều dưỡng trung học mã số 16b.121
- Chuyển xếp lương viên chức hạng IV có trình độ cao đẳng số 155F/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</si>
  <si>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Phạm Thị Ngọc Thuý</t>
  </si>
  <si>
    <t>16/01/1989</t>
  </si>
  <si>
    <t>15 năm</t>
  </si>
  <si>
    <t>3,03</t>
  </si>
  <si>
    <t>-  Đã được bổ nhiệm CDNN viên chức hạng IV tại Quyết định số 387A /QĐ-BVL &amp; BP ngày 25/09/2014 của Bệnh viện Lao Hải Phòng hưởng lương điều dưỡng trung học mã số 16b.121
- Chuyển xếp lương viên chức hạng IV có trình độ cao đẳng số 155D/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</si>
  <si>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Lương Thị Thoa</t>
  </si>
  <si>
    <t>11 năm</t>
  </si>
  <si>
    <t>2,72</t>
  </si>
  <si>
    <t>-  Đã được bổ nhiệm CDNN viên chức hạng IV tại Quyết định số 832A /QĐ- BVL &amp; BP ngày 31/12/2015 của Bệnh viện Lao và Bệnh Phổi Hải Phòng hưởng lương điều dưỡng trung học mã số 16b.121
-  Chuyển xếp lương viên chức hạng IV có trình độ cao đẳng số 155C/ QĐ- BVP ngày 01/02/2024
 - Trong năm 2025, được xếp loại chất lượng ở mức hoàn thành tốt nhiệm vụ.
- Giấy khen của Sở Y tế 2025- Số 60/ QĐ- SYT ngày 09/01/2026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</si>
  <si>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Yến</t>
  </si>
  <si>
    <t xml:space="preserve">    x</t>
  </si>
  <si>
    <t>12 năm</t>
  </si>
  <si>
    <t>-  Đã được bổ nhiệm CDNN viên chức hạng IV tại Quyết định số 95A /QĐ-BVL &amp;BP- TCCB ngày 28/02/2015 của Bệnh viện Lao và Bệnh Phổi Hải Phòng hưởng lương điều dưỡng trung học mã số 16b.121
- Chuyển xếp lương viên chức hạng IV có trình độ cao đẳng số 155M/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</si>
  <si>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Bùi Quang Dũng</t>
  </si>
  <si>
    <t>-  Đã được bổ nhiệm CDNN viên chức hạng IV tại Quyết định số  /QĐ-BVL &amp;BP- TCCB ngày  của Bệnh viện Lao và Bệnh Phổi Hải Phòng hưởng lương điều dưỡng trung học mã số 16b.121
- Chuyển xếp lương viên chức hạng IV có trình độ cao đẳng số  / QĐ- BVP ngày 01/02/2024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</si>
  <si>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Nguyễn Thị Trâm</t>
  </si>
  <si>
    <t>BV Phổi Hải Phòng</t>
  </si>
  <si>
    <t>Đã được bổ nhiệm CDNN viên chức ngày 01/02/2014 tại quyết định số 115E/QĐ - BVP, QĐ bổ nhiệm ngạch viên chức số : 833A- QĐ- BVL&amp;BP   Ngày 31/12/2015. Trong năm  2025, được giấy khen của sở y tế.  Đáp ứng đủ đủ các tiêu chuẩn về năng lực chuyên môn, nghiệp vụ CDNN viên chức Điều Dưỡng. Không trong thời hạn xử lý kỷ luật ; Không trong thời gian thực hiện các quy định liên</t>
  </si>
  <si>
    <t xml:space="preserve">Cù Thị Thảo </t>
  </si>
  <si>
    <t>20/10/1993</t>
  </si>
  <si>
    <t xml:space="preserve">Quyết đinh về việc bổ nhiệm ngạch viên chức số : 840A/ QĐ - BVL &amp; BP ngày 31/12/2015, Quyết định về việc chuyển xếp lương viên chức hạng IV có trình độ cao đẳng số : 28/QĐ-BVP ngày 01/06/2023 . Trong năm  2025, được xếp loại chất lượng ở mức hoàn thành xuất sắc nhiệm vụ.  Đáp ứng đủ đủ các tiêu chuẩn về năng lực chuyên môn, nghiệp vụ CDNN viên chức Điều Dưỡng. Không trong thời hạn xử lý kỷ luật ; Không trong thời gian thực hiện các quy định liên quan đến kỷ luật theo quy định của Đảng và của pháp luật. </t>
  </si>
  <si>
    <t>Chưa có bằng Đại học</t>
  </si>
  <si>
    <t>Nguyễn Thị Nghĩa</t>
  </si>
  <si>
    <t>20/01/1986</t>
  </si>
  <si>
    <t>3,34( bậc 5)</t>
  </si>
  <si>
    <t>Đại học chuyên ngành Điều dưỡng</t>
  </si>
  <si>
    <t>Có chứng chỉ bồi dưỡng theo tiêu chuẩn chức danh nghề nghiệp điều dưỡng hạng III</t>
  </si>
  <si>
    <t>Chứng chỉ ứng dụng công nghệ thông tin cơ bản</t>
  </si>
  <si>
    <t>Tiếng Anh trình độ B</t>
  </si>
  <si>
    <t>Đỗ Thị Biển</t>
  </si>
  <si>
    <t>01/08/1987</t>
  </si>
  <si>
    <t xml:space="preserve"> Tin học Trình độ B</t>
  </si>
  <si>
    <t>Trần Tuấn Anh</t>
  </si>
  <si>
    <t>21/12/1990</t>
  </si>
  <si>
    <t>Khoa  Cấp cứu HSTC và chống độc, Bệnh viện Phổi Hải Phòng</t>
  </si>
  <si>
    <t>2,72  ( Bậc 3)</t>
  </si>
  <si>
    <t>Cử nhân Điều dưỡng</t>
  </si>
  <si>
    <t>Có chứng chỉ bồi dưỡng theo tiêu chuẩn chức danh nghề nghiệp điều dưỡng hạng 3  và chứng chỉ hành nghề khám bệnh, chữa bệnh.</t>
  </si>
  <si>
    <t>Tin học trình độ B</t>
  </si>
  <si>
    <t>Tiếng anh trình độ B</t>
  </si>
  <si>
    <t>Trần Thị Thanh Hoà</t>
  </si>
  <si>
    <t>13/03/1990</t>
  </si>
  <si>
    <t>18/07/2018</t>
  </si>
  <si>
    <t>2,72 ( Bậc 3)</t>
  </si>
  <si>
    <t>Có chứng chỉ hành nghề</t>
  </si>
  <si>
    <t xml:space="preserve">Vũ Thị Kim Oanh </t>
  </si>
  <si>
    <t>Điêu Đưỡng</t>
  </si>
  <si>
    <t>3,03 ( Bậc 4)</t>
  </si>
  <si>
    <t>Vũ Thị Hiển</t>
  </si>
  <si>
    <t>22/06/1993</t>
  </si>
  <si>
    <t>Đặng Thị Trang</t>
  </si>
  <si>
    <t xml:space="preserve"> Bệnh viện Phổi Hải Phòng</t>
  </si>
  <si>
    <t>3,34 ( bậc 5 )</t>
  </si>
  <si>
    <t xml:space="preserve">  Đã được bổ nhiệm CDNN viên chức  điều dưỡng hạng IV  tại Quyết định số 307 /QĐ -BVL &amp;BP ngày 01/09/2012 của Bệnh viện Lao và Bệnh Phổi Hải Phòng .Hưởng lương điều dưỡng trung học mã số 16b.121  
- Đã được bổ nhiệm CDNN viên chức điều dưỡng hạng IV tại  Quyết định số 155 G/QĐ - BVP ngày 01/02/2024 của Bệnh viện  Phổi Hải Phòng .Hưởng lương điều dưỡng cao đẳng mã số V.08.05.13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luật.C5</t>
  </si>
  <si>
    <t>Vũ Thị Phương</t>
  </si>
  <si>
    <t>27/08/1985</t>
  </si>
  <si>
    <t>25/09/2014</t>
  </si>
  <si>
    <t>3,03 ( bậc 4 )</t>
  </si>
  <si>
    <t>Phạm Thị Hương Thảo</t>
  </si>
  <si>
    <t>17 năm</t>
  </si>
  <si>
    <t xml:space="preserve">17 năm </t>
  </si>
  <si>
    <t>V080513</t>
  </si>
  <si>
    <t>V080512</t>
  </si>
  <si>
    <t>Chứng chỉ bồi dưỡng theo tiêu chẩn chức danh nghề nghiệp hạng III</t>
  </si>
  <si>
    <t>Trình độ theo khung tham chiếu Châu Âu: A2</t>
  </si>
  <si>
    <t xml:space="preserve">Đã được bổ nhiệm CDNN viên chức Điều dưỡng hạng IV tại Quyết định số 96/QĐ-TCCB ngày 01/05/2009 của Bệnh viện Lao và Bệnh phổi Hải Phòng vào ngạch và hưởng lương điều dưỡng trung học mã số 16b.121
 Đã được bổ nhiệm CDNN viên chức Điều dưỡng hạng IV tại Quyêt định 155A/QĐ- BVP ngày 01/02/2024 của bệnh viện Phổi Hải Phòng hưởng lương điều dưỡng cao đẳng mã số V.08.05.13
- Trong năm 2025 được xếp loại chất lượng ở mức hoàn thành tốt nhiệm vụ 
 Đáp ứng đủ các tiêu chuẩn về năng lực chuyên môn, nghiệp vụ của CDNN viên chức điều dưỡng hạng III
-Không trong thời hạn xử lý kỷ luật, không trong thời gian thực hiện các quy định liên quan đến kỷ luật theo quy định của Đảng và của pháp luật 
</t>
  </si>
  <si>
    <t>Nguyễn Thị Phương Thảo</t>
  </si>
  <si>
    <t>14 năm</t>
  </si>
  <si>
    <t>Đã được bổ nhiệm CDNN viên chức Điều dưỡng hạng IV tại Quyết định số 309/QĐ-TCCB ngày 01/03/2012 của Bệnh viện Lao và Bệnh phổi Hải Phòng vào ngạch và hưởng lương điều dưỡng trung học mã số 16b.121
 Đã được bổ nhiệm CDNN viên chức Điều dưỡng hạng IV tại Quyết định 155B/QĐ- BVP ngày 01/02/2024 của Bệnh viện Phổi Hải Phòng hưởng lương điều dưỡng cao đẳng mã số V.08.05.13
Trong năm 2025 được xếp loại chất lượng ở mức hoàn thành tốt nhiệm vụ 
Đáp ứng đủ các tiêu chuẩn vè năng lực chuyên môn nghiệp vụ của CDNN viên chức hạng III</t>
  </si>
  <si>
    <t>Dược hạng III</t>
  </si>
  <si>
    <t>Trịnh Thị Huệ</t>
  </si>
  <si>
    <t>Khoa Dược - Bệnh viện Phổi Hải Phòng</t>
  </si>
  <si>
    <t>3,65 (Bậc 6)</t>
  </si>
  <si>
    <t>V.08.08.23</t>
  </si>
  <si>
    <t>Dược sĩ hạng III</t>
  </si>
  <si>
    <t>Tốt nghiệp đại học nhóm ngành dược học.
Có kỹ năng sử dụng công nghệ thông tin cơ bản, sử dụng được ngoại ngữ ở trình độ tương đương bậc 2 khung năng lực ngoại ngữ Việt Nam
- Có chứng chỉ bồi dưỡng theo tiêu chuẩn chức danh nghề nghiệp dược sĩ hoặc có chứng chỉ hành nghề dược
Có kinh nghiệm, hiểu biết về công tác trong lĩnh dược; phù hợp với vị trí được phân công đảm nhiệm</t>
  </si>
  <si>
    <t>Dược sĩ đại học</t>
  </si>
  <si>
    <t>Có chứng chỉ bồi dưỡng thao CDNN, có chứng chỉ hành nghề Dược</t>
  </si>
  <si>
    <t>Đã được bổ nhiệm CDNN viên chức Dượcsĩ trung học tại Quyết định số  QĐ-TCCB ngày   của Bệnh viện Lao và Bệnh phổi Hải Phòng vào ngạch và hưởng lương Dược sĩ trung học mã 16.135
 Đã được bổ nhiệm CDNN viên chức Dược hạng IV tại Quyết định  /QĐ- BVP ngày 01/02/2024 của Bệnh viện Phổi Hải Phòng hưởng lương điều dưỡng cao đẳng mã số V.08.08.23
Trong năm 2025 được xếp loại chất lượng ở mức hoàn thành tốt nhiệm vụ 
Đáp ứng đủ các tiêu chuẩn vè năng lực chuyên môn nghiệp vụ của CDNN viên chức hạng III</t>
  </si>
  <si>
    <t>Tạ Thị Hương</t>
  </si>
  <si>
    <t>16/9/1989</t>
  </si>
  <si>
    <t>Chuyên viên công tác thi đua khen thưởng</t>
  </si>
  <si>
    <t>Phòng Tổ chức hành chính, Bệnh viện Phổi Hải Phòng</t>
  </si>
  <si>
    <t>1/2023
 (3N5T)</t>
  </si>
  <si>
    <t>3,06</t>
  </si>
  <si>
    <r>
      <t xml:space="preserve">Tốt nghiệp </t>
    </r>
    <r>
      <rPr>
        <sz val="12"/>
        <color theme="1"/>
        <rFont val="Times New Roman"/>
        <family val="1"/>
      </rPr>
      <t>Cao đẳng trở lên. Luật, Hành chính học, Quản trị nhân lực, Lưu trữ học, Quản trị văn phòng hoặc các chuyên ngành khoa học xã hội khác có liên quan</t>
    </r>
  </si>
  <si>
    <t>Đại học ngành Quản trị kinh doanh</t>
  </si>
  <si>
    <t>Chứng chỉ quản lý nhà nước</t>
  </si>
  <si>
    <t>-  Đã được bổ nhiệm CDNN viên chức Nhân viên tại Quyết định số ...ngày           của Bệnh viện Lao và Bệnh phổi Hải Phòng
 - Trong năm 2025, được xếp loại chất lượng ở mức hoàn thành tốt nhiệm vụ.
- Đáp ứng đủ các tiêu chuẩn về năng lực chuyên môn, nghiệp vụ của CDNN viên chức Cán sự
- Không trong thời hạn xử lý kỷ luật; không trong thời gian thực hiện các quy định liên quan đến kỷ luật theo quy định của Đảng và của pháp luật.</t>
  </si>
  <si>
    <t>Đỗ Thị Minh Thu</t>
  </si>
  <si>
    <t>25/8/1982</t>
  </si>
  <si>
    <t>Chuyên viên quản lý nhân sự</t>
  </si>
  <si>
    <t>20N1T</t>
  </si>
  <si>
    <t>3,86</t>
  </si>
  <si>
    <t>Bằng tốt nghiệp từ Cao đẳng trở lênmột trong số các chuyên ngành phù hợp với yêu cầu vị trí công tác thuộc ngành hoặc nhóm ngành: Sức khỏe, Luật, Quản trị - Quản lý, Kinh tế, Tài chính - Ngân hàng, Kế toán - Kiểm toán, Quản trị kinh doanh, Quản trị văn phòng và một số chuyên ngành khác phù hợp</t>
  </si>
  <si>
    <t>Đại học ngành Quản trị văn phòng</t>
  </si>
  <si>
    <t>Trung cấp lí luận chính trị, Chứng chỉ quản lí nhà nước</t>
  </si>
  <si>
    <t>-  Đã được bổ nhiệm CDNN viên chức Nhân viên tại Quyết định số ...ngày           của Bệnh viện Lao và Bệnh phổi Hải Phòng
 - Trong năm 2025, được xếp loại chất lượng ở mức hoàn thành xuất sắc nhiệm vụ.
- Đáp ứng đủ các tiêu chuẩn về năng lực chuyên môn, nghiệp vụ của CDNN viên chức  Cán sự
- Không trong thời hạn xử lý kỷ luật; không trong thời gian thực hiện các quy định liên quan đến kỷ luật theo quy định của Đảng và của pháp luật.</t>
  </si>
  <si>
    <t>4,98 (Bậc9)</t>
  </si>
  <si>
    <t>Tốt nghiệp bác sĩ chuyên khoa cấp I hoặc thạc sĩ nhóm ngành Y học (trừ ngành y học dự phòng và ngành dịch tễ học); thạc sĩ ngành Răng - Hàm - Mặt;</t>
  </si>
  <si>
    <t>Cao Thanh Phong</t>
  </si>
  <si>
    <t>18/12/1974</t>
  </si>
  <si>
    <t>Trưởng khoa Châm cứu dưỡng sinh</t>
  </si>
  <si>
    <t>Bệnh viện Y học cổ truyền Hải Phòng</t>
  </si>
  <si>
    <t>05/2016</t>
  </si>
  <si>
    <t>4,32 
( Bậc 7)</t>
  </si>
  <si>
    <t>Bác sĩ chuyên khoa I chuyên ngành Y học cổ truyền ( Đang học CKII chuyên ngành YHCT)</t>
  </si>
  <si>
    <t>Có chứng chỉ  hành nghề khám bệnh, chữa bệnh.</t>
  </si>
  <si>
    <t>Ứng dụng CNTT cơ bản B</t>
  </si>
  <si>
    <t>-  Đã được bổ nhiệm CDNN viên chức bác sĩ hạng III tại Quyết định số 207/QĐ-YHCT ngày 31/03/2016 của BV YHCT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</si>
  <si>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Vũ Thị Thanh Hương</t>
  </si>
  <si>
    <t>04/11/1988</t>
  </si>
  <si>
    <t>Phó Trưởng khoa Châm cứu dưỡng sinh</t>
  </si>
  <si>
    <t xml:space="preserve">Bệnh viện Y học cổ truyền Hải Phòng </t>
  </si>
  <si>
    <t>08/2014</t>
  </si>
  <si>
    <t>3,66
 (Bậc 5)</t>
  </si>
  <si>
    <t xml:space="preserve">Bác sĩ chuyên khoa I chuyên ngành Y học cổ truyền </t>
  </si>
  <si>
    <t>-  Đã được bổ nhiệm CDNN viên chức bác sĩ hạng III tại Quyết định số 212/QĐ-YHCT ngày01/9/2016 của BV YHCT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</si>
  <si>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Đinh Thị Phượng</t>
  </si>
  <si>
    <t>Phó Trưởng phòng KHTH</t>
  </si>
  <si>
    <t>01/2012</t>
  </si>
  <si>
    <t>06/2016</t>
  </si>
  <si>
    <t>Bác sĩ chuyên khoa I chuyên ngành Y học cổ truyền</t>
  </si>
  <si>
    <t>-  Đã được bổ nhiệm CDNN viên chức bác sĩ hạng III tại Quyết định số 143/QĐ-YHCT ngày 31/03/2016 của BV YHCT
 - Trong năm 2025, được xếp loại chất lượng ở mức hoàn thành tốt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</si>
  <si>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Phạm Thanh Tùng</t>
  </si>
  <si>
    <t>28/12/1984</t>
  </si>
  <si>
    <t>Trưởng khoa VLTL-PHCN</t>
  </si>
  <si>
    <t>08/2016</t>
  </si>
  <si>
    <t>Có chứng chỉ  hành nghề khám bệnh, chữa bệnh</t>
  </si>
  <si>
    <t>Cử nhân ngôn ngữ Anh</t>
  </si>
  <si>
    <t>-  Đã được bổ nhiệm CDNN viên chức bác sĩ hạng III tại Quyết định số 201/QĐ-YHCT ngày 29/7/2016 của BV YHCT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</si>
  <si>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Phạm Thị Thanh Hiếu</t>
  </si>
  <si>
    <t>30/1/1973</t>
  </si>
  <si>
    <t>Trưởng khoa Dược</t>
  </si>
  <si>
    <t>09/2012</t>
  </si>
  <si>
    <t>Dược sĩ chính</t>
  </si>
  <si>
    <t>Dược sĩ chuyên khoa I</t>
  </si>
  <si>
    <t>Có chứng chỉ  hành nghề Dược</t>
  </si>
  <si>
    <t>-  Đã được bổ nhiệm CDNN viên chức dược hạng III tại Quyết định số 143 /QĐ-YHCT ngày31/5/2016 của Bệnh viện YHCT
 - Trong năm 2025, được xếp loại chất lượng ở mức hoàn thành xuất sắc nhiệm vụ.
- Đáp ứng đủ các tiêu chuẩn về năng lực chuyên môn, nghiệp vụ của CDNN viên chức hạng II
- Không trong thời hạn xử lý kỷ luật; không trong thời gian thực hiện các quy định liên quan đến kỷ luật theo quy định của Đảng và của pháp luật.</t>
  </si>
  <si>
    <t>Lê Thị Quỳnh Châu</t>
  </si>
  <si>
    <t>29/8/1973</t>
  </si>
  <si>
    <t>KTY Trưởng khoa Cận Lâm sàng</t>
  </si>
  <si>
    <t>Bv. Y học cổ truyền HP</t>
  </si>
  <si>
    <t>7/1996</t>
  </si>
  <si>
    <t>4,89+vk5%=5,13</t>
  </si>
  <si>
    <t>KTY hạng III</t>
  </si>
  <si>
    <t>KTV Trưởng khoa Cận lâm sàng</t>
  </si>
  <si>
    <t>Cử nhân xét nghiệm y học</t>
  </si>
  <si>
    <t>Năng lực quản lý Điều dưỡng</t>
  </si>
  <si>
    <t>TH ứng dụng B</t>
  </si>
  <si>
    <t>Bùi Ngọc Linh Chi</t>
  </si>
  <si>
    <t>29/9/1996</t>
  </si>
  <si>
    <t>3/2020</t>
  </si>
  <si>
    <t>Cử nhân điều dưỡng</t>
  </si>
  <si>
    <t xml:space="preserve"> </t>
  </si>
  <si>
    <t>TH ứng dụng</t>
  </si>
  <si>
    <t>Nguyễn Văn Mến</t>
  </si>
  <si>
    <t>31/10/1996</t>
  </si>
  <si>
    <t>Đàm Thị Thu Hường</t>
  </si>
  <si>
    <t>22/6/1995</t>
  </si>
  <si>
    <t>02/2021</t>
  </si>
  <si>
    <t>Đoàn Thị Tuyết Nhung</t>
  </si>
  <si>
    <t>11/4/1986</t>
  </si>
  <si>
    <t>07/2009</t>
  </si>
  <si>
    <t>Đoàn Thu Huyền</t>
  </si>
  <si>
    <t>22/10/1994</t>
  </si>
  <si>
    <t>9/2018</t>
  </si>
  <si>
    <t>Nguyễn Thị Mai</t>
  </si>
  <si>
    <t>06/5/1987</t>
  </si>
  <si>
    <t>Dược sĩ</t>
  </si>
  <si>
    <t>03/2020</t>
  </si>
  <si>
    <t>Vũ Thị Thuỳ Dương</t>
  </si>
  <si>
    <t>15/02/1983</t>
  </si>
  <si>
    <t>Phó Giám đốc</t>
  </si>
  <si>
    <t>Bệnh viện đa khoa Đôn Lương</t>
  </si>
  <si>
    <t>6/2018</t>
  </si>
  <si>
    <t>3,99 (Bậc 6)</t>
  </si>
  <si>
    <t>Tốt nghiệp bác sĩ chuyên khoa cấp I hoặc thạc sĩ trở lên nhóm ngành Y học (trừ chuyên ngành y học dự phòng); bác sĩ chuyên khoa cấp I hoặc thạc sĩ trở lên nhóm ngành Răng - Hàm - Mặt</t>
  </si>
  <si>
    <t>Bác sĩ CKII Quản lý y tế; Bác sĩ CKI Gây mê hồi sức</t>
  </si>
  <si>
    <t>Chứng chỉ hành nghề khám bệnh, chữa bệnh</t>
  </si>
  <si>
    <t>-  Đã được bổ nhiệm CDNN viên chức bác sĩ hạng III  tại Quyết định số 733/QĐ-SYT ngày 13/6/2018 của Sở Y tế thành phố Hải Phòng
 - Trong năm 2025, được xếp loại chất lượng ở mức hoàn thành xuất sắc nhiệm vụ. Đạt danh hiệu CSTĐ cấp cơ sở, có đề tài nghiên cứu khoa học cấp cơ sở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</si>
  <si>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Đặng Văn Quang</t>
  </si>
  <si>
    <t>27/12/1981</t>
  </si>
  <si>
    <t>7/2016</t>
  </si>
  <si>
    <t>Bác sĩ CKI Ngoại khoa</t>
  </si>
  <si>
    <t>Chứng chỉ bồi dưỡng CDNN bác sĩ hạng II, Chứng chỉ hành nghề khám bệnh, chữa bệnh</t>
  </si>
  <si>
    <t>-  Đã được bổ nhiệm CDNN viên chức bác sĩ hạng III  tại Quyết định số 38/QĐ-BVĐL ngày 28/6/2016 của Bệnh viện đa khoa Đôn Lương
 - Trong năm 2025, được xếp loại chất lượng ở mức hoàn thành xuất sắc nhiệm vụ. Đạt danh hiệu CSTĐ cấp cơ sở, có đề tài nghiên cứu khoa học cấp cơ sở
- Đáp ứng đủ các tiêu chuẩn về năng lực chuyên môn, nghiệp vụ của CDNN viên chức Bác sĩ chính hạng II
- Không trong thời hạn xử lý kỷ luật; không trong thời gian thực hiện các quy định liên quan đến kỷ luật theo quy định của Đảng và của pháp luật.</t>
  </si>
  <si>
    <t>Nguyễn Văn Khường</t>
  </si>
  <si>
    <t>17/9/1982</t>
  </si>
  <si>
    <t>Trưởng phòng Tổ chức Hành chính</t>
  </si>
  <si>
    <t>01/2011</t>
  </si>
  <si>
    <t>3,26 (Bậc 8)</t>
  </si>
  <si>
    <t>V.05.02.08</t>
  </si>
  <si>
    <t>Kỹ sư hạng III</t>
  </si>
  <si>
    <t>V.05.02.07</t>
  </si>
  <si>
    <t>Tốt nghiệp đại học chuyên ngành Tin học (CNTT)</t>
  </si>
  <si>
    <t>Đại học Tin học</t>
  </si>
  <si>
    <t>Chứng chỉ bồi dưỡng tiêu chuẩn theo chức danh công nghệ Kỹ sư hạng III, Chứng chỉ QLNN ngạch chuyên viên</t>
  </si>
  <si>
    <t>-  Đã được bổ nhiệm CDNN viên chức Kỹ thuật viên hạng IV tại Quyết định số 56/QĐ-BVĐL ngày 06/5/2016 của Bệnh viện đa khoa Đôn Lương
 - Trong năm 2025, được xếp loại chất lượng ở mức hoàn thành tốt nhiệm vụ.
- Có Đề tài nghiên cứu khoa học cấp cơ sở
- Đáp ứng đủ các tiêu chuẩn về năng lực chuyên môn, nghiệp vụ của CDNN viên chức Kỹ sư hạng III.
- Không trong thời hạn xử lý kỷ luật; không trong thời gian thực hiện các quy định liên quan đến kỷ luật theo quy định của Đảng và của pháp luật.</t>
  </si>
  <si>
    <t>Phạm Thị Thanh Huyền</t>
  </si>
  <si>
    <t>17/06/1993</t>
  </si>
  <si>
    <t>3,03 (Bậc 4)</t>
  </si>
  <si>
    <t>Tốt nghiệp đại học chuyên ngành điều dưỡng</t>
  </si>
  <si>
    <t>Đại học điều dưỡng</t>
  </si>
  <si>
    <t>-  Đã được bổ nhiệm CDNN viên chức Điều dưỡng hạng IV tại Quyết định số 57/QĐ-BVĐL ngày 04/6/2018 của Bệnh viện đa khoa Đôn Lương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</si>
  <si>
    <t>CHUYÊN NGÀNH Y TẾ (Y SĨ, DƯỢC, ĐIỀU DƯỠNG, HỘ SINH, KỸ THUẬT Y, DINH DƯỠNG, DÂN SỐ,…)</t>
  </si>
  <si>
    <t>Dược hạng IV</t>
  </si>
  <si>
    <t>Bùi Thị Thu Nga</t>
  </si>
  <si>
    <t>12/05/1986</t>
  </si>
  <si>
    <t>8/2008</t>
  </si>
  <si>
    <t>3,09 (Bậc 9)</t>
  </si>
  <si>
    <t>Dược sĩ hạng IV</t>
  </si>
  <si>
    <t>Tốt nghiệp Cao đẳng Dược</t>
  </si>
  <si>
    <t>Cao đẳng Dược, Trung cấp Dược</t>
  </si>
  <si>
    <t>Chứng chỉ hành nghề Dược</t>
  </si>
  <si>
    <t>-  Đã được bổ nhiệm ngạch viên chức Dược tá tại Quyết định số 22/QĐ-BV ngày 25/11/2008 của Bệnh viện đa khoa Đôn Lương
 - Trong năm 2025, được xếp loại chất lượng ở mức hoàn thành tốt nhiệm vụ.
- Đáp ứng đủ các tiêu chuẩn về năng lực chuyên môn, nghiệp vụ của CDNN viên chức Dược sĩ hạng IV
- Không trong thời hạn xử lý kỷ luật; không trong thời gian thực hiện các quy định liên quan đến kỷ luật theo quy định của Đảng và của pháp luật.</t>
  </si>
  <si>
    <r>
      <t>-</t>
    </r>
    <r>
      <rPr>
        <sz val="8"/>
        <color rgb="FFFF0000"/>
        <rFont val="Times New Roman"/>
        <family val="1"/>
      </rPr>
      <t xml:space="preserve">  </t>
    </r>
    <r>
      <rPr>
        <sz val="8"/>
        <color theme="1"/>
        <rFont val="Times New Roman"/>
        <family val="1"/>
      </rPr>
      <t xml:space="preserve">Đã được bổ nhiệm CDNN viên chức  điều dưỡng  tại Quyết định số 1572/QĐ-SYT ngày 31/12/2019 của Sở Y Tế TP Hải Phòng;
</t>
    </r>
    <r>
      <rPr>
        <sz val="8"/>
        <rFont val="Times New Roman"/>
        <family val="1"/>
      </rPr>
      <t>-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Đảng và của pháp luật.</t>
    </r>
  </si>
  <si>
    <r>
      <t>-</t>
    </r>
    <r>
      <rPr>
        <sz val="8"/>
        <color rgb="FFFF0000"/>
        <rFont val="Times New Roman"/>
        <family val="1"/>
      </rPr>
      <t xml:space="preserve">  </t>
    </r>
    <r>
      <rPr>
        <sz val="8"/>
        <color theme="1"/>
        <rFont val="Times New Roman"/>
        <family val="1"/>
      </rPr>
      <t xml:space="preserve">Đã được bổ nhiệm CDNN viên chức  điều dưỡng  tại Quyết định số 1968/QĐ-SYT ngày 03/08/2018 của Sở Y Tế TP Hải Phòng;
</t>
    </r>
    <r>
      <rPr>
        <sz val="8"/>
        <rFont val="Times New Roman"/>
        <family val="1"/>
      </rPr>
      <t>-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r>
  </si>
  <si>
    <r>
      <t>-</t>
    </r>
    <r>
      <rPr>
        <sz val="8"/>
        <color rgb="FFFF0000"/>
        <rFont val="Times New Roman"/>
        <family val="1"/>
      </rPr>
      <t xml:space="preserve">  </t>
    </r>
    <r>
      <rPr>
        <sz val="8"/>
        <color theme="1"/>
        <rFont val="Times New Roman"/>
        <family val="1"/>
      </rPr>
      <t>Đã được bổ nhiệm CDNN viên chức  điều dưỡng  tại  Quyết định số 1575/QĐ-SYT ngày 31/12/2019 của Sở Y Tế TP Hải Phòng</t>
    </r>
    <r>
      <rPr>
        <sz val="8"/>
        <rFont val="Times New Roman"/>
        <family val="1"/>
      </rPr>
      <t xml:space="preserve">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r>
  </si>
  <si>
    <r>
      <t>-</t>
    </r>
    <r>
      <rPr>
        <sz val="8"/>
        <color rgb="FFFF0000"/>
        <rFont val="Times New Roman"/>
        <family val="1"/>
      </rPr>
      <t xml:space="preserve">  </t>
    </r>
    <r>
      <rPr>
        <sz val="8"/>
        <color theme="1"/>
        <rFont val="Times New Roman"/>
        <family val="1"/>
      </rPr>
      <t>Đã được bổ nhiệm CDNN viên chức  điều dưỡng  tại Quyết định số 1283/QĐ-SYT ngày 09/09/2020 của Sở Y Tế TP Hải Phòng</t>
    </r>
    <r>
      <rPr>
        <sz val="8"/>
        <rFont val="Times New Roman"/>
        <family val="1"/>
      </rPr>
      <t xml:space="preserve">
 - Trong năm 2025, được xếp loại chất lượng ở mức hoàn thành tốt nhiệm vụ.
- Đáp ứng đủ các tiêu chuẩn về năng lực chuyên môn, nghiệp vụ của CDNN viên chức Điều dưỡng
- Không trong thời hạn xử lý kỷ luật; không trong thời gian thực hiện các quy định liên quan đến kỷ luật theo quy định của pháp luật.</t>
    </r>
  </si>
  <si>
    <r>
      <t>-</t>
    </r>
    <r>
      <rPr>
        <sz val="8"/>
        <color rgb="FFFF0000"/>
        <rFont val="Times New Roman"/>
        <family val="1"/>
      </rPr>
      <t xml:space="preserve">  </t>
    </r>
    <r>
      <rPr>
        <sz val="8"/>
        <color theme="1"/>
        <rFont val="Times New Roman"/>
        <family val="1"/>
      </rPr>
      <t xml:space="preserve">Đã được bổ nhiệm CDNN viên chức  điều dưỡng hạng IV  tại Quyết định số 394 A/QĐ -BVL &amp;BP ngày 25/09/2014 của Bệnh viện Lao và Bệnh Phổi Hải Phòng .Hưởng lương điều dưỡng trung học mã số 16b.121  
- Đã được bổ nhiệm CDNN viên chức điều dưỡng hạng IV tại  Quyết định số 155 K/QĐ - BVP ngày 01/02/2024 của Bệnh viện  Phổi Hải Phòng .Hưởng lương điều dưỡng cao đẳng mã số V.08.05.13                                                  </t>
    </r>
    <r>
      <rPr>
        <sz val="8"/>
        <rFont val="Times New Roman"/>
        <family val="1"/>
      </rPr>
      <t xml:space="preserve">
 -   Trong năm 2025, được xếp loại chất lượng ở mức hoàn thành tốt nhiệm vụ.
- Đáp ứng đủ các tiêu chuẩn về năng lực chuyên môn, nghiệp vụ của CDNN viên chức Điều dưỡng hạng III 
- Không trong thời hạn xử lý kỷ luật; không trong thời gian thực hiện các quy định liên quan đến kỷ luật theo quy định của Đảng và của pháp luật.</t>
    </r>
  </si>
  <si>
    <t>Phạm Văn Hải</t>
  </si>
  <si>
    <t>08/8/1982</t>
  </si>
  <si>
    <t>Giám Đốc</t>
  </si>
  <si>
    <t>Bệnh viện Phục hồi chức năng Hải Phòng</t>
  </si>
  <si>
    <t>11/6/2018</t>
  </si>
  <si>
    <t>3,99 (Bậc6)</t>
  </si>
  <si>
    <t>Có bằng bác sĩ và bằng sau đại học nhóm ngành sức khoẻ</t>
  </si>
  <si>
    <t>Bác sĩ chuyên khoa II quản lý Y tế</t>
  </si>
  <si>
    <t>Chứng chỉ hành nghề KBCB</t>
  </si>
  <si>
    <t>-  Đã được bổ nhiệm CDNN viên chức Hạng III tại Quyết định số 709/QĐ-UBND ngày 11/06/2018 của UBND Thành phố Hải Phòng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</si>
  <si>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Lê Quốc Phóng</t>
  </si>
  <si>
    <t>22/5/1975</t>
  </si>
  <si>
    <t>Phó giám đốc</t>
  </si>
  <si>
    <t>04/10/2006</t>
  </si>
  <si>
    <t>12/09/2016</t>
  </si>
  <si>
    <t>Bác sĩ chuyên khoa I Ngoại</t>
  </si>
  <si>
    <t>Tiếng Anh C</t>
  </si>
  <si>
    <t>-  Đã được bổ nhiệm CDNN viên chức Hạng III tại Quyết định số1943/QĐ-CT ngày 12/09/2016 của Ủy ban nhân dân thành phố
 - Trong năm 2025, được xếp loại chất lượng ở mức hoàn thành tốt nhiệm vụ.
- Đáp ứng đủ các tiêu chuẩn về năng lực chuyên môn, nghiệp vụ của CDNN viên chức Hạng III
- Không trong thời hạn xử lý kỷ luật; không trong thời gian thực hiện các quy định liên quan đến kỷ luật theo quy định của Đảng và của pháp luật.</t>
  </si>
  <si>
    <t>-  Đã được bổ nhiệm CDNN viên chức điều dưỡng hạng IV tại Quyết định số 31/QĐ.TCHC-PHCN ngày 4/8/2016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</si>
  <si>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 xml:space="preserve"> Có chứng chỉ hành nghề khám bệnh, chữa bệnh.</t>
  </si>
  <si>
    <t>Có bằng tốt nghiệp đại học trở lên chuyên ngành điều dưỡng</t>
  </si>
  <si>
    <t>3,96 
 Bậc 7</t>
  </si>
  <si>
    <t>04/8/2016</t>
  </si>
  <si>
    <t>01/3/2010</t>
  </si>
  <si>
    <t xml:space="preserve">Điêu dưỡng trưởng khoa  </t>
  </si>
  <si>
    <t>29/3/1987</t>
  </si>
  <si>
    <t>Phạm Thị Thuy</t>
  </si>
  <si>
    <t>Đỗ Thị Tuyền</t>
  </si>
  <si>
    <t>20/12/1990</t>
  </si>
  <si>
    <t>Điều dưỡng hạng IV</t>
  </si>
  <si>
    <t xml:space="preserve">01/01/2016 </t>
  </si>
  <si>
    <t>27/01/2016</t>
  </si>
  <si>
    <t>3,34 
Bậc 5</t>
  </si>
  <si>
    <t>-  Đã được bổ nhiệm CDNN viên chức điều dưỡng hạng IV tại Quyết định số 25/QĐ.TCHC ngày 27/1/2016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</si>
  <si>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Đặng Thị Thịnh</t>
  </si>
  <si>
    <t>18/12/1989</t>
  </si>
  <si>
    <t>01/4/2011</t>
  </si>
  <si>
    <t>16/9/2016</t>
  </si>
  <si>
    <t>3,34
 Bậc 5</t>
  </si>
  <si>
    <t>TH Văn phòng A</t>
  </si>
  <si>
    <t>Tiếng Anh A</t>
  </si>
  <si>
    <t>-  Đã được bổ nhiệm CDNN viên chức điều dưỡng hạng IV tại Quyết định số 172/QĐ.TCHC ngày 16/9/2016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</si>
  <si>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Thu</t>
  </si>
  <si>
    <t>25/02/1989</t>
  </si>
  <si>
    <t>17/6/2011</t>
  </si>
  <si>
    <t>3,65
 Bậc 6</t>
  </si>
  <si>
    <t>-  Đã được bổ nhiệm CDNN viên chức điều dưỡng hạng IV tại Quyết định số 168/QĐ.TCHC ngày 16/9/2016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</si>
  <si>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Duyên</t>
  </si>
  <si>
    <t>23/01/1992</t>
  </si>
  <si>
    <t>19/4/2023</t>
  </si>
  <si>
    <t>3,03 
Bậc 4</t>
  </si>
  <si>
    <t>-  Đã được bổ nhiệm CDNN viên chức điều dưỡng hạng IV tại Quyết định số 187 QĐ-BVPHCN ngày 19/4/2023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</si>
  <si>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Phạm Thị Hoàng Linh</t>
  </si>
  <si>
    <t>10/01/1988</t>
  </si>
  <si>
    <t>17/06/2011</t>
  </si>
  <si>
    <t>TH Văn phòng B</t>
  </si>
  <si>
    <t>-  Đã được bổ nhiệm CDNN viên chức điều dưỡng hạng IV tại Quyết định số 170 /QĐ-TCHC ngày 16/9/2016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</si>
  <si>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Thị Phương</t>
  </si>
  <si>
    <t>23/10/1990</t>
  </si>
  <si>
    <t>01/01/2019</t>
  </si>
  <si>
    <t>06/7/2020</t>
  </si>
  <si>
    <t>3,03
 Bậc 4</t>
  </si>
  <si>
    <t>-  Đã được bổ nhiệm CDNN viên chức điều dưỡng hạng IV tại Quyết định số 1025/QĐ-TCHC ngày 6/7/2020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</si>
  <si>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Lê Đức Thọ</t>
  </si>
  <si>
    <t>07/12/1983</t>
  </si>
  <si>
    <t>15/10/2014</t>
  </si>
  <si>
    <t>-  Đã được bổ nhiệm CDNN viên chức điều dưỡng hạng IV tại Quyết định số 175 /QĐ-TCHC ngày 16/9/2016 của Bệnh viện PHCN Hải Phòng
 - Trong năm 2025, được xếp loại chất lượng ở mức hoàn thành tốt nhiệm vụ.
- Đáp ứng đủ các tiêu chuẩn về năng lực chuyên môn, nghiệp vụ của CDNN Điều dưỡng hạng III
- Không trong thời hạn xử lý kỷ luật; không trong thời gian thực hiện các quy định liên quan đến kỷ luật theo quy định của Đảng và của pháp luật.</t>
  </si>
  <si>
    <t>Phụ lục số 01: Cơ cấu CDNN viên chức</t>
  </si>
  <si>
    <t>SỐ LƯỢNG, CƠ CẤU VIÊN CHỨC THEO CHỨC DANH NGHỀ NGHIỆP HIỆN CÓ; SỐ LƯỢNG VIÊN CHỨC THEO YÊU CẦU 
CỦA VỊ TRÍ VIỆC LÀM VÀ ĐỀ XUẤT CHỈ TIÊU THĂNG HẠNG CHỨC DANH NGHỀ NGHIỆP VIÊN CHỨC</t>
  </si>
  <si>
    <t xml:space="preserve">Các Chức danh nghề nghiệp </t>
  </si>
  <si>
    <t>Số người làm việc được giao</t>
  </si>
  <si>
    <t>Tổng viên chức hiện có</t>
  </si>
  <si>
    <t>Số viên chức  giữ chức vụ lãnh đạo, quản lý</t>
  </si>
  <si>
    <t>Số lượng viên chức không giữ chức vụ 
lãnh đạo, quản lý hiện có</t>
  </si>
  <si>
    <t>Yêu cầu bố trí theo vị trí việc làm
(Căn cứ Quyết định phê duyệt vị trí việc làm, cơ cấu 
viên chức theo CDNN của các cơ quan, đơn vị)</t>
  </si>
  <si>
    <t>Đề xuất chỉ tiêu 
thăng hạng viên chức</t>
  </si>
  <si>
    <t>Ghi chú</t>
  </si>
  <si>
    <t>Tổng số</t>
  </si>
  <si>
    <t>CDNN hạng I</t>
  </si>
  <si>
    <t>CDNN hạng II</t>
  </si>
  <si>
    <t>CDNN hạng III</t>
  </si>
  <si>
    <t>CDNN hạng IV</t>
  </si>
  <si>
    <t>CDNN hạng V</t>
  </si>
  <si>
    <t>CDNN hạng II
(không giữ chức vụ lãnh đạo, quản lý)</t>
  </si>
  <si>
    <t>CDNN hạng III
(không giữ chức vụ lãnh đạo, quản lý)</t>
  </si>
  <si>
    <t>CDNN hạng IV
(không giữ chức vụ lãnh đạo, quản lý)</t>
  </si>
  <si>
    <t>CDNN hạng V
(không giữ chức vụ lãnh đạo, quản lý)</t>
  </si>
  <si>
    <t>CNN hạng IV</t>
  </si>
  <si>
    <t>Tỉ lệ</t>
  </si>
  <si>
    <t>Số lượng</t>
  </si>
  <si>
    <t>Chỉ tiêu còn lại</t>
  </si>
  <si>
    <t>Tổng</t>
  </si>
  <si>
    <t>Viên chức giữ chức vụ lãnh đạo, quản lý</t>
  </si>
  <si>
    <t>Viên chức không giữ chức vụ lãnh đạo, quản lý</t>
  </si>
  <si>
    <t>4=5+6</t>
  </si>
  <si>
    <t>6=7+8+9+10+11</t>
  </si>
  <si>
    <t>13=6*12</t>
  </si>
  <si>
    <t>14=13-8</t>
  </si>
  <si>
    <t>16=6*15</t>
  </si>
  <si>
    <t>17=16-9</t>
  </si>
  <si>
    <t>19=6*18</t>
  </si>
  <si>
    <t>20=19-10</t>
  </si>
  <si>
    <t>22=4*21</t>
  </si>
  <si>
    <t>23=22-11</t>
  </si>
  <si>
    <t>24=26+27</t>
  </si>
  <si>
    <t>27=28+29</t>
  </si>
  <si>
    <t>30=31+32</t>
  </si>
  <si>
    <t>I.</t>
  </si>
  <si>
    <t>Điều dưỡng, Kỹ thuật y</t>
  </si>
  <si>
    <t>Kế toán</t>
  </si>
  <si>
    <t>Chuyên viên</t>
  </si>
  <si>
    <t>Y tế công cộng</t>
  </si>
  <si>
    <t>Kỹ sư</t>
  </si>
  <si>
    <t>Tâm lý lâm sàng</t>
  </si>
  <si>
    <t xml:space="preserve">Công tác xã hội </t>
  </si>
  <si>
    <t>Pháp chế viên</t>
  </si>
  <si>
    <t>Cán sự về lưu trữ</t>
  </si>
  <si>
    <t>Công nghệ thông tin</t>
  </si>
  <si>
    <t>Hỗ trợ phục vụ</t>
  </si>
  <si>
    <t>thăng hạng CDNN nhân viên lên cán sự</t>
  </si>
  <si>
    <t>Bệnh viện Y học cổ truyền HP</t>
  </si>
  <si>
    <t>Kỹ thuật Y</t>
  </si>
  <si>
    <t>Kỹ thuật thiết bị y tế</t>
  </si>
  <si>
    <t>Công tác xã hội</t>
  </si>
  <si>
    <t xml:space="preserve">Chuyên viên về tổ chức bộ máy </t>
  </si>
  <si>
    <t>Chuyên viên về quản lý nguồn nhân lực</t>
  </si>
  <si>
    <t>Chuyên viên về thi đua khen thưởng</t>
  </si>
  <si>
    <t>Chuyên viên về hành chính văn phòng</t>
  </si>
  <si>
    <t>Văn thư viên</t>
  </si>
  <si>
    <t>Nhân viên kỹ thuật</t>
  </si>
  <si>
    <t>Bác sĩ</t>
  </si>
  <si>
    <t>60%</t>
  </si>
  <si>
    <t>40%</t>
  </si>
  <si>
    <t>Kỹ thuật y</t>
  </si>
  <si>
    <t>Kế toán viên</t>
  </si>
  <si>
    <t>Thủ quỹ</t>
  </si>
  <si>
    <t>Bác sĩ Y học dự phòng</t>
  </si>
  <si>
    <t>Kĩ thuật viên</t>
  </si>
  <si>
    <t>Dinh dưỡng</t>
  </si>
  <si>
    <t>Kĩ thuật thiết bị y tế</t>
  </si>
  <si>
    <t>Công nghệ công tin</t>
  </si>
  <si>
    <t>Hành chính</t>
  </si>
  <si>
    <t>A.</t>
  </si>
  <si>
    <t>KHỐI BỆNH VIỆN TUYẾN THÀNH PHỐ</t>
  </si>
  <si>
    <t>1.</t>
  </si>
  <si>
    <t>Bệnh viện Sức khoẻ tâm thần Hải Phòng</t>
  </si>
  <si>
    <t>2.</t>
  </si>
  <si>
    <t>Lưu trữ viên</t>
  </si>
  <si>
    <t>Y tế công công</t>
  </si>
  <si>
    <t xml:space="preserve">Chuyên viên tổ chức bộ máy </t>
  </si>
  <si>
    <t>Văn thư</t>
  </si>
  <si>
    <t>Chuyên viên cao đẳng</t>
  </si>
  <si>
    <t>Công nghệ thông tin hạng III</t>
  </si>
  <si>
    <t>Cán sự hành chính</t>
  </si>
  <si>
    <t>3.</t>
  </si>
  <si>
    <t>4.</t>
  </si>
  <si>
    <t>5.</t>
  </si>
  <si>
    <t>Bệnh viện Y học cổ truyền Hải Dương</t>
  </si>
  <si>
    <t>6</t>
  </si>
  <si>
    <t>Bệnh viện Bệnh Nhiệt đới Hải Dương</t>
  </si>
  <si>
    <t>7.</t>
  </si>
  <si>
    <t>8.</t>
  </si>
  <si>
    <t>Bệnh viện Phong Chí Linh</t>
  </si>
  <si>
    <t>Bệnh viện sức khoẻ tâm thần Hải Dương</t>
  </si>
  <si>
    <t>9.</t>
  </si>
  <si>
    <t>B.</t>
  </si>
  <si>
    <t>KHỐI TRUNG TÂM TUYẾN THÀNH PHỐ</t>
  </si>
  <si>
    <t>Trung tâm Kiểm nghiệm thuốc, mỹ phẩm, thực phẩm Hải Phòng</t>
  </si>
  <si>
    <t>Trung tâm Cấp cứu 115</t>
  </si>
  <si>
    <t>Trung tâm Pháp Y</t>
  </si>
  <si>
    <t>Kỹ thuật viên y</t>
  </si>
  <si>
    <t>Cán sự về hành chính- văn phòng</t>
  </si>
  <si>
    <t>Lái xe</t>
  </si>
  <si>
    <t>Trung tâm Giám định y khoa</t>
  </si>
  <si>
    <t>Hộ sinh</t>
  </si>
  <si>
    <t xml:space="preserve">Dinh dưỡng </t>
  </si>
  <si>
    <t xml:space="preserve">Y sĩ hạng </t>
  </si>
  <si>
    <t>Phóng viên</t>
  </si>
  <si>
    <t>Cán sự về hành chính - văn phòng</t>
  </si>
  <si>
    <t>Văn thư viên trung cấp</t>
  </si>
  <si>
    <t xml:space="preserve">Công nghệ thông tin </t>
  </si>
  <si>
    <t>Lái xe (tuyển dụng trước năm 1995)</t>
  </si>
  <si>
    <t>Trung tâm Kiểm soát bệnh tật thành phố</t>
  </si>
  <si>
    <t xml:space="preserve">C. </t>
  </si>
  <si>
    <t>KHỐI TRUNG TÂM Y TẾ KHU VỰC</t>
  </si>
  <si>
    <t>TTYT Ngô Quyền</t>
  </si>
  <si>
    <t>Dân số viên</t>
  </si>
  <si>
    <t>Y sĩ</t>
  </si>
  <si>
    <t>khúc xạ nhãn khoa</t>
  </si>
  <si>
    <t>kỹ thuật thiết bị y tế</t>
  </si>
  <si>
    <t>kỹ sư</t>
  </si>
  <si>
    <t>Công tác xã hội viên</t>
  </si>
  <si>
    <t xml:space="preserve">Nhân viên công tác xã hội </t>
  </si>
  <si>
    <t>cán sự</t>
  </si>
  <si>
    <t xml:space="preserve">Văn thư </t>
  </si>
  <si>
    <t>nhân viên kỹ thuật</t>
  </si>
  <si>
    <t>Nhân viên phục vụ</t>
  </si>
  <si>
    <t>Nhân viên bảo vệ</t>
  </si>
  <si>
    <t>Nhân viên lái xe</t>
  </si>
  <si>
    <t>Hộ lý</t>
  </si>
  <si>
    <t>Y công</t>
  </si>
  <si>
    <t>Dược tá</t>
  </si>
  <si>
    <t>Y sỹ</t>
  </si>
  <si>
    <t>nhân viên phục vụ (điện nước)</t>
  </si>
  <si>
    <t>y công</t>
  </si>
  <si>
    <t xml:space="preserve">Y sĩ </t>
  </si>
  <si>
    <t>công tác xã hội</t>
  </si>
  <si>
    <t>Kỹ thuật viên Y</t>
  </si>
  <si>
    <t>Dân số</t>
  </si>
  <si>
    <t>TTYT An Dương</t>
  </si>
  <si>
    <t>TTYT Hồng Bàng</t>
  </si>
  <si>
    <t>TTYT Cát Hải</t>
  </si>
  <si>
    <t>TTYT Dương Kinh</t>
  </si>
  <si>
    <t>Trung tâm Y tế Thủy Nguyên</t>
  </si>
  <si>
    <t>Trung tâm Y tế Đồ Sơn</t>
  </si>
  <si>
    <t>Bác sĩ YHDP</t>
  </si>
  <si>
    <t>Dược sỹ</t>
  </si>
  <si>
    <t>Pháp chế</t>
  </si>
  <si>
    <t>Trung tâm Y tế Hải An</t>
  </si>
  <si>
    <t>Trung tâm Y tế An Lão</t>
  </si>
  <si>
    <t>Bác sĩ y học dự phòng</t>
  </si>
  <si>
    <t xml:space="preserve">Dược sĩ </t>
  </si>
  <si>
    <t xml:space="preserve">Hộ sinh </t>
  </si>
  <si>
    <t xml:space="preserve">Kỹ thuật thiết bị y tế </t>
  </si>
  <si>
    <t xml:space="preserve">Dân số viên </t>
  </si>
  <si>
    <t xml:space="preserve">Chuyên viên </t>
  </si>
  <si>
    <t xml:space="preserve">Chuyên viên chính </t>
  </si>
  <si>
    <t>Cán sự về hành chính -văn phòng</t>
  </si>
  <si>
    <t xml:space="preserve">Kế toán </t>
  </si>
  <si>
    <t>Trung tâm Y tế Kiến Thụy</t>
  </si>
  <si>
    <t>Cử nhân công nghệ sinh học</t>
  </si>
  <si>
    <t>Lao động phổ thông</t>
  </si>
  <si>
    <t>Nữ hộ sinh</t>
  </si>
  <si>
    <t>CNTT</t>
  </si>
  <si>
    <t>Cử nhân YTCC</t>
  </si>
  <si>
    <t>Dinh dưỡng, Công tác XH</t>
  </si>
  <si>
    <t>Tổng  bs 04 trong đó ( 04  bs từ hạng 3 lên hạng 2 )</t>
  </si>
  <si>
    <t>Tổng có 03 Dược sĩ hạng 4 lên hạng 3</t>
  </si>
  <si>
    <t>Tổng số 05 ( Trong đó 01 Điều dưỡng hạng 3 LĐQL lên hạng II ) và 04 hạng IV lên hạng III)</t>
  </si>
  <si>
    <t>Kỹ thuật y xét nghiệm</t>
  </si>
  <si>
    <t>Tổng có 02 KTYT hạng 4 lên hạng 3</t>
  </si>
  <si>
    <t xml:space="preserve">Kế toán viên </t>
  </si>
  <si>
    <t xml:space="preserve">01 KT </t>
  </si>
  <si>
    <t>Bs Chính hạng II</t>
  </si>
  <si>
    <t xml:space="preserve">Bác sĩ y học dự phòng </t>
  </si>
  <si>
    <t>Điều dưỡng hạng 3</t>
  </si>
  <si>
    <t xml:space="preserve">Y tế công cộng </t>
  </si>
  <si>
    <t>Y tế công cộng hạng 3</t>
  </si>
  <si>
    <t>Hộ lý (biên chế cũ)</t>
  </si>
  <si>
    <t>Dược sĩ chính hạng II,Dược sĩ hạng III</t>
  </si>
  <si>
    <t>Điều dưỡng hạng II,Điều dưỡng hạng III</t>
  </si>
  <si>
    <t>Hộ sinh hạng III</t>
  </si>
  <si>
    <t>Dân số viên hạng III</t>
  </si>
  <si>
    <t>Tâm Lý lâm sàng</t>
  </si>
  <si>
    <t>Kỹ thuật y TTBYT</t>
  </si>
  <si>
    <t>Lái xe cũ</t>
  </si>
  <si>
    <t>TTYT Kiến An</t>
  </si>
  <si>
    <t>TTYT Lê Chân</t>
  </si>
  <si>
    <t>TTYT Tiên Lãng</t>
  </si>
  <si>
    <t>TTYT Vĩnh Bảo</t>
  </si>
  <si>
    <t>Trung tâm Y tế Bình Giang</t>
  </si>
  <si>
    <t>Khúc xạ nhãn khoa</t>
  </si>
  <si>
    <t>Kế toán trưởng (hoặc phụ trách Kế toán)</t>
  </si>
  <si>
    <t>Truyền thông</t>
  </si>
  <si>
    <t>Tổ chức bộ máy</t>
  </si>
  <si>
    <t>Quản lý nguồn nhân lực</t>
  </si>
  <si>
    <t>Thi đua, khen thưởng</t>
  </si>
  <si>
    <t>Tổng hợp</t>
  </si>
  <si>
    <t>Hành chính văn phòng</t>
  </si>
  <si>
    <t>Quản trị công sở</t>
  </si>
  <si>
    <t>Thống kê</t>
  </si>
  <si>
    <t>Kế hoạch đầu tư</t>
  </si>
  <si>
    <t>Kế toán trưởng</t>
  </si>
  <si>
    <t>TTYT Tứ Kỳ</t>
  </si>
  <si>
    <t>Kỹ thuật thiết bị Y tế</t>
  </si>
  <si>
    <t>TTYT Thanh Hà</t>
  </si>
  <si>
    <t xml:space="preserve">Y sỹ </t>
  </si>
  <si>
    <t xml:space="preserve">Dinh Dưỡng </t>
  </si>
  <si>
    <t xml:space="preserve">Tuyên truyền viên Văn hóa </t>
  </si>
  <si>
    <t xml:space="preserve">Hành chính - Văn phòng </t>
  </si>
  <si>
    <t>Thống kê, tổng hợp</t>
  </si>
  <si>
    <t xml:space="preserve">Thủ quỹ </t>
  </si>
  <si>
    <t>TTYT Kim Thành</t>
  </si>
  <si>
    <t>Bác sĩ Y học DP</t>
  </si>
  <si>
    <t>Công nghệ t tin</t>
  </si>
  <si>
    <t>TTYT Thanh Miện</t>
  </si>
  <si>
    <t>34,2%</t>
  </si>
  <si>
    <t>65,8%</t>
  </si>
  <si>
    <t>46,2%</t>
  </si>
  <si>
    <t>53,8%</t>
  </si>
  <si>
    <t>Văn thư/ cán sự</t>
  </si>
  <si>
    <t xml:space="preserve">Bác sĩ Y học dự phòng </t>
  </si>
  <si>
    <t xml:space="preserve">Kỹ sư </t>
  </si>
  <si>
    <t xml:space="preserve">Cán sự </t>
  </si>
  <si>
    <t xml:space="preserve">Nhân viên </t>
  </si>
  <si>
    <t>Tuyên truyền viên văn hóa</t>
  </si>
  <si>
    <t>Kỹ thuật TBYT</t>
  </si>
  <si>
    <t>Chuyên ngành y tế</t>
  </si>
  <si>
    <t>Chuyên ngành khác</t>
  </si>
  <si>
    <t>TTYT Cẩm Giàng</t>
  </si>
  <si>
    <t>TTYT Chí Linh</t>
  </si>
  <si>
    <t>TTYT Gia lộc</t>
  </si>
  <si>
    <t>TTYT Nam Sách</t>
  </si>
  <si>
    <t>TTYT Ninh Giang</t>
  </si>
  <si>
    <t>TTYT Hải Dương</t>
  </si>
  <si>
    <t>E.</t>
  </si>
  <si>
    <t>KHỐI TRUNG TÂM BẢO TRỢ XÃ HỘI</t>
  </si>
  <si>
    <t>Trung tâm Công tác xã hội và Bảo trợ trẻ em Hoa Phượng</t>
  </si>
  <si>
    <t>Quản học viên</t>
  </si>
  <si>
    <t>Nhân viên Công tác xã  hội</t>
  </si>
  <si>
    <t>Bác sĩ (Hạng III)</t>
  </si>
  <si>
    <t>Y sĩ hạng IV</t>
  </si>
  <si>
    <t>Dược sĩ (hạng III)</t>
  </si>
  <si>
    <t>Phụ trách kế toán</t>
  </si>
  <si>
    <t>Lưu trữ viên trung cấp</t>
  </si>
  <si>
    <t>Nhân viên thủ quỹ</t>
  </si>
  <si>
    <t>Trung tâm Điều dưỡng người tâm thần Hải Phòng</t>
  </si>
  <si>
    <t>37,5%</t>
  </si>
  <si>
    <t>62,5%</t>
  </si>
  <si>
    <t>83,3%</t>
  </si>
  <si>
    <t>16,7%</t>
  </si>
  <si>
    <t>73,3%</t>
  </si>
  <si>
    <t>26,7%</t>
  </si>
  <si>
    <t>Lưu trữ</t>
  </si>
  <si>
    <t>Trung tâm Điều dưỡng người tâm thần Hải Dương</t>
  </si>
  <si>
    <t>Kỹ thuật viên xét nghiệm</t>
  </si>
  <si>
    <t>Trung tâm Nuôi dưỡng bảo trợ xã hội Hải Phòng</t>
  </si>
  <si>
    <t>Chuyên viên quản lý nguồn nhân lực</t>
  </si>
  <si>
    <t>Chuyên viên pháp chế</t>
  </si>
  <si>
    <t>Chuyên viên về tổng hợp</t>
  </si>
  <si>
    <t>Chuyên viên về hành chính – văn phòng</t>
  </si>
  <si>
    <t>Chuyên viên về quản trị công sở</t>
  </si>
  <si>
    <t>Quản lý đối tượng</t>
  </si>
  <si>
    <t>Bác sỹ</t>
  </si>
  <si>
    <t>Y sỹ đa khoa (hạng IV)</t>
  </si>
  <si>
    <t>Kỹ thuật viên trị liệu</t>
  </si>
  <si>
    <t>Trung tâm Nuôi dưỡng bảo trợ xã hội Hải Dương</t>
  </si>
  <si>
    <t>Giáo viên tiểu học</t>
  </si>
  <si>
    <t>Thư viện viên</t>
  </si>
  <si>
    <t>TTYT Kinh Môn</t>
  </si>
  <si>
    <t>Ton</t>
  </si>
  <si>
    <t xml:space="preserve">Bệnh viện Sức khoẻ tâm thần Hải Phòng: </t>
  </si>
  <si>
    <t>Bệnh viện Sức khoẻ tâm thần Hải Phòng: Tổng số 50
-18 Hạng II: 11 Bác sĩ chính hạng II; 01 Dược sĩ chính hạng II; 05 Điều dưỡng hạng II; 01 Chuyên viên chính.
- 30 Hạng III: 30 Điều dưỡng hạng III;.
- 02 Hạng IV: 02 Cán sự</t>
  </si>
  <si>
    <t>Bệnh viện Phổi Hải Phòng: Tổng số 27
- 04 Hạng II: 04 Bác sĩ chính hạng II;
- 21 Hạng III: 01 Dược sĩ hạng III;  18 Điều dưỡng hạng III; 02 Kỹ thuật Y hạng III
- 02 Hạng IV: 02 Cán sự</t>
  </si>
  <si>
    <t>Bệnh viện Y học cổ truyền Hải Phòng: Tổng số 14
- 03 Hạng II: 01 Bác sĩ chính hạng II; 02 Dược sĩ chính hạng II
- 11 Hạng III: 01 Dược sĩ hạng III;  05 Điều dưỡng hạng III; 04 Kỹ thuật Y hạng III; 01 Kế toán viên hạng III</t>
  </si>
  <si>
    <t>Bệnh viện đa khoa Đôn Lương: Tổng số 05
- 02 Hạng II: 02 Bác sĩ chính hạng II; 
- 02 Hạng III: 01  Điều dưỡng hạng III; 01 Kĩ sư hạng III;
- 01 Hạng IV: 01 Dược hạng IV</t>
  </si>
  <si>
    <t>Bệnh viện Phục hồi chức năng Hải Phòng: Tổng số 10
- 02 Hạng II: 02 Bác sĩ chính hạng II; 
- 08 Hạng III: 08  Điều dưỡng hạng III.</t>
  </si>
  <si>
    <t xml:space="preserve">Bệnh viện Y học cổ truyền Hải Dương: Tổng số 14
- 03 Hạng II: 01 Bác sĩ chính hạng II; 02 Dược sĩ chính hạng II
- 11 Hạng III: 01 Dược sĩ hạng III; 05 Điều dưỡng hạng III; 04 Kỹ thuật Y hạng III
</t>
  </si>
  <si>
    <t>Bệnh viện Bệnh Nhiệt đới Hải Dương: Tổng số 06
- 03 Hạng II: 02 Bác sĩ chính hạng II; 01 Y tế công cộng chính hạng II
- 03 Hạng III: 01 Dược sĩ hạng III; 05 Điều dưỡng hạng III; 01 Kỹ thuật Y hạng III</t>
  </si>
  <si>
    <t>Bệnh viện Phong Chí Linh: Tổng số 02
- 01 Hạng II: 01 Kế toán viên hạng II;
- 01 Hạng III: 01 Chuyên viên</t>
  </si>
  <si>
    <t>Bệnh viện sức khoẻ tâm thần Hải Dương: Tổng số 27
- 02 Hạng II: 01 Bác sĩ chính hạng II; 01 Dược sĩ chính hạng II
- 25 Hạng III: 01 Dược sĩ hạng III; 23 Điều dưỡng hạng III; 01 Kỹ thuật Y hạng III</t>
  </si>
  <si>
    <t>Trung tâm Kiểm nghiệm thuốc, mỹ phẩm, thực phẩm Hải Phòng: Tổng số 07
- 04 Hạng II:  03 Dược sĩ chính hạng II; 01 Kế toán viên hạng II;
- 03 Hạng III: 03 Dược sĩ hạng III.</t>
  </si>
  <si>
    <t>Trung tâm Cấp cứu 115: Tổng số 07
- 01Hạng II:  01 Bác sĩ chính hạng II;
- 06 Hạng III: 01 Dược sĩ hạng III; 05 Điều dưỡng hạng III.</t>
  </si>
  <si>
    <t xml:space="preserve">Trung tâm Pháp Y: Tổng số 01
- 01 Hạng II:  01 Bác sĩ chính hạng II;
</t>
  </si>
  <si>
    <t>Trung tâm Giám định y khoa: Tổng số 04
- 02 Hạng II:  02 Bác sĩ chính hạng II;
- 02 Hạng III: 02 Điều dưỡng hạng III.</t>
  </si>
  <si>
    <t>Trung tâm Kiểm soát bệnh tật thành phố: Tổng số28
- 10 Hạng II:  04 Bác sĩ chính hạng II; 03 Bác sĩ dự phòng chính hạng II; 02 Y tế công cộng chính hạng II; 01 chuyên viên chính;
- 17 Hạng III: 01 Dược hạng III; 10 Điều dưỡng hạng III; 01 Hộ sinh hạng III; 05 Kỹ thuật Y hạng III; 
- 01 Hạng IV: 01 Cán sự.</t>
  </si>
  <si>
    <t xml:space="preserve">TTYT Ngô Quyền: Tổng số 19
- 02 Hạng II:  01 Dược sĩ chính hạng II;  01 Y tế công cộng chính hạng II; 
- 17 Hạng III: 03 Dược hạng III; 07 Điều dưỡng hạng III; 01 Hộ sinh hạng III; 02 Kỹ thuật Y hạng III; 01 Dân số viên hạng III; 01 Lưu trữ viên; 02 Kế toán viên hạng III
</t>
  </si>
  <si>
    <t>TTYT An Dương: Tổng số 13
- 06 Hạng II:  04 Bác sĩ chính hạng II; 01 Bác sĩ Y học dự phòng hạng II; 01 Kế toán viên hạng II
- 07 Hạng III: 05 Điều dưỡng hạng III; 01 Hộ sinh hạng III; 01 Kỹ thuật Y hạng III.</t>
  </si>
  <si>
    <t>TTYT Hồng Bàng: Tổng số 16
- 07 Hạng II:  04 Bác sĩ chính hạng II; 01 Dược sĩ hạng II; 02 Kế toán viên hạng II
- 09 Hạng III: 01 Dược hạng III; 04 Điều dưỡng hạng III;  01 Kỹ thuật Y hạng III; 01 Dân số viên hạng III; 02 Kế toán viên hạng III</t>
  </si>
  <si>
    <t>TTYT Cát Hải: Tổng số 09
- 02 Hạng II:  01 Bác sĩ chính hạng II; 01 Dược sĩ hạng II; 
- 07 Hạng III: 02 Dược hạng III; 03 Điều dưỡng hạng III;  01 Y tế công cộng  hạng III; 01 Dân số viên hạng III.</t>
  </si>
  <si>
    <t>TTYT Dương Kinh: Tổng số 02
- 01 Hạng II:  01 Bác sĩ chính hạng II;
- 01 Hạng III: 01 Điều dưỡng hạng III.</t>
  </si>
  <si>
    <t>Bác sĩ hạng III không xét thăng hạng</t>
  </si>
  <si>
    <t>Trung tâm Y tế Hải An: Tổng số 24
- 09 Hạng II:  05 Bác sĩ chính hạng II; 02 Bác sĩ Y học dự phòng chính hạng II; 01 Y tế công cộng chính hạng II; 01 Kế toán viên hạng II
- 15 Hạng III: 10 Điều dưỡng hạng III; 02 Kỹ thuật Y hạng III; 03 Kế toán viên hạng III.</t>
  </si>
  <si>
    <t>Trung tâm Y tế Kiến Thụy: Tổng số 27
- 12 Hạng II:  07 Bác sĩ chính hạng II; 01 Bác sĩ Y học dự phòng chính hạng II; 01 Dược sĩ chính hạng II; 02 Kế toán viên hạng II; 01 Dân số viên hạng II
- 15 Hạng III: 04 Dược sĩ hạng III; 07 Điều dưỡng hạng III; 03 Kỹ thuật Y hạng III; 01 Kế toán viên hạng III.</t>
  </si>
  <si>
    <t>TTYT Lê Chân: Tổng số 15
- 05 Hạng II:  04 Bác sĩ chính hạng II; 01 Điều dưỡng hạng II
- 10 Hạng III: 03 Dược sĩ hạng III; 04 Điều dưỡng hạng III; 02 Kỹ thuật Y hạng III; 01 Kế toán viên hạng III.</t>
  </si>
  <si>
    <t>TTYT Tiên Lãng: Tổng số 09
- 02 Hạng II:  02 Bác sĩ chính hạng II;
- 07 Hạng III: 04 Điều dưỡng hạng III; 01 Y tế công cộng hạng III;  02 Kế toán viên hạng III.</t>
  </si>
  <si>
    <t>TTYT Vĩnh Bảo: Tổng số 57
- 21 Hạng II:  18 Bác sĩ chính hạng II; 01 Điều dưỡng hạng II; 01 Dược sĩ hạng II; 01 Chuyên viên chính
- 36 Hạng III: 05 Dược sĩ hạng III;  14 Điều dưỡng hạng III; 01 Hộ sinh hạng III;  08 Kỹ thuật Y hạng III; 03 Dân số viên hạng III; 05 Kế toán viên hạng III.</t>
  </si>
  <si>
    <t>TTYT Tứ Kỳ: Tổng số 22
- 17 Hạng II:  10 Bác sĩ chính hạng II; 01 Dược sĩ chính hạng II; 03 Điều dưỡng hạng II; 01 Y tế công cộng chính hạng II; 02 Kế toán viên hạng II
- 05 Hạng III: 04 Điều dưỡng hạng III; 01 Kỹ thuật Y hạng III</t>
  </si>
  <si>
    <t>TTYT Thanh Hà: Tổng số 12
- 05 Hạng II:  02 Bác sĩ chính hạng II; 01 Dược sĩ chính hạng II; 01 Y tế công cộng chính hạng II; 01 Chuyên viên chính;
- 07 Hạng III: 01 Dược sĩ hạng III;  03 Điều dưỡng hạng III; 02 Kỹ thuật Y; 01 Công tác xã hội viên;.</t>
  </si>
  <si>
    <t>TTYT Kim Thành: Tổng số 04
- 04 Hạng III: 01 Điều dưỡng hạng III; 02 Hộ sinh hạng III; 01 Kỹ thuật Y hạng III</t>
  </si>
  <si>
    <t>TTYT Thanh Miện: Tổng số 11
- 05 Hạng II:  01 Bác sĩ chính hạng II; 01 Dược sĩ chính hạng II; 03 Điều dưỡng hạng II;
- 06 Hạng III: 04 Điều dưỡng hạng III; 01Chuyên viên; 01 Kế toán viên</t>
  </si>
  <si>
    <t>TTYT Kinh Môn: Tổng số 24
- 10 Hạng II:  08 Bác sĩ chính hạng II; 01 Y tế công cộng chính hạng II; 01 Dân số viên chính hạng II
- 14 Hạng III: 03 Dược sĩ hạng III; 08 Điều dưỡng hạng III; 03 Kỹ thuật Y hạng III</t>
  </si>
  <si>
    <t>TTYT Cẩm Giàng: Tổng số 05
- 03 Hạng II:  02 Bác sĩ chính hạng II; 01Kế toán viên hạng II
- 02 Hạng III: 01 Điều dưỡng hạng III; 01 Kỹ thuật Y hạng III</t>
  </si>
  <si>
    <t>TTYT Chí Linh: Tổng số 09
- 04 Hạng II:  04 Bác sĩ chính hạng II;
- 05 Hạng III: 04 Điều dưỡng hạng III; 01 Kỹ thuật Y hạng III</t>
  </si>
  <si>
    <t>TTYT Gia lộc: Tổng số 27
- 05 Hạng II:  03 Bác sĩ chính hạng II; 01 Dược sĩ chính hạng II; 01 Kế toán viên hạng II
- 22 Hạng III: 01 Dược sĩ hạng III;  18 Điều dưỡng hạng III; 01 Kỹ thuật Y hạng III; 02 Dân số viên hạng III.</t>
  </si>
  <si>
    <t>TTYT Nam Sách: Tổng số 12
- 08 Hạng II:  03 Bác sĩ chính hạng II; 01 Dược sĩ chính hạng II; 04 Kế toán viên hạng II
- 04 Hạng III: 02 Điều dưỡng hạng III; 02 Dân số viên hạng III</t>
  </si>
  <si>
    <t>TTYT Ninh Giang: Tổng số 07
- 03 Hạng II:  01 Bác sĩ chính hạng II; 01 Dân số viên hạng II; 01 Kế toán viên hạng II
- 04 Hạng III: 02 Dược sĩ hạng III; 02 Dân số viên hạng III</t>
  </si>
  <si>
    <t>TTYT Hải Dương: Tổng số 12
- 03 Hạng II:  01 Điều dưỡng hạng II; 01 Chuyên viên chính; 01 Kế toán viên hạng II
- 09 Hạng III: 06 Điều dưỡng hạng III; 01 Kỹ thuật Y hạng III; 02 Dân số viên hạng III</t>
  </si>
  <si>
    <t>Trung tâm Công tác xã hội và Bảo trợ trẻ em Hoa Phượng: Tổng số 01
- 01 hạng II: 01 Chuyên viên chính.</t>
  </si>
  <si>
    <t>Trung tâm Điều dưỡng người tâm thần Hải Phòng: Tổng số 25
- 24 Hạng III:  01 Dược hạng III; 04 Điều dưỡng hạng III; 15 Công tác xã hội viên; 03 Chuyên viên; 01 Văn thư viên
- 01 Hạng IV: 01 Cán sự</t>
  </si>
  <si>
    <t xml:space="preserve">Trung tâm Nuôi dưỡng bảo trợ xã hội Hải Dương:  Tổng số 16
- 12 Hạng II: 04 Giáo viên tiểu học hạng I hưởng lương A2; 05 công tác xã hội viên chính; 03 chuyên viên chính
- 04 Hạng III:  03 Điều dưỡng hạng III; 01 chuyên viên
</t>
  </si>
  <si>
    <t>Bác sĩ Y học dự phòngchính hạng II</t>
  </si>
  <si>
    <t>Dược sĩ chính hạng II</t>
  </si>
  <si>
    <t>Y tế công cộng chính hạng II</t>
  </si>
  <si>
    <t>Hộ sinh hạng II</t>
  </si>
  <si>
    <t>Kỹ thuật Y hạng II</t>
  </si>
  <si>
    <t>Dân số viên hạng II</t>
  </si>
  <si>
    <t>Công tác xã hội viên chính</t>
  </si>
  <si>
    <t>Kế toán viên chính hạng II</t>
  </si>
  <si>
    <t>Hạng I</t>
  </si>
  <si>
    <t>Giáo viên hạng I</t>
  </si>
  <si>
    <t>CDNN Hạng II</t>
  </si>
  <si>
    <t>CDNN Hạng III</t>
  </si>
  <si>
    <t>Y tế công cộng hạng III</t>
  </si>
  <si>
    <t>Nhân viên công tác xã hội</t>
  </si>
  <si>
    <t>Kế toán viên hạng III</t>
  </si>
  <si>
    <t>Kĩ sư hạng III</t>
  </si>
  <si>
    <t>1. Viên chức giữ chức vụ lãnh đạo quản lý</t>
  </si>
  <si>
    <t>2. Viên chức không giữ chức vụ lãnh đạo quản lý</t>
  </si>
  <si>
    <t>Tổng chung</t>
  </si>
  <si>
    <t xml:space="preserve">Bệnh viện Y học cổ truyền Hải Dương: Tổng số 14
- 03 Hạng II: 01 Bác sĩ chính hạng II; 02 Dược sĩ chính hạng II
- 11 Hạng III: 01 Dược sĩ hạng III; 05 Điều dưỡng hạng III; 04 Kỹ thuật Y hạng III; 01 Kế toán viên
</t>
  </si>
  <si>
    <t>Bệnh viện Bệnh Nhiệt đới Hải Dương: Tổng số 06
- 03 Hạng II: 02 Bác sĩ chính hạng II; 01 Y tế công cộng chính hạng II
- 03 Hạng III: 01 Dược sĩ hạng III; 01 Điều dưỡng hạng III; 01 Kỹ thuật Y hạng III</t>
  </si>
  <si>
    <t>Trung tâm Kiểm soát bệnh tật thành phố: Tổng số 28
- 10 Hạng II:  04 Bác sĩ chính hạng II; 03 Bác sĩ dự phòng chính hạng II; 02 Y tế công cộng chính hạng II; 01 chuyên viên chính;
- 17 Hạng III: 01 Dược hạng III; 10 Điều dưỡng hạng III; 01 Hộ sinh hạng III; 05 Kỹ thuật Y hạng III; 
- 01 Hạng IV: 01 Cán sự.</t>
  </si>
  <si>
    <t>Trung tâm Y tế Thủy Nguyên: Tổng số 119
- 23 Hạng II:  18 Bác sĩ chính hạng II; 01 Dược sĩ hạng II; 01 Y tế công cộng chính hạng II; 03 Điều dưỡng hạng II; 01 Kế toán viên hạng II; 02 Chuyên viên chính
- 93 Hạng III: 01 Dược hạng III; 82 Điều dưỡng hạng III; 07 Kỹ thuật Y hạng III; 01 Dân số viên hạng III; 02 Kế toán viên</t>
  </si>
  <si>
    <t>Trung tâm Y tế Đồ Sơn: Tổng số 16
- 02 Hạng II:  01 Y tế công cộng chính hạng II; 01 Kỹ thuật Y hạng II; 
- 14 Hạng III: 01 Dược hạng III; 12 Điều dưỡng hạng III;  01 Hộ sinh hạng III.</t>
  </si>
  <si>
    <t>Trung tâm Y tế An Lão: Tổng số 20
- 05 Hạng II:  05 Bác sĩ chính hạng II;
- 15 Hạng III: 10 Điều dưỡng hạng III; 02 Kỹ thuật Y hạng III; 01 Kỹ thuật thiết bị Y tế  (Kĩ sư hạng III); 02 Kế toán viên hạng III</t>
  </si>
  <si>
    <t>Trung tâm Y tế An Lão: Tổng số 20
- 05 Hạng II:  05 Bác sĩ chính hạng II;
- 15 Hạng III: 10 Điều dưỡng hạng III; 02 Kỹ thuật Y hạng III; 01 Kĩ sư hạng III; 02 Kế toán viên hạng III</t>
  </si>
  <si>
    <t>TTYT Kiến An: Tổng số 05
- 04 Hạng III: 01 Dược hạng III; 02 Điều dưỡng hạng III; 01 Kỹ thuật Y hạng III;
-01 Hạng IV: 01 Cán sự</t>
  </si>
  <si>
    <t>TTYT Kiến An: Tổng số 05
- 04 Hạng III: 01 Dược hạng III; 02 Điều dưỡng hạng III; 01 Kỹ thuật Y hạng III.
- 01 Hạng IV: 01 Cán sự</t>
  </si>
  <si>
    <t>Trung tâm Y tế Bình Giang: Tổng số 13
- 11 Hạng II:  07 Bác sĩ chính hạng II; 01 Bác sĩ Y học dự phòng chính hạng II; 01 Y tế công cộng chính hạng II; 01 Điều dưỡng hạng II;  01 Dân số viên hạng II
- 02 Hạng III: 01 Điều dưỡng hạng III; 01 Hộ sinh hạng III.</t>
  </si>
  <si>
    <t>TTYT Cẩm Giàng: Tổng số 05
- 03 Hạng II:  02 Bác sĩ chính hạng II; 01 Kế toán viên hạng II
- 02 Hạng III: 01 Điều dưỡng hạng III; 01 Kỹ thuật Y hạng III</t>
  </si>
  <si>
    <t xml:space="preserve">Trung tâm Điều dưỡng người tâm thần Hải Dương: Tổng số 39
- 30 Hạng II: 01 Bác sĩ chính hạng II; 09 Công tác xã hội viên chính; 03 Kế toán viên hạng II; 17 Chuyên viên chính.
- 09 Hạng III:  01 Dược hạng III; 04 Điều dưỡng hạng III; 01 Công tác xã hội viên; 03 Chuyên viên.
</t>
  </si>
  <si>
    <t>Trung tâm Điều dưỡng người tâm thần Hải Dương: Tổng số 39
- 30 Hạng II: 01 Bác sĩ chính hạng II; 09 Công tác xã hội viên chính; 03 Kế toán viên hạng II; 17 Chuyên viên chính.
- 09 Hạng III:  01 Dược hạng III; 04 Điều dưỡng hạng III; 01 Công tác xã hội viên; 03 Chuyên viên.</t>
  </si>
  <si>
    <t>Trung tâm Nuôi dưỡng bảo trợ xã hội Hải Phòng:  Tổng số 07
- 03 Hạng III:  01 Điều dưỡng hạng III; 02 Công tác xã hội viên;
- 04 Hạng IV: 04 Nhân viên công tác xã hội.</t>
  </si>
  <si>
    <t>TỔNG</t>
  </si>
  <si>
    <t>4=5</t>
  </si>
  <si>
    <t>3=4+6+18+31</t>
  </si>
  <si>
    <t>TỔNG (A+B+C+D)</t>
  </si>
  <si>
    <t>Tổng A</t>
  </si>
  <si>
    <t>TỔNG B</t>
  </si>
  <si>
    <t>TỔNG C</t>
  </si>
  <si>
    <t>TỔNG D</t>
  </si>
  <si>
    <t>D.</t>
  </si>
  <si>
    <t>Giáo viên tiểu học hạng I</t>
  </si>
  <si>
    <t>CDNN Hạng I</t>
  </si>
  <si>
    <t>STT</t>
  </si>
  <si>
    <t>Viên chức</t>
  </si>
  <si>
    <t>Các CDNN khác thấp hơn</t>
  </si>
  <si>
    <t>CDNN hạng III trở xuống
(không giữ chức vụ lãnh đạo, quản lý)</t>
  </si>
  <si>
    <t>CDNN hạng I
(không giữ chức vụ lãnh đạo, quản lý)</t>
  </si>
  <si>
    <t>CDNN từ hạng III trở xuống 
(không giữ chức vụ lãnh đạo, quản lý)</t>
  </si>
  <si>
    <t>CNNN hạng IV</t>
  </si>
  <si>
    <t>Biểu 1</t>
  </si>
  <si>
    <t>SỐ LƯỢNG, CƠ CẤU VIÊN CHỨC THEO CHỨC DANH NGHỀ NGHIỆP HIỆN CÓ; SỐ LƯỢNG VIÊN CHỨC THEO YÊU CẦU  CỦA VỊ TRÍ VIỆC LÀM VÀ ĐỀ XUẤT CHỈ TIÊU THĂNG HẠNG CHỨC DANH NGHỀ NGHIỆP VIÊN CHỨC ĐỐI VỚI CÁC ĐƠN VỊ NHÓM 3, NHÓM 4 TRỰC THUỘC SỞ Y TẾ</t>
  </si>
  <si>
    <t xml:space="preserve">TỔNG </t>
  </si>
  <si>
    <t>Biểu 2</t>
  </si>
  <si>
    <t xml:space="preserve">SỐ LƯỢNG VIÊN CHỨC THEO YÊU CẦU  CỦA VỊ TRÍ VIỆC LÀM ĐỀ XUẤT CHỈ TIÊU THĂNG HẠNG THEO TỪNG CHỨC DANH NGHỀ NGHIỆP </t>
  </si>
  <si>
    <t>Giáo viên tiểu học hạng II</t>
  </si>
  <si>
    <t>Trung tâm Điều dưỡng người tâm thần Hải Phòng: Tổng số 24
- 23 Hạng III:  01 Dược hạng III; 04 Điều dưỡng hạng III; 15 Công tác xã hội viên; 02 Chuyên viên; 01 Văn thư viên
- 01 Hạng IV: 01 Cán sự</t>
  </si>
  <si>
    <t>Bệnh viện Y học cổ truyền Hải Phòng: Tổng số 12
- 05 Hạng II: 04 Bác sĩ chính hạng II; 01 Dược sĩ chính hạng II
- 07 Hạng III: 01 Dược sĩ hạng III;  05 Điều dưỡng hạng III; 01 Kỹ thuật Y hạng III</t>
  </si>
  <si>
    <t>Bệnh viện Sức khoẻ tâm thần Hải Phòng: Tổng số 50
-18 Hạng II: 11 Bác sĩ chính hạng II; 01 Dược sĩ chính hạng II; 04 Điều dưỡng hạng II; 01 Kỹ thuật Y hạng II;  01 Chuyên viên chính.
- 30 Hạng III: 29 Điều dưỡng hạng III; 01 Kỹ thuật Y hạng III
- 02 Hạng IV: 02 Cán sự</t>
  </si>
  <si>
    <t>6=7+8+…+17</t>
  </si>
  <si>
    <t>18=19+20+…29</t>
  </si>
  <si>
    <t>30=31+..+34</t>
  </si>
  <si>
    <t>Bệnh viện đa khoa Đôn Lương: Tổng số 04
- 01 Hạng II: 01 Bác sĩ chính hạng II; 
- 02 Hạng III: 01  Điều dưỡng hạng III; 01 Kĩ sư hạng III;
- 01 Hạng IV: 01 Dược hạng IV</t>
  </si>
  <si>
    <t>Bệnh viện Phục hồi chức năng Hải Phòng: Tổng số 09
- 01 Hạng II: 01 Bác sĩ chính hạng II; 
- 08 Hạng III: 08  Điều dưỡng hạng III.</t>
  </si>
  <si>
    <t>Bệnh viện Bệnh Nhiệt đới Hải Dương: Tổng số 05
- 02 Hạng II: 02 Bác sĩ chính hạng II; 
- 03 Hạng III: 01 Dược sĩ hạng III; 01 Điều dưỡng hạng III; 01 Kỹ thuật Y hạng III</t>
  </si>
  <si>
    <t>Bệnh viện sức khoẻ tâm thần Hải Dương: Tổng số 25
- 25 Hạng III: 01 Dược sĩ hạng III; 23 Điều dưỡng hạng III; 01 Kỹ thuật Y hạng III</t>
  </si>
  <si>
    <t>Trung tâm Kiểm soát bệnh tật thành phố: Tổng số 26
- 08 Hạng II:  03 Bác sĩ chính hạng II; 03 Bác sĩ dự phòng chính hạng II; 01 Y tế công cộng chính hạng II; 01 chuyên viên chính;
- 17 Hạng III: 01 Dược hạng III; 10 Điều dưỡng hạng III; 01 Hộ sinh hạng III; 05 Kỹ thuật Y hạng III; 
- 01 Hạng IV: 01 Cán sự.</t>
  </si>
  <si>
    <t xml:space="preserve">Trung tâm Nuôi dưỡng bảo trợ xã hội Hải Dương:  Tổng số 15
- 02 Hạng I: 02 giáo viên Tiểu học hạng I
- 09 Hạng II: 04 công tác xã hội viên chính; 03 chuyên viên chính; 02 Giáo viên tiểu học hạng II
- 04 Hạng III:  03 Điều dưỡng hạng III; 01 chuyên viên
</t>
  </si>
  <si>
    <t>Trung tâm Nuôi dưỡng bảo trợ xã hội Hải Dương:  Tổng số 15
- 02 Hạng I: 02 giáo viên Tiểu học hạng I
- 09 Hạng II: 04 công tác xã hội viên chính; 03 chuyên viên chính; 02 Giáo viên tiểu học hạng II
- 04 Hạng III:  03 Điều dưỡng hạng III; 01 chuyên viên</t>
  </si>
  <si>
    <t>(Kèm theo Đề án số 04/ĐA-SYT ngày 19/6/2026 của Sở Y tế thành phố Hải Phòng)</t>
  </si>
  <si>
    <t>%</t>
  </si>
  <si>
    <t>18 = 17-8</t>
  </si>
  <si>
    <t>Tổng nhu cầu thăng hạng</t>
  </si>
  <si>
    <t>Chỉ duyệt tối đa 2 người hạng III</t>
  </si>
  <si>
    <t>21=20-9
+18-30</t>
  </si>
  <si>
    <t>Trung tâm Giám định y khoa: Tổng số 03
- 01 Hạng II:  01 Bác sĩ chính hạng II;
- 02 Hạng III: 02 Điều dưỡng hạng III.</t>
  </si>
  <si>
    <t>Trung tâm Y tế An Lão: Tổng số 19
- 04 Hạng II:  04 Bác sĩ chính hạng II;
- 15 Hạng III: 10 Điều dưỡng hạng III; 02 Kỹ thuật Y hạng III; 01 Kỹ thuật thiết bị Y tế  (Kĩ sư hạng III); 02 Kế toán viên hạng III</t>
  </si>
  <si>
    <t>Trung tâm Y tế An Lão: Tổng số 19
- 04 Hạng II:  04 Bác sĩ chính hạng II;
- 15 Hạng III: 10 Điều dưỡng hạng III; 02 Kỹ thuật Y hạng III; 01 Kĩ sư hạng III; 02 Kế toán viên hạng III</t>
  </si>
  <si>
    <t>Trung tâm Y tế Kiến Thụy: Tổng số 24
- 09 Hạng II:  06 Bác sĩ chính hạng II; 01 Bác sĩ Y học dự phòng chính hạng II; 01 Dược sĩ chính hạng II;  01 Dân số viên hạng II
- 15 Hạng III: 04 Dược sĩ hạng III; 07 Điều dưỡng hạng III; 03 Kỹ thuật Y hạng III; 01 Kế toán viên hạng III.</t>
  </si>
  <si>
    <t>Trung tâm Y tế Kiến Thụy: Tổng số 24
- 09 Hạng II: 06 Bác sĩ chính hạng II; 01 Bác sĩ Y học dự phòng chính hạng II; 01 Dược sĩ chính hạng II;  01 Dân số viên hạng II
- 15 Hạng III: 04 Dược sĩ hạng III; 07 Điều dưỡng hạng III; 03 Kỹ thuật Y hạng III; 01 Kế toán viên hạng III.</t>
  </si>
  <si>
    <t>Trung tâm Y tế Hải An: Tổng số 19
- 06 Hạng II:  04 Bác sĩ chính hạng II; 01 Bác sĩ Y học dự phòng chính hạng II; 01 Kế toán viên hạng II
- 13 Hạng III: 10 Điều dưỡng hạng III; 02 Kỹ thuật Y hạng III; 01 Kế toán viên hạng III.</t>
  </si>
  <si>
    <t>Trung tâm Nuôi dưỡng bảo trợ xã hội Hải Phòng:  Tổng số 04
- 04 Hạng III:  01 Điều dưỡng hạng III; 02 Công tác xã hội viên; 01 Chuyên viên</t>
  </si>
  <si>
    <t xml:space="preserve">Trung tâm Y tế  Ngô Quyền: Tổng số 17
- 02 Hạng II:  01 Dược sĩ chính hạng II;  01 Y tế công cộng chính hạng II; 
- 15 Hạng III: 03 Dược hạng III; 07 Điều dưỡng hạng III;  01 Kỹ thuật Y hạng III; 01 Dân số viên hạng III; 02 Kế toán viên hạng III; 01 Kĩ sư hạng III
</t>
  </si>
  <si>
    <t>Trung tâm Y tế  An Dương: Tổng số 13
- 04 Hạng II:  04 Bác sĩ chính hạng II;
- 09 Hạng III: 01 Dược sĩ hạng III; 06 Điều dưỡng hạng III; 01 Hộ sinh hạng III; 01 Kỹ thuật Y hạng III.</t>
  </si>
  <si>
    <t>Trung tâm Y tế  Hồng Bàng: Tổng số 13
- 04 Hạng II:  03 Bác sĩ chính hạng II; 01 Dược sĩ hạng II; 
- 09 Hạng III: 01 Dược hạng III; 04 Điều dưỡng hạng III;  01 Kỹ thuật Y hạng III; 01 Dân số viên hạng III; 02 Kế toán viên hạng III</t>
  </si>
  <si>
    <t>Trung tâm Y tế  Cát Hải: Tổng số 06
- 06 Hạng III: 02 Dược hạng III; 03 Điều dưỡng hạng III;  01 Y tế công cộng  hạng III.</t>
  </si>
  <si>
    <t>Trung tâm Y tế  Dương Kinh: Tổng số 01
- 01 Hạng III: 01 Điều dưỡng hạng III.</t>
  </si>
  <si>
    <t>Trung tâm Y tế  Kiến An: Tổng số 04
- 03 Hạng III: 01 Dược hạng III; 01 Điều dưỡng hạng III; 01 Kỹ thuật Y hạng III.
- 01 Hạng IV: 01 Cán sự</t>
  </si>
  <si>
    <t>Trung tâm Y tế  Lê Chân: Tổng số 13
- 03 Hạng II:  04 Bác sĩ chính hạng II; 01 Điều dưỡng hạng II
- 10 Hạng III: 03 Dược sĩ hạng III; 04 Điều dưỡng hạng III; 02 Kỹ thuật Y hạng III; 01 Kế toán viên hạng III.</t>
  </si>
  <si>
    <t>Trung tâm Y tế  Tiên Lãng: Tổng số 09
- 02 Hạng II:  02 Bác sĩ chính hạng II;
- 07 Hạng III: 04 Điều dưỡng hạng III; 01 Y tế công cộng hạng III;  02 Kế toán viên hạng III.</t>
  </si>
  <si>
    <t>Trung tâm Y tế  Vĩnh Bảo: Tổng số 50
- 14 Hạng II:  12 Bác sĩ chính hạng II; 01 Điều dưỡng hạng II; 01 Dược sĩ hạng II; 
- 36 Hạng III: 05 Dược sĩ hạng III;  14 Điều dưỡng hạng III; 01 Hộ sinh hạng III;  09 Kỹ thuật Y hạng III; 03 Dân số viên hạng III; 04 Kế toán viên hạng III.</t>
  </si>
  <si>
    <t>Trung tâm Y tế  Tứ Kỳ: Tổng số 14
- 08 Hạng II:  04 Bác sĩ chính hạng II; 01 Dược sĩ chính hạng II; 03 Kế toán viên hạng II
- 06 Hạng III: 05 Điều dưỡng hạng III; 01 Kế toán viên hạng III</t>
  </si>
  <si>
    <t>Trung tâm Y tế  Thanh Hà: Tổng số 12
- 05 Hạng II:  02 Bác sĩ chính hạng II; 01 Dược sĩ chính hạng II; 01 Y tế công cộng chính hạng II; 01 Chuyên viên chính;
- 07 Hạng III: 01 Dược sĩ hạng III;  03 Điều dưỡng hạng III; 02 Kỹ thuật Y; 01 Công tác xã hội viên;.</t>
  </si>
  <si>
    <t>Trung tâm Y tế  Kim Thành: Tổng số 02
- 02 Hạng III: 01 Điều dưỡng hạng III;  01 Kỹ thuật Y hạng III</t>
  </si>
  <si>
    <t>Trung tâm Y tế  Thanh Miện: Tổng số 11
- 05 Hạng II:  01 Bác sĩ chính hạng II; 01 Dược sĩ chính hạng II; 03 Điều dưỡng hạng II;
- 06 Hạng III: 04 Điều dưỡng hạng III; 01Chuyên viên; 01 Kế toán viên</t>
  </si>
  <si>
    <t>Trung tâm Y tế  Kinh Môn: Tổng số 24
- 10 Hạng II:  08 Bác sĩ chính hạng II; 01 Y tế công cộng chính hạng II; 01 Dân số viên chính hạng II
- 14 Hạng III: 03 Dược sĩ hạng III; 08 Điều dưỡng hạng III; 03 Kỹ thuật Y hạng III</t>
  </si>
  <si>
    <t>Trung tâm Y tế  Cẩm Giàng: Tổng số 05
- 03 Hạng II:  02 Bác sĩ chính hạng II; 01 Kế toán viên hạng II
- 02 Hạng III: 01 Điều dưỡng hạng III; 01 Kỹ thuật Y hạng III</t>
  </si>
  <si>
    <t>Trung tâm Y tế  Chí Linh: Tổng số 09
- 04 Hạng II:  04 Bác sĩ chính hạng II;
- 05 Hạng III: 04 Điều dưỡng hạng III; 01 Kỹ thuật Y hạng III</t>
  </si>
  <si>
    <t>Trung tâm Y tế  Gia lộc: Tổng số 26
- 04 Hạng II:  03 Bác sĩ chính hạng II; 01 Dược sĩ chính hạng II; 
- 22 Hạng III: 01 Dược sĩ hạng III;  18 Điều dưỡng hạng III; 01 Kỹ thuật Y hạng III; 02 Dân số viên hạng III.</t>
  </si>
  <si>
    <t>Trung tâm Y tế  Nam Sách: Tổng số 12
- 08 Hạng II:  03 Bác sĩ chính hạng II; 01 Dược sĩ chính hạng II; 04 Kế toán viên hạng II
- 04 Hạng III: 02 Điều dưỡng hạng III; 02 Dân số viên hạng III</t>
  </si>
  <si>
    <t>Trung tâm Y tế  Ninh Giang: Tổng số 08
- 04 Hạng II:  01 Bác sĩ chính hạng II; 01 Điều dưỡng hạng II; 01 Dân số viên hạng II; 01 Kế toán viên hạng II
- 04 Hạng III: 02 Dược sĩ hạng III; 02 Dân số viên hạng III</t>
  </si>
  <si>
    <t>Trung tâm Y tế  Hải Dương: Tổng số 12
- 03 Hạng II:  01 Điều dưỡng hạng II; 01 Chuyên viên chính; 01 Kế toán viên hạng II
- 09 Hạng III: 06 Điều dưỡng hạng III; 01 Kỹ thuật Y hạng III; 02 Dân số viên hạng III</t>
  </si>
  <si>
    <t>Trung tâm Y tế  Ngô Quyền: Tổng số 17
- 02 Hạng II:  01 Dược sĩ chính hạng II;  01 Y tế công cộng chính hạng II; 
- 15 Hạng III: 03 Dược hạng III; 07 Điều dưỡng hạng III;  01 Kỹ thuật Y hạng III; 01 Dân số viên hạng III; 02 Kế toán viên hạng III; 01 Kĩ sư hạng III</t>
  </si>
  <si>
    <t>Trung tâm Y tế  An Dương: Tổng số 13
- 06 Hạng II:  04 Bác sĩ chính hạng II;
- 09 Hạng III: 01 Dược sĩ hạng III; 06 Điều dưỡng hạng III; 01 Hộ sinh hạng III; 01 Kỹ thuật Y hạng III.</t>
  </si>
  <si>
    <t>Trung tâm Y tế  Dương Kinh: Tổng số 02
- 01 Hạng II:  01 Bác sĩ chính hạng II;
- 01 Hạng III: 01 Điều dưỡng hạng III.</t>
  </si>
  <si>
    <t>Trung tâm Y tế  Thủy Nguyên: Tổng số 119
- 23 Hạng II:  18 Bác sĩ chính hạng II; 01 Dược sĩ hạng II; 01 Y tế công cộng chính hạng II; 03 Điều dưỡng hạng II; 01 Kế toán viên hạng II; 02 Chuyên viên chính
- 93 Hạng III: 01 Dược hạng III; 82 Điều dưỡng hạng III; 07 Kỹ thuật Y hạng III; 01 Dân số viên hạng III; 02 Kế toán viên</t>
  </si>
  <si>
    <t>Trung tâm Y tế  Đồ Sơn: Tổng số 16
- 02 Hạng II:  01 Y tế công cộng chính hạng II; 01 Kỹ thuật Y hạng II; 
- 14 Hạng III: 01 Dược hạng III; 12 Điều dưỡng hạng III;  01 Hộ sinh hạng III.</t>
  </si>
  <si>
    <t>Trung tâm Y tế  Kim Thành: Tổng số 02
- 02 Hạng III: 01 Điều dưỡng hạng III;  01 Kỹ thuật Y hạng III</t>
  </si>
  <si>
    <t>Trung tâm Y tế  Cẩm Giàng: Tổng số 05
- 03 Hạng II:  02 Bác sĩ chính hạng II; 01Kế toán viên hạng II
- 02 Hạng III: 01 Điều dưỡng hạng III; 01 Kỹ thuật Y hạng III</t>
  </si>
  <si>
    <t>Trung tâm Y tế  Ninh Giang: Tổng số 08
- 04 Hạng II:  01 Bác sĩ chính hạng II; 01 Dân số viên hạng II; 01 Kế toán viên hạng II; 01 Điều dưỡng hạng II.
- 04 Hạng III: 02 Dược sĩ hạng III; 02 Dân số viên hạng III</t>
  </si>
  <si>
    <t>Trung tâm Điều dưỡng người tâm thần Hải Dương: Tổng số 35
- 26 Hạng II: 01 Bác sĩ chính hạng II; 09 Công tác xã hội viên chính; 16 Chuyên viên chính.
- 09 Hạng III:  01 Dược hạng III; 04 Điều dưỡng hạng III; 01 Công tác xã hội viên; 03 Chuyên viên.</t>
  </si>
  <si>
    <r>
      <rPr>
        <b/>
        <u/>
        <sz val="14"/>
        <rFont val="Times New Roman"/>
        <family val="1"/>
      </rPr>
      <t>Ghi chú</t>
    </r>
    <r>
      <rPr>
        <sz val="14"/>
        <rFont val="Times New Roman"/>
        <family val="1"/>
      </rPr>
      <t>: Việc xét thăng hạng được thực hiện theo thứ tự từ hạng cao xuống hạng thấp (thăng hạng lên hạng II, thăng hạng lên hạng III, thăng hạng lên hạng IV…)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</si>
</sst>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yyyy;@"/>
    <numFmt numFmtId="165" formatCode="0.0%"/>
    <numFmt numFmtId="166" formatCode="0.0"/>
    <numFmt numFmtId="167" formatCode="0.000"/>
  </numFmts>
  <fonts count="45" x14ac:knownFonts="1">
    <font>
      <sz val="11"/>
      <color theme="1"/>
      <name val="Calibri"/>
      <family val="2"/>
      <scheme val="minor"/>
    </font>
    <font>
      <sz val="14"/>
      <color theme="1"/>
      <name val="Times New Roman"/>
      <family val="1"/>
    </font>
    <font>
      <b/>
      <sz val="14"/>
      <color theme="1"/>
      <name val="Times New Roman"/>
      <family val="1"/>
    </font>
    <font>
      <i/>
      <sz val="14"/>
      <name val="Times New Roman"/>
      <family val="1"/>
    </font>
    <font>
      <sz val="10"/>
      <name val="Times New Roman"/>
      <family val="1"/>
    </font>
    <font>
      <sz val="10"/>
      <color theme="1"/>
      <name val="Times New Roman"/>
      <family val="1"/>
    </font>
    <font>
      <b/>
      <sz val="10"/>
      <color theme="1"/>
      <name val="Times New Roman"/>
      <family val="1"/>
    </font>
    <font>
      <i/>
      <sz val="10"/>
      <color theme="1"/>
      <name val="Times New Roman"/>
      <family val="1"/>
    </font>
    <font>
      <b/>
      <sz val="11"/>
      <color theme="1"/>
      <name val="Times New Roman"/>
      <family val="1"/>
    </font>
    <font>
      <sz val="11"/>
      <color theme="1"/>
      <name val="Times New Roman"/>
      <family val="1"/>
    </font>
    <font>
      <b/>
      <sz val="12"/>
      <color theme="1"/>
      <name val="Times New Roman"/>
      <family val="1"/>
    </font>
    <font>
      <sz val="12"/>
      <color theme="1"/>
      <name val="Times New Roman"/>
      <family val="1"/>
    </font>
    <font>
      <b/>
      <sz val="8"/>
      <color theme="1"/>
      <name val="Times New Roman"/>
      <family val="1"/>
    </font>
    <font>
      <i/>
      <sz val="8"/>
      <color theme="1"/>
      <name val="Times New Roman"/>
      <family val="1"/>
    </font>
    <font>
      <sz val="8"/>
      <name val="Times New Roman"/>
      <family val="1"/>
    </font>
    <font>
      <b/>
      <sz val="8"/>
      <name val="Times New Roman"/>
      <family val="1"/>
    </font>
    <font>
      <sz val="8"/>
      <color rgb="FF000000"/>
      <name val="Times New Roman"/>
      <family val="1"/>
    </font>
    <font>
      <sz val="12"/>
      <name val="Times New Roman"/>
      <family val="1"/>
    </font>
    <font>
      <sz val="12"/>
      <color rgb="FFFF0000"/>
      <name val="Times New Roman"/>
      <family val="1"/>
    </font>
    <font>
      <sz val="8"/>
      <color rgb="FFFF0000"/>
      <name val="Times New Roman"/>
      <family val="1"/>
    </font>
    <font>
      <sz val="10"/>
      <color rgb="FFFF0000"/>
      <name val="Times New Roman"/>
      <family val="1"/>
    </font>
    <font>
      <sz val="8"/>
      <color theme="1"/>
      <name val="Times New Roman"/>
      <family val="1"/>
    </font>
    <font>
      <b/>
      <sz val="9"/>
      <color theme="1"/>
      <name val="Times New Roman"/>
      <family val="1"/>
    </font>
    <font>
      <i/>
      <sz val="9"/>
      <color theme="1"/>
      <name val="Times New Roman"/>
      <family val="1"/>
    </font>
    <font>
      <b/>
      <i/>
      <sz val="9"/>
      <color theme="1"/>
      <name val="Times New Roman"/>
      <family val="1"/>
    </font>
    <font>
      <b/>
      <sz val="9"/>
      <color indexed="81"/>
      <name val="Tahoma"/>
      <family val="2"/>
    </font>
    <font>
      <sz val="9"/>
      <color indexed="81"/>
      <name val="Tahoma"/>
      <family val="2"/>
    </font>
    <font>
      <b/>
      <sz val="10"/>
      <color rgb="FFFF0000"/>
      <name val="Times New Roman"/>
      <family val="1"/>
    </font>
    <font>
      <sz val="10"/>
      <name val="Arial"/>
      <family val="2"/>
    </font>
    <font>
      <sz val="11"/>
      <color theme="1"/>
      <name val="Calibri"/>
      <family val="2"/>
      <scheme val="minor"/>
    </font>
    <font>
      <b/>
      <sz val="10"/>
      <color rgb="FF000000"/>
      <name val="Times New Roman"/>
      <family val="1"/>
    </font>
    <font>
      <i/>
      <sz val="10"/>
      <color rgb="FFFF0000"/>
      <name val="Times New Roman"/>
      <family val="1"/>
    </font>
    <font>
      <b/>
      <sz val="10"/>
      <name val="Times New Roman"/>
      <family val="1"/>
    </font>
    <font>
      <b/>
      <i/>
      <sz val="10"/>
      <name val="Times New Roman"/>
      <family val="1"/>
    </font>
    <font>
      <sz val="10"/>
      <color rgb="FF000000"/>
      <name val="Times New Roman"/>
      <family val="1"/>
    </font>
    <font>
      <sz val="10"/>
      <color theme="1"/>
      <name val="Calibri"/>
      <family val="2"/>
      <scheme val="minor"/>
    </font>
    <font>
      <b/>
      <i/>
      <sz val="8"/>
      <color theme="1"/>
      <name val="Times New Roman"/>
      <family val="1"/>
    </font>
    <font>
      <b/>
      <sz val="14"/>
      <name val="Times New Roman"/>
      <family val="1"/>
    </font>
    <font>
      <sz val="14"/>
      <name val="Times New Roman"/>
      <family val="1"/>
    </font>
    <font>
      <b/>
      <sz val="9"/>
      <name val="Times New Roman"/>
      <family val="1"/>
    </font>
    <font>
      <i/>
      <sz val="14"/>
      <color theme="1"/>
      <name val="Times New Roman"/>
      <family val="1"/>
    </font>
    <font>
      <b/>
      <i/>
      <sz val="9"/>
      <name val="Times New Roman"/>
      <family val="1"/>
    </font>
    <font>
      <i/>
      <sz val="10"/>
      <name val="Times New Roman"/>
      <family val="1"/>
    </font>
    <font>
      <sz val="10"/>
      <name val="Calibri"/>
      <family val="2"/>
      <scheme val="minor"/>
    </font>
    <font>
      <b/>
      <u/>
      <sz val="14"/>
      <name val="Times New Roman"/>
      <family val="1"/>
    </font>
  </fonts>
  <fills count="2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0"/>
        <bgColor theme="0"/>
      </patternFill>
    </fill>
    <fill>
      <patternFill patternType="solid">
        <fgColor theme="0"/>
        <bgColor rgb="FFFFFF00"/>
      </patternFill>
    </fill>
    <fill>
      <patternFill patternType="solid">
        <fgColor theme="0"/>
        <bgColor rgb="FF99CC00"/>
      </patternFill>
    </fill>
    <fill>
      <patternFill patternType="solid">
        <fgColor theme="0"/>
        <bgColor rgb="FFB2A1C7"/>
      </patternFill>
    </fill>
    <fill>
      <patternFill patternType="solid">
        <fgColor theme="0"/>
        <bgColor rgb="FFFFFFFF"/>
      </patternFill>
    </fill>
    <fill>
      <patternFill patternType="solid">
        <fgColor theme="4" tint="0.39997558519241921"/>
        <bgColor rgb="FF99CC00"/>
      </patternFill>
    </fill>
    <fill>
      <patternFill patternType="solid">
        <fgColor theme="4" tint="0.39997558519241921"/>
        <bgColor rgb="FFB2A1C7"/>
      </patternFill>
    </fill>
    <fill>
      <patternFill patternType="solid">
        <fgColor theme="4" tint="0.39997558519241921"/>
        <bgColor rgb="FFFFFFFF"/>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5" tint="0.39997558519241921"/>
        <bgColor rgb="FF99CC00"/>
      </patternFill>
    </fill>
    <fill>
      <patternFill patternType="solid">
        <fgColor theme="5" tint="0.39997558519241921"/>
        <bgColor rgb="FFB2A1C7"/>
      </patternFill>
    </fill>
    <fill>
      <patternFill patternType="solid">
        <fgColor theme="5" tint="0.39997558519241921"/>
        <bgColor rgb="FFFFFFFF"/>
      </patternFill>
    </fill>
    <fill>
      <patternFill patternType="solid">
        <fgColor rgb="FFFFC000"/>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7" tint="0.79998168889431442"/>
        <bgColor rgb="FF99CC00"/>
      </patternFill>
    </fill>
    <fill>
      <patternFill patternType="solid">
        <fgColor theme="7" tint="0.79998168889431442"/>
        <bgColor rgb="FFB2A1C7"/>
      </patternFill>
    </fill>
    <fill>
      <patternFill patternType="solid">
        <fgColor theme="7" tint="0.79998168889431442"/>
        <bgColor rgb="FFFFFFFF"/>
      </patternFill>
    </fill>
    <fill>
      <patternFill patternType="solid">
        <fgColor rgb="FFFFFF00"/>
        <bgColor rgb="FFB2A1C7"/>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style="thin">
        <color indexed="64"/>
      </bottom>
      <diagonal/>
    </border>
    <border>
      <left style="thin">
        <color indexed="64"/>
      </left>
      <right/>
      <top/>
      <bottom/>
      <diagonal/>
    </border>
  </borders>
  <cellStyleXfs count="5">
    <xf numFmtId="0" fontId="0" fillId="0" borderId="0"/>
    <xf numFmtId="0" fontId="17" fillId="0" borderId="0"/>
    <xf numFmtId="0" fontId="28" fillId="0" borderId="0"/>
    <xf numFmtId="9" fontId="29" fillId="0" borderId="0" applyFont="0" applyFill="0" applyBorder="0" applyAlignment="0" applyProtection="0"/>
    <xf numFmtId="0" fontId="28" fillId="0" borderId="0"/>
  </cellStyleXfs>
  <cellXfs count="805">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2" fillId="0" borderId="0" xfId="0" applyFont="1" applyAlignment="1">
      <alignment vertical="center" wrapText="1"/>
    </xf>
    <xf numFmtId="164" fontId="1" fillId="0" borderId="0" xfId="0" applyNumberFormat="1" applyFont="1" applyAlignment="1">
      <alignment horizontal="center" wrapText="1"/>
    </xf>
    <xf numFmtId="0" fontId="1" fillId="0" borderId="0" xfId="0" applyFont="1" applyAlignment="1">
      <alignment horizontal="left"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6" fillId="0" borderId="1" xfId="0" applyFont="1" applyBorder="1" applyAlignment="1">
      <alignment horizontal="center" vertical="center" wrapText="1"/>
    </xf>
    <xf numFmtId="0" fontId="5" fillId="0" borderId="0" xfId="0" applyFont="1" applyAlignment="1">
      <alignment horizontal="center" wrapText="1"/>
    </xf>
    <xf numFmtId="0" fontId="5" fillId="0" borderId="0" xfId="0" applyFont="1" applyAlignment="1">
      <alignment wrapText="1"/>
    </xf>
    <xf numFmtId="0" fontId="7" fillId="0" borderId="1" xfId="0" quotePrefix="1" applyFont="1" applyBorder="1" applyAlignment="1">
      <alignment horizontal="center" vertical="center" wrapText="1"/>
    </xf>
    <xf numFmtId="0" fontId="4" fillId="0" borderId="1" xfId="0" quotePrefix="1" applyFont="1" applyBorder="1" applyAlignment="1">
      <alignment horizontal="left" vertical="center" wrapText="1"/>
    </xf>
    <xf numFmtId="0" fontId="6" fillId="0" borderId="0" xfId="0" applyFont="1" applyAlignment="1">
      <alignment wrapText="1"/>
    </xf>
    <xf numFmtId="0" fontId="2" fillId="0" borderId="0" xfId="0" applyFont="1" applyAlignment="1">
      <alignment horizontal="left" vertical="center" wrapText="1"/>
    </xf>
    <xf numFmtId="14" fontId="4" fillId="0" borderId="1" xfId="0" quotePrefix="1" applyNumberFormat="1"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quotePrefix="1" applyFont="1" applyBorder="1" applyAlignment="1">
      <alignment horizontal="center" vertical="center" wrapText="1"/>
    </xf>
    <xf numFmtId="0" fontId="12" fillId="0" borderId="1" xfId="0" quotePrefix="1" applyFont="1" applyBorder="1" applyAlignment="1">
      <alignment horizontal="left" vertical="center" wrapText="1"/>
    </xf>
    <xf numFmtId="0" fontId="12" fillId="0" borderId="6" xfId="0" quotePrefix="1" applyFont="1" applyBorder="1" applyAlignment="1">
      <alignment horizontal="left" vertical="center" wrapText="1"/>
    </xf>
    <xf numFmtId="0" fontId="12" fillId="0" borderId="7" xfId="0" quotePrefix="1" applyFont="1" applyBorder="1" applyAlignment="1">
      <alignment horizontal="left" vertical="center" wrapText="1"/>
    </xf>
    <xf numFmtId="0" fontId="6" fillId="0" borderId="0" xfId="0" applyFont="1" applyAlignment="1">
      <alignment horizontal="center" wrapText="1"/>
    </xf>
    <xf numFmtId="0" fontId="14" fillId="0" borderId="1" xfId="0" quotePrefix="1" applyFont="1" applyBorder="1" applyAlignment="1">
      <alignment horizontal="center" vertical="center" wrapText="1"/>
    </xf>
    <xf numFmtId="0" fontId="14" fillId="0" borderId="1" xfId="0" quotePrefix="1" applyFont="1" applyBorder="1" applyAlignment="1">
      <alignment horizontal="left" vertical="center" wrapText="1"/>
    </xf>
    <xf numFmtId="14" fontId="14" fillId="0" borderId="1" xfId="0" quotePrefix="1" applyNumberFormat="1" applyFont="1" applyBorder="1" applyAlignment="1">
      <alignment horizontal="center" vertical="center" wrapText="1"/>
    </xf>
    <xf numFmtId="0" fontId="14" fillId="0" borderId="1" xfId="0" applyFont="1" applyBorder="1" applyAlignment="1">
      <alignment horizontal="center" vertical="center" wrapText="1"/>
    </xf>
    <xf numFmtId="0" fontId="5" fillId="0" borderId="0" xfId="0" applyFont="1" applyAlignment="1">
      <alignment horizontal="center" vertical="center" wrapText="1"/>
    </xf>
    <xf numFmtId="0" fontId="14" fillId="0" borderId="1" xfId="0" applyFont="1" applyBorder="1" applyAlignment="1">
      <alignment horizontal="left" vertical="center" wrapText="1"/>
    </xf>
    <xf numFmtId="164" fontId="14" fillId="0" borderId="1" xfId="0" quotePrefix="1" applyNumberFormat="1" applyFont="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applyAlignment="1">
      <alignment horizontal="center"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12" fillId="0" borderId="1" xfId="0" quotePrefix="1" applyFont="1" applyBorder="1" applyAlignment="1">
      <alignment horizontal="center" vertical="center" wrapText="1"/>
    </xf>
    <xf numFmtId="0" fontId="12" fillId="0" borderId="1" xfId="0" quotePrefix="1" applyFont="1" applyBorder="1" applyAlignment="1">
      <alignment horizontal="left" vertical="center"/>
    </xf>
    <xf numFmtId="0" fontId="16" fillId="0" borderId="1" xfId="0" applyFont="1" applyBorder="1" applyAlignment="1">
      <alignment horizontal="center" vertical="center" wrapText="1"/>
    </xf>
    <xf numFmtId="0" fontId="12" fillId="0" borderId="6" xfId="0" quotePrefix="1" applyFont="1" applyBorder="1" applyAlignment="1">
      <alignment horizontal="center" vertical="center" wrapText="1"/>
    </xf>
    <xf numFmtId="14" fontId="14" fillId="0" borderId="1" xfId="0" quotePrefix="1" applyNumberFormat="1" applyFont="1" applyBorder="1" applyAlignment="1">
      <alignment horizontal="left" vertical="center" wrapText="1"/>
    </xf>
    <xf numFmtId="0" fontId="6" fillId="0" borderId="1" xfId="0" quotePrefix="1" applyFont="1" applyBorder="1" applyAlignment="1">
      <alignment horizontal="left" vertical="center" wrapText="1"/>
    </xf>
    <xf numFmtId="0" fontId="14" fillId="0" borderId="1" xfId="0" quotePrefix="1" applyFont="1" applyBorder="1" applyAlignment="1">
      <alignment horizontal="left" vertical="top" wrapText="1"/>
    </xf>
    <xf numFmtId="14" fontId="14" fillId="0" borderId="1" xfId="0" quotePrefix="1" applyNumberFormat="1" applyFont="1" applyBorder="1" applyAlignment="1">
      <alignment horizontal="center" vertical="top" wrapText="1"/>
    </xf>
    <xf numFmtId="0" fontId="14" fillId="0" borderId="1" xfId="0" applyFont="1" applyBorder="1" applyAlignment="1">
      <alignment horizontal="center" vertical="top" wrapText="1"/>
    </xf>
    <xf numFmtId="0" fontId="14" fillId="0" borderId="1" xfId="0" quotePrefix="1" applyFont="1" applyBorder="1" applyAlignment="1">
      <alignment horizontal="center" vertical="top" wrapText="1"/>
    </xf>
    <xf numFmtId="0" fontId="14" fillId="0" borderId="1" xfId="0" applyFont="1" applyBorder="1" applyAlignment="1">
      <alignment horizontal="left" vertical="top" wrapText="1"/>
    </xf>
    <xf numFmtId="164" fontId="14" fillId="0" borderId="1" xfId="0" quotePrefix="1" applyNumberFormat="1" applyFont="1" applyBorder="1" applyAlignment="1">
      <alignment horizontal="center" vertical="top" wrapText="1"/>
    </xf>
    <xf numFmtId="0" fontId="15" fillId="0" borderId="1" xfId="0" applyFont="1" applyBorder="1" applyAlignment="1">
      <alignment horizontal="left" vertical="top" wrapText="1"/>
    </xf>
    <xf numFmtId="14" fontId="14" fillId="0" borderId="1" xfId="0" applyNumberFormat="1" applyFont="1" applyBorder="1" applyAlignment="1">
      <alignment horizontal="center" vertical="top" wrapText="1"/>
    </xf>
    <xf numFmtId="0" fontId="14" fillId="0" borderId="1" xfId="0" applyFont="1" applyBorder="1" applyAlignment="1">
      <alignment horizontal="center" vertical="top"/>
    </xf>
    <xf numFmtId="0" fontId="14" fillId="0" borderId="1" xfId="0" applyFont="1" applyBorder="1" applyAlignment="1">
      <alignment vertical="top" wrapText="1"/>
    </xf>
    <xf numFmtId="0" fontId="14" fillId="0" borderId="1" xfId="0" quotePrefix="1" applyFont="1" applyBorder="1" applyAlignment="1">
      <alignment horizontal="center" vertical="top"/>
    </xf>
    <xf numFmtId="0" fontId="19" fillId="0" borderId="1" xfId="0" applyFont="1" applyBorder="1" applyAlignment="1">
      <alignment horizontal="left" vertical="top" wrapText="1"/>
    </xf>
    <xf numFmtId="164" fontId="19" fillId="0" borderId="1" xfId="0" quotePrefix="1" applyNumberFormat="1" applyFont="1" applyBorder="1" applyAlignment="1">
      <alignment horizontal="center" vertical="top" wrapText="1"/>
    </xf>
    <xf numFmtId="0" fontId="19" fillId="0" borderId="1" xfId="0" applyFont="1" applyBorder="1" applyAlignment="1">
      <alignment horizontal="center" vertical="top" wrapText="1"/>
    </xf>
    <xf numFmtId="0" fontId="19" fillId="0" borderId="1" xfId="0" quotePrefix="1" applyFont="1" applyBorder="1" applyAlignment="1">
      <alignment horizontal="center" vertical="top" wrapText="1"/>
    </xf>
    <xf numFmtId="14" fontId="19" fillId="0" borderId="1" xfId="0" quotePrefix="1" applyNumberFormat="1" applyFont="1" applyBorder="1" applyAlignment="1">
      <alignment horizontal="center" vertical="top" wrapText="1"/>
    </xf>
    <xf numFmtId="0" fontId="19" fillId="0" borderId="1" xfId="0" quotePrefix="1" applyFont="1" applyBorder="1" applyAlignment="1">
      <alignment horizontal="left" vertical="top" wrapText="1"/>
    </xf>
    <xf numFmtId="0" fontId="20" fillId="0" borderId="0" xfId="0" applyFont="1" applyAlignment="1">
      <alignment horizontal="center" vertical="center" wrapText="1"/>
    </xf>
    <xf numFmtId="0" fontId="6" fillId="0" borderId="1" xfId="0" quotePrefix="1" applyFont="1" applyBorder="1" applyAlignment="1">
      <alignment horizontal="left" vertical="center"/>
    </xf>
    <xf numFmtId="0" fontId="6"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5" fillId="2" borderId="1" xfId="0" quotePrefix="1" applyFont="1" applyFill="1" applyBorder="1" applyAlignment="1">
      <alignment horizontal="center" vertical="center" wrapText="1"/>
    </xf>
    <xf numFmtId="0" fontId="4" fillId="0" borderId="1" xfId="0" applyFont="1" applyBorder="1" applyAlignment="1">
      <alignment horizontal="left" vertical="center" wrapText="1"/>
    </xf>
    <xf numFmtId="0" fontId="1" fillId="2" borderId="0" xfId="0" applyFont="1" applyFill="1" applyAlignment="1">
      <alignment wrapText="1"/>
    </xf>
    <xf numFmtId="0" fontId="22" fillId="0" borderId="1" xfId="0" applyFont="1" applyBorder="1" applyAlignment="1">
      <alignment horizontal="center" vertical="center" wrapText="1"/>
    </xf>
    <xf numFmtId="0" fontId="22" fillId="2" borderId="1" xfId="0" applyFont="1" applyFill="1" applyBorder="1" applyAlignment="1">
      <alignment horizontal="center" vertical="center" wrapText="1"/>
    </xf>
    <xf numFmtId="0" fontId="23" fillId="0" borderId="4" xfId="0" quotePrefix="1" applyFont="1" applyBorder="1" applyAlignment="1">
      <alignment horizontal="center" vertical="center" wrapText="1"/>
    </xf>
    <xf numFmtId="0" fontId="24" fillId="0" borderId="4" xfId="0" quotePrefix="1" applyFont="1" applyBorder="1" applyAlignment="1">
      <alignment horizontal="center" vertical="center" wrapText="1"/>
    </xf>
    <xf numFmtId="0" fontId="24" fillId="2" borderId="4" xfId="0" quotePrefix="1" applyFont="1" applyFill="1" applyBorder="1" applyAlignment="1">
      <alignment horizontal="center" vertical="center" wrapText="1"/>
    </xf>
    <xf numFmtId="0" fontId="6" fillId="2" borderId="1" xfId="0" quotePrefix="1" applyFont="1" applyFill="1" applyBorder="1" applyAlignment="1">
      <alignment horizontal="center" vertical="center" wrapText="1"/>
    </xf>
    <xf numFmtId="0" fontId="6" fillId="0" borderId="1" xfId="0" applyFont="1" applyBorder="1" applyAlignment="1">
      <alignment horizont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9" fontId="5" fillId="2" borderId="1" xfId="0" quotePrefix="1" applyNumberFormat="1" applyFont="1" applyFill="1" applyBorder="1" applyAlignment="1">
      <alignment horizontal="center" vertical="center" wrapText="1"/>
    </xf>
    <xf numFmtId="0" fontId="5" fillId="0" borderId="1" xfId="0" applyFont="1" applyBorder="1" applyAlignment="1">
      <alignment wrapText="1"/>
    </xf>
    <xf numFmtId="9" fontId="4" fillId="2" borderId="1" xfId="0" quotePrefix="1" applyNumberFormat="1" applyFont="1" applyFill="1" applyBorder="1" applyAlignment="1">
      <alignment horizontal="center" vertical="center" wrapText="1"/>
    </xf>
    <xf numFmtId="0" fontId="4" fillId="2" borderId="1" xfId="0" quotePrefix="1" applyFont="1" applyFill="1" applyBorder="1" applyAlignment="1">
      <alignment horizontal="center" vertical="center" wrapText="1"/>
    </xf>
    <xf numFmtId="0" fontId="20"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9" fontId="4" fillId="0" borderId="1" xfId="0" quotePrefix="1" applyNumberFormat="1" applyFont="1" applyBorder="1" applyAlignment="1">
      <alignment horizontal="center" vertical="center" wrapText="1"/>
    </xf>
    <xf numFmtId="0" fontId="20" fillId="0" borderId="1" xfId="0" applyFont="1" applyBorder="1" applyAlignment="1">
      <alignment horizontal="center" vertical="center" wrapText="1"/>
    </xf>
    <xf numFmtId="0" fontId="27" fillId="0" borderId="1" xfId="0" applyFont="1" applyBorder="1" applyAlignment="1">
      <alignment horizontal="left"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2" borderId="1" xfId="0" applyFont="1" applyFill="1" applyBorder="1" applyAlignment="1">
      <alignment horizontal="center" wrapText="1"/>
    </xf>
    <xf numFmtId="0" fontId="6" fillId="2" borderId="0" xfId="0" applyFont="1" applyFill="1" applyAlignment="1">
      <alignment horizontal="center" wrapText="1"/>
    </xf>
    <xf numFmtId="0" fontId="5" fillId="2" borderId="1" xfId="0" applyFont="1" applyFill="1" applyBorder="1" applyAlignment="1">
      <alignment horizontal="left" vertical="center" wrapText="1"/>
    </xf>
    <xf numFmtId="0" fontId="5" fillId="2" borderId="1" xfId="0" applyFont="1" applyFill="1" applyBorder="1" applyAlignment="1">
      <alignment wrapText="1"/>
    </xf>
    <xf numFmtId="0" fontId="5" fillId="2" borderId="0" xfId="0" applyFont="1" applyFill="1" applyAlignment="1">
      <alignment wrapText="1"/>
    </xf>
    <xf numFmtId="0" fontId="5" fillId="2" borderId="1" xfId="0" applyFont="1" applyFill="1" applyBorder="1" applyAlignment="1">
      <alignment vertical="center" wrapText="1"/>
    </xf>
    <xf numFmtId="0" fontId="5" fillId="2" borderId="1" xfId="0" applyFont="1" applyFill="1" applyBorder="1" applyAlignment="1">
      <alignment horizontal="left" wrapText="1"/>
    </xf>
    <xf numFmtId="0" fontId="5" fillId="2" borderId="1" xfId="0" applyFont="1" applyFill="1" applyBorder="1" applyAlignment="1">
      <alignment horizontal="center" wrapText="1"/>
    </xf>
    <xf numFmtId="0" fontId="5" fillId="0" borderId="1" xfId="0" applyFont="1" applyBorder="1" applyAlignment="1">
      <alignment vertical="center" wrapText="1"/>
    </xf>
    <xf numFmtId="0" fontId="5" fillId="0" borderId="1" xfId="0" quotePrefix="1" applyFont="1" applyBorder="1" applyAlignment="1">
      <alignment vertical="center" wrapText="1"/>
    </xf>
    <xf numFmtId="0" fontId="5" fillId="2" borderId="1" xfId="0" quotePrefix="1" applyFont="1" applyFill="1" applyBorder="1" applyAlignment="1">
      <alignment vertical="center" wrapText="1"/>
    </xf>
    <xf numFmtId="9" fontId="5" fillId="2" borderId="1" xfId="0" quotePrefix="1" applyNumberFormat="1" applyFont="1" applyFill="1" applyBorder="1" applyAlignment="1">
      <alignment vertical="center" wrapText="1"/>
    </xf>
    <xf numFmtId="1" fontId="5" fillId="2" borderId="1" xfId="0" quotePrefix="1" applyNumberFormat="1" applyFont="1" applyFill="1" applyBorder="1" applyAlignment="1">
      <alignment vertical="center" wrapText="1"/>
    </xf>
    <xf numFmtId="1" fontId="5" fillId="0" borderId="1" xfId="0" quotePrefix="1" applyNumberFormat="1" applyFont="1" applyBorder="1" applyAlignment="1">
      <alignment vertical="center" wrapText="1"/>
    </xf>
    <xf numFmtId="9" fontId="5" fillId="0" borderId="1" xfId="0" quotePrefix="1" applyNumberFormat="1" applyFont="1" applyBorder="1" applyAlignment="1">
      <alignment vertical="center" wrapText="1"/>
    </xf>
    <xf numFmtId="0" fontId="5" fillId="0" borderId="1" xfId="0" applyFont="1" applyBorder="1" applyAlignment="1">
      <alignment horizontal="left" wrapText="1"/>
    </xf>
    <xf numFmtId="1" fontId="5" fillId="0" borderId="1" xfId="0" applyNumberFormat="1" applyFont="1" applyBorder="1" applyAlignment="1">
      <alignment wrapText="1"/>
    </xf>
    <xf numFmtId="0" fontId="5" fillId="0" borderId="1" xfId="0" quotePrefix="1" applyFont="1" applyBorder="1" applyAlignment="1">
      <alignment wrapText="1"/>
    </xf>
    <xf numFmtId="9" fontId="5" fillId="0" borderId="1" xfId="0" applyNumberFormat="1" applyFont="1" applyBorder="1" applyAlignment="1">
      <alignment wrapText="1"/>
    </xf>
    <xf numFmtId="1" fontId="5" fillId="2" borderId="1" xfId="0" applyNumberFormat="1" applyFont="1" applyFill="1" applyBorder="1" applyAlignment="1">
      <alignment wrapText="1"/>
    </xf>
    <xf numFmtId="0" fontId="6" fillId="0" borderId="1" xfId="0" applyFont="1" applyBorder="1" applyAlignment="1">
      <alignment horizontal="left" vertical="center" wrapText="1"/>
    </xf>
    <xf numFmtId="9" fontId="6" fillId="0" borderId="1" xfId="0" quotePrefix="1" applyNumberFormat="1" applyFont="1" applyBorder="1" applyAlignment="1">
      <alignment horizontal="center" vertical="center" wrapText="1"/>
    </xf>
    <xf numFmtId="1" fontId="6" fillId="0" borderId="1" xfId="0" quotePrefix="1" applyNumberFormat="1" applyFont="1" applyBorder="1" applyAlignment="1">
      <alignment horizontal="center" vertical="center" wrapText="1"/>
    </xf>
    <xf numFmtId="10" fontId="6" fillId="0" borderId="1" xfId="0" quotePrefix="1" applyNumberFormat="1" applyFont="1" applyBorder="1" applyAlignment="1">
      <alignment horizontal="center" vertical="center" wrapText="1"/>
    </xf>
    <xf numFmtId="0" fontId="6" fillId="0" borderId="0" xfId="0" applyFont="1" applyAlignment="1">
      <alignment horizontal="center" vertical="center" wrapText="1"/>
    </xf>
    <xf numFmtId="9" fontId="5" fillId="0" borderId="1" xfId="0" quotePrefix="1" applyNumberFormat="1" applyFont="1" applyBorder="1" applyAlignment="1">
      <alignment horizontal="center" vertical="center" wrapText="1"/>
    </xf>
    <xf numFmtId="1" fontId="5" fillId="0" borderId="1" xfId="0" quotePrefix="1" applyNumberFormat="1" applyFont="1" applyBorder="1" applyAlignment="1">
      <alignment horizontal="center" vertical="center" wrapText="1"/>
    </xf>
    <xf numFmtId="10" fontId="5" fillId="0" borderId="1" xfId="0" quotePrefix="1" applyNumberFormat="1" applyFont="1" applyBorder="1" applyAlignment="1">
      <alignment horizontal="center" vertical="center" wrapText="1"/>
    </xf>
    <xf numFmtId="0" fontId="4" fillId="0" borderId="1" xfId="2" applyFont="1" applyBorder="1" applyAlignment="1">
      <alignment horizontal="left" vertical="center" wrapText="1"/>
    </xf>
    <xf numFmtId="0" fontId="30" fillId="0" borderId="1" xfId="0" applyFont="1" applyBorder="1" applyAlignment="1">
      <alignment horizontal="center" vertical="center" wrapText="1"/>
    </xf>
    <xf numFmtId="0" fontId="27" fillId="0" borderId="0" xfId="0" applyFont="1" applyAlignment="1">
      <alignment horizontal="center" vertical="center" wrapText="1"/>
    </xf>
    <xf numFmtId="0" fontId="6" fillId="2" borderId="0" xfId="0" applyFont="1" applyFill="1" applyAlignment="1">
      <alignment wrapText="1"/>
    </xf>
    <xf numFmtId="0" fontId="5" fillId="0" borderId="1" xfId="0" applyFont="1" applyBorder="1" applyAlignment="1">
      <alignment horizontal="center" wrapText="1"/>
    </xf>
    <xf numFmtId="0" fontId="6" fillId="3" borderId="1" xfId="0" quotePrefix="1" applyFont="1" applyFill="1" applyBorder="1" applyAlignment="1">
      <alignment horizontal="center" vertical="center" wrapText="1"/>
    </xf>
    <xf numFmtId="0" fontId="6" fillId="3" borderId="1" xfId="0" applyFont="1" applyFill="1" applyBorder="1" applyAlignment="1">
      <alignment horizontal="center" wrapText="1"/>
    </xf>
    <xf numFmtId="0" fontId="6" fillId="3" borderId="1" xfId="0" applyFont="1" applyFill="1" applyBorder="1" applyAlignment="1">
      <alignment horizontal="center" vertical="center" wrapText="1"/>
    </xf>
    <xf numFmtId="0" fontId="5" fillId="0" borderId="0" xfId="0" applyFont="1" applyAlignment="1">
      <alignment vertical="center" wrapText="1"/>
    </xf>
    <xf numFmtId="9" fontId="6" fillId="2" borderId="1" xfId="3" quotePrefix="1" applyFont="1" applyFill="1" applyBorder="1" applyAlignment="1">
      <alignment horizontal="center" vertical="center" wrapText="1"/>
    </xf>
    <xf numFmtId="1" fontId="6" fillId="2" borderId="1" xfId="0" quotePrefix="1" applyNumberFormat="1" applyFont="1" applyFill="1" applyBorder="1" applyAlignment="1">
      <alignment horizontal="center" vertical="center" wrapText="1"/>
    </xf>
    <xf numFmtId="9" fontId="6" fillId="2" borderId="1" xfId="0" quotePrefix="1" applyNumberFormat="1" applyFont="1" applyFill="1" applyBorder="1" applyAlignment="1">
      <alignment horizontal="center" vertical="center" wrapText="1"/>
    </xf>
    <xf numFmtId="0" fontId="5" fillId="2" borderId="1" xfId="0" quotePrefix="1" applyFont="1" applyFill="1" applyBorder="1" applyAlignment="1">
      <alignment horizontal="center" wrapText="1"/>
    </xf>
    <xf numFmtId="9" fontId="5" fillId="2" borderId="1" xfId="0" quotePrefix="1" applyNumberFormat="1" applyFont="1" applyFill="1" applyBorder="1" applyAlignment="1">
      <alignment horizontal="center" wrapText="1"/>
    </xf>
    <xf numFmtId="1" fontId="5" fillId="2" borderId="1" xfId="0" quotePrefix="1" applyNumberFormat="1" applyFont="1" applyFill="1" applyBorder="1" applyAlignment="1">
      <alignment horizontal="center" wrapText="1"/>
    </xf>
    <xf numFmtId="1" fontId="6" fillId="2" borderId="1" xfId="0" quotePrefix="1" applyNumberFormat="1" applyFont="1" applyFill="1" applyBorder="1" applyAlignment="1">
      <alignment horizontal="center" wrapText="1"/>
    </xf>
    <xf numFmtId="0" fontId="6" fillId="2" borderId="1" xfId="0" applyFont="1" applyFill="1" applyBorder="1" applyAlignment="1">
      <alignment wrapText="1"/>
    </xf>
    <xf numFmtId="9" fontId="6" fillId="2" borderId="1" xfId="0" applyNumberFormat="1"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10" fontId="6" fillId="2" borderId="1" xfId="0" quotePrefix="1" applyNumberFormat="1" applyFont="1" applyFill="1" applyBorder="1" applyAlignment="1">
      <alignment horizontal="center" vertical="center" wrapText="1"/>
    </xf>
    <xf numFmtId="1" fontId="5" fillId="2" borderId="1" xfId="0" quotePrefix="1" applyNumberFormat="1" applyFont="1" applyFill="1" applyBorder="1" applyAlignment="1">
      <alignment horizontal="center" vertical="center" wrapText="1"/>
    </xf>
    <xf numFmtId="3" fontId="5" fillId="2" borderId="1" xfId="0" quotePrefix="1" applyNumberFormat="1" applyFont="1" applyFill="1" applyBorder="1" applyAlignment="1">
      <alignment horizontal="center" vertical="center" wrapText="1"/>
    </xf>
    <xf numFmtId="10" fontId="5" fillId="2" borderId="1" xfId="0" quotePrefix="1" applyNumberFormat="1" applyFont="1" applyFill="1" applyBorder="1" applyAlignment="1">
      <alignment horizontal="center" vertical="center" wrapText="1"/>
    </xf>
    <xf numFmtId="0" fontId="27" fillId="2" borderId="1" xfId="0" applyFont="1" applyFill="1" applyBorder="1" applyAlignment="1">
      <alignment vertical="center" wrapText="1"/>
    </xf>
    <xf numFmtId="0" fontId="20" fillId="2" borderId="1" xfId="0" applyFont="1" applyFill="1" applyBorder="1" applyAlignment="1">
      <alignment vertical="center"/>
    </xf>
    <xf numFmtId="0" fontId="20" fillId="2" borderId="0" xfId="0" applyFont="1" applyFill="1" applyAlignment="1">
      <alignment wrapText="1"/>
    </xf>
    <xf numFmtId="0" fontId="20" fillId="2" borderId="1" xfId="0" applyFont="1" applyFill="1" applyBorder="1" applyAlignment="1">
      <alignment wrapText="1"/>
    </xf>
    <xf numFmtId="0" fontId="20" fillId="2" borderId="1" xfId="0" applyFont="1" applyFill="1" applyBorder="1" applyAlignment="1">
      <alignment horizontal="center" wrapText="1"/>
    </xf>
    <xf numFmtId="0" fontId="27" fillId="2" borderId="1" xfId="0" applyFont="1" applyFill="1" applyBorder="1" applyAlignment="1">
      <alignment wrapText="1"/>
    </xf>
    <xf numFmtId="0" fontId="27" fillId="2" borderId="1" xfId="0" applyFont="1" applyFill="1" applyBorder="1" applyAlignment="1">
      <alignment horizontal="center" wrapText="1"/>
    </xf>
    <xf numFmtId="0" fontId="6" fillId="3" borderId="1" xfId="0" applyFont="1" applyFill="1" applyBorder="1" applyAlignment="1">
      <alignment horizontal="left" vertical="center" wrapText="1"/>
    </xf>
    <xf numFmtId="9" fontId="5" fillId="0" borderId="1" xfId="0" applyNumberFormat="1" applyFont="1" applyBorder="1" applyAlignment="1">
      <alignment horizontal="center" vertical="center" wrapText="1"/>
    </xf>
    <xf numFmtId="0" fontId="6" fillId="0" borderId="1" xfId="0" applyFont="1" applyBorder="1" applyAlignment="1">
      <alignment wrapText="1"/>
    </xf>
    <xf numFmtId="0" fontId="22" fillId="0" borderId="6" xfId="0" applyFont="1" applyBorder="1" applyAlignment="1">
      <alignment horizontal="center" vertical="center" wrapText="1"/>
    </xf>
    <xf numFmtId="0" fontId="22" fillId="2" borderId="6" xfId="0" applyFont="1" applyFill="1" applyBorder="1" applyAlignment="1">
      <alignment horizontal="center" vertical="center" wrapText="1"/>
    </xf>
    <xf numFmtId="0" fontId="1" fillId="4" borderId="0" xfId="0" applyFont="1" applyFill="1" applyAlignment="1">
      <alignment wrapText="1"/>
    </xf>
    <xf numFmtId="0" fontId="20" fillId="0" borderId="0" xfId="0" applyFont="1" applyAlignment="1">
      <alignment wrapText="1"/>
    </xf>
    <xf numFmtId="0" fontId="4" fillId="0" borderId="0" xfId="0" applyFont="1" applyAlignment="1">
      <alignment wrapText="1"/>
    </xf>
    <xf numFmtId="0" fontId="5" fillId="2" borderId="1" xfId="0" applyFont="1" applyFill="1" applyBorder="1" applyAlignment="1">
      <alignment horizontal="center" vertical="center"/>
    </xf>
    <xf numFmtId="0" fontId="4" fillId="2" borderId="0" xfId="0" applyFont="1" applyFill="1" applyAlignment="1">
      <alignment wrapText="1"/>
    </xf>
    <xf numFmtId="1" fontId="5" fillId="2" borderId="1" xfId="0" applyNumberFormat="1" applyFont="1" applyFill="1" applyBorder="1" applyAlignment="1">
      <alignment horizontal="center" vertical="center" wrapText="1"/>
    </xf>
    <xf numFmtId="0" fontId="27" fillId="0" borderId="1" xfId="0" applyFont="1" applyBorder="1" applyAlignment="1">
      <alignment wrapText="1"/>
    </xf>
    <xf numFmtId="0" fontId="27" fillId="0" borderId="1" xfId="0" applyFont="1" applyBorder="1" applyAlignment="1">
      <alignment horizontal="center" vertical="center" wrapText="1"/>
    </xf>
    <xf numFmtId="0" fontId="20" fillId="0" borderId="1" xfId="0" applyFont="1" applyBorder="1" applyAlignment="1">
      <alignment wrapText="1"/>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0" fontId="32" fillId="0" borderId="1" xfId="0" applyFont="1" applyBorder="1" applyAlignment="1">
      <alignment horizontal="center" wrapText="1"/>
    </xf>
    <xf numFmtId="0" fontId="32" fillId="2" borderId="1" xfId="0" applyFont="1" applyFill="1" applyBorder="1" applyAlignment="1">
      <alignment horizontal="center" vertical="center" wrapText="1"/>
    </xf>
    <xf numFmtId="9" fontId="32" fillId="2" borderId="1" xfId="0" applyNumberFormat="1" applyFont="1" applyFill="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right" vertical="center" wrapText="1"/>
    </xf>
    <xf numFmtId="0" fontId="20" fillId="2" borderId="1" xfId="0" quotePrefix="1" applyFont="1" applyFill="1" applyBorder="1" applyAlignment="1">
      <alignment horizontal="center" vertical="center" wrapText="1"/>
    </xf>
    <xf numFmtId="165" fontId="4" fillId="2" borderId="1" xfId="0" quotePrefix="1" applyNumberFormat="1" applyFont="1" applyFill="1" applyBorder="1" applyAlignment="1">
      <alignment horizontal="center" vertical="center" wrapText="1"/>
    </xf>
    <xf numFmtId="0" fontId="4" fillId="0" borderId="1" xfId="0" applyFont="1" applyBorder="1" applyAlignment="1">
      <alignment wrapText="1"/>
    </xf>
    <xf numFmtId="0" fontId="4" fillId="0" borderId="1" xfId="0" applyFont="1" applyBorder="1" applyAlignment="1">
      <alignment horizontal="left" wrapText="1"/>
    </xf>
    <xf numFmtId="0" fontId="4" fillId="2" borderId="1" xfId="0" quotePrefix="1" applyFont="1" applyFill="1" applyBorder="1" applyAlignment="1">
      <alignment horizontal="center" wrapText="1"/>
    </xf>
    <xf numFmtId="0" fontId="4" fillId="2" borderId="1" xfId="0" applyFont="1" applyFill="1" applyBorder="1" applyAlignment="1">
      <alignment wrapText="1"/>
    </xf>
    <xf numFmtId="0" fontId="4" fillId="2" borderId="1" xfId="0" applyFont="1" applyFill="1" applyBorder="1" applyAlignment="1">
      <alignment horizontal="center" wrapText="1"/>
    </xf>
    <xf numFmtId="9" fontId="4" fillId="2" borderId="1" xfId="0" applyNumberFormat="1" applyFont="1" applyFill="1" applyBorder="1" applyAlignment="1">
      <alignment horizontal="center" wrapText="1"/>
    </xf>
    <xf numFmtId="0" fontId="4" fillId="2" borderId="1" xfId="0" applyFont="1" applyFill="1" applyBorder="1" applyAlignment="1">
      <alignment horizontal="left" wrapText="1"/>
    </xf>
    <xf numFmtId="0" fontId="4" fillId="2" borderId="1" xfId="0" applyFont="1" applyFill="1" applyBorder="1" applyAlignment="1">
      <alignment vertical="center" wrapText="1"/>
    </xf>
    <xf numFmtId="0" fontId="4" fillId="2" borderId="1" xfId="0" quotePrefix="1" applyFont="1" applyFill="1" applyBorder="1" applyAlignment="1">
      <alignment vertical="center" wrapText="1"/>
    </xf>
    <xf numFmtId="9" fontId="4" fillId="2" borderId="1" xfId="0" applyNumberFormat="1" applyFont="1" applyFill="1" applyBorder="1" applyAlignment="1">
      <alignment horizontal="center" vertical="center" wrapText="1"/>
    </xf>
    <xf numFmtId="0" fontId="27" fillId="0" borderId="1" xfId="0" quotePrefix="1" applyFont="1" applyBorder="1" applyAlignment="1">
      <alignment horizontal="center" vertical="center" wrapText="1"/>
    </xf>
    <xf numFmtId="1" fontId="27" fillId="0" borderId="1" xfId="0" quotePrefix="1" applyNumberFormat="1" applyFont="1" applyBorder="1" applyAlignment="1">
      <alignment horizontal="center" vertical="center" wrapText="1"/>
    </xf>
    <xf numFmtId="1" fontId="27" fillId="2" borderId="1" xfId="0" quotePrefix="1" applyNumberFormat="1" applyFont="1" applyFill="1" applyBorder="1" applyAlignment="1">
      <alignment horizontal="center" vertical="center" wrapText="1"/>
    </xf>
    <xf numFmtId="166" fontId="27" fillId="2" borderId="1" xfId="0" quotePrefix="1" applyNumberFormat="1" applyFont="1" applyFill="1" applyBorder="1" applyAlignment="1">
      <alignment horizontal="center" vertical="center" wrapText="1"/>
    </xf>
    <xf numFmtId="0" fontId="27" fillId="2" borderId="1" xfId="0" quotePrefix="1" applyFont="1" applyFill="1" applyBorder="1" applyAlignment="1">
      <alignment horizontal="center" vertical="center" wrapText="1"/>
    </xf>
    <xf numFmtId="0" fontId="2" fillId="5" borderId="0" xfId="0" applyFont="1" applyFill="1" applyAlignment="1">
      <alignment horizontal="center" vertical="center" wrapText="1"/>
    </xf>
    <xf numFmtId="0" fontId="22" fillId="5" borderId="1" xfId="0" applyFont="1" applyFill="1" applyBorder="1" applyAlignment="1">
      <alignment horizontal="center" vertical="center" wrapText="1"/>
    </xf>
    <xf numFmtId="0" fontId="24" fillId="5" borderId="4" xfId="0" quotePrefix="1" applyFont="1" applyFill="1" applyBorder="1" applyAlignment="1">
      <alignment horizontal="center" vertical="center" wrapText="1"/>
    </xf>
    <xf numFmtId="0" fontId="6" fillId="5" borderId="1" xfId="0" quotePrefix="1" applyFont="1" applyFill="1" applyBorder="1" applyAlignment="1">
      <alignment horizontal="center" vertical="center" wrapText="1"/>
    </xf>
    <xf numFmtId="0" fontId="6" fillId="5" borderId="1" xfId="0" applyFont="1" applyFill="1" applyBorder="1" applyAlignment="1">
      <alignment horizontal="center" wrapText="1"/>
    </xf>
    <xf numFmtId="0" fontId="5" fillId="5" borderId="1" xfId="0" quotePrefix="1" applyFont="1" applyFill="1" applyBorder="1" applyAlignment="1">
      <alignment horizontal="center" vertical="center" wrapText="1"/>
    </xf>
    <xf numFmtId="0" fontId="5" fillId="5" borderId="1" xfId="0" applyFont="1" applyFill="1" applyBorder="1" applyAlignment="1">
      <alignment wrapText="1"/>
    </xf>
    <xf numFmtId="0" fontId="5" fillId="5" borderId="1" xfId="0" applyFont="1" applyFill="1" applyBorder="1" applyAlignment="1">
      <alignment horizontal="center" vertical="center" wrapText="1"/>
    </xf>
    <xf numFmtId="0" fontId="5" fillId="5" borderId="1" xfId="0" quotePrefix="1" applyFont="1" applyFill="1" applyBorder="1" applyAlignment="1">
      <alignment vertical="center" wrapText="1"/>
    </xf>
    <xf numFmtId="0" fontId="6" fillId="5" borderId="1" xfId="0" applyFont="1" applyFill="1" applyBorder="1" applyAlignment="1">
      <alignment horizontal="center" vertical="center" wrapText="1"/>
    </xf>
    <xf numFmtId="0" fontId="20" fillId="5" borderId="1" xfId="0" quotePrefix="1" applyFont="1" applyFill="1" applyBorder="1" applyAlignment="1">
      <alignment horizontal="center" vertical="center" wrapText="1"/>
    </xf>
    <xf numFmtId="0" fontId="30" fillId="5" borderId="1" xfId="0" applyFont="1" applyFill="1" applyBorder="1" applyAlignment="1">
      <alignment horizontal="center" vertical="center" wrapText="1"/>
    </xf>
    <xf numFmtId="0" fontId="5" fillId="5" borderId="1" xfId="0" applyFont="1" applyFill="1" applyBorder="1" applyAlignment="1">
      <alignment vertical="center" wrapText="1"/>
    </xf>
    <xf numFmtId="0" fontId="6" fillId="5" borderId="1" xfId="0" applyFont="1" applyFill="1" applyBorder="1" applyAlignment="1">
      <alignment wrapText="1"/>
    </xf>
    <xf numFmtId="0" fontId="1" fillId="5" borderId="0" xfId="0" applyFont="1" applyFill="1" applyAlignment="1">
      <alignment wrapText="1"/>
    </xf>
    <xf numFmtId="0" fontId="5" fillId="5" borderId="1" xfId="0" quotePrefix="1" applyFont="1" applyFill="1" applyBorder="1" applyAlignment="1">
      <alignment horizontal="right" vertical="center" wrapText="1"/>
    </xf>
    <xf numFmtId="0" fontId="20" fillId="5" borderId="1" xfId="0" applyFont="1" applyFill="1" applyBorder="1" applyAlignment="1">
      <alignment wrapText="1"/>
    </xf>
    <xf numFmtId="0" fontId="5" fillId="5" borderId="1" xfId="0" quotePrefix="1" applyFont="1" applyFill="1" applyBorder="1" applyAlignment="1">
      <alignment horizontal="center" wrapText="1"/>
    </xf>
    <xf numFmtId="0" fontId="5" fillId="5" borderId="1" xfId="0" applyFont="1" applyFill="1" applyBorder="1" applyAlignment="1">
      <alignment horizontal="center" wrapText="1"/>
    </xf>
    <xf numFmtId="0" fontId="27" fillId="5" borderId="1" xfId="0" applyFont="1" applyFill="1" applyBorder="1" applyAlignment="1">
      <alignment wrapText="1"/>
    </xf>
    <xf numFmtId="0" fontId="32" fillId="5" borderId="1" xfId="0" applyFont="1" applyFill="1" applyBorder="1" applyAlignment="1">
      <alignment horizontal="center" vertical="center" wrapText="1"/>
    </xf>
    <xf numFmtId="0" fontId="4" fillId="5" borderId="1" xfId="0" quotePrefix="1" applyFont="1" applyFill="1" applyBorder="1" applyAlignment="1">
      <alignment horizontal="center" vertical="center" wrapText="1"/>
    </xf>
    <xf numFmtId="0" fontId="4" fillId="5" borderId="1" xfId="0" applyFont="1" applyFill="1" applyBorder="1" applyAlignment="1">
      <alignment wrapText="1"/>
    </xf>
    <xf numFmtId="0" fontId="4" fillId="5" borderId="1" xfId="0" applyFont="1" applyFill="1" applyBorder="1" applyAlignment="1">
      <alignment horizont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27" fillId="5" borderId="1" xfId="0" quotePrefix="1" applyFont="1" applyFill="1" applyBorder="1" applyAlignment="1">
      <alignment horizontal="center" vertical="center" wrapText="1"/>
    </xf>
    <xf numFmtId="166" fontId="5" fillId="0" borderId="1" xfId="0" quotePrefix="1" applyNumberFormat="1" applyFont="1" applyBorder="1" applyAlignment="1">
      <alignment horizontal="center" vertical="center" wrapText="1"/>
    </xf>
    <xf numFmtId="9" fontId="5" fillId="0" borderId="1" xfId="0" applyNumberFormat="1" applyFont="1" applyBorder="1" applyAlignment="1">
      <alignment horizontal="center" wrapText="1"/>
    </xf>
    <xf numFmtId="0" fontId="27" fillId="3"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5" fillId="0" borderId="9" xfId="0" applyFont="1" applyBorder="1" applyAlignment="1">
      <alignment horizontal="center" vertical="center" wrapText="1"/>
    </xf>
    <xf numFmtId="9" fontId="5" fillId="0" borderId="9" xfId="0" applyNumberFormat="1" applyFont="1" applyBorder="1" applyAlignment="1">
      <alignment horizontal="center" vertical="center" wrapText="1"/>
    </xf>
    <xf numFmtId="0" fontId="6" fillId="6" borderId="9" xfId="0" applyFont="1" applyFill="1" applyBorder="1" applyAlignment="1">
      <alignment horizontal="center" vertical="center" wrapText="1"/>
    </xf>
    <xf numFmtId="9" fontId="5" fillId="6" borderId="9" xfId="0" applyNumberFormat="1" applyFont="1" applyFill="1" applyBorder="1" applyAlignment="1">
      <alignment horizontal="center" vertical="center" wrapText="1"/>
    </xf>
    <xf numFmtId="0" fontId="5" fillId="0" borderId="9" xfId="0" applyFont="1" applyBorder="1" applyAlignment="1">
      <alignment horizontal="left" vertical="center" wrapText="1"/>
    </xf>
    <xf numFmtId="2" fontId="5" fillId="0" borderId="9" xfId="0" applyNumberFormat="1" applyFont="1" applyBorder="1" applyAlignment="1">
      <alignment horizontal="center" vertical="center" wrapText="1"/>
    </xf>
    <xf numFmtId="167" fontId="5" fillId="0" borderId="9" xfId="0" applyNumberFormat="1" applyFont="1" applyBorder="1" applyAlignment="1">
      <alignment horizontal="center" vertical="center" wrapText="1"/>
    </xf>
    <xf numFmtId="167" fontId="5" fillId="6" borderId="9" xfId="0" applyNumberFormat="1" applyFont="1" applyFill="1" applyBorder="1" applyAlignment="1">
      <alignment horizontal="center" vertical="center" wrapText="1"/>
    </xf>
    <xf numFmtId="0" fontId="5" fillId="6" borderId="9" xfId="0" applyFont="1" applyFill="1" applyBorder="1" applyAlignment="1">
      <alignment horizontal="center" vertical="center" wrapText="1"/>
    </xf>
    <xf numFmtId="2" fontId="5" fillId="6" borderId="9" xfId="0" applyNumberFormat="1" applyFont="1" applyFill="1" applyBorder="1" applyAlignment="1">
      <alignment horizontal="center" vertical="center" wrapText="1"/>
    </xf>
    <xf numFmtId="0" fontId="27" fillId="0" borderId="1" xfId="0" quotePrefix="1" applyFont="1" applyBorder="1" applyAlignment="1">
      <alignment horizontal="left" vertical="center"/>
    </xf>
    <xf numFmtId="0" fontId="6" fillId="0" borderId="1" xfId="0" quotePrefix="1" applyFont="1" applyBorder="1" applyAlignment="1">
      <alignment horizontal="center" wrapText="1"/>
    </xf>
    <xf numFmtId="0" fontId="5" fillId="0" borderId="0" xfId="0" applyFont="1"/>
    <xf numFmtId="0" fontId="20" fillId="4" borderId="1" xfId="0" applyFont="1" applyFill="1" applyBorder="1" applyAlignment="1">
      <alignment wrapText="1"/>
    </xf>
    <xf numFmtId="0" fontId="32" fillId="5" borderId="1" xfId="0" applyFont="1" applyFill="1" applyBorder="1" applyAlignment="1">
      <alignment horizontal="center" wrapText="1"/>
    </xf>
    <xf numFmtId="0" fontId="4" fillId="0" borderId="1" xfId="0" quotePrefix="1" applyFont="1" applyBorder="1" applyAlignment="1">
      <alignment horizontal="center" wrapText="1"/>
    </xf>
    <xf numFmtId="2" fontId="4" fillId="2" borderId="1" xfId="0" quotePrefix="1" applyNumberFormat="1" applyFont="1" applyFill="1" applyBorder="1" applyAlignment="1">
      <alignment horizontal="center" wrapText="1"/>
    </xf>
    <xf numFmtId="4" fontId="4" fillId="0" borderId="1" xfId="0" applyNumberFormat="1" applyFont="1" applyBorder="1" applyAlignment="1">
      <alignment wrapText="1"/>
    </xf>
    <xf numFmtId="0" fontId="33" fillId="0" borderId="1" xfId="0" quotePrefix="1" applyFont="1" applyBorder="1" applyAlignment="1">
      <alignment horizontal="center" wrapText="1"/>
    </xf>
    <xf numFmtId="4" fontId="4" fillId="2" borderId="1" xfId="0" quotePrefix="1" applyNumberFormat="1" applyFont="1" applyFill="1" applyBorder="1" applyAlignment="1">
      <alignment horizontal="center" wrapText="1"/>
    </xf>
    <xf numFmtId="0" fontId="4" fillId="5" borderId="1" xfId="0" quotePrefix="1" applyFont="1" applyFill="1" applyBorder="1" applyAlignment="1">
      <alignment horizontal="center" wrapText="1"/>
    </xf>
    <xf numFmtId="2" fontId="4" fillId="0" borderId="1" xfId="0" quotePrefix="1" applyNumberFormat="1" applyFont="1" applyBorder="1" applyAlignment="1">
      <alignment horizontal="center" wrapText="1"/>
    </xf>
    <xf numFmtId="0" fontId="5" fillId="0" borderId="1" xfId="0" quotePrefix="1" applyFont="1" applyBorder="1" applyAlignment="1">
      <alignment horizontal="center" wrapText="1"/>
    </xf>
    <xf numFmtId="2" fontId="4" fillId="0" borderId="1" xfId="0" applyNumberFormat="1" applyFont="1" applyBorder="1" applyAlignment="1">
      <alignment wrapText="1"/>
    </xf>
    <xf numFmtId="0" fontId="32" fillId="5" borderId="1" xfId="0" quotePrefix="1" applyFont="1" applyFill="1" applyBorder="1" applyAlignment="1">
      <alignment horizontal="center" vertical="center" wrapText="1"/>
    </xf>
    <xf numFmtId="0" fontId="27" fillId="2" borderId="0" xfId="0" applyFont="1" applyFill="1" applyAlignment="1">
      <alignment wrapText="1"/>
    </xf>
    <xf numFmtId="0" fontId="5" fillId="2" borderId="0" xfId="0" applyFont="1" applyFill="1" applyAlignment="1">
      <alignment horizontal="center" vertical="center" wrapText="1"/>
    </xf>
    <xf numFmtId="0" fontId="5" fillId="2" borderId="8" xfId="0" applyFont="1" applyFill="1" applyBorder="1" applyAlignment="1">
      <alignment horizontal="center" vertical="center" wrapText="1"/>
    </xf>
    <xf numFmtId="0" fontId="6" fillId="0" borderId="0" xfId="0" applyFont="1" applyAlignment="1">
      <alignment horizontal="center" vertical="center"/>
    </xf>
    <xf numFmtId="0" fontId="6" fillId="0" borderId="0" xfId="0" applyFont="1"/>
    <xf numFmtId="0" fontId="4" fillId="2" borderId="1" xfId="0" applyFont="1" applyFill="1" applyBorder="1" applyAlignment="1">
      <alignment horizontal="center" vertical="center"/>
    </xf>
    <xf numFmtId="0" fontId="4" fillId="2" borderId="1" xfId="4" applyFont="1" applyFill="1" applyBorder="1" applyAlignment="1">
      <alignment horizontal="center" vertical="center"/>
    </xf>
    <xf numFmtId="0" fontId="4" fillId="2" borderId="1" xfId="4" applyFont="1" applyFill="1" applyBorder="1" applyAlignment="1">
      <alignment horizontal="left" vertical="center"/>
    </xf>
    <xf numFmtId="0" fontId="32" fillId="2" borderId="1" xfId="0" applyFont="1" applyFill="1" applyBorder="1" applyAlignment="1">
      <alignment horizontal="center" vertical="center"/>
    </xf>
    <xf numFmtId="0" fontId="32" fillId="2" borderId="1" xfId="4" applyFont="1" applyFill="1" applyBorder="1" applyAlignment="1">
      <alignment horizontal="center" vertical="center"/>
    </xf>
    <xf numFmtId="9" fontId="6" fillId="0" borderId="1" xfId="0" quotePrefix="1" applyNumberFormat="1" applyFont="1" applyBorder="1" applyAlignment="1">
      <alignment horizontal="center" vertical="center"/>
    </xf>
    <xf numFmtId="0" fontId="6" fillId="0" borderId="1" xfId="0" quotePrefix="1" applyFont="1" applyBorder="1" applyAlignment="1">
      <alignment horizontal="center" vertical="center"/>
    </xf>
    <xf numFmtId="0" fontId="6" fillId="2" borderId="1" xfId="0" quotePrefix="1" applyFont="1" applyFill="1" applyBorder="1" applyAlignment="1">
      <alignment horizontal="center" vertical="center"/>
    </xf>
    <xf numFmtId="0" fontId="6" fillId="5" borderId="1" xfId="0" quotePrefix="1" applyFont="1" applyFill="1" applyBorder="1" applyAlignment="1">
      <alignment horizontal="center" vertical="center"/>
    </xf>
    <xf numFmtId="0" fontId="6" fillId="0" borderId="1" xfId="0" applyFont="1" applyBorder="1" applyAlignment="1">
      <alignment horizontal="center" vertical="center"/>
    </xf>
    <xf numFmtId="9" fontId="4" fillId="0" borderId="1" xfId="0" quotePrefix="1" applyNumberFormat="1" applyFont="1" applyBorder="1" applyAlignment="1">
      <alignment horizontal="center" vertical="center"/>
    </xf>
    <xf numFmtId="0" fontId="4" fillId="0" borderId="1" xfId="0" quotePrefix="1" applyFont="1" applyBorder="1" applyAlignment="1">
      <alignment horizontal="center" vertical="center"/>
    </xf>
    <xf numFmtId="0" fontId="4" fillId="2" borderId="1" xfId="0" quotePrefix="1" applyFont="1" applyFill="1" applyBorder="1" applyAlignment="1">
      <alignment horizontal="center" vertical="center"/>
    </xf>
    <xf numFmtId="0" fontId="4" fillId="5" borderId="1" xfId="0" quotePrefix="1" applyFont="1" applyFill="1" applyBorder="1" applyAlignment="1">
      <alignment horizontal="center" vertical="center"/>
    </xf>
    <xf numFmtId="0" fontId="4" fillId="5" borderId="1"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wrapText="1"/>
    </xf>
    <xf numFmtId="0" fontId="5" fillId="2" borderId="1" xfId="0" quotePrefix="1" applyFont="1" applyFill="1" applyBorder="1" applyAlignment="1">
      <alignment horizontal="center" vertical="center"/>
    </xf>
    <xf numFmtId="0" fontId="5" fillId="5" borderId="1" xfId="0" quotePrefix="1" applyFont="1" applyFill="1" applyBorder="1" applyAlignment="1">
      <alignment horizontal="center" vertical="center"/>
    </xf>
    <xf numFmtId="0" fontId="5" fillId="5"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right" vertical="center" wrapText="1"/>
    </xf>
    <xf numFmtId="0" fontId="5" fillId="0" borderId="1" xfId="0" quotePrefix="1" applyFont="1" applyBorder="1" applyAlignment="1">
      <alignment horizontal="right" vertical="center" wrapText="1"/>
    </xf>
    <xf numFmtId="0" fontId="5" fillId="2" borderId="1" xfId="0" quotePrefix="1" applyFont="1" applyFill="1" applyBorder="1" applyAlignment="1">
      <alignment horizontal="right" vertical="center" wrapText="1"/>
    </xf>
    <xf numFmtId="9" fontId="5" fillId="2" borderId="1" xfId="0" quotePrefix="1" applyNumberFormat="1" applyFont="1" applyFill="1" applyBorder="1" applyAlignment="1">
      <alignment horizontal="right" vertical="center" wrapText="1"/>
    </xf>
    <xf numFmtId="0" fontId="5" fillId="5" borderId="1" xfId="0" applyFont="1" applyFill="1" applyBorder="1" applyAlignment="1">
      <alignment horizontal="right" wrapText="1"/>
    </xf>
    <xf numFmtId="0" fontId="5" fillId="0" borderId="1" xfId="0" applyFont="1" applyBorder="1" applyAlignment="1">
      <alignment horizontal="right" wrapText="1"/>
    </xf>
    <xf numFmtId="0" fontId="5" fillId="2" borderId="1" xfId="0" applyFont="1" applyFill="1" applyBorder="1" applyAlignment="1">
      <alignment horizontal="right" wrapText="1"/>
    </xf>
    <xf numFmtId="1" fontId="6" fillId="0" borderId="1" xfId="0" applyNumberFormat="1" applyFont="1" applyBorder="1" applyAlignment="1">
      <alignment horizontal="center" wrapText="1"/>
    </xf>
    <xf numFmtId="9" fontId="5" fillId="0" borderId="1" xfId="0" quotePrefix="1" applyNumberFormat="1" applyFont="1" applyBorder="1" applyAlignment="1">
      <alignment horizontal="center" wrapText="1"/>
    </xf>
    <xf numFmtId="1" fontId="5" fillId="0" borderId="1" xfId="0" quotePrefix="1" applyNumberFormat="1" applyFont="1" applyBorder="1" applyAlignment="1">
      <alignment horizontal="center" wrapText="1"/>
    </xf>
    <xf numFmtId="165" fontId="6" fillId="2"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1" fontId="6" fillId="5"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9" fontId="20" fillId="2" borderId="1" xfId="0" quotePrefix="1" applyNumberFormat="1" applyFont="1" applyFill="1" applyBorder="1" applyAlignment="1">
      <alignment horizontal="center" vertical="center" wrapText="1"/>
    </xf>
    <xf numFmtId="1" fontId="5" fillId="5" borderId="1" xfId="0" quotePrefix="1" applyNumberFormat="1" applyFont="1" applyFill="1" applyBorder="1" applyAlignment="1">
      <alignment horizontal="center" vertical="center" wrapText="1"/>
    </xf>
    <xf numFmtId="1" fontId="5" fillId="5" borderId="1" xfId="0" applyNumberFormat="1" applyFont="1" applyFill="1" applyBorder="1" applyAlignment="1">
      <alignment horizontal="center" wrapText="1"/>
    </xf>
    <xf numFmtId="0" fontId="32" fillId="0" borderId="1" xfId="0" quotePrefix="1" applyFont="1" applyBorder="1" applyAlignment="1">
      <alignment horizontal="center" vertical="center" wrapText="1"/>
    </xf>
    <xf numFmtId="0" fontId="32" fillId="2" borderId="1" xfId="0" quotePrefix="1" applyFont="1" applyFill="1" applyBorder="1" applyAlignment="1">
      <alignment horizontal="center" vertical="center" wrapText="1"/>
    </xf>
    <xf numFmtId="0" fontId="6" fillId="3" borderId="1" xfId="0" applyFont="1" applyFill="1" applyBorder="1" applyAlignment="1">
      <alignment wrapText="1"/>
    </xf>
    <xf numFmtId="1" fontId="6" fillId="0" borderId="1" xfId="0" applyNumberFormat="1" applyFont="1" applyBorder="1" applyAlignment="1">
      <alignment horizontal="center" vertical="center" wrapText="1"/>
    </xf>
    <xf numFmtId="0" fontId="6" fillId="0" borderId="1" xfId="0" applyFont="1" applyBorder="1" applyAlignment="1">
      <alignment horizontal="left" wrapText="1"/>
    </xf>
    <xf numFmtId="1" fontId="6" fillId="5" borderId="1" xfId="0" applyNumberFormat="1" applyFont="1" applyFill="1" applyBorder="1" applyAlignment="1">
      <alignment horizontal="center" wrapText="1"/>
    </xf>
    <xf numFmtId="0" fontId="23" fillId="0" borderId="4" xfId="0" quotePrefix="1" applyFont="1" applyBorder="1" applyAlignment="1">
      <alignment horizontal="left" vertical="center" wrapText="1"/>
    </xf>
    <xf numFmtId="0" fontId="6" fillId="3" borderId="1" xfId="0" quotePrefix="1"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1" xfId="0" applyFont="1" applyFill="1" applyBorder="1" applyAlignment="1">
      <alignment horizontal="left" vertical="center"/>
    </xf>
    <xf numFmtId="0" fontId="27" fillId="2" borderId="1" xfId="0" applyFont="1" applyFill="1" applyBorder="1" applyAlignment="1">
      <alignment horizontal="left"/>
    </xf>
    <xf numFmtId="0" fontId="27" fillId="0" borderId="1" xfId="0" applyFont="1" applyBorder="1" applyAlignment="1">
      <alignment horizontal="left" wrapText="1"/>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27" fillId="2" borderId="1" xfId="0" applyFont="1" applyFill="1" applyBorder="1" applyAlignment="1">
      <alignment horizontal="center" vertical="center" wrapText="1"/>
    </xf>
    <xf numFmtId="0" fontId="27" fillId="0" borderId="0" xfId="0" applyFont="1" applyAlignment="1">
      <alignment wrapText="1"/>
    </xf>
    <xf numFmtId="0" fontId="27" fillId="2" borderId="0" xfId="0" applyFont="1" applyFill="1" applyAlignment="1">
      <alignment horizontal="center" vertical="center" wrapText="1"/>
    </xf>
    <xf numFmtId="0" fontId="6" fillId="2" borderId="1" xfId="0" applyFont="1" applyFill="1" applyBorder="1" applyAlignment="1">
      <alignment vertical="center" wrapText="1"/>
    </xf>
    <xf numFmtId="0" fontId="6" fillId="2" borderId="0" xfId="0" applyFont="1" applyFill="1" applyAlignment="1">
      <alignment horizontal="center" vertical="center" wrapText="1"/>
    </xf>
    <xf numFmtId="0" fontId="27" fillId="3" borderId="1" xfId="0" applyFont="1" applyFill="1" applyBorder="1" applyAlignment="1">
      <alignment wrapText="1"/>
    </xf>
    <xf numFmtId="0" fontId="6" fillId="2" borderId="1" xfId="0" quotePrefix="1" applyFont="1" applyFill="1" applyBorder="1" applyAlignment="1">
      <alignment vertical="center" wrapText="1"/>
    </xf>
    <xf numFmtId="9" fontId="6" fillId="2" borderId="1" xfId="0" quotePrefix="1" applyNumberFormat="1" applyFont="1" applyFill="1" applyBorder="1" applyAlignment="1">
      <alignment vertical="center" wrapText="1"/>
    </xf>
    <xf numFmtId="0" fontId="5" fillId="2" borderId="0" xfId="0" applyFont="1" applyFill="1"/>
    <xf numFmtId="0" fontId="5" fillId="2" borderId="0" xfId="0" applyFont="1" applyFill="1" applyAlignment="1">
      <alignment vertical="center" wrapText="1"/>
    </xf>
    <xf numFmtId="0" fontId="27" fillId="2" borderId="1" xfId="0" applyFont="1" applyFill="1" applyBorder="1" applyAlignment="1">
      <alignment horizontal="left" wrapText="1"/>
    </xf>
    <xf numFmtId="0" fontId="27" fillId="3" borderId="1" xfId="0" applyFont="1" applyFill="1" applyBorder="1" applyAlignment="1">
      <alignment horizontal="left" wrapText="1"/>
    </xf>
    <xf numFmtId="0" fontId="27" fillId="3" borderId="1" xfId="0" applyFont="1" applyFill="1" applyBorder="1" applyAlignment="1">
      <alignment horizontal="center" wrapText="1"/>
    </xf>
    <xf numFmtId="0" fontId="27" fillId="2" borderId="0" xfId="0" applyFont="1" applyFill="1" applyAlignment="1">
      <alignment horizontal="center" wrapText="1"/>
    </xf>
    <xf numFmtId="9" fontId="27" fillId="2" borderId="1" xfId="0" quotePrefix="1" applyNumberFormat="1" applyFont="1" applyFill="1" applyBorder="1" applyAlignment="1">
      <alignment horizontal="center" vertical="center" wrapText="1"/>
    </xf>
    <xf numFmtId="9" fontId="27" fillId="2" borderId="1" xfId="3" quotePrefix="1" applyFont="1" applyFill="1" applyBorder="1" applyAlignment="1">
      <alignment horizontal="center" vertical="center" wrapText="1"/>
    </xf>
    <xf numFmtId="3" fontId="27" fillId="2" borderId="1" xfId="0" quotePrefix="1" applyNumberFormat="1" applyFont="1" applyFill="1" applyBorder="1" applyAlignment="1">
      <alignment horizontal="center" vertical="center" wrapText="1"/>
    </xf>
    <xf numFmtId="0" fontId="6" fillId="2" borderId="0" xfId="0" applyFont="1" applyFill="1" applyAlignment="1">
      <alignment horizontal="center"/>
    </xf>
    <xf numFmtId="0" fontId="27" fillId="0" borderId="1" xfId="0" applyFont="1" applyBorder="1" applyAlignment="1">
      <alignment horizontal="center" wrapText="1"/>
    </xf>
    <xf numFmtId="0" fontId="27" fillId="0" borderId="0" xfId="0" applyFont="1"/>
    <xf numFmtId="0" fontId="6" fillId="2" borderId="0" xfId="0" applyFont="1" applyFill="1"/>
    <xf numFmtId="9" fontId="27" fillId="2" borderId="1" xfId="0" applyNumberFormat="1" applyFont="1" applyFill="1" applyBorder="1" applyAlignment="1">
      <alignment horizontal="center" vertical="center" wrapText="1"/>
    </xf>
    <xf numFmtId="0" fontId="27" fillId="2" borderId="1" xfId="4" applyFont="1" applyFill="1" applyBorder="1" applyAlignment="1">
      <alignment horizontal="left" vertical="center"/>
    </xf>
    <xf numFmtId="0" fontId="27" fillId="0" borderId="1" xfId="0" applyFont="1" applyBorder="1" applyAlignment="1">
      <alignment horizontal="left" vertical="center" wrapText="1"/>
    </xf>
    <xf numFmtId="0" fontId="27" fillId="2" borderId="1" xfId="4" applyFont="1" applyFill="1" applyBorder="1" applyAlignment="1">
      <alignment horizontal="center" vertical="center"/>
    </xf>
    <xf numFmtId="0" fontId="27" fillId="2" borderId="1" xfId="0" applyFont="1" applyFill="1" applyBorder="1" applyAlignment="1">
      <alignment horizontal="center" vertical="center"/>
    </xf>
    <xf numFmtId="0" fontId="27" fillId="4" borderId="1" xfId="0" applyFont="1" applyFill="1" applyBorder="1" applyAlignment="1">
      <alignment horizontal="center" vertical="center" wrapText="1"/>
    </xf>
    <xf numFmtId="0" fontId="27" fillId="4" borderId="1" xfId="0" applyFont="1" applyFill="1" applyBorder="1" applyAlignment="1">
      <alignment horizontal="center" wrapText="1"/>
    </xf>
    <xf numFmtId="0" fontId="27" fillId="4" borderId="1" xfId="0" applyFont="1" applyFill="1" applyBorder="1" applyAlignment="1">
      <alignment wrapText="1"/>
    </xf>
    <xf numFmtId="0" fontId="27" fillId="2" borderId="0" xfId="0" applyFont="1" applyFill="1" applyAlignment="1">
      <alignment vertical="center" wrapText="1"/>
    </xf>
    <xf numFmtId="0" fontId="27" fillId="3" borderId="11" xfId="0" applyFont="1" applyFill="1" applyBorder="1" applyAlignment="1">
      <alignment horizontal="center" vertical="center" wrapText="1"/>
    </xf>
    <xf numFmtId="0" fontId="27" fillId="3" borderId="11" xfId="0" applyFont="1" applyFill="1" applyBorder="1" applyAlignment="1">
      <alignment horizontal="left" wrapText="1"/>
    </xf>
    <xf numFmtId="0" fontId="27" fillId="3" borderId="11" xfId="0" applyFont="1" applyFill="1" applyBorder="1" applyAlignment="1">
      <alignment horizontal="center" wrapText="1"/>
    </xf>
    <xf numFmtId="0" fontId="27" fillId="7" borderId="9" xfId="0" applyFont="1" applyFill="1" applyBorder="1" applyAlignment="1">
      <alignment horizontal="center" vertical="center" wrapText="1"/>
    </xf>
    <xf numFmtId="0" fontId="27" fillId="7" borderId="9" xfId="0" applyFont="1" applyFill="1" applyBorder="1" applyAlignment="1">
      <alignment horizontal="left" vertical="center" wrapText="1"/>
    </xf>
    <xf numFmtId="9" fontId="27" fillId="7" borderId="9" xfId="0" applyNumberFormat="1"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9" xfId="0" applyFont="1" applyFill="1" applyBorder="1" applyAlignment="1">
      <alignment horizontal="left"/>
    </xf>
    <xf numFmtId="0" fontId="20" fillId="8" borderId="9" xfId="0" applyFont="1" applyFill="1" applyBorder="1" applyAlignment="1">
      <alignment wrapText="1"/>
    </xf>
    <xf numFmtId="0" fontId="20" fillId="2" borderId="0" xfId="0" applyFont="1" applyFill="1"/>
    <xf numFmtId="0" fontId="6" fillId="8" borderId="9" xfId="0" applyFont="1" applyFill="1" applyBorder="1" applyAlignment="1">
      <alignment horizontal="center" vertical="center" wrapText="1"/>
    </xf>
    <xf numFmtId="0" fontId="6" fillId="8" borderId="9" xfId="0" applyFont="1" applyFill="1" applyBorder="1" applyAlignment="1">
      <alignment horizontal="left" vertical="center" wrapText="1"/>
    </xf>
    <xf numFmtId="0" fontId="5" fillId="8" borderId="9" xfId="0" applyFont="1" applyFill="1" applyBorder="1" applyAlignment="1">
      <alignment horizontal="center" vertical="center" wrapText="1"/>
    </xf>
    <xf numFmtId="0" fontId="5" fillId="8" borderId="9" xfId="0" applyFont="1" applyFill="1" applyBorder="1" applyAlignment="1">
      <alignment horizontal="left" vertical="center" wrapText="1"/>
    </xf>
    <xf numFmtId="9" fontId="5" fillId="8" borderId="9" xfId="0" applyNumberFormat="1" applyFont="1" applyFill="1" applyBorder="1" applyAlignment="1">
      <alignment horizontal="center" vertical="center" wrapText="1"/>
    </xf>
    <xf numFmtId="0" fontId="6" fillId="9" borderId="9" xfId="0" applyFont="1" applyFill="1" applyBorder="1" applyAlignment="1">
      <alignment horizontal="center" vertical="center" wrapText="1"/>
    </xf>
    <xf numFmtId="0" fontId="5" fillId="9" borderId="9" xfId="0" applyFont="1" applyFill="1" applyBorder="1" applyAlignment="1">
      <alignment horizontal="center" wrapText="1"/>
    </xf>
    <xf numFmtId="0" fontId="5" fillId="9" borderId="9" xfId="0" applyFont="1" applyFill="1" applyBorder="1" applyAlignment="1">
      <alignment wrapText="1"/>
    </xf>
    <xf numFmtId="0" fontId="6" fillId="9" borderId="9" xfId="0" applyFont="1" applyFill="1" applyBorder="1" applyAlignment="1">
      <alignment horizontal="left" vertical="center" wrapText="1"/>
    </xf>
    <xf numFmtId="1" fontId="6" fillId="9" borderId="9" xfId="0" applyNumberFormat="1" applyFont="1" applyFill="1" applyBorder="1" applyAlignment="1">
      <alignment horizontal="center" vertical="center" wrapText="1"/>
    </xf>
    <xf numFmtId="0" fontId="6" fillId="9" borderId="9" xfId="0" applyFont="1" applyFill="1" applyBorder="1" applyAlignment="1">
      <alignment horizontal="center" wrapText="1"/>
    </xf>
    <xf numFmtId="0" fontId="5" fillId="9" borderId="9" xfId="0" applyFont="1" applyFill="1" applyBorder="1" applyAlignment="1">
      <alignment horizontal="center" vertical="center" wrapText="1"/>
    </xf>
    <xf numFmtId="0" fontId="5" fillId="9" borderId="9" xfId="0" applyFont="1" applyFill="1" applyBorder="1" applyAlignment="1">
      <alignment horizontal="left" vertical="center" wrapText="1"/>
    </xf>
    <xf numFmtId="0" fontId="20" fillId="9" borderId="9" xfId="0" applyFont="1" applyFill="1" applyBorder="1" applyAlignment="1">
      <alignment horizontal="center" vertical="center" wrapText="1"/>
    </xf>
    <xf numFmtId="9" fontId="5" fillId="9" borderId="9" xfId="0" applyNumberFormat="1" applyFont="1" applyFill="1" applyBorder="1" applyAlignment="1">
      <alignment horizontal="center" vertical="center" wrapText="1"/>
    </xf>
    <xf numFmtId="1" fontId="5" fillId="9" borderId="9" xfId="0" applyNumberFormat="1" applyFont="1" applyFill="1" applyBorder="1" applyAlignment="1">
      <alignment horizontal="center" vertical="center" wrapText="1"/>
    </xf>
    <xf numFmtId="0" fontId="5" fillId="9" borderId="9" xfId="0" applyFont="1" applyFill="1" applyBorder="1" applyAlignment="1">
      <alignment horizontal="left" wrapText="1"/>
    </xf>
    <xf numFmtId="0" fontId="20" fillId="9" borderId="9" xfId="0" applyFont="1" applyFill="1" applyBorder="1" applyAlignment="1">
      <alignment horizontal="center" wrapText="1"/>
    </xf>
    <xf numFmtId="0" fontId="6" fillId="2" borderId="9" xfId="0" applyFont="1" applyFill="1" applyBorder="1" applyAlignment="1">
      <alignment horizontal="center" vertical="center" wrapText="1"/>
    </xf>
    <xf numFmtId="0" fontId="6" fillId="2" borderId="9" xfId="0" applyFont="1" applyFill="1" applyBorder="1" applyAlignment="1">
      <alignment horizontal="left"/>
    </xf>
    <xf numFmtId="0" fontId="6" fillId="2" borderId="9" xfId="0" applyFont="1" applyFill="1" applyBorder="1" applyAlignment="1">
      <alignment horizontal="center"/>
    </xf>
    <xf numFmtId="9" fontId="6" fillId="2" borderId="9" xfId="0" applyNumberFormat="1" applyFont="1" applyFill="1" applyBorder="1" applyAlignment="1">
      <alignment horizontal="center"/>
    </xf>
    <xf numFmtId="0" fontId="5" fillId="2" borderId="9" xfId="0" applyFont="1" applyFill="1" applyBorder="1" applyAlignment="1">
      <alignment horizontal="center" vertical="center" wrapText="1"/>
    </xf>
    <xf numFmtId="0" fontId="5" fillId="2" borderId="9" xfId="0" applyFont="1" applyFill="1" applyBorder="1" applyAlignment="1">
      <alignment horizontal="left"/>
    </xf>
    <xf numFmtId="0" fontId="5" fillId="2" borderId="9" xfId="0" applyFont="1" applyFill="1" applyBorder="1" applyAlignment="1">
      <alignment horizontal="center"/>
    </xf>
    <xf numFmtId="9" fontId="5" fillId="2" borderId="9" xfId="0" applyNumberFormat="1" applyFont="1" applyFill="1" applyBorder="1" applyAlignment="1">
      <alignment horizontal="center"/>
    </xf>
    <xf numFmtId="0" fontId="5" fillId="2" borderId="9" xfId="0" applyFont="1" applyFill="1" applyBorder="1" applyAlignment="1">
      <alignment horizontal="right"/>
    </xf>
    <xf numFmtId="0" fontId="5" fillId="2" borderId="9" xfId="0" applyFont="1" applyFill="1" applyBorder="1"/>
    <xf numFmtId="9" fontId="5" fillId="2" borderId="9" xfId="0" applyNumberFormat="1" applyFont="1" applyFill="1" applyBorder="1"/>
    <xf numFmtId="0" fontId="30" fillId="10" borderId="9" xfId="0" applyFont="1" applyFill="1" applyBorder="1" applyAlignment="1">
      <alignment horizontal="center"/>
    </xf>
    <xf numFmtId="0" fontId="34" fillId="10" borderId="9" xfId="0" applyFont="1" applyFill="1" applyBorder="1" applyAlignment="1">
      <alignment horizontal="center" vertical="center" wrapText="1"/>
    </xf>
    <xf numFmtId="0" fontId="34" fillId="10" borderId="9" xfId="0" applyFont="1" applyFill="1" applyBorder="1" applyAlignment="1">
      <alignment horizontal="left"/>
    </xf>
    <xf numFmtId="0" fontId="34" fillId="10" borderId="9" xfId="0" applyFont="1" applyFill="1" applyBorder="1" applyAlignment="1">
      <alignment horizontal="center"/>
    </xf>
    <xf numFmtId="9" fontId="34" fillId="10" borderId="9" xfId="0" applyNumberFormat="1" applyFont="1" applyFill="1" applyBorder="1" applyAlignment="1">
      <alignment horizontal="center"/>
    </xf>
    <xf numFmtId="0" fontId="34" fillId="10" borderId="9" xfId="0" applyFont="1" applyFill="1" applyBorder="1"/>
    <xf numFmtId="10" fontId="34" fillId="10" borderId="9" xfId="0" applyNumberFormat="1" applyFont="1" applyFill="1" applyBorder="1" applyAlignment="1">
      <alignment horizontal="center"/>
    </xf>
    <xf numFmtId="165" fontId="34" fillId="10" borderId="9" xfId="0" applyNumberFormat="1" applyFont="1" applyFill="1" applyBorder="1" applyAlignment="1">
      <alignment horizontal="center"/>
    </xf>
    <xf numFmtId="9" fontId="34" fillId="10" borderId="9" xfId="0" applyNumberFormat="1" applyFont="1" applyFill="1" applyBorder="1"/>
    <xf numFmtId="10" fontId="34" fillId="10" borderId="9" xfId="0" applyNumberFormat="1" applyFont="1" applyFill="1" applyBorder="1"/>
    <xf numFmtId="9" fontId="34" fillId="10" borderId="9" xfId="0" applyNumberFormat="1" applyFont="1" applyFill="1" applyBorder="1" applyAlignment="1">
      <alignment horizontal="left"/>
    </xf>
    <xf numFmtId="0" fontId="27" fillId="9" borderId="9" xfId="0" applyFont="1" applyFill="1" applyBorder="1" applyAlignment="1">
      <alignment horizontal="center" vertical="center" wrapText="1"/>
    </xf>
    <xf numFmtId="0" fontId="27" fillId="9" borderId="9" xfId="0" applyFont="1" applyFill="1" applyBorder="1" applyAlignment="1">
      <alignment horizontal="left"/>
    </xf>
    <xf numFmtId="0" fontId="20" fillId="9" borderId="9" xfId="0" applyFont="1" applyFill="1" applyBorder="1" applyAlignment="1">
      <alignment wrapText="1"/>
    </xf>
    <xf numFmtId="0" fontId="27" fillId="7" borderId="9" xfId="0" applyFont="1" applyFill="1" applyBorder="1" applyAlignment="1">
      <alignment horizontal="left"/>
    </xf>
    <xf numFmtId="0" fontId="27" fillId="7" borderId="9" xfId="0" applyFont="1" applyFill="1" applyBorder="1" applyAlignment="1">
      <alignment wrapText="1"/>
    </xf>
    <xf numFmtId="0" fontId="27" fillId="2" borderId="0" xfId="0" applyFont="1" applyFill="1"/>
    <xf numFmtId="0" fontId="6" fillId="7" borderId="10" xfId="0" applyFont="1" applyFill="1" applyBorder="1" applyAlignment="1">
      <alignment horizontal="center" vertical="center" wrapText="1"/>
    </xf>
    <xf numFmtId="0" fontId="27" fillId="7" borderId="10" xfId="0" applyFont="1" applyFill="1" applyBorder="1" applyAlignment="1">
      <alignment horizontal="center" vertical="center" wrapText="1"/>
    </xf>
    <xf numFmtId="0" fontId="20" fillId="2" borderId="9" xfId="0" applyFont="1" applyFill="1" applyBorder="1" applyAlignment="1">
      <alignment horizontal="center"/>
    </xf>
    <xf numFmtId="0" fontId="20" fillId="2" borderId="9" xfId="0" applyFont="1" applyFill="1" applyBorder="1" applyAlignment="1">
      <alignment horizontal="right"/>
    </xf>
    <xf numFmtId="0" fontId="20" fillId="2" borderId="9" xfId="0" applyFont="1" applyFill="1" applyBorder="1"/>
    <xf numFmtId="9" fontId="20" fillId="2" borderId="9" xfId="0" applyNumberFormat="1" applyFont="1" applyFill="1" applyBorder="1"/>
    <xf numFmtId="0" fontId="2" fillId="4" borderId="0" xfId="0" applyFont="1" applyFill="1" applyAlignment="1">
      <alignment horizontal="center" vertical="center" wrapText="1"/>
    </xf>
    <xf numFmtId="0" fontId="22" fillId="4" borderId="1" xfId="0" applyFont="1" applyFill="1" applyBorder="1" applyAlignment="1">
      <alignment horizontal="center" vertical="center" wrapText="1"/>
    </xf>
    <xf numFmtId="0" fontId="24" fillId="4" borderId="4" xfId="0" quotePrefix="1" applyFont="1" applyFill="1" applyBorder="1" applyAlignment="1">
      <alignment horizontal="center" vertical="center" wrapText="1"/>
    </xf>
    <xf numFmtId="0" fontId="6" fillId="4" borderId="1" xfId="0" quotePrefix="1"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4" borderId="1" xfId="0" quotePrefix="1" applyFont="1" applyFill="1" applyBorder="1" applyAlignment="1">
      <alignment horizontal="center" vertical="center" wrapText="1"/>
    </xf>
    <xf numFmtId="0" fontId="5" fillId="4" borderId="1" xfId="0" quotePrefix="1" applyFont="1" applyFill="1" applyBorder="1" applyAlignment="1">
      <alignment vertical="center" wrapText="1"/>
    </xf>
    <xf numFmtId="0" fontId="5" fillId="4" borderId="1" xfId="0" applyFont="1" applyFill="1" applyBorder="1" applyAlignment="1">
      <alignment wrapText="1"/>
    </xf>
    <xf numFmtId="0" fontId="27" fillId="4" borderId="1" xfId="0" quotePrefix="1" applyFont="1" applyFill="1" applyBorder="1" applyAlignment="1">
      <alignment horizontal="center" vertical="center" wrapText="1"/>
    </xf>
    <xf numFmtId="0" fontId="20" fillId="4" borderId="1" xfId="0" quotePrefix="1" applyFont="1" applyFill="1" applyBorder="1" applyAlignment="1">
      <alignment horizontal="center" vertical="center" wrapText="1"/>
    </xf>
    <xf numFmtId="0" fontId="5" fillId="4" borderId="1" xfId="0" applyFont="1" applyFill="1" applyBorder="1" applyAlignment="1">
      <alignment horizontal="center" wrapText="1"/>
    </xf>
    <xf numFmtId="0" fontId="30"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wrapText="1"/>
    </xf>
    <xf numFmtId="0" fontId="6" fillId="4" borderId="1" xfId="0" quotePrefix="1" applyFont="1" applyFill="1" applyBorder="1" applyAlignment="1">
      <alignment vertical="center" wrapText="1"/>
    </xf>
    <xf numFmtId="0" fontId="5" fillId="4" borderId="1" xfId="0" applyFont="1" applyFill="1" applyBorder="1" applyAlignment="1">
      <alignment vertical="center" wrapText="1"/>
    </xf>
    <xf numFmtId="0" fontId="4" fillId="4" borderId="1" xfId="0" quotePrefix="1" applyFont="1" applyFill="1" applyBorder="1" applyAlignment="1">
      <alignment horizontal="center" wrapText="1"/>
    </xf>
    <xf numFmtId="0" fontId="4" fillId="4" borderId="1" xfId="0" applyFont="1" applyFill="1" applyBorder="1" applyAlignment="1">
      <alignment wrapText="1"/>
    </xf>
    <xf numFmtId="0" fontId="4" fillId="4" borderId="1" xfId="0" quotePrefix="1" applyFont="1" applyFill="1" applyBorder="1" applyAlignment="1">
      <alignment horizontal="center" vertical="center" wrapText="1"/>
    </xf>
    <xf numFmtId="0" fontId="4" fillId="4" borderId="1" xfId="0" applyFont="1" applyFill="1" applyBorder="1" applyAlignment="1">
      <alignment horizontal="center" wrapText="1"/>
    </xf>
    <xf numFmtId="0" fontId="4" fillId="4" borderId="1" xfId="0" applyFont="1" applyFill="1" applyBorder="1" applyAlignment="1">
      <alignment horizontal="center" vertical="center" wrapText="1"/>
    </xf>
    <xf numFmtId="0" fontId="5" fillId="4" borderId="1" xfId="0" quotePrefix="1" applyFont="1" applyFill="1" applyBorder="1" applyAlignment="1">
      <alignment horizontal="center" wrapText="1"/>
    </xf>
    <xf numFmtId="0" fontId="4" fillId="4" borderId="1" xfId="0" quotePrefix="1" applyFont="1" applyFill="1" applyBorder="1" applyAlignment="1">
      <alignment horizontal="center" vertical="center"/>
    </xf>
    <xf numFmtId="0" fontId="5" fillId="4" borderId="1" xfId="0" quotePrefix="1" applyFont="1" applyFill="1" applyBorder="1" applyAlignment="1">
      <alignment horizontal="center" vertical="center"/>
    </xf>
    <xf numFmtId="0" fontId="32"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5" fillId="4" borderId="1" xfId="0" quotePrefix="1" applyFont="1" applyFill="1" applyBorder="1" applyAlignment="1">
      <alignment horizontal="right" vertical="center" wrapText="1"/>
    </xf>
    <xf numFmtId="0" fontId="5" fillId="4" borderId="1" xfId="0" applyFont="1" applyFill="1" applyBorder="1" applyAlignment="1">
      <alignment horizontal="right" wrapText="1"/>
    </xf>
    <xf numFmtId="0" fontId="6" fillId="4" borderId="1" xfId="0" applyFont="1" applyFill="1" applyBorder="1" applyAlignment="1">
      <alignment horizontal="center" wrapText="1"/>
    </xf>
    <xf numFmtId="1" fontId="6" fillId="4" borderId="1" xfId="0" applyNumberFormat="1" applyFont="1" applyFill="1" applyBorder="1" applyAlignment="1">
      <alignment horizontal="center" vertical="center" wrapText="1"/>
    </xf>
    <xf numFmtId="1" fontId="5" fillId="4" borderId="1" xfId="0" quotePrefix="1" applyNumberFormat="1" applyFont="1" applyFill="1" applyBorder="1" applyAlignment="1">
      <alignment horizontal="center" vertical="center" wrapText="1"/>
    </xf>
    <xf numFmtId="0" fontId="32" fillId="4" borderId="1" xfId="0" quotePrefix="1" applyFont="1" applyFill="1" applyBorder="1" applyAlignment="1">
      <alignment horizontal="center" vertical="center" wrapText="1"/>
    </xf>
    <xf numFmtId="0" fontId="27" fillId="4" borderId="11" xfId="0" applyFont="1" applyFill="1" applyBorder="1" applyAlignment="1">
      <alignment horizontal="center" wrapText="1"/>
    </xf>
    <xf numFmtId="0" fontId="5" fillId="4" borderId="9" xfId="0" applyFont="1" applyFill="1" applyBorder="1" applyAlignment="1">
      <alignment horizontal="center" vertical="center" wrapText="1"/>
    </xf>
    <xf numFmtId="0" fontId="6" fillId="11" borderId="9"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5" fillId="12" borderId="9" xfId="0" applyFont="1" applyFill="1" applyBorder="1" applyAlignment="1">
      <alignment horizontal="center" vertical="center" wrapText="1"/>
    </xf>
    <xf numFmtId="0" fontId="20" fillId="12" borderId="9" xfId="0" applyFont="1" applyFill="1" applyBorder="1" applyAlignment="1">
      <alignment horizontal="center" vertical="center" wrapText="1"/>
    </xf>
    <xf numFmtId="0" fontId="6" fillId="4" borderId="9" xfId="0" applyFont="1" applyFill="1" applyBorder="1" applyAlignment="1">
      <alignment horizontal="center"/>
    </xf>
    <xf numFmtId="0" fontId="5" fillId="4" borderId="9" xfId="0" applyFont="1" applyFill="1" applyBorder="1"/>
    <xf numFmtId="0" fontId="30" fillId="13" borderId="9" xfId="0" applyFont="1" applyFill="1" applyBorder="1" applyAlignment="1">
      <alignment horizontal="center"/>
    </xf>
    <xf numFmtId="0" fontId="34" fillId="13" borderId="9" xfId="0" applyFont="1" applyFill="1" applyBorder="1" applyAlignment="1">
      <alignment horizontal="left"/>
    </xf>
    <xf numFmtId="0" fontId="5" fillId="4" borderId="9" xfId="0" applyFont="1" applyFill="1" applyBorder="1" applyAlignment="1">
      <alignment horizontal="center"/>
    </xf>
    <xf numFmtId="0" fontId="4" fillId="4" borderId="1" xfId="0" applyFont="1" applyFill="1" applyBorder="1" applyAlignment="1">
      <alignment horizontal="center" vertical="center"/>
    </xf>
    <xf numFmtId="0" fontId="5" fillId="4" borderId="1" xfId="0" applyFont="1" applyFill="1" applyBorder="1" applyAlignment="1">
      <alignment horizontal="center" vertical="center"/>
    </xf>
    <xf numFmtId="1" fontId="5" fillId="4" borderId="1" xfId="0" applyNumberFormat="1" applyFont="1" applyFill="1" applyBorder="1" applyAlignment="1">
      <alignment horizontal="center" wrapText="1"/>
    </xf>
    <xf numFmtId="0" fontId="5" fillId="12" borderId="9" xfId="0" applyFont="1" applyFill="1" applyBorder="1" applyAlignment="1">
      <alignment wrapText="1"/>
    </xf>
    <xf numFmtId="0" fontId="27" fillId="0" borderId="1" xfId="0" quotePrefix="1" applyFont="1" applyBorder="1" applyAlignment="1">
      <alignment horizontal="left" vertical="center" wrapText="1"/>
    </xf>
    <xf numFmtId="0" fontId="27" fillId="14" borderId="1" xfId="0" applyFont="1" applyFill="1" applyBorder="1" applyAlignment="1">
      <alignment horizontal="center" vertical="center" wrapText="1"/>
    </xf>
    <xf numFmtId="0" fontId="32" fillId="2" borderId="1" xfId="0" applyFont="1" applyFill="1" applyBorder="1" applyAlignment="1">
      <alignment horizontal="left" vertical="center" wrapText="1"/>
    </xf>
    <xf numFmtId="0" fontId="32" fillId="2" borderId="1" xfId="0" applyFont="1" applyFill="1" applyBorder="1" applyAlignment="1">
      <alignment horizontal="center" wrapText="1"/>
    </xf>
    <xf numFmtId="0" fontId="32" fillId="2" borderId="0" xfId="0" applyFont="1" applyFill="1" applyAlignment="1">
      <alignment horizontal="center" wrapText="1"/>
    </xf>
    <xf numFmtId="1" fontId="1" fillId="0" borderId="0" xfId="0" applyNumberFormat="1" applyFont="1" applyAlignment="1">
      <alignment wrapText="1"/>
    </xf>
    <xf numFmtId="1" fontId="5" fillId="0" borderId="0" xfId="0" applyNumberFormat="1" applyFont="1" applyAlignment="1">
      <alignment wrapText="1"/>
    </xf>
    <xf numFmtId="1" fontId="6" fillId="2" borderId="0" xfId="0" applyNumberFormat="1" applyFont="1" applyFill="1" applyAlignment="1">
      <alignment wrapText="1"/>
    </xf>
    <xf numFmtId="1" fontId="27" fillId="0" borderId="0" xfId="0" applyNumberFormat="1" applyFont="1" applyAlignment="1">
      <alignment wrapText="1"/>
    </xf>
    <xf numFmtId="1" fontId="6" fillId="0" borderId="0" xfId="0" applyNumberFormat="1" applyFont="1" applyAlignment="1">
      <alignment horizontal="center" wrapText="1"/>
    </xf>
    <xf numFmtId="1" fontId="5" fillId="0" borderId="0" xfId="0" applyNumberFormat="1" applyFont="1" applyAlignment="1">
      <alignment horizontal="center" wrapText="1"/>
    </xf>
    <xf numFmtId="0" fontId="35" fillId="0" borderId="0" xfId="0" applyFont="1"/>
    <xf numFmtId="0" fontId="2" fillId="15" borderId="0" xfId="0" applyFont="1" applyFill="1" applyAlignment="1">
      <alignment horizontal="center" vertical="center" wrapText="1"/>
    </xf>
    <xf numFmtId="0" fontId="22" fillId="15" borderId="1" xfId="0" applyFont="1" applyFill="1" applyBorder="1" applyAlignment="1">
      <alignment horizontal="center" vertical="center" wrapText="1"/>
    </xf>
    <xf numFmtId="0" fontId="24" fillId="15" borderId="4" xfId="0" quotePrefix="1" applyFont="1" applyFill="1" applyBorder="1" applyAlignment="1">
      <alignment horizontal="center" vertical="center" wrapText="1"/>
    </xf>
    <xf numFmtId="0" fontId="6" fillId="15" borderId="1" xfId="0" quotePrefix="1" applyFont="1" applyFill="1" applyBorder="1" applyAlignment="1">
      <alignment horizontal="center" vertical="center" wrapText="1"/>
    </xf>
    <xf numFmtId="0" fontId="6" fillId="15" borderId="1" xfId="0" applyFont="1" applyFill="1" applyBorder="1" applyAlignment="1">
      <alignment horizontal="center" vertical="center" wrapText="1"/>
    </xf>
    <xf numFmtId="0" fontId="5" fillId="15" borderId="1" xfId="0" quotePrefix="1" applyFont="1" applyFill="1" applyBorder="1" applyAlignment="1">
      <alignment horizontal="center" vertical="center" wrapText="1"/>
    </xf>
    <xf numFmtId="0" fontId="5" fillId="15" borderId="1" xfId="0" applyFont="1" applyFill="1" applyBorder="1" applyAlignment="1">
      <alignment wrapText="1"/>
    </xf>
    <xf numFmtId="0" fontId="5" fillId="15" borderId="1" xfId="0" applyFont="1" applyFill="1" applyBorder="1" applyAlignment="1">
      <alignment horizontal="center" vertical="center" wrapText="1"/>
    </xf>
    <xf numFmtId="0" fontId="5" fillId="15" borderId="1" xfId="0" quotePrefix="1" applyFont="1" applyFill="1" applyBorder="1" applyAlignment="1">
      <alignment vertical="center" wrapText="1"/>
    </xf>
    <xf numFmtId="0" fontId="27" fillId="15" borderId="1" xfId="0" quotePrefix="1" applyFont="1" applyFill="1" applyBorder="1" applyAlignment="1">
      <alignment horizontal="center" vertical="center" wrapText="1"/>
    </xf>
    <xf numFmtId="0" fontId="20" fillId="15" borderId="1" xfId="0" quotePrefix="1" applyFont="1" applyFill="1" applyBorder="1" applyAlignment="1">
      <alignment horizontal="center" vertical="center" wrapText="1"/>
    </xf>
    <xf numFmtId="0" fontId="5" fillId="15" borderId="1" xfId="0" applyFont="1" applyFill="1" applyBorder="1" applyAlignment="1">
      <alignment horizontal="center" wrapText="1"/>
    </xf>
    <xf numFmtId="0" fontId="30" fillId="15" borderId="1" xfId="0" applyFont="1" applyFill="1" applyBorder="1" applyAlignment="1">
      <alignment horizontal="center" vertical="center" wrapText="1"/>
    </xf>
    <xf numFmtId="0" fontId="5" fillId="15" borderId="1" xfId="0" applyFont="1" applyFill="1" applyBorder="1" applyAlignment="1">
      <alignment vertical="center" wrapText="1"/>
    </xf>
    <xf numFmtId="0" fontId="6" fillId="15" borderId="1" xfId="0" applyFont="1" applyFill="1" applyBorder="1" applyAlignment="1">
      <alignment wrapText="1"/>
    </xf>
    <xf numFmtId="0" fontId="6" fillId="15" borderId="1" xfId="0" applyFont="1" applyFill="1" applyBorder="1" applyAlignment="1">
      <alignment horizontal="center" wrapText="1"/>
    </xf>
    <xf numFmtId="0" fontId="6" fillId="15" borderId="1" xfId="0" quotePrefix="1" applyFont="1" applyFill="1" applyBorder="1" applyAlignment="1">
      <alignment vertical="center" wrapText="1"/>
    </xf>
    <xf numFmtId="0" fontId="5" fillId="15" borderId="1" xfId="0" quotePrefix="1" applyFont="1" applyFill="1" applyBorder="1" applyAlignment="1">
      <alignment horizontal="right" vertical="center" wrapText="1"/>
    </xf>
    <xf numFmtId="0" fontId="27" fillId="15" borderId="1" xfId="0" applyFont="1" applyFill="1" applyBorder="1" applyAlignment="1">
      <alignment wrapText="1"/>
    </xf>
    <xf numFmtId="0" fontId="27" fillId="15" borderId="1" xfId="0" applyFont="1" applyFill="1" applyBorder="1" applyAlignment="1">
      <alignment horizontal="center" wrapText="1"/>
    </xf>
    <xf numFmtId="0" fontId="4" fillId="15" borderId="1" xfId="0" quotePrefix="1" applyFont="1" applyFill="1" applyBorder="1" applyAlignment="1">
      <alignment horizontal="center" wrapText="1"/>
    </xf>
    <xf numFmtId="0" fontId="4" fillId="15" borderId="1" xfId="0" applyFont="1" applyFill="1" applyBorder="1" applyAlignment="1">
      <alignment wrapText="1"/>
    </xf>
    <xf numFmtId="0" fontId="27" fillId="15" borderId="1" xfId="0" applyFont="1" applyFill="1" applyBorder="1" applyAlignment="1">
      <alignment horizontal="center" vertical="center" wrapText="1"/>
    </xf>
    <xf numFmtId="0" fontId="4" fillId="15" borderId="1" xfId="0" quotePrefix="1" applyFont="1" applyFill="1" applyBorder="1" applyAlignment="1">
      <alignment horizontal="center" vertical="center" wrapText="1"/>
    </xf>
    <xf numFmtId="0" fontId="4" fillId="15" borderId="1" xfId="0" applyFont="1" applyFill="1" applyBorder="1" applyAlignment="1">
      <alignment horizontal="center" wrapText="1"/>
    </xf>
    <xf numFmtId="0" fontId="32" fillId="15" borderId="1" xfId="0" applyFont="1" applyFill="1" applyBorder="1" applyAlignment="1">
      <alignment horizontal="center" vertical="center" wrapText="1"/>
    </xf>
    <xf numFmtId="0" fontId="32" fillId="15" borderId="1" xfId="0" quotePrefix="1" applyFont="1" applyFill="1" applyBorder="1" applyAlignment="1">
      <alignment horizontal="center" vertical="center" wrapText="1"/>
    </xf>
    <xf numFmtId="0" fontId="4" fillId="15" borderId="1" xfId="0" applyFont="1" applyFill="1" applyBorder="1" applyAlignment="1">
      <alignment horizontal="center" vertical="center" wrapText="1"/>
    </xf>
    <xf numFmtId="0" fontId="5" fillId="15" borderId="1" xfId="0" quotePrefix="1" applyFont="1" applyFill="1" applyBorder="1" applyAlignment="1">
      <alignment horizontal="center" wrapText="1"/>
    </xf>
    <xf numFmtId="0" fontId="4" fillId="15" borderId="1" xfId="0" quotePrefix="1" applyFont="1" applyFill="1" applyBorder="1" applyAlignment="1">
      <alignment horizontal="center" vertical="center"/>
    </xf>
    <xf numFmtId="0" fontId="4" fillId="15" borderId="1" xfId="0" applyFont="1" applyFill="1" applyBorder="1" applyAlignment="1">
      <alignment horizontal="center" vertical="center"/>
    </xf>
    <xf numFmtId="0" fontId="5" fillId="15" borderId="1" xfId="0" quotePrefix="1" applyFont="1" applyFill="1" applyBorder="1" applyAlignment="1">
      <alignment horizontal="center" vertical="center"/>
    </xf>
    <xf numFmtId="0" fontId="5" fillId="15" borderId="1" xfId="0" applyFont="1" applyFill="1" applyBorder="1" applyAlignment="1">
      <alignment horizontal="center" vertical="center"/>
    </xf>
    <xf numFmtId="0" fontId="20" fillId="15" borderId="1" xfId="0" applyFont="1" applyFill="1" applyBorder="1" applyAlignment="1">
      <alignment wrapText="1"/>
    </xf>
    <xf numFmtId="0" fontId="4" fillId="15" borderId="1" xfId="0" applyFont="1" applyFill="1" applyBorder="1" applyAlignment="1">
      <alignment vertical="center" wrapText="1"/>
    </xf>
    <xf numFmtId="0" fontId="5" fillId="15" borderId="1" xfId="0" applyFont="1" applyFill="1" applyBorder="1" applyAlignment="1">
      <alignment horizontal="right" wrapText="1"/>
    </xf>
    <xf numFmtId="1" fontId="6" fillId="15" borderId="1" xfId="0" applyNumberFormat="1" applyFont="1" applyFill="1" applyBorder="1" applyAlignment="1">
      <alignment horizontal="center" vertical="center" wrapText="1"/>
    </xf>
    <xf numFmtId="1" fontId="5" fillId="15" borderId="1" xfId="0" quotePrefix="1" applyNumberFormat="1" applyFont="1" applyFill="1" applyBorder="1" applyAlignment="1">
      <alignment horizontal="center" vertical="center" wrapText="1"/>
    </xf>
    <xf numFmtId="1" fontId="5" fillId="15" borderId="1" xfId="0" applyNumberFormat="1" applyFont="1" applyFill="1" applyBorder="1" applyAlignment="1">
      <alignment horizontal="center" wrapText="1"/>
    </xf>
    <xf numFmtId="0" fontId="27" fillId="15" borderId="11" xfId="0" applyFont="1" applyFill="1" applyBorder="1" applyAlignment="1">
      <alignment horizontal="center" wrapText="1"/>
    </xf>
    <xf numFmtId="0" fontId="5" fillId="15" borderId="9" xfId="0" applyFont="1" applyFill="1" applyBorder="1" applyAlignment="1">
      <alignment horizontal="center" vertical="center" wrapText="1"/>
    </xf>
    <xf numFmtId="0" fontId="6" fillId="16" borderId="9" xfId="0" applyFont="1" applyFill="1" applyBorder="1" applyAlignment="1">
      <alignment horizontal="center" vertical="center" wrapText="1"/>
    </xf>
    <xf numFmtId="0" fontId="5" fillId="16" borderId="9"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5" fillId="17" borderId="9" xfId="0" applyFont="1" applyFill="1" applyBorder="1" applyAlignment="1">
      <alignment wrapText="1"/>
    </xf>
    <xf numFmtId="0" fontId="20" fillId="17" borderId="9" xfId="0" applyFont="1" applyFill="1" applyBorder="1" applyAlignment="1">
      <alignment horizontal="center" wrapText="1"/>
    </xf>
    <xf numFmtId="0" fontId="5" fillId="17" borderId="9" xfId="0" applyFont="1" applyFill="1" applyBorder="1" applyAlignment="1">
      <alignment horizontal="center" wrapText="1"/>
    </xf>
    <xf numFmtId="0" fontId="6" fillId="15" borderId="9" xfId="0" applyFont="1" applyFill="1" applyBorder="1" applyAlignment="1">
      <alignment horizontal="center"/>
    </xf>
    <xf numFmtId="0" fontId="5" fillId="15" borderId="9" xfId="0" applyFont="1" applyFill="1" applyBorder="1" applyAlignment="1">
      <alignment horizontal="right"/>
    </xf>
    <xf numFmtId="0" fontId="5" fillId="15" borderId="9" xfId="0" applyFont="1" applyFill="1" applyBorder="1" applyAlignment="1">
      <alignment horizontal="center"/>
    </xf>
    <xf numFmtId="0" fontId="5" fillId="15" borderId="9" xfId="0" applyFont="1" applyFill="1" applyBorder="1"/>
    <xf numFmtId="0" fontId="34" fillId="18" borderId="9" xfId="0" applyFont="1" applyFill="1" applyBorder="1" applyAlignment="1">
      <alignment horizontal="center"/>
    </xf>
    <xf numFmtId="0" fontId="34" fillId="18" borderId="9" xfId="0" applyFont="1" applyFill="1" applyBorder="1" applyAlignment="1">
      <alignment horizontal="left"/>
    </xf>
    <xf numFmtId="0" fontId="1" fillId="15" borderId="0" xfId="0" applyFont="1" applyFill="1" applyAlignment="1">
      <alignment wrapText="1"/>
    </xf>
    <xf numFmtId="0" fontId="5" fillId="19" borderId="1" xfId="0" applyFont="1" applyFill="1" applyBorder="1" applyAlignment="1">
      <alignment horizontal="right" vertical="center" wrapText="1"/>
    </xf>
    <xf numFmtId="0" fontId="5" fillId="19" borderId="1" xfId="0" applyFont="1" applyFill="1" applyBorder="1" applyAlignment="1">
      <alignment horizontal="right" wrapText="1"/>
    </xf>
    <xf numFmtId="0" fontId="5" fillId="19" borderId="1" xfId="0" applyFont="1" applyFill="1" applyBorder="1" applyAlignment="1">
      <alignment horizontal="center" wrapText="1"/>
    </xf>
    <xf numFmtId="0" fontId="5" fillId="19" borderId="1" xfId="0" applyFont="1" applyFill="1" applyBorder="1" applyAlignment="1">
      <alignment wrapText="1"/>
    </xf>
    <xf numFmtId="0" fontId="22" fillId="0" borderId="15" xfId="0" applyFont="1" applyBorder="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wrapText="1"/>
    </xf>
    <xf numFmtId="0" fontId="22" fillId="3" borderId="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3" borderId="4" xfId="0" quotePrefix="1" applyFont="1" applyFill="1" applyBorder="1" applyAlignment="1">
      <alignment horizontal="center" vertical="center" wrapText="1"/>
    </xf>
    <xf numFmtId="0" fontId="5" fillId="3" borderId="1" xfId="0" quotePrefix="1" applyFont="1" applyFill="1" applyBorder="1" applyAlignment="1">
      <alignment horizontal="center" vertical="center" wrapText="1"/>
    </xf>
    <xf numFmtId="0" fontId="27" fillId="3" borderId="1" xfId="0" quotePrefix="1" applyFont="1" applyFill="1" applyBorder="1" applyAlignment="1">
      <alignment horizontal="center" vertical="center" wrapText="1"/>
    </xf>
    <xf numFmtId="0" fontId="22" fillId="3" borderId="15" xfId="0" applyFont="1" applyFill="1" applyBorder="1" applyAlignment="1">
      <alignment horizontal="center" vertical="center" wrapText="1"/>
    </xf>
    <xf numFmtId="0" fontId="6" fillId="4" borderId="6" xfId="0" quotePrefix="1" applyFont="1" applyFill="1" applyBorder="1" applyAlignment="1">
      <alignment horizontal="center" vertical="center" wrapText="1"/>
    </xf>
    <xf numFmtId="0" fontId="6" fillId="15" borderId="6" xfId="0" quotePrefix="1" applyFont="1" applyFill="1" applyBorder="1" applyAlignment="1">
      <alignment horizontal="center" vertical="center" wrapText="1"/>
    </xf>
    <xf numFmtId="0" fontId="6" fillId="3" borderId="7" xfId="0" quotePrefix="1" applyFont="1" applyFill="1" applyBorder="1" applyAlignment="1">
      <alignment horizontal="center" vertical="center" wrapText="1"/>
    </xf>
    <xf numFmtId="0" fontId="6" fillId="0" borderId="5"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1" fontId="6" fillId="0" borderId="0" xfId="0" applyNumberFormat="1" applyFont="1" applyAlignment="1">
      <alignment wrapText="1"/>
    </xf>
    <xf numFmtId="0" fontId="6" fillId="0" borderId="5" xfId="0" applyFont="1" applyBorder="1" applyAlignment="1">
      <alignment horizontal="left" vertical="center" wrapText="1"/>
    </xf>
    <xf numFmtId="0" fontId="6" fillId="0" borderId="6" xfId="0" applyFont="1" applyBorder="1" applyAlignment="1">
      <alignment horizontal="left" vertical="center"/>
    </xf>
    <xf numFmtId="0" fontId="6" fillId="3" borderId="6" xfId="0" applyFont="1" applyFill="1" applyBorder="1" applyAlignment="1">
      <alignment vertical="center"/>
    </xf>
    <xf numFmtId="0" fontId="6" fillId="0" borderId="7" xfId="0" applyFont="1" applyBorder="1" applyAlignment="1">
      <alignment horizontal="left" vertical="center"/>
    </xf>
    <xf numFmtId="0" fontId="5" fillId="0" borderId="1" xfId="0" quotePrefix="1"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vertical="center"/>
    </xf>
    <xf numFmtId="0" fontId="5" fillId="3" borderId="6" xfId="0" applyFont="1" applyFill="1" applyBorder="1" applyAlignment="1">
      <alignment vertical="center"/>
    </xf>
    <xf numFmtId="0" fontId="5" fillId="0" borderId="7" xfId="0" applyFont="1" applyBorder="1" applyAlignment="1">
      <alignment horizontal="left" vertical="center"/>
    </xf>
    <xf numFmtId="0" fontId="2" fillId="2" borderId="0" xfId="0" applyFont="1" applyFill="1" applyAlignment="1">
      <alignment horizontal="center" vertical="center" wrapText="1"/>
    </xf>
    <xf numFmtId="0" fontId="22" fillId="2" borderId="8" xfId="0" applyFont="1" applyFill="1" applyBorder="1" applyAlignment="1">
      <alignment horizontal="center" vertical="center" wrapText="1"/>
    </xf>
    <xf numFmtId="0" fontId="6" fillId="2" borderId="6" xfId="0" applyFont="1" applyFill="1" applyBorder="1" applyAlignment="1">
      <alignment vertical="center"/>
    </xf>
    <xf numFmtId="0" fontId="5" fillId="2" borderId="6" xfId="0" applyFont="1" applyFill="1" applyBorder="1" applyAlignment="1">
      <alignment vertical="center"/>
    </xf>
    <xf numFmtId="0" fontId="27" fillId="2" borderId="11" xfId="0" applyFont="1" applyFill="1" applyBorder="1" applyAlignment="1">
      <alignment horizontal="center" wrapText="1"/>
    </xf>
    <xf numFmtId="0" fontId="13" fillId="0" borderId="4" xfId="0" quotePrefix="1" applyFont="1" applyBorder="1" applyAlignment="1">
      <alignment horizontal="center" vertical="center" wrapText="1"/>
    </xf>
    <xf numFmtId="0" fontId="13" fillId="0" borderId="4" xfId="0" quotePrefix="1" applyFont="1" applyBorder="1" applyAlignment="1">
      <alignment horizontal="left" vertical="center" wrapText="1"/>
    </xf>
    <xf numFmtId="0" fontId="36" fillId="0" borderId="4" xfId="0" quotePrefix="1" applyFont="1" applyBorder="1" applyAlignment="1">
      <alignment horizontal="center" vertical="center" wrapText="1"/>
    </xf>
    <xf numFmtId="0" fontId="21" fillId="0" borderId="0" xfId="0" applyFont="1" applyAlignment="1">
      <alignment wrapText="1"/>
    </xf>
    <xf numFmtId="0" fontId="2" fillId="2" borderId="0" xfId="0" applyFont="1" applyFill="1" applyAlignment="1">
      <alignment horizontal="center" vertical="top" wrapText="1"/>
    </xf>
    <xf numFmtId="0" fontId="6" fillId="2" borderId="1" xfId="0" applyFont="1" applyFill="1" applyBorder="1" applyAlignment="1">
      <alignment horizontal="center" vertical="top" wrapText="1"/>
    </xf>
    <xf numFmtId="0" fontId="6" fillId="2" borderId="1" xfId="0" quotePrefix="1" applyFont="1" applyFill="1" applyBorder="1" applyAlignment="1">
      <alignment horizontal="center" vertical="top" wrapText="1"/>
    </xf>
    <xf numFmtId="0" fontId="5" fillId="2" borderId="1" xfId="0" applyFont="1" applyFill="1" applyBorder="1" applyAlignment="1">
      <alignment horizontal="center" vertical="top" wrapText="1"/>
    </xf>
    <xf numFmtId="0" fontId="5" fillId="2" borderId="1" xfId="0" quotePrefix="1" applyFont="1" applyFill="1" applyBorder="1" applyAlignment="1">
      <alignment horizontal="center" vertical="top" wrapText="1"/>
    </xf>
    <xf numFmtId="0" fontId="1" fillId="2" borderId="0" xfId="0" applyFont="1" applyFill="1" applyAlignment="1">
      <alignment horizontal="center" vertical="top" wrapText="1"/>
    </xf>
    <xf numFmtId="0" fontId="2" fillId="2" borderId="0" xfId="0" applyFont="1" applyFill="1" applyAlignment="1">
      <alignment horizontal="left" vertical="center" wrapText="1"/>
    </xf>
    <xf numFmtId="0" fontId="13" fillId="2" borderId="4" xfId="0" quotePrefix="1" applyFont="1" applyFill="1" applyBorder="1" applyAlignment="1">
      <alignment horizontal="center" vertical="center" wrapText="1"/>
    </xf>
    <xf numFmtId="0" fontId="21" fillId="2" borderId="0" xfId="0" applyFont="1" applyFill="1" applyAlignment="1">
      <alignment wrapText="1"/>
    </xf>
    <xf numFmtId="0" fontId="6" fillId="2" borderId="1" xfId="0" quotePrefix="1" applyFont="1" applyFill="1" applyBorder="1" applyAlignment="1">
      <alignment horizontal="left" vertical="center" wrapText="1"/>
    </xf>
    <xf numFmtId="0" fontId="5" fillId="2" borderId="1" xfId="0" quotePrefix="1" applyFont="1" applyFill="1" applyBorder="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horizontal="left" wrapText="1"/>
    </xf>
    <xf numFmtId="0" fontId="36" fillId="2" borderId="4" xfId="0" quotePrefix="1" applyFont="1" applyFill="1" applyBorder="1" applyAlignment="1">
      <alignment horizontal="center" vertical="center" wrapText="1"/>
    </xf>
    <xf numFmtId="0" fontId="6" fillId="4" borderId="1" xfId="0" applyFont="1" applyFill="1" applyBorder="1" applyAlignment="1">
      <alignment vertical="center" wrapText="1"/>
    </xf>
    <xf numFmtId="0" fontId="6" fillId="4" borderId="1" xfId="0" applyFont="1" applyFill="1" applyBorder="1" applyAlignment="1">
      <alignment horizontal="center" vertical="top"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top" wrapText="1"/>
    </xf>
    <xf numFmtId="0" fontId="6" fillId="20" borderId="1" xfId="0" quotePrefix="1" applyFont="1" applyFill="1" applyBorder="1" applyAlignment="1">
      <alignment horizontal="center" vertical="center" wrapText="1"/>
    </xf>
    <xf numFmtId="0" fontId="6" fillId="20" borderId="1" xfId="0" quotePrefix="1" applyFont="1" applyFill="1" applyBorder="1" applyAlignment="1">
      <alignment horizontal="left" vertical="center" wrapText="1"/>
    </xf>
    <xf numFmtId="0" fontId="6" fillId="20" borderId="1" xfId="0" quotePrefix="1" applyFont="1" applyFill="1" applyBorder="1" applyAlignment="1">
      <alignment horizontal="center" vertical="top" wrapText="1"/>
    </xf>
    <xf numFmtId="0" fontId="5" fillId="20" borderId="1" xfId="0" quotePrefix="1" applyFont="1" applyFill="1" applyBorder="1" applyAlignment="1">
      <alignment horizontal="center" vertical="center" wrapText="1"/>
    </xf>
    <xf numFmtId="0" fontId="5" fillId="20" borderId="1" xfId="0" quotePrefix="1" applyFont="1" applyFill="1" applyBorder="1" applyAlignment="1">
      <alignment horizontal="left" vertical="center" wrapText="1"/>
    </xf>
    <xf numFmtId="0" fontId="5" fillId="20" borderId="1" xfId="0" quotePrefix="1" applyFont="1" applyFill="1" applyBorder="1" applyAlignment="1">
      <alignment horizontal="center" vertical="top" wrapText="1"/>
    </xf>
    <xf numFmtId="0" fontId="6" fillId="20" borderId="1" xfId="0" applyFont="1" applyFill="1" applyBorder="1" applyAlignment="1">
      <alignment horizontal="center" vertical="center" wrapText="1"/>
    </xf>
    <xf numFmtId="0" fontId="6" fillId="20" borderId="1" xfId="0" applyFont="1" applyFill="1" applyBorder="1" applyAlignment="1">
      <alignment horizontal="left" vertical="center" wrapText="1"/>
    </xf>
    <xf numFmtId="0" fontId="6" fillId="20" borderId="1" xfId="0" applyFont="1" applyFill="1" applyBorder="1" applyAlignment="1">
      <alignment horizontal="center" vertical="top" wrapText="1"/>
    </xf>
    <xf numFmtId="0" fontId="36" fillId="4" borderId="4" xfId="0" quotePrefix="1" applyFont="1" applyFill="1" applyBorder="1" applyAlignment="1">
      <alignment horizontal="center" vertical="center" wrapText="1"/>
    </xf>
    <xf numFmtId="0" fontId="36" fillId="15" borderId="4" xfId="0" quotePrefix="1" applyFont="1" applyFill="1" applyBorder="1" applyAlignment="1">
      <alignment horizontal="center" vertical="center" wrapText="1"/>
    </xf>
    <xf numFmtId="1" fontId="21" fillId="0" borderId="0" xfId="0" applyNumberFormat="1" applyFont="1" applyAlignment="1">
      <alignment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2" fillId="2" borderId="0" xfId="0" applyFont="1" applyFill="1" applyAlignment="1">
      <alignment vertical="top" wrapText="1"/>
    </xf>
    <xf numFmtId="0" fontId="6" fillId="20" borderId="1" xfId="0" applyFont="1" applyFill="1" applyBorder="1" applyAlignment="1">
      <alignment horizontal="left" wrapText="1"/>
    </xf>
    <xf numFmtId="0" fontId="6" fillId="2" borderId="0" xfId="0" applyFont="1" applyFill="1" applyAlignment="1">
      <alignment vertical="center" wrapText="1"/>
    </xf>
    <xf numFmtId="0" fontId="6" fillId="7" borderId="1" xfId="0" applyFont="1" applyFill="1" applyBorder="1" applyAlignment="1">
      <alignment horizontal="center" vertical="center" wrapText="1"/>
    </xf>
    <xf numFmtId="0" fontId="22" fillId="2" borderId="1" xfId="0" applyFont="1" applyFill="1" applyBorder="1" applyAlignment="1">
      <alignment horizontal="center" vertical="center" textRotation="90" wrapText="1"/>
    </xf>
    <xf numFmtId="0" fontId="22" fillId="2" borderId="7" xfId="0" applyFont="1" applyFill="1" applyBorder="1" applyAlignment="1">
      <alignment horizontal="center" vertical="center" textRotation="90" wrapText="1"/>
    </xf>
    <xf numFmtId="0" fontId="39" fillId="2" borderId="1" xfId="0" applyFont="1" applyFill="1" applyBorder="1" applyAlignment="1">
      <alignment horizontal="center" vertical="center" textRotation="90" wrapText="1"/>
    </xf>
    <xf numFmtId="0" fontId="37" fillId="2" borderId="0" xfId="0" applyFont="1" applyFill="1" applyAlignment="1">
      <alignment horizontal="center" vertical="center" wrapText="1"/>
    </xf>
    <xf numFmtId="0" fontId="38" fillId="2" borderId="0" xfId="0" applyFont="1" applyFill="1" applyAlignment="1">
      <alignment horizontal="center" vertical="center" wrapText="1"/>
    </xf>
    <xf numFmtId="0" fontId="38" fillId="2" borderId="0" xfId="0" applyFont="1" applyFill="1" applyAlignment="1">
      <alignment wrapText="1"/>
    </xf>
    <xf numFmtId="0" fontId="37" fillId="2" borderId="0" xfId="0" applyFont="1" applyFill="1" applyAlignment="1">
      <alignment horizontal="justify" vertical="justify" wrapText="1"/>
    </xf>
    <xf numFmtId="0" fontId="4" fillId="2" borderId="0" xfId="0" applyFont="1" applyFill="1" applyAlignment="1">
      <alignment horizontal="center" vertical="center" wrapText="1"/>
    </xf>
    <xf numFmtId="0" fontId="41" fillId="2" borderId="4" xfId="0" quotePrefix="1" applyFont="1" applyFill="1" applyBorder="1" applyAlignment="1">
      <alignment horizontal="center" vertical="center" wrapText="1"/>
    </xf>
    <xf numFmtId="0" fontId="32" fillId="2" borderId="0" xfId="0" applyFont="1" applyFill="1" applyAlignment="1">
      <alignment horizontal="center" vertical="center" wrapText="1"/>
    </xf>
    <xf numFmtId="0" fontId="32" fillId="2" borderId="0" xfId="0" applyFont="1" applyFill="1" applyAlignment="1">
      <alignment wrapText="1"/>
    </xf>
    <xf numFmtId="1" fontId="32" fillId="2" borderId="0" xfId="0" applyNumberFormat="1" applyFont="1" applyFill="1" applyAlignment="1">
      <alignment horizontal="center" vertical="center" wrapText="1"/>
    </xf>
    <xf numFmtId="0" fontId="4" fillId="2" borderId="1" xfId="0" applyFont="1" applyFill="1" applyBorder="1" applyAlignment="1">
      <alignment horizontal="justify" vertical="justify" wrapText="1"/>
    </xf>
    <xf numFmtId="0" fontId="4" fillId="2" borderId="0" xfId="0" applyFont="1" applyFill="1" applyAlignment="1">
      <alignment horizontal="center" wrapText="1"/>
    </xf>
    <xf numFmtId="0" fontId="4" fillId="2" borderId="0" xfId="0" applyFont="1" applyFill="1" applyAlignment="1">
      <alignment vertical="center" wrapText="1"/>
    </xf>
    <xf numFmtId="0" fontId="4" fillId="2" borderId="1" xfId="0" quotePrefix="1" applyFont="1" applyFill="1" applyBorder="1" applyAlignment="1">
      <alignment horizontal="justify" vertical="justify" wrapText="1"/>
    </xf>
    <xf numFmtId="1" fontId="4" fillId="2" borderId="1" xfId="0" quotePrefix="1" applyNumberFormat="1" applyFont="1" applyFill="1" applyBorder="1" applyAlignment="1">
      <alignment horizontal="center" vertical="center" wrapText="1"/>
    </xf>
    <xf numFmtId="1" fontId="4" fillId="2" borderId="1" xfId="0" applyNumberFormat="1" applyFont="1" applyFill="1" applyBorder="1" applyAlignment="1">
      <alignment horizontal="center" vertical="center" wrapText="1"/>
    </xf>
    <xf numFmtId="10" fontId="4" fillId="2" borderId="1" xfId="0" quotePrefix="1" applyNumberFormat="1" applyFont="1" applyFill="1" applyBorder="1" applyAlignment="1">
      <alignment horizontal="center" vertical="center" wrapText="1"/>
    </xf>
    <xf numFmtId="0" fontId="4" fillId="2" borderId="1" xfId="2" applyFont="1" applyFill="1" applyBorder="1" applyAlignment="1">
      <alignment horizontal="justify" vertical="justify" wrapText="1"/>
    </xf>
    <xf numFmtId="0" fontId="4" fillId="2" borderId="0" xfId="0" applyFont="1" applyFill="1"/>
    <xf numFmtId="0" fontId="42" fillId="2" borderId="1" xfId="0" quotePrefix="1" applyFont="1" applyFill="1" applyBorder="1" applyAlignment="1">
      <alignment horizontal="center" vertical="center" wrapText="1"/>
    </xf>
    <xf numFmtId="4" fontId="4" fillId="2" borderId="1" xfId="0" quotePrefix="1" applyNumberFormat="1" applyFont="1" applyFill="1" applyBorder="1" applyAlignment="1">
      <alignment horizontal="center" vertical="center" wrapText="1"/>
    </xf>
    <xf numFmtId="0" fontId="4" fillId="2" borderId="8" xfId="0" applyFont="1" applyFill="1" applyBorder="1" applyAlignment="1">
      <alignment horizontal="center" vertical="center" wrapText="1"/>
    </xf>
    <xf numFmtId="3" fontId="4" fillId="2" borderId="1" xfId="0" quotePrefix="1" applyNumberFormat="1" applyFont="1" applyFill="1" applyBorder="1" applyAlignment="1">
      <alignment horizontal="center" vertical="center" wrapText="1"/>
    </xf>
    <xf numFmtId="0" fontId="4" fillId="2" borderId="0" xfId="0" applyFont="1" applyFill="1" applyAlignment="1">
      <alignment horizontal="center"/>
    </xf>
    <xf numFmtId="0" fontId="4" fillId="2" borderId="0" xfId="0" applyFont="1" applyFill="1" applyAlignment="1">
      <alignment horizontal="center" vertical="center"/>
    </xf>
    <xf numFmtId="0" fontId="4" fillId="2" borderId="1" xfId="4" applyFont="1" applyFill="1" applyBorder="1" applyAlignment="1">
      <alignment horizontal="justify" vertical="justify" wrapText="1"/>
    </xf>
    <xf numFmtId="0" fontId="43" fillId="2" borderId="0" xfId="0" applyFont="1" applyFill="1"/>
    <xf numFmtId="165" fontId="4" fillId="2"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horizontal="justify" vertical="justify" wrapText="1"/>
    </xf>
    <xf numFmtId="167" fontId="4" fillId="6" borderId="1" xfId="0" applyNumberFormat="1" applyFont="1" applyFill="1" applyBorder="1" applyAlignment="1">
      <alignment horizontal="center" vertical="center" wrapText="1"/>
    </xf>
    <xf numFmtId="0" fontId="4" fillId="6"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67" fontId="4" fillId="2"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1" xfId="0" applyFont="1" applyFill="1" applyBorder="1" applyAlignment="1">
      <alignment horizontal="justify" vertical="justify" wrapText="1"/>
    </xf>
    <xf numFmtId="9" fontId="4" fillId="8" borderId="1" xfId="0" applyNumberFormat="1"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justify" vertical="justify" wrapText="1"/>
    </xf>
    <xf numFmtId="1" fontId="4" fillId="9" borderId="1" xfId="0" applyNumberFormat="1" applyFont="1" applyFill="1" applyBorder="1" applyAlignment="1">
      <alignment horizontal="center" vertical="center" wrapText="1"/>
    </xf>
    <xf numFmtId="9" fontId="4" fillId="9" borderId="1" xfId="0" applyNumberFormat="1"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0" borderId="1" xfId="0" applyFont="1" applyFill="1" applyBorder="1" applyAlignment="1">
      <alignment horizontal="justify" vertical="justify" wrapText="1"/>
    </xf>
    <xf numFmtId="0" fontId="32" fillId="10" borderId="1" xfId="0" applyFont="1" applyFill="1" applyBorder="1" applyAlignment="1">
      <alignment horizontal="center" vertical="center" wrapText="1"/>
    </xf>
    <xf numFmtId="9" fontId="4" fillId="10" borderId="1" xfId="0" applyNumberFormat="1" applyFont="1" applyFill="1" applyBorder="1" applyAlignment="1">
      <alignment horizontal="center" vertical="center" wrapText="1"/>
    </xf>
    <xf numFmtId="165" fontId="4" fillId="10" borderId="1" xfId="0" applyNumberFormat="1" applyFont="1" applyFill="1" applyBorder="1" applyAlignment="1">
      <alignment horizontal="center" vertical="center" wrapText="1"/>
    </xf>
    <xf numFmtId="10" fontId="4" fillId="10" borderId="1" xfId="0" applyNumberFormat="1" applyFont="1" applyFill="1" applyBorder="1" applyAlignment="1">
      <alignment horizontal="center" vertical="center" wrapText="1"/>
    </xf>
    <xf numFmtId="0" fontId="4" fillId="10" borderId="11" xfId="0" applyFont="1" applyFill="1" applyBorder="1" applyAlignment="1">
      <alignment horizontal="center" vertical="center" wrapText="1"/>
    </xf>
    <xf numFmtId="0" fontId="4" fillId="10" borderId="11" xfId="0" applyFont="1" applyFill="1" applyBorder="1" applyAlignment="1">
      <alignment horizontal="justify" vertical="justify" wrapText="1"/>
    </xf>
    <xf numFmtId="0" fontId="32" fillId="10" borderId="11" xfId="0" applyFont="1" applyFill="1" applyBorder="1" applyAlignment="1">
      <alignment horizontal="center" vertical="center" wrapText="1"/>
    </xf>
    <xf numFmtId="9" fontId="4" fillId="10" borderId="11" xfId="0" applyNumberFormat="1" applyFont="1" applyFill="1" applyBorder="1" applyAlignment="1">
      <alignment horizontal="center" vertical="center" wrapText="1"/>
    </xf>
    <xf numFmtId="0" fontId="38" fillId="2" borderId="0" xfId="0" applyFont="1" applyFill="1" applyAlignment="1">
      <alignment horizontal="justify" vertical="justify" wrapText="1"/>
    </xf>
    <xf numFmtId="0" fontId="32" fillId="2" borderId="1" xfId="0" quotePrefix="1" applyFont="1" applyFill="1" applyBorder="1" applyAlignment="1">
      <alignment horizontal="justify" vertical="justify" wrapText="1"/>
    </xf>
    <xf numFmtId="1" fontId="32" fillId="2" borderId="1" xfId="0" quotePrefix="1" applyNumberFormat="1" applyFont="1" applyFill="1" applyBorder="1" applyAlignment="1">
      <alignment horizontal="center" vertical="center" wrapText="1"/>
    </xf>
    <xf numFmtId="0" fontId="32" fillId="2" borderId="1" xfId="0" applyFont="1" applyFill="1" applyBorder="1" applyAlignment="1">
      <alignment horizontal="justify" vertical="justify" wrapText="1"/>
    </xf>
    <xf numFmtId="0" fontId="39" fillId="2" borderId="2" xfId="0" applyFont="1" applyFill="1" applyBorder="1" applyAlignment="1">
      <alignment horizontal="center" vertical="center" textRotation="90" wrapText="1"/>
    </xf>
    <xf numFmtId="0" fontId="39" fillId="2" borderId="4" xfId="0" applyFont="1" applyFill="1" applyBorder="1" applyAlignment="1">
      <alignment horizontal="center" vertical="center" textRotation="90" wrapText="1"/>
    </xf>
    <xf numFmtId="0" fontId="3" fillId="2" borderId="0" xfId="0" applyFont="1" applyFill="1" applyAlignment="1">
      <alignment horizontal="center" vertical="center" wrapText="1"/>
    </xf>
    <xf numFmtId="1" fontId="37"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1" fontId="41" fillId="2" borderId="4" xfId="0" quotePrefix="1" applyNumberFormat="1" applyFont="1" applyFill="1" applyBorder="1" applyAlignment="1">
      <alignment horizontal="center" vertical="center" wrapText="1"/>
    </xf>
    <xf numFmtId="1" fontId="32" fillId="2" borderId="1" xfId="0" applyNumberFormat="1" applyFont="1" applyFill="1" applyBorder="1" applyAlignment="1">
      <alignment horizontal="center" vertical="center" wrapText="1"/>
    </xf>
    <xf numFmtId="1" fontId="38" fillId="2" borderId="0" xfId="0" applyNumberFormat="1" applyFont="1" applyFill="1" applyAlignment="1">
      <alignment horizontal="center" vertical="center" wrapText="1"/>
    </xf>
    <xf numFmtId="167" fontId="32" fillId="2" borderId="1" xfId="0" quotePrefix="1" applyNumberFormat="1" applyFont="1" applyFill="1" applyBorder="1" applyAlignment="1">
      <alignment horizontal="center" vertical="center" wrapText="1"/>
    </xf>
    <xf numFmtId="0" fontId="27" fillId="2" borderId="0" xfId="0" applyFont="1" applyFill="1" applyAlignment="1">
      <alignment horizontal="left" vertical="center"/>
    </xf>
    <xf numFmtId="0" fontId="39" fillId="21" borderId="1" xfId="0" applyFont="1" applyFill="1" applyBorder="1" applyAlignment="1">
      <alignment horizontal="center" vertical="center" textRotation="90" wrapText="1"/>
    </xf>
    <xf numFmtId="0" fontId="41" fillId="21" borderId="4" xfId="0" quotePrefix="1" applyFont="1" applyFill="1" applyBorder="1" applyAlignment="1">
      <alignment horizontal="center" vertical="center" wrapText="1"/>
    </xf>
    <xf numFmtId="1" fontId="32" fillId="21" borderId="1" xfId="0" quotePrefix="1" applyNumberFormat="1" applyFont="1" applyFill="1" applyBorder="1" applyAlignment="1">
      <alignment horizontal="center" vertical="center" wrapText="1"/>
    </xf>
    <xf numFmtId="0" fontId="4" fillId="21" borderId="1" xfId="0" applyFont="1" applyFill="1" applyBorder="1" applyAlignment="1">
      <alignment horizontal="center" vertical="center" wrapText="1"/>
    </xf>
    <xf numFmtId="1" fontId="32" fillId="21" borderId="1" xfId="0" applyNumberFormat="1" applyFont="1" applyFill="1" applyBorder="1" applyAlignment="1">
      <alignment horizontal="center" vertical="center" wrapText="1"/>
    </xf>
    <xf numFmtId="0" fontId="4" fillId="21" borderId="1" xfId="0" quotePrefix="1" applyFont="1" applyFill="1" applyBorder="1" applyAlignment="1">
      <alignment horizontal="center" vertical="center" wrapText="1"/>
    </xf>
    <xf numFmtId="1" fontId="4" fillId="21" borderId="1" xfId="0" quotePrefix="1" applyNumberFormat="1" applyFont="1" applyFill="1" applyBorder="1" applyAlignment="1">
      <alignment horizontal="center" vertical="center" wrapText="1"/>
    </xf>
    <xf numFmtId="0" fontId="20" fillId="21" borderId="1" xfId="0" applyFont="1" applyFill="1" applyBorder="1" applyAlignment="1">
      <alignment horizontal="center" vertical="center" wrapText="1"/>
    </xf>
    <xf numFmtId="0" fontId="39" fillId="22" borderId="1" xfId="0" applyFont="1" applyFill="1" applyBorder="1" applyAlignment="1">
      <alignment horizontal="center" vertical="center" textRotation="90" wrapText="1"/>
    </xf>
    <xf numFmtId="0" fontId="41" fillId="22" borderId="4" xfId="0" quotePrefix="1" applyFont="1" applyFill="1" applyBorder="1" applyAlignment="1">
      <alignment horizontal="center" vertical="center" wrapText="1"/>
    </xf>
    <xf numFmtId="1" fontId="32" fillId="22" borderId="1" xfId="0" quotePrefix="1" applyNumberFormat="1" applyFont="1" applyFill="1" applyBorder="1" applyAlignment="1">
      <alignment horizontal="center" vertical="center" wrapText="1"/>
    </xf>
    <xf numFmtId="0" fontId="4" fillId="22" borderId="1" xfId="0" applyFont="1" applyFill="1" applyBorder="1" applyAlignment="1">
      <alignment horizontal="center" vertical="center" wrapText="1"/>
    </xf>
    <xf numFmtId="0" fontId="4" fillId="22" borderId="1" xfId="0" quotePrefix="1" applyFont="1" applyFill="1" applyBorder="1" applyAlignment="1">
      <alignment horizontal="center" vertical="center" wrapText="1"/>
    </xf>
    <xf numFmtId="1" fontId="32" fillId="22" borderId="1" xfId="0" applyNumberFormat="1" applyFont="1" applyFill="1" applyBorder="1" applyAlignment="1">
      <alignment horizontal="center" vertical="center" wrapText="1"/>
    </xf>
    <xf numFmtId="1" fontId="4" fillId="22" borderId="1" xfId="0" applyNumberFormat="1" applyFont="1" applyFill="1" applyBorder="1" applyAlignment="1">
      <alignment horizontal="center" vertical="center" wrapText="1"/>
    </xf>
    <xf numFmtId="0" fontId="4" fillId="23" borderId="1" xfId="0" applyFont="1" applyFill="1" applyBorder="1" applyAlignment="1">
      <alignment horizontal="center" vertical="center" wrapText="1"/>
    </xf>
    <xf numFmtId="0" fontId="4" fillId="24" borderId="1" xfId="0" applyFont="1" applyFill="1" applyBorder="1" applyAlignment="1">
      <alignment horizontal="center" vertical="center" wrapText="1"/>
    </xf>
    <xf numFmtId="0" fontId="4" fillId="25" borderId="1" xfId="0" applyFont="1" applyFill="1" applyBorder="1" applyAlignment="1">
      <alignment horizontal="center" vertical="center" wrapText="1"/>
    </xf>
    <xf numFmtId="1" fontId="4" fillId="22" borderId="1" xfId="0" quotePrefix="1" applyNumberFormat="1" applyFont="1" applyFill="1" applyBorder="1" applyAlignment="1">
      <alignment horizontal="center" vertical="center" wrapText="1"/>
    </xf>
    <xf numFmtId="0" fontId="20" fillId="25" borderId="1" xfId="0" applyFont="1" applyFill="1" applyBorder="1" applyAlignment="1">
      <alignment horizontal="center" vertical="center" wrapText="1"/>
    </xf>
    <xf numFmtId="0" fontId="4" fillId="26" borderId="1" xfId="0" applyFont="1" applyFill="1" applyBorder="1" applyAlignment="1">
      <alignment horizontal="center" vertical="center" wrapText="1"/>
    </xf>
    <xf numFmtId="0" fontId="4" fillId="26" borderId="1" xfId="0" applyFont="1" applyFill="1" applyBorder="1" applyAlignment="1">
      <alignment horizontal="justify" vertical="justify" wrapText="1"/>
    </xf>
    <xf numFmtId="1"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9" fontId="4" fillId="3" borderId="1" xfId="0" applyNumberFormat="1" applyFont="1" applyFill="1" applyBorder="1" applyAlignment="1">
      <alignment horizontal="center" vertical="center" wrapText="1"/>
    </xf>
    <xf numFmtId="1" fontId="32" fillId="3" borderId="0" xfId="0" applyNumberFormat="1" applyFont="1" applyFill="1" applyAlignment="1">
      <alignment horizontal="center" vertical="center" wrapText="1"/>
    </xf>
    <xf numFmtId="0" fontId="4" fillId="3" borderId="0" xfId="0" applyFont="1" applyFill="1"/>
    <xf numFmtId="0" fontId="20" fillId="3" borderId="1" xfId="0" applyFont="1" applyFill="1" applyBorder="1" applyAlignment="1">
      <alignment horizontal="center" vertical="center" wrapText="1"/>
    </xf>
    <xf numFmtId="0" fontId="38" fillId="2" borderId="0" xfId="0" applyFont="1" applyFill="1" applyAlignment="1">
      <alignment horizontal="left" vertical="center" wrapText="1"/>
    </xf>
    <xf numFmtId="0" fontId="39" fillId="2" borderId="4" xfId="0" applyFont="1" applyFill="1" applyBorder="1" applyAlignment="1">
      <alignment horizontal="center" vertical="center" wrapText="1"/>
    </xf>
    <xf numFmtId="0" fontId="39" fillId="2" borderId="5"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39" fillId="2" borderId="7" xfId="0" applyFont="1" applyFill="1" applyBorder="1" applyAlignment="1">
      <alignment horizontal="center" vertical="center" wrapText="1"/>
    </xf>
    <xf numFmtId="0" fontId="39" fillId="2" borderId="1" xfId="0" applyFont="1" applyFill="1" applyBorder="1" applyAlignment="1">
      <alignment horizontal="center" vertical="center" wrapText="1"/>
    </xf>
    <xf numFmtId="0" fontId="39" fillId="2" borderId="2" xfId="0" applyFont="1" applyFill="1" applyBorder="1" applyAlignment="1">
      <alignment horizontal="center" vertical="center" textRotation="90" wrapText="1"/>
    </xf>
    <xf numFmtId="0" fontId="39" fillId="2" borderId="4" xfId="0" applyFont="1" applyFill="1" applyBorder="1" applyAlignment="1">
      <alignment horizontal="center" vertical="center" textRotation="90" wrapText="1"/>
    </xf>
    <xf numFmtId="0" fontId="39" fillId="2" borderId="2"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7" fillId="2" borderId="0" xfId="0" applyFont="1" applyFill="1" applyAlignment="1">
      <alignment horizontal="center" vertical="center" wrapText="1"/>
    </xf>
    <xf numFmtId="0" fontId="37" fillId="2" borderId="0" xfId="0" applyFont="1" applyFill="1" applyAlignment="1">
      <alignment horizontal="right" vertical="center" wrapText="1"/>
    </xf>
    <xf numFmtId="0" fontId="3" fillId="2" borderId="0" xfId="0" applyFont="1" applyFill="1" applyAlignment="1">
      <alignment horizontal="center" vertical="center" wrapText="1"/>
    </xf>
    <xf numFmtId="0" fontId="39" fillId="2" borderId="3" xfId="0" applyFont="1" applyFill="1" applyBorder="1" applyAlignment="1">
      <alignment horizontal="center" vertical="center" wrapText="1"/>
    </xf>
    <xf numFmtId="1" fontId="39" fillId="2" borderId="2" xfId="0" applyNumberFormat="1" applyFont="1" applyFill="1" applyBorder="1" applyAlignment="1">
      <alignment horizontal="center" vertical="center" textRotation="90" wrapText="1"/>
    </xf>
    <xf numFmtId="1" fontId="39" fillId="2" borderId="3" xfId="0" applyNumberFormat="1" applyFont="1" applyFill="1" applyBorder="1" applyAlignment="1">
      <alignment horizontal="center" vertical="center" textRotation="90" wrapText="1"/>
    </xf>
    <xf numFmtId="1" fontId="39" fillId="2" borderId="4" xfId="0" applyNumberFormat="1" applyFont="1" applyFill="1" applyBorder="1" applyAlignment="1">
      <alignment horizontal="center" vertical="center" textRotation="90" wrapText="1"/>
    </xf>
    <xf numFmtId="0" fontId="39" fillId="2" borderId="3" xfId="0" applyFont="1" applyFill="1" applyBorder="1" applyAlignment="1">
      <alignment horizontal="center" vertical="center" textRotation="90" wrapText="1"/>
    </xf>
    <xf numFmtId="0" fontId="39" fillId="2" borderId="1" xfId="0" applyFont="1" applyFill="1" applyBorder="1" applyAlignment="1">
      <alignment horizontal="center" vertical="center" textRotation="90" wrapText="1"/>
    </xf>
    <xf numFmtId="0" fontId="2" fillId="2" borderId="0" xfId="0" applyFont="1" applyFill="1" applyAlignment="1">
      <alignment horizontal="center" vertical="center" wrapText="1"/>
    </xf>
    <xf numFmtId="0" fontId="22" fillId="2" borderId="2"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 fillId="2" borderId="0" xfId="0" applyFont="1" applyFill="1" applyAlignment="1">
      <alignment horizontal="right" vertical="top" wrapText="1"/>
    </xf>
    <xf numFmtId="0" fontId="22" fillId="2" borderId="5" xfId="0" applyFont="1" applyFill="1" applyBorder="1" applyAlignment="1">
      <alignment horizontal="center" vertical="center" wrapText="1"/>
    </xf>
    <xf numFmtId="0" fontId="22" fillId="2" borderId="6" xfId="0" applyFont="1" applyFill="1" applyBorder="1" applyAlignment="1">
      <alignment horizontal="center" vertical="center" wrapText="1"/>
    </xf>
    <xf numFmtId="0" fontId="22" fillId="2" borderId="7" xfId="0" applyFont="1" applyFill="1" applyBorder="1" applyAlignment="1">
      <alignment horizontal="center" vertical="center" wrapText="1"/>
    </xf>
    <xf numFmtId="0" fontId="40" fillId="2" borderId="0" xfId="0" applyFont="1" applyFill="1" applyAlignment="1">
      <alignment horizontal="center" vertical="center" wrapText="1"/>
    </xf>
    <xf numFmtId="0" fontId="6" fillId="2" borderId="1" xfId="0" applyFont="1" applyFill="1" applyBorder="1" applyAlignment="1">
      <alignment horizontal="left" vertical="center" wrapText="1"/>
    </xf>
    <xf numFmtId="0" fontId="6" fillId="2" borderId="1" xfId="0" quotePrefix="1" applyFont="1" applyFill="1" applyBorder="1" applyAlignment="1">
      <alignment horizontal="left" vertical="center" wrapText="1"/>
    </xf>
    <xf numFmtId="0" fontId="6" fillId="2" borderId="1" xfId="0" quotePrefix="1" applyFont="1" applyFill="1" applyBorder="1" applyAlignment="1">
      <alignment horizontal="left" vertical="center"/>
    </xf>
    <xf numFmtId="0" fontId="6" fillId="2" borderId="1" xfId="0" applyFont="1" applyFill="1" applyBorder="1" applyAlignment="1">
      <alignment horizontal="left" wrapText="1"/>
    </xf>
    <xf numFmtId="0" fontId="6" fillId="2" borderId="1" xfId="0" applyFont="1" applyFill="1" applyBorder="1" applyAlignment="1">
      <alignment horizontal="left"/>
    </xf>
    <xf numFmtId="0" fontId="7" fillId="2" borderId="1" xfId="0" quotePrefix="1" applyFont="1" applyFill="1" applyBorder="1" applyAlignment="1">
      <alignment horizontal="left" vertical="center" wrapText="1"/>
    </xf>
    <xf numFmtId="0" fontId="6" fillId="2" borderId="1" xfId="4" applyFont="1" applyFill="1" applyBorder="1" applyAlignment="1">
      <alignment horizontal="left" vertical="center" wrapText="1"/>
    </xf>
    <xf numFmtId="0" fontId="6" fillId="2" borderId="1" xfId="4" applyFont="1" applyFill="1" applyBorder="1" applyAlignment="1">
      <alignment horizontal="left" vertical="center"/>
    </xf>
    <xf numFmtId="0" fontId="6" fillId="8" borderId="1" xfId="0" applyFont="1" applyFill="1" applyBorder="1" applyAlignment="1">
      <alignment horizontal="left" wrapText="1"/>
    </xf>
    <xf numFmtId="0" fontId="6" fillId="8" borderId="1" xfId="0" applyFont="1" applyFill="1" applyBorder="1" applyAlignment="1">
      <alignment horizontal="left"/>
    </xf>
    <xf numFmtId="0" fontId="6" fillId="9" borderId="1" xfId="0" applyFont="1" applyFill="1" applyBorder="1" applyAlignment="1">
      <alignment horizontal="left" wrapText="1"/>
    </xf>
    <xf numFmtId="0" fontId="6" fillId="7" borderId="1" xfId="0" applyFont="1" applyFill="1" applyBorder="1" applyAlignment="1">
      <alignment horizontal="left" wrapText="1"/>
    </xf>
    <xf numFmtId="0" fontId="6" fillId="7" borderId="1" xfId="0" applyFont="1" applyFill="1" applyBorder="1" applyAlignment="1">
      <alignment horizontal="left" vertical="center" wrapText="1"/>
    </xf>
    <xf numFmtId="0" fontId="6" fillId="2" borderId="1" xfId="0" applyFont="1" applyFill="1" applyBorder="1" applyAlignment="1">
      <alignment horizontal="left" vertical="center"/>
    </xf>
    <xf numFmtId="0" fontId="10" fillId="0" borderId="0" xfId="0" applyFont="1" applyAlignment="1">
      <alignment horizontal="center" vertical="center" wrapText="1"/>
    </xf>
    <xf numFmtId="0" fontId="2"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7" fillId="0" borderId="5" xfId="0" applyFont="1" applyBorder="1" applyAlignment="1">
      <alignment horizontal="left" vertical="center" wrapText="1"/>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2" fillId="15" borderId="5" xfId="0" applyFont="1" applyFill="1" applyBorder="1" applyAlignment="1">
      <alignment horizontal="center" vertical="center" wrapText="1"/>
    </xf>
    <xf numFmtId="0" fontId="22" fillId="15" borderId="6" xfId="0" applyFont="1" applyFill="1" applyBorder="1" applyAlignment="1">
      <alignment horizontal="center" vertical="center" wrapText="1"/>
    </xf>
    <xf numFmtId="0" fontId="22" fillId="15" borderId="7" xfId="0" applyFont="1" applyFill="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15" borderId="4" xfId="0" applyFont="1" applyFill="1" applyBorder="1" applyAlignment="1">
      <alignment horizontal="center" vertical="center" wrapText="1"/>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5" xfId="0" quotePrefix="1" applyFont="1" applyBorder="1" applyAlignment="1">
      <alignment horizontal="left" vertical="center" wrapText="1"/>
    </xf>
    <xf numFmtId="0" fontId="27" fillId="0" borderId="6" xfId="0" quotePrefix="1" applyFont="1" applyBorder="1" applyAlignment="1">
      <alignment horizontal="left" vertical="center"/>
    </xf>
    <xf numFmtId="0" fontId="27" fillId="0" borderId="7" xfId="0" quotePrefix="1" applyFont="1" applyBorder="1" applyAlignment="1">
      <alignment horizontal="left" vertical="center"/>
    </xf>
    <xf numFmtId="0" fontId="27" fillId="2" borderId="5"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27" fillId="0" borderId="5" xfId="0" applyFont="1" applyBorder="1" applyAlignment="1">
      <alignment horizontal="left" wrapText="1"/>
    </xf>
    <xf numFmtId="0" fontId="27" fillId="0" borderId="6" xfId="0" applyFont="1" applyBorder="1" applyAlignment="1">
      <alignment horizontal="left" wrapText="1"/>
    </xf>
    <xf numFmtId="0" fontId="27" fillId="0" borderId="7" xfId="0" applyFont="1" applyBorder="1" applyAlignment="1">
      <alignment horizontal="left" wrapText="1"/>
    </xf>
    <xf numFmtId="0" fontId="27" fillId="14" borderId="5" xfId="0" applyFont="1" applyFill="1" applyBorder="1" applyAlignment="1">
      <alignment horizontal="left" wrapText="1"/>
    </xf>
    <xf numFmtId="0" fontId="27" fillId="14" borderId="6" xfId="0" applyFont="1" applyFill="1" applyBorder="1" applyAlignment="1">
      <alignment horizontal="left" wrapText="1"/>
    </xf>
    <xf numFmtId="0" fontId="27" fillId="14" borderId="7" xfId="0" applyFont="1" applyFill="1" applyBorder="1" applyAlignment="1">
      <alignment horizontal="left" wrapText="1"/>
    </xf>
    <xf numFmtId="0" fontId="27" fillId="2" borderId="6" xfId="0" applyFont="1" applyFill="1" applyBorder="1" applyAlignment="1">
      <alignment horizontal="left" vertical="center"/>
    </xf>
    <xf numFmtId="0" fontId="27" fillId="2" borderId="7" xfId="0" applyFont="1" applyFill="1" applyBorder="1" applyAlignment="1">
      <alignment horizontal="left" vertical="center"/>
    </xf>
    <xf numFmtId="0" fontId="27" fillId="2" borderId="5" xfId="0" applyFont="1" applyFill="1" applyBorder="1" applyAlignment="1">
      <alignment horizontal="left" wrapText="1"/>
    </xf>
    <xf numFmtId="0" fontId="27" fillId="2" borderId="6" xfId="0" applyFont="1" applyFill="1" applyBorder="1" applyAlignment="1">
      <alignment horizontal="left"/>
    </xf>
    <xf numFmtId="0" fontId="27" fillId="2" borderId="7" xfId="0" applyFont="1" applyFill="1" applyBorder="1" applyAlignment="1">
      <alignment horizontal="left"/>
    </xf>
    <xf numFmtId="0" fontId="27" fillId="2" borderId="6" xfId="0" applyFont="1" applyFill="1" applyBorder="1" applyAlignment="1">
      <alignment horizontal="left" wrapText="1"/>
    </xf>
    <xf numFmtId="0" fontId="27" fillId="2" borderId="7" xfId="0" applyFont="1" applyFill="1" applyBorder="1" applyAlignment="1">
      <alignment horizontal="left" wrapText="1"/>
    </xf>
    <xf numFmtId="0" fontId="27" fillId="2" borderId="1" xfId="0" applyFont="1" applyFill="1" applyBorder="1" applyAlignment="1">
      <alignment horizontal="left" vertical="center" wrapText="1"/>
    </xf>
    <xf numFmtId="0" fontId="27" fillId="2" borderId="5" xfId="4" applyFont="1" applyFill="1" applyBorder="1" applyAlignment="1">
      <alignment horizontal="left" vertical="center" wrapText="1"/>
    </xf>
    <xf numFmtId="0" fontId="27" fillId="2" borderId="6" xfId="4" applyFont="1" applyFill="1" applyBorder="1" applyAlignment="1">
      <alignment horizontal="left" vertical="center"/>
    </xf>
    <xf numFmtId="0" fontId="27" fillId="2" borderId="7" xfId="4" applyFont="1" applyFill="1" applyBorder="1" applyAlignment="1">
      <alignment horizontal="left" vertical="center"/>
    </xf>
    <xf numFmtId="0" fontId="27" fillId="2" borderId="1" xfId="0" quotePrefix="1" applyFont="1" applyFill="1" applyBorder="1" applyAlignment="1">
      <alignment horizontal="left" vertical="center" wrapText="1"/>
    </xf>
    <xf numFmtId="0" fontId="31" fillId="2" borderId="1" xfId="0" quotePrefix="1" applyFont="1" applyFill="1" applyBorder="1" applyAlignment="1">
      <alignment horizontal="left" vertical="center" wrapText="1"/>
    </xf>
    <xf numFmtId="0" fontId="27" fillId="7" borderId="12" xfId="0" applyFont="1" applyFill="1" applyBorder="1" applyAlignment="1">
      <alignment horizontal="left" wrapText="1"/>
    </xf>
    <xf numFmtId="0" fontId="27" fillId="7" borderId="13" xfId="0" applyFont="1" applyFill="1" applyBorder="1" applyAlignment="1">
      <alignment horizontal="left"/>
    </xf>
    <xf numFmtId="0" fontId="27" fillId="7" borderId="14" xfId="0" applyFont="1" applyFill="1" applyBorder="1" applyAlignment="1">
      <alignment horizontal="left"/>
    </xf>
    <xf numFmtId="0" fontId="27" fillId="2" borderId="1" xfId="0" applyFont="1" applyFill="1" applyBorder="1" applyAlignment="1">
      <alignment horizontal="left" wrapText="1"/>
    </xf>
    <xf numFmtId="0" fontId="27" fillId="7" borderId="12" xfId="0" applyFont="1" applyFill="1" applyBorder="1" applyAlignment="1">
      <alignment horizontal="left" vertical="center" wrapText="1"/>
    </xf>
    <xf numFmtId="0" fontId="27" fillId="7" borderId="13" xfId="0" applyFont="1" applyFill="1" applyBorder="1" applyAlignment="1">
      <alignment horizontal="left" vertical="center" wrapText="1"/>
    </xf>
    <xf numFmtId="0" fontId="27" fillId="7" borderId="14" xfId="0" applyFont="1" applyFill="1" applyBorder="1" applyAlignment="1">
      <alignment horizontal="left" vertical="center" wrapText="1"/>
    </xf>
    <xf numFmtId="0" fontId="27" fillId="8" borderId="12" xfId="0" applyFont="1" applyFill="1" applyBorder="1" applyAlignment="1">
      <alignment horizontal="left" wrapText="1"/>
    </xf>
    <xf numFmtId="0" fontId="27" fillId="8" borderId="13" xfId="0" applyFont="1" applyFill="1" applyBorder="1" applyAlignment="1">
      <alignment horizontal="left"/>
    </xf>
    <xf numFmtId="0" fontId="27" fillId="8" borderId="14" xfId="0" applyFont="1" applyFill="1" applyBorder="1" applyAlignment="1">
      <alignment horizontal="left"/>
    </xf>
    <xf numFmtId="0" fontId="27" fillId="9" borderId="12" xfId="0" applyFont="1" applyFill="1" applyBorder="1" applyAlignment="1">
      <alignment horizontal="left" wrapText="1"/>
    </xf>
    <xf numFmtId="0" fontId="27" fillId="9" borderId="13" xfId="0" applyFont="1" applyFill="1" applyBorder="1" applyAlignment="1">
      <alignment horizontal="left" wrapText="1"/>
    </xf>
    <xf numFmtId="0" fontId="27" fillId="9" borderId="14" xfId="0" applyFont="1" applyFill="1" applyBorder="1" applyAlignment="1">
      <alignment horizontal="left" wrapText="1"/>
    </xf>
    <xf numFmtId="0" fontId="27" fillId="7" borderId="13" xfId="0" applyFont="1" applyFill="1" applyBorder="1" applyAlignment="1">
      <alignment horizontal="left" wrapText="1"/>
    </xf>
    <xf numFmtId="0" fontId="27" fillId="7" borderId="14" xfId="0" applyFont="1" applyFill="1" applyBorder="1" applyAlignment="1">
      <alignment horizontal="left" wrapText="1"/>
    </xf>
    <xf numFmtId="0" fontId="22" fillId="5" borderId="5"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7" fillId="0" borderId="5" xfId="0" quotePrefix="1" applyFont="1" applyBorder="1" applyAlignment="1">
      <alignment horizontal="left" vertical="center"/>
    </xf>
    <xf numFmtId="49" fontId="3" fillId="0" borderId="0" xfId="0" applyNumberFormat="1" applyFont="1" applyAlignment="1">
      <alignment horizontal="center" vertical="top" wrapText="1"/>
    </xf>
    <xf numFmtId="0" fontId="12" fillId="0" borderId="1" xfId="0" applyFont="1" applyBorder="1" applyAlignment="1">
      <alignment horizontal="center" vertical="center" wrapText="1"/>
    </xf>
    <xf numFmtId="164" fontId="12" fillId="0" borderId="1"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6" fillId="0" borderId="1" xfId="0" quotePrefix="1" applyFont="1" applyBorder="1" applyAlignment="1">
      <alignment horizontal="left" vertical="center" wrapText="1"/>
    </xf>
    <xf numFmtId="0" fontId="7" fillId="0" borderId="1" xfId="0" quotePrefix="1" applyFont="1" applyBorder="1" applyAlignment="1">
      <alignment horizontal="left" vertical="center" wrapText="1"/>
    </xf>
    <xf numFmtId="0" fontId="6" fillId="0" borderId="5" xfId="0" quotePrefix="1" applyFont="1" applyBorder="1" applyAlignment="1">
      <alignment horizontal="left" vertical="center" wrapText="1"/>
    </xf>
    <xf numFmtId="0" fontId="6" fillId="0" borderId="6" xfId="0" quotePrefix="1" applyFont="1" applyBorder="1" applyAlignment="1">
      <alignment horizontal="left" vertical="center" wrapText="1"/>
    </xf>
    <xf numFmtId="0" fontId="6" fillId="0" borderId="7" xfId="0" quotePrefix="1" applyFont="1" applyBorder="1" applyAlignment="1">
      <alignment horizontal="left" vertical="center" wrapText="1"/>
    </xf>
    <xf numFmtId="0" fontId="12" fillId="0" borderId="5" xfId="0" quotePrefix="1" applyFont="1" applyBorder="1" applyAlignment="1">
      <alignment horizontal="left" vertical="center" wrapText="1"/>
    </xf>
    <xf numFmtId="0" fontId="13" fillId="0" borderId="6" xfId="0" quotePrefix="1" applyFont="1" applyBorder="1" applyAlignment="1">
      <alignment horizontal="left" vertical="center" wrapText="1"/>
    </xf>
    <xf numFmtId="0" fontId="13" fillId="0" borderId="7" xfId="0" quotePrefix="1" applyFont="1" applyBorder="1" applyAlignment="1">
      <alignment horizontal="left" vertical="center" wrapText="1"/>
    </xf>
    <xf numFmtId="0" fontId="12" fillId="0" borderId="6" xfId="0" quotePrefix="1" applyFont="1" applyBorder="1" applyAlignment="1">
      <alignment horizontal="left" vertical="center" wrapText="1"/>
    </xf>
    <xf numFmtId="0" fontId="12" fillId="0" borderId="7" xfId="0" quotePrefix="1" applyFont="1" applyBorder="1" applyAlignment="1">
      <alignment horizontal="left" vertical="center" wrapText="1"/>
    </xf>
    <xf numFmtId="0" fontId="15" fillId="0" borderId="5" xfId="0" applyFont="1" applyBorder="1" applyAlignment="1">
      <alignment horizontal="left" vertical="top" wrapText="1"/>
    </xf>
    <xf numFmtId="0" fontId="15" fillId="0" borderId="6" xfId="0" applyFont="1" applyBorder="1" applyAlignment="1">
      <alignment horizontal="left" vertical="top" wrapText="1"/>
    </xf>
    <xf numFmtId="0" fontId="15" fillId="0" borderId="7" xfId="0" applyFont="1" applyBorder="1" applyAlignment="1">
      <alignment horizontal="left" vertical="top" wrapText="1"/>
    </xf>
    <xf numFmtId="0" fontId="8" fillId="0" borderId="0" xfId="0" applyFont="1" applyAlignment="1">
      <alignment horizontal="center" vertical="center" wrapText="1"/>
    </xf>
    <xf numFmtId="49" fontId="3" fillId="0" borderId="0" xfId="0" applyNumberFormat="1" applyFont="1" applyAlignment="1">
      <alignment horizontal="center" vertical="center" wrapText="1"/>
    </xf>
    <xf numFmtId="0" fontId="12" fillId="0" borderId="1" xfId="0" quotePrefix="1" applyFont="1" applyBorder="1" applyAlignment="1">
      <alignment horizontal="left" vertical="center" wrapText="1"/>
    </xf>
    <xf numFmtId="0" fontId="13" fillId="0" borderId="1" xfId="0" quotePrefix="1" applyFont="1" applyBorder="1" applyAlignment="1">
      <alignment horizontal="lef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164" fontId="6" fillId="0" borderId="1" xfId="0" applyNumberFormat="1" applyFont="1" applyBorder="1" applyAlignment="1">
      <alignment horizontal="center" vertical="center" wrapText="1"/>
    </xf>
  </cellXfs>
  <cellStyles count="5">
    <cellStyle name="Normal" xfId="0" builtinId="0"/>
    <cellStyle name="Normal 11" xfId="2" xr:uid="{00000000-0005-0000-0000-000001000000}"/>
    <cellStyle name="Normal 2" xfId="1" xr:uid="{00000000-0005-0000-0000-000002000000}"/>
    <cellStyle name="Normal 5" xfId="4" xr:uid="{5CD0AB9F-0468-49C8-B268-FA9D61D39A57}"/>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2010893</xdr:colOff>
      <xdr:row>1</xdr:row>
      <xdr:rowOff>31040</xdr:rowOff>
    </xdr:from>
    <xdr:to>
      <xdr:col>4</xdr:col>
      <xdr:colOff>305697</xdr:colOff>
      <xdr:row>1</xdr:row>
      <xdr:rowOff>31040</xdr:rowOff>
    </xdr:to>
    <xdr:cxnSp macro="">
      <xdr:nvCxnSpPr>
        <xdr:cNvPr id="2" name="Straight Connector 1">
          <a:extLst>
            <a:ext uri="{FF2B5EF4-FFF2-40B4-BE49-F238E27FC236}">
              <a16:creationId xmlns:a16="http://schemas.microsoft.com/office/drawing/2014/main" id="{F0CD1107-1535-40AD-A6CD-BD052487331B}"/>
            </a:ext>
          </a:extLst>
        </xdr:cNvPr>
        <xdr:cNvCxnSpPr/>
      </xdr:nvCxnSpPr>
      <xdr:spPr>
        <a:xfrm>
          <a:off x="2277593" y="259640"/>
          <a:ext cx="115230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68580</xdr:colOff>
      <xdr:row>4</xdr:row>
      <xdr:rowOff>22860</xdr:rowOff>
    </xdr:from>
    <xdr:to>
      <xdr:col>23</xdr:col>
      <xdr:colOff>228600</xdr:colOff>
      <xdr:row>4</xdr:row>
      <xdr:rowOff>38100</xdr:rowOff>
    </xdr:to>
    <xdr:cxnSp macro="">
      <xdr:nvCxnSpPr>
        <xdr:cNvPr id="3" name="Straight Connector 2">
          <a:extLst>
            <a:ext uri="{FF2B5EF4-FFF2-40B4-BE49-F238E27FC236}">
              <a16:creationId xmlns:a16="http://schemas.microsoft.com/office/drawing/2014/main" id="{F90417DB-95ED-4D43-94FC-D2D628BC53BB}"/>
            </a:ext>
          </a:extLst>
        </xdr:cNvPr>
        <xdr:cNvCxnSpPr/>
      </xdr:nvCxnSpPr>
      <xdr:spPr>
        <a:xfrm flipV="1">
          <a:off x="5455920" y="1363980"/>
          <a:ext cx="3649980" cy="1524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91440</xdr:colOff>
      <xdr:row>1</xdr:row>
      <xdr:rowOff>15240</xdr:rowOff>
    </xdr:from>
    <xdr:to>
      <xdr:col>1</xdr:col>
      <xdr:colOff>1524000</xdr:colOff>
      <xdr:row>1</xdr:row>
      <xdr:rowOff>22860</xdr:rowOff>
    </xdr:to>
    <xdr:cxnSp macro="">
      <xdr:nvCxnSpPr>
        <xdr:cNvPr id="5" name="Straight Connector 4">
          <a:extLst>
            <a:ext uri="{FF2B5EF4-FFF2-40B4-BE49-F238E27FC236}">
              <a16:creationId xmlns:a16="http://schemas.microsoft.com/office/drawing/2014/main" id="{29493AE4-4EF3-1755-8B02-389F1055D6BC}"/>
            </a:ext>
          </a:extLst>
        </xdr:cNvPr>
        <xdr:cNvCxnSpPr/>
      </xdr:nvCxnSpPr>
      <xdr:spPr>
        <a:xfrm flipV="1">
          <a:off x="358140" y="243840"/>
          <a:ext cx="1432560" cy="762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129540</xdr:colOff>
      <xdr:row>4</xdr:row>
      <xdr:rowOff>38100</xdr:rowOff>
    </xdr:from>
    <xdr:to>
      <xdr:col>23</xdr:col>
      <xdr:colOff>312420</xdr:colOff>
      <xdr:row>4</xdr:row>
      <xdr:rowOff>45720</xdr:rowOff>
    </xdr:to>
    <xdr:cxnSp macro="">
      <xdr:nvCxnSpPr>
        <xdr:cNvPr id="4" name="Straight Connector 3">
          <a:extLst>
            <a:ext uri="{FF2B5EF4-FFF2-40B4-BE49-F238E27FC236}">
              <a16:creationId xmlns:a16="http://schemas.microsoft.com/office/drawing/2014/main" id="{098C4231-ED4C-4CEA-BF4B-F7FACC3548B3}"/>
            </a:ext>
          </a:extLst>
        </xdr:cNvPr>
        <xdr:cNvCxnSpPr/>
      </xdr:nvCxnSpPr>
      <xdr:spPr>
        <a:xfrm flipV="1">
          <a:off x="3771900" y="1013460"/>
          <a:ext cx="553212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227813</xdr:colOff>
      <xdr:row>1</xdr:row>
      <xdr:rowOff>8180</xdr:rowOff>
    </xdr:from>
    <xdr:to>
      <xdr:col>5</xdr:col>
      <xdr:colOff>199017</xdr:colOff>
      <xdr:row>1</xdr:row>
      <xdr:rowOff>8180</xdr:rowOff>
    </xdr:to>
    <xdr:cxnSp macro="">
      <xdr:nvCxnSpPr>
        <xdr:cNvPr id="2" name="Straight Connector 1">
          <a:extLst>
            <a:ext uri="{FF2B5EF4-FFF2-40B4-BE49-F238E27FC236}">
              <a16:creationId xmlns:a16="http://schemas.microsoft.com/office/drawing/2014/main" id="{5DBBC26E-D5A4-4FA0-ACC7-FC626379D76F}"/>
            </a:ext>
          </a:extLst>
        </xdr:cNvPr>
        <xdr:cNvCxnSpPr/>
      </xdr:nvCxnSpPr>
      <xdr:spPr>
        <a:xfrm>
          <a:off x="1767053" y="236780"/>
          <a:ext cx="1030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143436</xdr:colOff>
      <xdr:row>3</xdr:row>
      <xdr:rowOff>8965</xdr:rowOff>
    </xdr:from>
    <xdr:to>
      <xdr:col>20</xdr:col>
      <xdr:colOff>116541</xdr:colOff>
      <xdr:row>3</xdr:row>
      <xdr:rowOff>8965</xdr:rowOff>
    </xdr:to>
    <xdr:cxnSp macro="">
      <xdr:nvCxnSpPr>
        <xdr:cNvPr id="3" name="Straight Connector 2">
          <a:extLst>
            <a:ext uri="{FF2B5EF4-FFF2-40B4-BE49-F238E27FC236}">
              <a16:creationId xmlns:a16="http://schemas.microsoft.com/office/drawing/2014/main" id="{7C03E193-0538-4C62-9CFF-4F255D8CC5D9}"/>
            </a:ext>
          </a:extLst>
        </xdr:cNvPr>
        <xdr:cNvCxnSpPr/>
      </xdr:nvCxnSpPr>
      <xdr:spPr>
        <a:xfrm>
          <a:off x="5090160" y="694765"/>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227813</xdr:colOff>
      <xdr:row>1</xdr:row>
      <xdr:rowOff>8180</xdr:rowOff>
    </xdr:from>
    <xdr:to>
      <xdr:col>5</xdr:col>
      <xdr:colOff>199017</xdr:colOff>
      <xdr:row>1</xdr:row>
      <xdr:rowOff>8180</xdr:rowOff>
    </xdr:to>
    <xdr:cxnSp macro="">
      <xdr:nvCxnSpPr>
        <xdr:cNvPr id="2" name="Straight Connector 1">
          <a:extLst>
            <a:ext uri="{FF2B5EF4-FFF2-40B4-BE49-F238E27FC236}">
              <a16:creationId xmlns:a16="http://schemas.microsoft.com/office/drawing/2014/main" id="{3DD1CC63-D424-4E5A-8776-A9AE78AD713F}"/>
            </a:ext>
          </a:extLst>
        </xdr:cNvPr>
        <xdr:cNvCxnSpPr/>
      </xdr:nvCxnSpPr>
      <xdr:spPr>
        <a:xfrm>
          <a:off x="1767053" y="236780"/>
          <a:ext cx="1030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143436</xdr:colOff>
      <xdr:row>3</xdr:row>
      <xdr:rowOff>8965</xdr:rowOff>
    </xdr:from>
    <xdr:to>
      <xdr:col>20</xdr:col>
      <xdr:colOff>116541</xdr:colOff>
      <xdr:row>3</xdr:row>
      <xdr:rowOff>8965</xdr:rowOff>
    </xdr:to>
    <xdr:cxnSp macro="">
      <xdr:nvCxnSpPr>
        <xdr:cNvPr id="3" name="Straight Connector 2">
          <a:extLst>
            <a:ext uri="{FF2B5EF4-FFF2-40B4-BE49-F238E27FC236}">
              <a16:creationId xmlns:a16="http://schemas.microsoft.com/office/drawing/2014/main" id="{3621DB76-E6D8-46BC-BEA6-E68F531861AC}"/>
            </a:ext>
          </a:extLst>
        </xdr:cNvPr>
        <xdr:cNvCxnSpPr/>
      </xdr:nvCxnSpPr>
      <xdr:spPr>
        <a:xfrm>
          <a:off x="5090160" y="694765"/>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227813</xdr:colOff>
      <xdr:row>1</xdr:row>
      <xdr:rowOff>8180</xdr:rowOff>
    </xdr:from>
    <xdr:to>
      <xdr:col>5</xdr:col>
      <xdr:colOff>199017</xdr:colOff>
      <xdr:row>1</xdr:row>
      <xdr:rowOff>8180</xdr:rowOff>
    </xdr:to>
    <xdr:cxnSp macro="">
      <xdr:nvCxnSpPr>
        <xdr:cNvPr id="2" name="Straight Connector 1">
          <a:extLst>
            <a:ext uri="{FF2B5EF4-FFF2-40B4-BE49-F238E27FC236}">
              <a16:creationId xmlns:a16="http://schemas.microsoft.com/office/drawing/2014/main" id="{48B4A1F1-BA76-4707-B14E-59BA9D2D276F}"/>
            </a:ext>
          </a:extLst>
        </xdr:cNvPr>
        <xdr:cNvCxnSpPr/>
      </xdr:nvCxnSpPr>
      <xdr:spPr>
        <a:xfrm>
          <a:off x="1767053" y="236780"/>
          <a:ext cx="1030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143436</xdr:colOff>
      <xdr:row>3</xdr:row>
      <xdr:rowOff>8965</xdr:rowOff>
    </xdr:from>
    <xdr:to>
      <xdr:col>20</xdr:col>
      <xdr:colOff>116541</xdr:colOff>
      <xdr:row>3</xdr:row>
      <xdr:rowOff>8965</xdr:rowOff>
    </xdr:to>
    <xdr:cxnSp macro="">
      <xdr:nvCxnSpPr>
        <xdr:cNvPr id="3" name="Straight Connector 2">
          <a:extLst>
            <a:ext uri="{FF2B5EF4-FFF2-40B4-BE49-F238E27FC236}">
              <a16:creationId xmlns:a16="http://schemas.microsoft.com/office/drawing/2014/main" id="{355458FB-A21E-4846-9FEF-98C6EBED3552}"/>
            </a:ext>
          </a:extLst>
        </xdr:cNvPr>
        <xdr:cNvCxnSpPr/>
      </xdr:nvCxnSpPr>
      <xdr:spPr>
        <a:xfrm>
          <a:off x="5090160" y="694765"/>
          <a:ext cx="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227813</xdr:colOff>
      <xdr:row>1</xdr:row>
      <xdr:rowOff>8180</xdr:rowOff>
    </xdr:from>
    <xdr:to>
      <xdr:col>5</xdr:col>
      <xdr:colOff>199017</xdr:colOff>
      <xdr:row>1</xdr:row>
      <xdr:rowOff>8180</xdr:rowOff>
    </xdr:to>
    <xdr:cxnSp macro="">
      <xdr:nvCxnSpPr>
        <xdr:cNvPr id="2" name="Straight Connector 1">
          <a:extLst>
            <a:ext uri="{FF2B5EF4-FFF2-40B4-BE49-F238E27FC236}">
              <a16:creationId xmlns:a16="http://schemas.microsoft.com/office/drawing/2014/main" id="{8B15B6A4-A285-422A-AE2B-EF0B9A89B86D}"/>
            </a:ext>
          </a:extLst>
        </xdr:cNvPr>
        <xdr:cNvCxnSpPr/>
      </xdr:nvCxnSpPr>
      <xdr:spPr>
        <a:xfrm>
          <a:off x="1767053" y="236780"/>
          <a:ext cx="1030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143436</xdr:colOff>
      <xdr:row>3</xdr:row>
      <xdr:rowOff>8965</xdr:rowOff>
    </xdr:from>
    <xdr:to>
      <xdr:col>20</xdr:col>
      <xdr:colOff>116541</xdr:colOff>
      <xdr:row>3</xdr:row>
      <xdr:rowOff>8965</xdr:rowOff>
    </xdr:to>
    <xdr:cxnSp macro="">
      <xdr:nvCxnSpPr>
        <xdr:cNvPr id="3" name="Straight Connector 2">
          <a:extLst>
            <a:ext uri="{FF2B5EF4-FFF2-40B4-BE49-F238E27FC236}">
              <a16:creationId xmlns:a16="http://schemas.microsoft.com/office/drawing/2014/main" id="{2BDED469-EAAC-4F5B-B413-AD6C7C9F5CB5}"/>
            </a:ext>
          </a:extLst>
        </xdr:cNvPr>
        <xdr:cNvCxnSpPr/>
      </xdr:nvCxnSpPr>
      <xdr:spPr>
        <a:xfrm>
          <a:off x="5576496" y="694765"/>
          <a:ext cx="27239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227813</xdr:colOff>
      <xdr:row>1</xdr:row>
      <xdr:rowOff>8180</xdr:rowOff>
    </xdr:from>
    <xdr:to>
      <xdr:col>5</xdr:col>
      <xdr:colOff>199017</xdr:colOff>
      <xdr:row>1</xdr:row>
      <xdr:rowOff>8180</xdr:rowOff>
    </xdr:to>
    <xdr:cxnSp macro="">
      <xdr:nvCxnSpPr>
        <xdr:cNvPr id="2" name="Straight Connector 1">
          <a:extLst>
            <a:ext uri="{FF2B5EF4-FFF2-40B4-BE49-F238E27FC236}">
              <a16:creationId xmlns:a16="http://schemas.microsoft.com/office/drawing/2014/main" id="{00000000-0008-0000-0000-000004000000}"/>
            </a:ext>
          </a:extLst>
        </xdr:cNvPr>
        <xdr:cNvCxnSpPr/>
      </xdr:nvCxnSpPr>
      <xdr:spPr>
        <a:xfrm>
          <a:off x="1767053" y="236780"/>
          <a:ext cx="103038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143436</xdr:colOff>
      <xdr:row>3</xdr:row>
      <xdr:rowOff>8965</xdr:rowOff>
    </xdr:from>
    <xdr:to>
      <xdr:col>20</xdr:col>
      <xdr:colOff>116541</xdr:colOff>
      <xdr:row>3</xdr:row>
      <xdr:rowOff>8965</xdr:rowOff>
    </xdr:to>
    <xdr:cxnSp macro="">
      <xdr:nvCxnSpPr>
        <xdr:cNvPr id="3" name="Straight Connector 2">
          <a:extLst>
            <a:ext uri="{FF2B5EF4-FFF2-40B4-BE49-F238E27FC236}">
              <a16:creationId xmlns:a16="http://schemas.microsoft.com/office/drawing/2014/main" id="{B6D0075E-C972-4DEE-834C-2A416C02877E}"/>
            </a:ext>
          </a:extLst>
        </xdr:cNvPr>
        <xdr:cNvCxnSpPr/>
      </xdr:nvCxnSpPr>
      <xdr:spPr>
        <a:xfrm>
          <a:off x="5148824" y="1552015"/>
          <a:ext cx="2740117"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144780</xdr:colOff>
      <xdr:row>1</xdr:row>
      <xdr:rowOff>464820</xdr:rowOff>
    </xdr:from>
    <xdr:to>
      <xdr:col>5</xdr:col>
      <xdr:colOff>30480</xdr:colOff>
      <xdr:row>1</xdr:row>
      <xdr:rowOff>464820</xdr:rowOff>
    </xdr:to>
    <xdr:cxnSp macro="">
      <xdr:nvCxnSpPr>
        <xdr:cNvPr id="2" name="Straight Connector 1">
          <a:extLst>
            <a:ext uri="{FF2B5EF4-FFF2-40B4-BE49-F238E27FC236}">
              <a16:creationId xmlns:a16="http://schemas.microsoft.com/office/drawing/2014/main" id="{2F8F9C08-C3DD-4DBA-9BC8-747EBDAEFCDB}"/>
            </a:ext>
          </a:extLst>
        </xdr:cNvPr>
        <xdr:cNvCxnSpPr/>
      </xdr:nvCxnSpPr>
      <xdr:spPr>
        <a:xfrm>
          <a:off x="1002030" y="598170"/>
          <a:ext cx="8858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844730</xdr:colOff>
      <xdr:row>1</xdr:row>
      <xdr:rowOff>35379</xdr:rowOff>
    </xdr:from>
    <xdr:to>
      <xdr:col>3</xdr:col>
      <xdr:colOff>174171</xdr:colOff>
      <xdr:row>1</xdr:row>
      <xdr:rowOff>35379</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a:off x="1323701" y="438150"/>
          <a:ext cx="9514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8C357-1936-4D48-9F66-7FF07F8BE5DD}">
  <dimension ref="A1:BI736"/>
  <sheetViews>
    <sheetView topLeftCell="A4" zoomScale="88" zoomScaleNormal="88" workbookViewId="0">
      <pane ySplit="1" topLeftCell="A5" activePane="bottomLeft" state="frozen"/>
      <selection activeCell="A4" sqref="A4"/>
      <selection pane="bottomLeft" activeCell="E739" sqref="E739"/>
    </sheetView>
  </sheetViews>
  <sheetFormatPr defaultRowHeight="18" x14ac:dyDescent="0.35"/>
  <cols>
    <col min="1" max="1" width="3.88671875" style="580" customWidth="1"/>
    <col min="2" max="2" width="41" style="629" customWidth="1"/>
    <col min="3" max="3" width="8.33203125" style="640" customWidth="1"/>
    <col min="4" max="5" width="5.6640625" style="580" customWidth="1"/>
    <col min="6" max="6" width="5.6640625" style="579" customWidth="1"/>
    <col min="7" max="8" width="5.6640625" style="580" customWidth="1"/>
    <col min="9" max="9" width="5.6640625" style="580" hidden="1" customWidth="1"/>
    <col min="10" max="10" width="10" style="580" hidden="1" customWidth="1"/>
    <col min="11" max="12" width="5.6640625" style="580" customWidth="1"/>
    <col min="13" max="13" width="5.88671875" style="580" hidden="1" customWidth="1"/>
    <col min="14" max="14" width="6.6640625" style="580" hidden="1" customWidth="1"/>
    <col min="15" max="22" width="5.6640625" style="580" customWidth="1"/>
    <col min="23" max="23" width="7.6640625" style="580" customWidth="1"/>
    <col min="24" max="24" width="4.88671875" style="580" hidden="1" customWidth="1"/>
    <col min="25" max="25" width="5.88671875" style="580" hidden="1" customWidth="1"/>
    <col min="26" max="26" width="4.33203125" style="580" hidden="1" customWidth="1"/>
    <col min="27" max="27" width="4.33203125" style="579" customWidth="1"/>
    <col min="28" max="29" width="4.33203125" style="580" customWidth="1"/>
    <col min="30" max="30" width="5.6640625" style="579" customWidth="1"/>
    <col min="31" max="32" width="5.6640625" style="580" customWidth="1"/>
    <col min="33" max="33" width="5.6640625" style="579" customWidth="1"/>
    <col min="34" max="35" width="5.6640625" style="580" customWidth="1"/>
    <col min="36" max="36" width="5.6640625" style="579" customWidth="1"/>
    <col min="37" max="38" width="5.6640625" style="580" customWidth="1"/>
    <col min="39" max="39" width="7" style="580" customWidth="1"/>
    <col min="40" max="40" width="5.109375" style="580" customWidth="1"/>
    <col min="41" max="41" width="18.6640625" style="581" customWidth="1"/>
    <col min="42" max="55" width="5.109375" style="581" customWidth="1"/>
    <col min="56" max="246" width="8.88671875" style="581"/>
    <col min="247" max="247" width="4.5546875" style="581" bestFit="1" customWidth="1"/>
    <col min="248" max="248" width="18.5546875" style="581" customWidth="1"/>
    <col min="249" max="249" width="9.33203125" style="581" customWidth="1"/>
    <col min="250" max="250" width="10.88671875" style="581" customWidth="1"/>
    <col min="251" max="254" width="9.44140625" style="581" customWidth="1"/>
    <col min="255" max="256" width="9.88671875" style="581" customWidth="1"/>
    <col min="257" max="257" width="8.88671875" style="581" customWidth="1"/>
    <col min="258" max="258" width="9.109375" style="581" customWidth="1"/>
    <col min="259" max="259" width="11.6640625" style="581" customWidth="1"/>
    <col min="260" max="260" width="9.44140625" style="581" customWidth="1"/>
    <col min="261" max="261" width="9.5546875" style="581" customWidth="1"/>
    <col min="262" max="263" width="9.44140625" style="581" customWidth="1"/>
    <col min="264" max="264" width="9.88671875" style="581" customWidth="1"/>
    <col min="265" max="265" width="9.5546875" style="581" customWidth="1"/>
    <col min="266" max="266" width="0" style="581" hidden="1" customWidth="1"/>
    <col min="267" max="267" width="9.6640625" style="581" customWidth="1"/>
    <col min="268" max="272" width="10.109375" style="581" customWidth="1"/>
    <col min="273" max="273" width="10.109375" style="581" bestFit="1" customWidth="1"/>
    <col min="274" max="277" width="10.109375" style="581" customWidth="1"/>
    <col min="278" max="278" width="10.109375" style="581" bestFit="1" customWidth="1"/>
    <col min="279" max="282" width="10.109375" style="581" customWidth="1"/>
    <col min="283" max="283" width="10.109375" style="581" bestFit="1" customWidth="1"/>
    <col min="284" max="502" width="8.88671875" style="581"/>
    <col min="503" max="503" width="4.5546875" style="581" bestFit="1" customWidth="1"/>
    <col min="504" max="504" width="18.5546875" style="581" customWidth="1"/>
    <col min="505" max="505" width="9.33203125" style="581" customWidth="1"/>
    <col min="506" max="506" width="10.88671875" style="581" customWidth="1"/>
    <col min="507" max="510" width="9.44140625" style="581" customWidth="1"/>
    <col min="511" max="512" width="9.88671875" style="581" customWidth="1"/>
    <col min="513" max="513" width="8.88671875" style="581" customWidth="1"/>
    <col min="514" max="514" width="9.109375" style="581" customWidth="1"/>
    <col min="515" max="515" width="11.6640625" style="581" customWidth="1"/>
    <col min="516" max="516" width="9.44140625" style="581" customWidth="1"/>
    <col min="517" max="517" width="9.5546875" style="581" customWidth="1"/>
    <col min="518" max="519" width="9.44140625" style="581" customWidth="1"/>
    <col min="520" max="520" width="9.88671875" style="581" customWidth="1"/>
    <col min="521" max="521" width="9.5546875" style="581" customWidth="1"/>
    <col min="522" max="522" width="0" style="581" hidden="1" customWidth="1"/>
    <col min="523" max="523" width="9.6640625" style="581" customWidth="1"/>
    <col min="524" max="528" width="10.109375" style="581" customWidth="1"/>
    <col min="529" max="529" width="10.109375" style="581" bestFit="1" customWidth="1"/>
    <col min="530" max="533" width="10.109375" style="581" customWidth="1"/>
    <col min="534" max="534" width="10.109375" style="581" bestFit="1" customWidth="1"/>
    <col min="535" max="538" width="10.109375" style="581" customWidth="1"/>
    <col min="539" max="539" width="10.109375" style="581" bestFit="1" customWidth="1"/>
    <col min="540" max="758" width="8.88671875" style="581"/>
    <col min="759" max="759" width="4.5546875" style="581" bestFit="1" customWidth="1"/>
    <col min="760" max="760" width="18.5546875" style="581" customWidth="1"/>
    <col min="761" max="761" width="9.33203125" style="581" customWidth="1"/>
    <col min="762" max="762" width="10.88671875" style="581" customWidth="1"/>
    <col min="763" max="766" width="9.44140625" style="581" customWidth="1"/>
    <col min="767" max="768" width="9.88671875" style="581" customWidth="1"/>
    <col min="769" max="769" width="8.88671875" style="581" customWidth="1"/>
    <col min="770" max="770" width="9.109375" style="581" customWidth="1"/>
    <col min="771" max="771" width="11.6640625" style="581" customWidth="1"/>
    <col min="772" max="772" width="9.44140625" style="581" customWidth="1"/>
    <col min="773" max="773" width="9.5546875" style="581" customWidth="1"/>
    <col min="774" max="775" width="9.44140625" style="581" customWidth="1"/>
    <col min="776" max="776" width="9.88671875" style="581" customWidth="1"/>
    <col min="777" max="777" width="9.5546875" style="581" customWidth="1"/>
    <col min="778" max="778" width="0" style="581" hidden="1" customWidth="1"/>
    <col min="779" max="779" width="9.6640625" style="581" customWidth="1"/>
    <col min="780" max="784" width="10.109375" style="581" customWidth="1"/>
    <col min="785" max="785" width="10.109375" style="581" bestFit="1" customWidth="1"/>
    <col min="786" max="789" width="10.109375" style="581" customWidth="1"/>
    <col min="790" max="790" width="10.109375" style="581" bestFit="1" customWidth="1"/>
    <col min="791" max="794" width="10.109375" style="581" customWidth="1"/>
    <col min="795" max="795" width="10.109375" style="581" bestFit="1" customWidth="1"/>
    <col min="796" max="1014" width="8.88671875" style="581"/>
    <col min="1015" max="1015" width="4.5546875" style="581" bestFit="1" customWidth="1"/>
    <col min="1016" max="1016" width="18.5546875" style="581" customWidth="1"/>
    <col min="1017" max="1017" width="9.33203125" style="581" customWidth="1"/>
    <col min="1018" max="1018" width="10.88671875" style="581" customWidth="1"/>
    <col min="1019" max="1022" width="9.44140625" style="581" customWidth="1"/>
    <col min="1023" max="1024" width="9.88671875" style="581" customWidth="1"/>
    <col min="1025" max="1025" width="8.88671875" style="581" customWidth="1"/>
    <col min="1026" max="1026" width="9.109375" style="581" customWidth="1"/>
    <col min="1027" max="1027" width="11.6640625" style="581" customWidth="1"/>
    <col min="1028" max="1028" width="9.44140625" style="581" customWidth="1"/>
    <col min="1029" max="1029" width="9.5546875" style="581" customWidth="1"/>
    <col min="1030" max="1031" width="9.44140625" style="581" customWidth="1"/>
    <col min="1032" max="1032" width="9.88671875" style="581" customWidth="1"/>
    <col min="1033" max="1033" width="9.5546875" style="581" customWidth="1"/>
    <col min="1034" max="1034" width="0" style="581" hidden="1" customWidth="1"/>
    <col min="1035" max="1035" width="9.6640625" style="581" customWidth="1"/>
    <col min="1036" max="1040" width="10.109375" style="581" customWidth="1"/>
    <col min="1041" max="1041" width="10.109375" style="581" bestFit="1" customWidth="1"/>
    <col min="1042" max="1045" width="10.109375" style="581" customWidth="1"/>
    <col min="1046" max="1046" width="10.109375" style="581" bestFit="1" customWidth="1"/>
    <col min="1047" max="1050" width="10.109375" style="581" customWidth="1"/>
    <col min="1051" max="1051" width="10.109375" style="581" bestFit="1" customWidth="1"/>
    <col min="1052" max="1270" width="8.88671875" style="581"/>
    <col min="1271" max="1271" width="4.5546875" style="581" bestFit="1" customWidth="1"/>
    <col min="1272" max="1272" width="18.5546875" style="581" customWidth="1"/>
    <col min="1273" max="1273" width="9.33203125" style="581" customWidth="1"/>
    <col min="1274" max="1274" width="10.88671875" style="581" customWidth="1"/>
    <col min="1275" max="1278" width="9.44140625" style="581" customWidth="1"/>
    <col min="1279" max="1280" width="9.88671875" style="581" customWidth="1"/>
    <col min="1281" max="1281" width="8.88671875" style="581" customWidth="1"/>
    <col min="1282" max="1282" width="9.109375" style="581" customWidth="1"/>
    <col min="1283" max="1283" width="11.6640625" style="581" customWidth="1"/>
    <col min="1284" max="1284" width="9.44140625" style="581" customWidth="1"/>
    <col min="1285" max="1285" width="9.5546875" style="581" customWidth="1"/>
    <col min="1286" max="1287" width="9.44140625" style="581" customWidth="1"/>
    <col min="1288" max="1288" width="9.88671875" style="581" customWidth="1"/>
    <col min="1289" max="1289" width="9.5546875" style="581" customWidth="1"/>
    <col min="1290" max="1290" width="0" style="581" hidden="1" customWidth="1"/>
    <col min="1291" max="1291" width="9.6640625" style="581" customWidth="1"/>
    <col min="1292" max="1296" width="10.109375" style="581" customWidth="1"/>
    <col min="1297" max="1297" width="10.109375" style="581" bestFit="1" customWidth="1"/>
    <col min="1298" max="1301" width="10.109375" style="581" customWidth="1"/>
    <col min="1302" max="1302" width="10.109375" style="581" bestFit="1" customWidth="1"/>
    <col min="1303" max="1306" width="10.109375" style="581" customWidth="1"/>
    <col min="1307" max="1307" width="10.109375" style="581" bestFit="1" customWidth="1"/>
    <col min="1308" max="1526" width="8.88671875" style="581"/>
    <col min="1527" max="1527" width="4.5546875" style="581" bestFit="1" customWidth="1"/>
    <col min="1528" max="1528" width="18.5546875" style="581" customWidth="1"/>
    <col min="1529" max="1529" width="9.33203125" style="581" customWidth="1"/>
    <col min="1530" max="1530" width="10.88671875" style="581" customWidth="1"/>
    <col min="1531" max="1534" width="9.44140625" style="581" customWidth="1"/>
    <col min="1535" max="1536" width="9.88671875" style="581" customWidth="1"/>
    <col min="1537" max="1537" width="8.88671875" style="581" customWidth="1"/>
    <col min="1538" max="1538" width="9.109375" style="581" customWidth="1"/>
    <col min="1539" max="1539" width="11.6640625" style="581" customWidth="1"/>
    <col min="1540" max="1540" width="9.44140625" style="581" customWidth="1"/>
    <col min="1541" max="1541" width="9.5546875" style="581" customWidth="1"/>
    <col min="1542" max="1543" width="9.44140625" style="581" customWidth="1"/>
    <col min="1544" max="1544" width="9.88671875" style="581" customWidth="1"/>
    <col min="1545" max="1545" width="9.5546875" style="581" customWidth="1"/>
    <col min="1546" max="1546" width="0" style="581" hidden="1" customWidth="1"/>
    <col min="1547" max="1547" width="9.6640625" style="581" customWidth="1"/>
    <col min="1548" max="1552" width="10.109375" style="581" customWidth="1"/>
    <col min="1553" max="1553" width="10.109375" style="581" bestFit="1" customWidth="1"/>
    <col min="1554" max="1557" width="10.109375" style="581" customWidth="1"/>
    <col min="1558" max="1558" width="10.109375" style="581" bestFit="1" customWidth="1"/>
    <col min="1559" max="1562" width="10.109375" style="581" customWidth="1"/>
    <col min="1563" max="1563" width="10.109375" style="581" bestFit="1" customWidth="1"/>
    <col min="1564" max="1782" width="8.88671875" style="581"/>
    <col min="1783" max="1783" width="4.5546875" style="581" bestFit="1" customWidth="1"/>
    <col min="1784" max="1784" width="18.5546875" style="581" customWidth="1"/>
    <col min="1785" max="1785" width="9.33203125" style="581" customWidth="1"/>
    <col min="1786" max="1786" width="10.88671875" style="581" customWidth="1"/>
    <col min="1787" max="1790" width="9.44140625" style="581" customWidth="1"/>
    <col min="1791" max="1792" width="9.88671875" style="581" customWidth="1"/>
    <col min="1793" max="1793" width="8.88671875" style="581" customWidth="1"/>
    <col min="1794" max="1794" width="9.109375" style="581" customWidth="1"/>
    <col min="1795" max="1795" width="11.6640625" style="581" customWidth="1"/>
    <col min="1796" max="1796" width="9.44140625" style="581" customWidth="1"/>
    <col min="1797" max="1797" width="9.5546875" style="581" customWidth="1"/>
    <col min="1798" max="1799" width="9.44140625" style="581" customWidth="1"/>
    <col min="1800" max="1800" width="9.88671875" style="581" customWidth="1"/>
    <col min="1801" max="1801" width="9.5546875" style="581" customWidth="1"/>
    <col min="1802" max="1802" width="0" style="581" hidden="1" customWidth="1"/>
    <col min="1803" max="1803" width="9.6640625" style="581" customWidth="1"/>
    <col min="1804" max="1808" width="10.109375" style="581" customWidth="1"/>
    <col min="1809" max="1809" width="10.109375" style="581" bestFit="1" customWidth="1"/>
    <col min="1810" max="1813" width="10.109375" style="581" customWidth="1"/>
    <col min="1814" max="1814" width="10.109375" style="581" bestFit="1" customWidth="1"/>
    <col min="1815" max="1818" width="10.109375" style="581" customWidth="1"/>
    <col min="1819" max="1819" width="10.109375" style="581" bestFit="1" customWidth="1"/>
    <col min="1820" max="2038" width="8.88671875" style="581"/>
    <col min="2039" max="2039" width="4.5546875" style="581" bestFit="1" customWidth="1"/>
    <col min="2040" max="2040" width="18.5546875" style="581" customWidth="1"/>
    <col min="2041" max="2041" width="9.33203125" style="581" customWidth="1"/>
    <col min="2042" max="2042" width="10.88671875" style="581" customWidth="1"/>
    <col min="2043" max="2046" width="9.44140625" style="581" customWidth="1"/>
    <col min="2047" max="2048" width="9.88671875" style="581" customWidth="1"/>
    <col min="2049" max="2049" width="8.88671875" style="581" customWidth="1"/>
    <col min="2050" max="2050" width="9.109375" style="581" customWidth="1"/>
    <col min="2051" max="2051" width="11.6640625" style="581" customWidth="1"/>
    <col min="2052" max="2052" width="9.44140625" style="581" customWidth="1"/>
    <col min="2053" max="2053" width="9.5546875" style="581" customWidth="1"/>
    <col min="2054" max="2055" width="9.44140625" style="581" customWidth="1"/>
    <col min="2056" max="2056" width="9.88671875" style="581" customWidth="1"/>
    <col min="2057" max="2057" width="9.5546875" style="581" customWidth="1"/>
    <col min="2058" max="2058" width="0" style="581" hidden="1" customWidth="1"/>
    <col min="2059" max="2059" width="9.6640625" style="581" customWidth="1"/>
    <col min="2060" max="2064" width="10.109375" style="581" customWidth="1"/>
    <col min="2065" max="2065" width="10.109375" style="581" bestFit="1" customWidth="1"/>
    <col min="2066" max="2069" width="10.109375" style="581" customWidth="1"/>
    <col min="2070" max="2070" width="10.109375" style="581" bestFit="1" customWidth="1"/>
    <col min="2071" max="2074" width="10.109375" style="581" customWidth="1"/>
    <col min="2075" max="2075" width="10.109375" style="581" bestFit="1" customWidth="1"/>
    <col min="2076" max="2294" width="8.88671875" style="581"/>
    <col min="2295" max="2295" width="4.5546875" style="581" bestFit="1" customWidth="1"/>
    <col min="2296" max="2296" width="18.5546875" style="581" customWidth="1"/>
    <col min="2297" max="2297" width="9.33203125" style="581" customWidth="1"/>
    <col min="2298" max="2298" width="10.88671875" style="581" customWidth="1"/>
    <col min="2299" max="2302" width="9.44140625" style="581" customWidth="1"/>
    <col min="2303" max="2304" width="9.88671875" style="581" customWidth="1"/>
    <col min="2305" max="2305" width="8.88671875" style="581" customWidth="1"/>
    <col min="2306" max="2306" width="9.109375" style="581" customWidth="1"/>
    <col min="2307" max="2307" width="11.6640625" style="581" customWidth="1"/>
    <col min="2308" max="2308" width="9.44140625" style="581" customWidth="1"/>
    <col min="2309" max="2309" width="9.5546875" style="581" customWidth="1"/>
    <col min="2310" max="2311" width="9.44140625" style="581" customWidth="1"/>
    <col min="2312" max="2312" width="9.88671875" style="581" customWidth="1"/>
    <col min="2313" max="2313" width="9.5546875" style="581" customWidth="1"/>
    <col min="2314" max="2314" width="0" style="581" hidden="1" customWidth="1"/>
    <col min="2315" max="2315" width="9.6640625" style="581" customWidth="1"/>
    <col min="2316" max="2320" width="10.109375" style="581" customWidth="1"/>
    <col min="2321" max="2321" width="10.109375" style="581" bestFit="1" customWidth="1"/>
    <col min="2322" max="2325" width="10.109375" style="581" customWidth="1"/>
    <col min="2326" max="2326" width="10.109375" style="581" bestFit="1" customWidth="1"/>
    <col min="2327" max="2330" width="10.109375" style="581" customWidth="1"/>
    <col min="2331" max="2331" width="10.109375" style="581" bestFit="1" customWidth="1"/>
    <col min="2332" max="2550" width="8.88671875" style="581"/>
    <col min="2551" max="2551" width="4.5546875" style="581" bestFit="1" customWidth="1"/>
    <col min="2552" max="2552" width="18.5546875" style="581" customWidth="1"/>
    <col min="2553" max="2553" width="9.33203125" style="581" customWidth="1"/>
    <col min="2554" max="2554" width="10.88671875" style="581" customWidth="1"/>
    <col min="2555" max="2558" width="9.44140625" style="581" customWidth="1"/>
    <col min="2559" max="2560" width="9.88671875" style="581" customWidth="1"/>
    <col min="2561" max="2561" width="8.88671875" style="581" customWidth="1"/>
    <col min="2562" max="2562" width="9.109375" style="581" customWidth="1"/>
    <col min="2563" max="2563" width="11.6640625" style="581" customWidth="1"/>
    <col min="2564" max="2564" width="9.44140625" style="581" customWidth="1"/>
    <col min="2565" max="2565" width="9.5546875" style="581" customWidth="1"/>
    <col min="2566" max="2567" width="9.44140625" style="581" customWidth="1"/>
    <col min="2568" max="2568" width="9.88671875" style="581" customWidth="1"/>
    <col min="2569" max="2569" width="9.5546875" style="581" customWidth="1"/>
    <col min="2570" max="2570" width="0" style="581" hidden="1" customWidth="1"/>
    <col min="2571" max="2571" width="9.6640625" style="581" customWidth="1"/>
    <col min="2572" max="2576" width="10.109375" style="581" customWidth="1"/>
    <col min="2577" max="2577" width="10.109375" style="581" bestFit="1" customWidth="1"/>
    <col min="2578" max="2581" width="10.109375" style="581" customWidth="1"/>
    <col min="2582" max="2582" width="10.109375" style="581" bestFit="1" customWidth="1"/>
    <col min="2583" max="2586" width="10.109375" style="581" customWidth="1"/>
    <col min="2587" max="2587" width="10.109375" style="581" bestFit="1" customWidth="1"/>
    <col min="2588" max="2806" width="8.88671875" style="581"/>
    <col min="2807" max="2807" width="4.5546875" style="581" bestFit="1" customWidth="1"/>
    <col min="2808" max="2808" width="18.5546875" style="581" customWidth="1"/>
    <col min="2809" max="2809" width="9.33203125" style="581" customWidth="1"/>
    <col min="2810" max="2810" width="10.88671875" style="581" customWidth="1"/>
    <col min="2811" max="2814" width="9.44140625" style="581" customWidth="1"/>
    <col min="2815" max="2816" width="9.88671875" style="581" customWidth="1"/>
    <col min="2817" max="2817" width="8.88671875" style="581" customWidth="1"/>
    <col min="2818" max="2818" width="9.109375" style="581" customWidth="1"/>
    <col min="2819" max="2819" width="11.6640625" style="581" customWidth="1"/>
    <col min="2820" max="2820" width="9.44140625" style="581" customWidth="1"/>
    <col min="2821" max="2821" width="9.5546875" style="581" customWidth="1"/>
    <col min="2822" max="2823" width="9.44140625" style="581" customWidth="1"/>
    <col min="2824" max="2824" width="9.88671875" style="581" customWidth="1"/>
    <col min="2825" max="2825" width="9.5546875" style="581" customWidth="1"/>
    <col min="2826" max="2826" width="0" style="581" hidden="1" customWidth="1"/>
    <col min="2827" max="2827" width="9.6640625" style="581" customWidth="1"/>
    <col min="2828" max="2832" width="10.109375" style="581" customWidth="1"/>
    <col min="2833" max="2833" width="10.109375" style="581" bestFit="1" customWidth="1"/>
    <col min="2834" max="2837" width="10.109375" style="581" customWidth="1"/>
    <col min="2838" max="2838" width="10.109375" style="581" bestFit="1" customWidth="1"/>
    <col min="2839" max="2842" width="10.109375" style="581" customWidth="1"/>
    <col min="2843" max="2843" width="10.109375" style="581" bestFit="1" customWidth="1"/>
    <col min="2844" max="3062" width="8.88671875" style="581"/>
    <col min="3063" max="3063" width="4.5546875" style="581" bestFit="1" customWidth="1"/>
    <col min="3064" max="3064" width="18.5546875" style="581" customWidth="1"/>
    <col min="3065" max="3065" width="9.33203125" style="581" customWidth="1"/>
    <col min="3066" max="3066" width="10.88671875" style="581" customWidth="1"/>
    <col min="3067" max="3070" width="9.44140625" style="581" customWidth="1"/>
    <col min="3071" max="3072" width="9.88671875" style="581" customWidth="1"/>
    <col min="3073" max="3073" width="8.88671875" style="581" customWidth="1"/>
    <col min="3074" max="3074" width="9.109375" style="581" customWidth="1"/>
    <col min="3075" max="3075" width="11.6640625" style="581" customWidth="1"/>
    <col min="3076" max="3076" width="9.44140625" style="581" customWidth="1"/>
    <col min="3077" max="3077" width="9.5546875" style="581" customWidth="1"/>
    <col min="3078" max="3079" width="9.44140625" style="581" customWidth="1"/>
    <col min="3080" max="3080" width="9.88671875" style="581" customWidth="1"/>
    <col min="3081" max="3081" width="9.5546875" style="581" customWidth="1"/>
    <col min="3082" max="3082" width="0" style="581" hidden="1" customWidth="1"/>
    <col min="3083" max="3083" width="9.6640625" style="581" customWidth="1"/>
    <col min="3084" max="3088" width="10.109375" style="581" customWidth="1"/>
    <col min="3089" max="3089" width="10.109375" style="581" bestFit="1" customWidth="1"/>
    <col min="3090" max="3093" width="10.109375" style="581" customWidth="1"/>
    <col min="3094" max="3094" width="10.109375" style="581" bestFit="1" customWidth="1"/>
    <col min="3095" max="3098" width="10.109375" style="581" customWidth="1"/>
    <col min="3099" max="3099" width="10.109375" style="581" bestFit="1" customWidth="1"/>
    <col min="3100" max="3318" width="8.88671875" style="581"/>
    <col min="3319" max="3319" width="4.5546875" style="581" bestFit="1" customWidth="1"/>
    <col min="3320" max="3320" width="18.5546875" style="581" customWidth="1"/>
    <col min="3321" max="3321" width="9.33203125" style="581" customWidth="1"/>
    <col min="3322" max="3322" width="10.88671875" style="581" customWidth="1"/>
    <col min="3323" max="3326" width="9.44140625" style="581" customWidth="1"/>
    <col min="3327" max="3328" width="9.88671875" style="581" customWidth="1"/>
    <col min="3329" max="3329" width="8.88671875" style="581" customWidth="1"/>
    <col min="3330" max="3330" width="9.109375" style="581" customWidth="1"/>
    <col min="3331" max="3331" width="11.6640625" style="581" customWidth="1"/>
    <col min="3332" max="3332" width="9.44140625" style="581" customWidth="1"/>
    <col min="3333" max="3333" width="9.5546875" style="581" customWidth="1"/>
    <col min="3334" max="3335" width="9.44140625" style="581" customWidth="1"/>
    <col min="3336" max="3336" width="9.88671875" style="581" customWidth="1"/>
    <col min="3337" max="3337" width="9.5546875" style="581" customWidth="1"/>
    <col min="3338" max="3338" width="0" style="581" hidden="1" customWidth="1"/>
    <col min="3339" max="3339" width="9.6640625" style="581" customWidth="1"/>
    <col min="3340" max="3344" width="10.109375" style="581" customWidth="1"/>
    <col min="3345" max="3345" width="10.109375" style="581" bestFit="1" customWidth="1"/>
    <col min="3346" max="3349" width="10.109375" style="581" customWidth="1"/>
    <col min="3350" max="3350" width="10.109375" style="581" bestFit="1" customWidth="1"/>
    <col min="3351" max="3354" width="10.109375" style="581" customWidth="1"/>
    <col min="3355" max="3355" width="10.109375" style="581" bestFit="1" customWidth="1"/>
    <col min="3356" max="3574" width="8.88671875" style="581"/>
    <col min="3575" max="3575" width="4.5546875" style="581" bestFit="1" customWidth="1"/>
    <col min="3576" max="3576" width="18.5546875" style="581" customWidth="1"/>
    <col min="3577" max="3577" width="9.33203125" style="581" customWidth="1"/>
    <col min="3578" max="3578" width="10.88671875" style="581" customWidth="1"/>
    <col min="3579" max="3582" width="9.44140625" style="581" customWidth="1"/>
    <col min="3583" max="3584" width="9.88671875" style="581" customWidth="1"/>
    <col min="3585" max="3585" width="8.88671875" style="581" customWidth="1"/>
    <col min="3586" max="3586" width="9.109375" style="581" customWidth="1"/>
    <col min="3587" max="3587" width="11.6640625" style="581" customWidth="1"/>
    <col min="3588" max="3588" width="9.44140625" style="581" customWidth="1"/>
    <col min="3589" max="3589" width="9.5546875" style="581" customWidth="1"/>
    <col min="3590" max="3591" width="9.44140625" style="581" customWidth="1"/>
    <col min="3592" max="3592" width="9.88671875" style="581" customWidth="1"/>
    <col min="3593" max="3593" width="9.5546875" style="581" customWidth="1"/>
    <col min="3594" max="3594" width="0" style="581" hidden="1" customWidth="1"/>
    <col min="3595" max="3595" width="9.6640625" style="581" customWidth="1"/>
    <col min="3596" max="3600" width="10.109375" style="581" customWidth="1"/>
    <col min="3601" max="3601" width="10.109375" style="581" bestFit="1" customWidth="1"/>
    <col min="3602" max="3605" width="10.109375" style="581" customWidth="1"/>
    <col min="3606" max="3606" width="10.109375" style="581" bestFit="1" customWidth="1"/>
    <col min="3607" max="3610" width="10.109375" style="581" customWidth="1"/>
    <col min="3611" max="3611" width="10.109375" style="581" bestFit="1" customWidth="1"/>
    <col min="3612" max="3830" width="8.88671875" style="581"/>
    <col min="3831" max="3831" width="4.5546875" style="581" bestFit="1" customWidth="1"/>
    <col min="3832" max="3832" width="18.5546875" style="581" customWidth="1"/>
    <col min="3833" max="3833" width="9.33203125" style="581" customWidth="1"/>
    <col min="3834" max="3834" width="10.88671875" style="581" customWidth="1"/>
    <col min="3835" max="3838" width="9.44140625" style="581" customWidth="1"/>
    <col min="3839" max="3840" width="9.88671875" style="581" customWidth="1"/>
    <col min="3841" max="3841" width="8.88671875" style="581" customWidth="1"/>
    <col min="3842" max="3842" width="9.109375" style="581" customWidth="1"/>
    <col min="3843" max="3843" width="11.6640625" style="581" customWidth="1"/>
    <col min="3844" max="3844" width="9.44140625" style="581" customWidth="1"/>
    <col min="3845" max="3845" width="9.5546875" style="581" customWidth="1"/>
    <col min="3846" max="3847" width="9.44140625" style="581" customWidth="1"/>
    <col min="3848" max="3848" width="9.88671875" style="581" customWidth="1"/>
    <col min="3849" max="3849" width="9.5546875" style="581" customWidth="1"/>
    <col min="3850" max="3850" width="0" style="581" hidden="1" customWidth="1"/>
    <col min="3851" max="3851" width="9.6640625" style="581" customWidth="1"/>
    <col min="3852" max="3856" width="10.109375" style="581" customWidth="1"/>
    <col min="3857" max="3857" width="10.109375" style="581" bestFit="1" customWidth="1"/>
    <col min="3858" max="3861" width="10.109375" style="581" customWidth="1"/>
    <col min="3862" max="3862" width="10.109375" style="581" bestFit="1" customWidth="1"/>
    <col min="3863" max="3866" width="10.109375" style="581" customWidth="1"/>
    <col min="3867" max="3867" width="10.109375" style="581" bestFit="1" customWidth="1"/>
    <col min="3868" max="4086" width="8.88671875" style="581"/>
    <col min="4087" max="4087" width="4.5546875" style="581" bestFit="1" customWidth="1"/>
    <col min="4088" max="4088" width="18.5546875" style="581" customWidth="1"/>
    <col min="4089" max="4089" width="9.33203125" style="581" customWidth="1"/>
    <col min="4090" max="4090" width="10.88671875" style="581" customWidth="1"/>
    <col min="4091" max="4094" width="9.44140625" style="581" customWidth="1"/>
    <col min="4095" max="4096" width="9.88671875" style="581" customWidth="1"/>
    <col min="4097" max="4097" width="8.88671875" style="581" customWidth="1"/>
    <col min="4098" max="4098" width="9.109375" style="581" customWidth="1"/>
    <col min="4099" max="4099" width="11.6640625" style="581" customWidth="1"/>
    <col min="4100" max="4100" width="9.44140625" style="581" customWidth="1"/>
    <col min="4101" max="4101" width="9.5546875" style="581" customWidth="1"/>
    <col min="4102" max="4103" width="9.44140625" style="581" customWidth="1"/>
    <col min="4104" max="4104" width="9.88671875" style="581" customWidth="1"/>
    <col min="4105" max="4105" width="9.5546875" style="581" customWidth="1"/>
    <col min="4106" max="4106" width="0" style="581" hidden="1" customWidth="1"/>
    <col min="4107" max="4107" width="9.6640625" style="581" customWidth="1"/>
    <col min="4108" max="4112" width="10.109375" style="581" customWidth="1"/>
    <col min="4113" max="4113" width="10.109375" style="581" bestFit="1" customWidth="1"/>
    <col min="4114" max="4117" width="10.109375" style="581" customWidth="1"/>
    <col min="4118" max="4118" width="10.109375" style="581" bestFit="1" customWidth="1"/>
    <col min="4119" max="4122" width="10.109375" style="581" customWidth="1"/>
    <col min="4123" max="4123" width="10.109375" style="581" bestFit="1" customWidth="1"/>
    <col min="4124" max="4342" width="8.88671875" style="581"/>
    <col min="4343" max="4343" width="4.5546875" style="581" bestFit="1" customWidth="1"/>
    <col min="4344" max="4344" width="18.5546875" style="581" customWidth="1"/>
    <col min="4345" max="4345" width="9.33203125" style="581" customWidth="1"/>
    <col min="4346" max="4346" width="10.88671875" style="581" customWidth="1"/>
    <col min="4347" max="4350" width="9.44140625" style="581" customWidth="1"/>
    <col min="4351" max="4352" width="9.88671875" style="581" customWidth="1"/>
    <col min="4353" max="4353" width="8.88671875" style="581" customWidth="1"/>
    <col min="4354" max="4354" width="9.109375" style="581" customWidth="1"/>
    <col min="4355" max="4355" width="11.6640625" style="581" customWidth="1"/>
    <col min="4356" max="4356" width="9.44140625" style="581" customWidth="1"/>
    <col min="4357" max="4357" width="9.5546875" style="581" customWidth="1"/>
    <col min="4358" max="4359" width="9.44140625" style="581" customWidth="1"/>
    <col min="4360" max="4360" width="9.88671875" style="581" customWidth="1"/>
    <col min="4361" max="4361" width="9.5546875" style="581" customWidth="1"/>
    <col min="4362" max="4362" width="0" style="581" hidden="1" customWidth="1"/>
    <col min="4363" max="4363" width="9.6640625" style="581" customWidth="1"/>
    <col min="4364" max="4368" width="10.109375" style="581" customWidth="1"/>
    <col min="4369" max="4369" width="10.109375" style="581" bestFit="1" customWidth="1"/>
    <col min="4370" max="4373" width="10.109375" style="581" customWidth="1"/>
    <col min="4374" max="4374" width="10.109375" style="581" bestFit="1" customWidth="1"/>
    <col min="4375" max="4378" width="10.109375" style="581" customWidth="1"/>
    <col min="4379" max="4379" width="10.109375" style="581" bestFit="1" customWidth="1"/>
    <col min="4380" max="4598" width="8.88671875" style="581"/>
    <col min="4599" max="4599" width="4.5546875" style="581" bestFit="1" customWidth="1"/>
    <col min="4600" max="4600" width="18.5546875" style="581" customWidth="1"/>
    <col min="4601" max="4601" width="9.33203125" style="581" customWidth="1"/>
    <col min="4602" max="4602" width="10.88671875" style="581" customWidth="1"/>
    <col min="4603" max="4606" width="9.44140625" style="581" customWidth="1"/>
    <col min="4607" max="4608" width="9.88671875" style="581" customWidth="1"/>
    <col min="4609" max="4609" width="8.88671875" style="581" customWidth="1"/>
    <col min="4610" max="4610" width="9.109375" style="581" customWidth="1"/>
    <col min="4611" max="4611" width="11.6640625" style="581" customWidth="1"/>
    <col min="4612" max="4612" width="9.44140625" style="581" customWidth="1"/>
    <col min="4613" max="4613" width="9.5546875" style="581" customWidth="1"/>
    <col min="4614" max="4615" width="9.44140625" style="581" customWidth="1"/>
    <col min="4616" max="4616" width="9.88671875" style="581" customWidth="1"/>
    <col min="4617" max="4617" width="9.5546875" style="581" customWidth="1"/>
    <col min="4618" max="4618" width="0" style="581" hidden="1" customWidth="1"/>
    <col min="4619" max="4619" width="9.6640625" style="581" customWidth="1"/>
    <col min="4620" max="4624" width="10.109375" style="581" customWidth="1"/>
    <col min="4625" max="4625" width="10.109375" style="581" bestFit="1" customWidth="1"/>
    <col min="4626" max="4629" width="10.109375" style="581" customWidth="1"/>
    <col min="4630" max="4630" width="10.109375" style="581" bestFit="1" customWidth="1"/>
    <col min="4631" max="4634" width="10.109375" style="581" customWidth="1"/>
    <col min="4635" max="4635" width="10.109375" style="581" bestFit="1" customWidth="1"/>
    <col min="4636" max="4854" width="8.88671875" style="581"/>
    <col min="4855" max="4855" width="4.5546875" style="581" bestFit="1" customWidth="1"/>
    <col min="4856" max="4856" width="18.5546875" style="581" customWidth="1"/>
    <col min="4857" max="4857" width="9.33203125" style="581" customWidth="1"/>
    <col min="4858" max="4858" width="10.88671875" style="581" customWidth="1"/>
    <col min="4859" max="4862" width="9.44140625" style="581" customWidth="1"/>
    <col min="4863" max="4864" width="9.88671875" style="581" customWidth="1"/>
    <col min="4865" max="4865" width="8.88671875" style="581" customWidth="1"/>
    <col min="4866" max="4866" width="9.109375" style="581" customWidth="1"/>
    <col min="4867" max="4867" width="11.6640625" style="581" customWidth="1"/>
    <col min="4868" max="4868" width="9.44140625" style="581" customWidth="1"/>
    <col min="4869" max="4869" width="9.5546875" style="581" customWidth="1"/>
    <col min="4870" max="4871" width="9.44140625" style="581" customWidth="1"/>
    <col min="4872" max="4872" width="9.88671875" style="581" customWidth="1"/>
    <col min="4873" max="4873" width="9.5546875" style="581" customWidth="1"/>
    <col min="4874" max="4874" width="0" style="581" hidden="1" customWidth="1"/>
    <col min="4875" max="4875" width="9.6640625" style="581" customWidth="1"/>
    <col min="4876" max="4880" width="10.109375" style="581" customWidth="1"/>
    <col min="4881" max="4881" width="10.109375" style="581" bestFit="1" customWidth="1"/>
    <col min="4882" max="4885" width="10.109375" style="581" customWidth="1"/>
    <col min="4886" max="4886" width="10.109375" style="581" bestFit="1" customWidth="1"/>
    <col min="4887" max="4890" width="10.109375" style="581" customWidth="1"/>
    <col min="4891" max="4891" width="10.109375" style="581" bestFit="1" customWidth="1"/>
    <col min="4892" max="5110" width="8.88671875" style="581"/>
    <col min="5111" max="5111" width="4.5546875" style="581" bestFit="1" customWidth="1"/>
    <col min="5112" max="5112" width="18.5546875" style="581" customWidth="1"/>
    <col min="5113" max="5113" width="9.33203125" style="581" customWidth="1"/>
    <col min="5114" max="5114" width="10.88671875" style="581" customWidth="1"/>
    <col min="5115" max="5118" width="9.44140625" style="581" customWidth="1"/>
    <col min="5119" max="5120" width="9.88671875" style="581" customWidth="1"/>
    <col min="5121" max="5121" width="8.88671875" style="581" customWidth="1"/>
    <col min="5122" max="5122" width="9.109375" style="581" customWidth="1"/>
    <col min="5123" max="5123" width="11.6640625" style="581" customWidth="1"/>
    <col min="5124" max="5124" width="9.44140625" style="581" customWidth="1"/>
    <col min="5125" max="5125" width="9.5546875" style="581" customWidth="1"/>
    <col min="5126" max="5127" width="9.44140625" style="581" customWidth="1"/>
    <col min="5128" max="5128" width="9.88671875" style="581" customWidth="1"/>
    <col min="5129" max="5129" width="9.5546875" style="581" customWidth="1"/>
    <col min="5130" max="5130" width="0" style="581" hidden="1" customWidth="1"/>
    <col min="5131" max="5131" width="9.6640625" style="581" customWidth="1"/>
    <col min="5132" max="5136" width="10.109375" style="581" customWidth="1"/>
    <col min="5137" max="5137" width="10.109375" style="581" bestFit="1" customWidth="1"/>
    <col min="5138" max="5141" width="10.109375" style="581" customWidth="1"/>
    <col min="5142" max="5142" width="10.109375" style="581" bestFit="1" customWidth="1"/>
    <col min="5143" max="5146" width="10.109375" style="581" customWidth="1"/>
    <col min="5147" max="5147" width="10.109375" style="581" bestFit="1" customWidth="1"/>
    <col min="5148" max="5366" width="8.88671875" style="581"/>
    <col min="5367" max="5367" width="4.5546875" style="581" bestFit="1" customWidth="1"/>
    <col min="5368" max="5368" width="18.5546875" style="581" customWidth="1"/>
    <col min="5369" max="5369" width="9.33203125" style="581" customWidth="1"/>
    <col min="5370" max="5370" width="10.88671875" style="581" customWidth="1"/>
    <col min="5371" max="5374" width="9.44140625" style="581" customWidth="1"/>
    <col min="5375" max="5376" width="9.88671875" style="581" customWidth="1"/>
    <col min="5377" max="5377" width="8.88671875" style="581" customWidth="1"/>
    <col min="5378" max="5378" width="9.109375" style="581" customWidth="1"/>
    <col min="5379" max="5379" width="11.6640625" style="581" customWidth="1"/>
    <col min="5380" max="5380" width="9.44140625" style="581" customWidth="1"/>
    <col min="5381" max="5381" width="9.5546875" style="581" customWidth="1"/>
    <col min="5382" max="5383" width="9.44140625" style="581" customWidth="1"/>
    <col min="5384" max="5384" width="9.88671875" style="581" customWidth="1"/>
    <col min="5385" max="5385" width="9.5546875" style="581" customWidth="1"/>
    <col min="5386" max="5386" width="0" style="581" hidden="1" customWidth="1"/>
    <col min="5387" max="5387" width="9.6640625" style="581" customWidth="1"/>
    <col min="5388" max="5392" width="10.109375" style="581" customWidth="1"/>
    <col min="5393" max="5393" width="10.109375" style="581" bestFit="1" customWidth="1"/>
    <col min="5394" max="5397" width="10.109375" style="581" customWidth="1"/>
    <col min="5398" max="5398" width="10.109375" style="581" bestFit="1" customWidth="1"/>
    <col min="5399" max="5402" width="10.109375" style="581" customWidth="1"/>
    <col min="5403" max="5403" width="10.109375" style="581" bestFit="1" customWidth="1"/>
    <col min="5404" max="5622" width="8.88671875" style="581"/>
    <col min="5623" max="5623" width="4.5546875" style="581" bestFit="1" customWidth="1"/>
    <col min="5624" max="5624" width="18.5546875" style="581" customWidth="1"/>
    <col min="5625" max="5625" width="9.33203125" style="581" customWidth="1"/>
    <col min="5626" max="5626" width="10.88671875" style="581" customWidth="1"/>
    <col min="5627" max="5630" width="9.44140625" style="581" customWidth="1"/>
    <col min="5631" max="5632" width="9.88671875" style="581" customWidth="1"/>
    <col min="5633" max="5633" width="8.88671875" style="581" customWidth="1"/>
    <col min="5634" max="5634" width="9.109375" style="581" customWidth="1"/>
    <col min="5635" max="5635" width="11.6640625" style="581" customWidth="1"/>
    <col min="5636" max="5636" width="9.44140625" style="581" customWidth="1"/>
    <col min="5637" max="5637" width="9.5546875" style="581" customWidth="1"/>
    <col min="5638" max="5639" width="9.44140625" style="581" customWidth="1"/>
    <col min="5640" max="5640" width="9.88671875" style="581" customWidth="1"/>
    <col min="5641" max="5641" width="9.5546875" style="581" customWidth="1"/>
    <col min="5642" max="5642" width="0" style="581" hidden="1" customWidth="1"/>
    <col min="5643" max="5643" width="9.6640625" style="581" customWidth="1"/>
    <col min="5644" max="5648" width="10.109375" style="581" customWidth="1"/>
    <col min="5649" max="5649" width="10.109375" style="581" bestFit="1" customWidth="1"/>
    <col min="5650" max="5653" width="10.109375" style="581" customWidth="1"/>
    <col min="5654" max="5654" width="10.109375" style="581" bestFit="1" customWidth="1"/>
    <col min="5655" max="5658" width="10.109375" style="581" customWidth="1"/>
    <col min="5659" max="5659" width="10.109375" style="581" bestFit="1" customWidth="1"/>
    <col min="5660" max="5878" width="8.88671875" style="581"/>
    <col min="5879" max="5879" width="4.5546875" style="581" bestFit="1" customWidth="1"/>
    <col min="5880" max="5880" width="18.5546875" style="581" customWidth="1"/>
    <col min="5881" max="5881" width="9.33203125" style="581" customWidth="1"/>
    <col min="5882" max="5882" width="10.88671875" style="581" customWidth="1"/>
    <col min="5883" max="5886" width="9.44140625" style="581" customWidth="1"/>
    <col min="5887" max="5888" width="9.88671875" style="581" customWidth="1"/>
    <col min="5889" max="5889" width="8.88671875" style="581" customWidth="1"/>
    <col min="5890" max="5890" width="9.109375" style="581" customWidth="1"/>
    <col min="5891" max="5891" width="11.6640625" style="581" customWidth="1"/>
    <col min="5892" max="5892" width="9.44140625" style="581" customWidth="1"/>
    <col min="5893" max="5893" width="9.5546875" style="581" customWidth="1"/>
    <col min="5894" max="5895" width="9.44140625" style="581" customWidth="1"/>
    <col min="5896" max="5896" width="9.88671875" style="581" customWidth="1"/>
    <col min="5897" max="5897" width="9.5546875" style="581" customWidth="1"/>
    <col min="5898" max="5898" width="0" style="581" hidden="1" customWidth="1"/>
    <col min="5899" max="5899" width="9.6640625" style="581" customWidth="1"/>
    <col min="5900" max="5904" width="10.109375" style="581" customWidth="1"/>
    <col min="5905" max="5905" width="10.109375" style="581" bestFit="1" customWidth="1"/>
    <col min="5906" max="5909" width="10.109375" style="581" customWidth="1"/>
    <col min="5910" max="5910" width="10.109375" style="581" bestFit="1" customWidth="1"/>
    <col min="5911" max="5914" width="10.109375" style="581" customWidth="1"/>
    <col min="5915" max="5915" width="10.109375" style="581" bestFit="1" customWidth="1"/>
    <col min="5916" max="6134" width="8.88671875" style="581"/>
    <col min="6135" max="6135" width="4.5546875" style="581" bestFit="1" customWidth="1"/>
    <col min="6136" max="6136" width="18.5546875" style="581" customWidth="1"/>
    <col min="6137" max="6137" width="9.33203125" style="581" customWidth="1"/>
    <col min="6138" max="6138" width="10.88671875" style="581" customWidth="1"/>
    <col min="6139" max="6142" width="9.44140625" style="581" customWidth="1"/>
    <col min="6143" max="6144" width="9.88671875" style="581" customWidth="1"/>
    <col min="6145" max="6145" width="8.88671875" style="581" customWidth="1"/>
    <col min="6146" max="6146" width="9.109375" style="581" customWidth="1"/>
    <col min="6147" max="6147" width="11.6640625" style="581" customWidth="1"/>
    <col min="6148" max="6148" width="9.44140625" style="581" customWidth="1"/>
    <col min="6149" max="6149" width="9.5546875" style="581" customWidth="1"/>
    <col min="6150" max="6151" width="9.44140625" style="581" customWidth="1"/>
    <col min="6152" max="6152" width="9.88671875" style="581" customWidth="1"/>
    <col min="6153" max="6153" width="9.5546875" style="581" customWidth="1"/>
    <col min="6154" max="6154" width="0" style="581" hidden="1" customWidth="1"/>
    <col min="6155" max="6155" width="9.6640625" style="581" customWidth="1"/>
    <col min="6156" max="6160" width="10.109375" style="581" customWidth="1"/>
    <col min="6161" max="6161" width="10.109375" style="581" bestFit="1" customWidth="1"/>
    <col min="6162" max="6165" width="10.109375" style="581" customWidth="1"/>
    <col min="6166" max="6166" width="10.109375" style="581" bestFit="1" customWidth="1"/>
    <col min="6167" max="6170" width="10.109375" style="581" customWidth="1"/>
    <col min="6171" max="6171" width="10.109375" style="581" bestFit="1" customWidth="1"/>
    <col min="6172" max="6390" width="8.88671875" style="581"/>
    <col min="6391" max="6391" width="4.5546875" style="581" bestFit="1" customWidth="1"/>
    <col min="6392" max="6392" width="18.5546875" style="581" customWidth="1"/>
    <col min="6393" max="6393" width="9.33203125" style="581" customWidth="1"/>
    <col min="6394" max="6394" width="10.88671875" style="581" customWidth="1"/>
    <col min="6395" max="6398" width="9.44140625" style="581" customWidth="1"/>
    <col min="6399" max="6400" width="9.88671875" style="581" customWidth="1"/>
    <col min="6401" max="6401" width="8.88671875" style="581" customWidth="1"/>
    <col min="6402" max="6402" width="9.109375" style="581" customWidth="1"/>
    <col min="6403" max="6403" width="11.6640625" style="581" customWidth="1"/>
    <col min="6404" max="6404" width="9.44140625" style="581" customWidth="1"/>
    <col min="6405" max="6405" width="9.5546875" style="581" customWidth="1"/>
    <col min="6406" max="6407" width="9.44140625" style="581" customWidth="1"/>
    <col min="6408" max="6408" width="9.88671875" style="581" customWidth="1"/>
    <col min="6409" max="6409" width="9.5546875" style="581" customWidth="1"/>
    <col min="6410" max="6410" width="0" style="581" hidden="1" customWidth="1"/>
    <col min="6411" max="6411" width="9.6640625" style="581" customWidth="1"/>
    <col min="6412" max="6416" width="10.109375" style="581" customWidth="1"/>
    <col min="6417" max="6417" width="10.109375" style="581" bestFit="1" customWidth="1"/>
    <col min="6418" max="6421" width="10.109375" style="581" customWidth="1"/>
    <col min="6422" max="6422" width="10.109375" style="581" bestFit="1" customWidth="1"/>
    <col min="6423" max="6426" width="10.109375" style="581" customWidth="1"/>
    <col min="6427" max="6427" width="10.109375" style="581" bestFit="1" customWidth="1"/>
    <col min="6428" max="6646" width="8.88671875" style="581"/>
    <col min="6647" max="6647" width="4.5546875" style="581" bestFit="1" customWidth="1"/>
    <col min="6648" max="6648" width="18.5546875" style="581" customWidth="1"/>
    <col min="6649" max="6649" width="9.33203125" style="581" customWidth="1"/>
    <col min="6650" max="6650" width="10.88671875" style="581" customWidth="1"/>
    <col min="6651" max="6654" width="9.44140625" style="581" customWidth="1"/>
    <col min="6655" max="6656" width="9.88671875" style="581" customWidth="1"/>
    <col min="6657" max="6657" width="8.88671875" style="581" customWidth="1"/>
    <col min="6658" max="6658" width="9.109375" style="581" customWidth="1"/>
    <col min="6659" max="6659" width="11.6640625" style="581" customWidth="1"/>
    <col min="6660" max="6660" width="9.44140625" style="581" customWidth="1"/>
    <col min="6661" max="6661" width="9.5546875" style="581" customWidth="1"/>
    <col min="6662" max="6663" width="9.44140625" style="581" customWidth="1"/>
    <col min="6664" max="6664" width="9.88671875" style="581" customWidth="1"/>
    <col min="6665" max="6665" width="9.5546875" style="581" customWidth="1"/>
    <col min="6666" max="6666" width="0" style="581" hidden="1" customWidth="1"/>
    <col min="6667" max="6667" width="9.6640625" style="581" customWidth="1"/>
    <col min="6668" max="6672" width="10.109375" style="581" customWidth="1"/>
    <col min="6673" max="6673" width="10.109375" style="581" bestFit="1" customWidth="1"/>
    <col min="6674" max="6677" width="10.109375" style="581" customWidth="1"/>
    <col min="6678" max="6678" width="10.109375" style="581" bestFit="1" customWidth="1"/>
    <col min="6679" max="6682" width="10.109375" style="581" customWidth="1"/>
    <col min="6683" max="6683" width="10.109375" style="581" bestFit="1" customWidth="1"/>
    <col min="6684" max="6902" width="8.88671875" style="581"/>
    <col min="6903" max="6903" width="4.5546875" style="581" bestFit="1" customWidth="1"/>
    <col min="6904" max="6904" width="18.5546875" style="581" customWidth="1"/>
    <col min="6905" max="6905" width="9.33203125" style="581" customWidth="1"/>
    <col min="6906" max="6906" width="10.88671875" style="581" customWidth="1"/>
    <col min="6907" max="6910" width="9.44140625" style="581" customWidth="1"/>
    <col min="6911" max="6912" width="9.88671875" style="581" customWidth="1"/>
    <col min="6913" max="6913" width="8.88671875" style="581" customWidth="1"/>
    <col min="6914" max="6914" width="9.109375" style="581" customWidth="1"/>
    <col min="6915" max="6915" width="11.6640625" style="581" customWidth="1"/>
    <col min="6916" max="6916" width="9.44140625" style="581" customWidth="1"/>
    <col min="6917" max="6917" width="9.5546875" style="581" customWidth="1"/>
    <col min="6918" max="6919" width="9.44140625" style="581" customWidth="1"/>
    <col min="6920" max="6920" width="9.88671875" style="581" customWidth="1"/>
    <col min="6921" max="6921" width="9.5546875" style="581" customWidth="1"/>
    <col min="6922" max="6922" width="0" style="581" hidden="1" customWidth="1"/>
    <col min="6923" max="6923" width="9.6640625" style="581" customWidth="1"/>
    <col min="6924" max="6928" width="10.109375" style="581" customWidth="1"/>
    <col min="6929" max="6929" width="10.109375" style="581" bestFit="1" customWidth="1"/>
    <col min="6930" max="6933" width="10.109375" style="581" customWidth="1"/>
    <col min="6934" max="6934" width="10.109375" style="581" bestFit="1" customWidth="1"/>
    <col min="6935" max="6938" width="10.109375" style="581" customWidth="1"/>
    <col min="6939" max="6939" width="10.109375" style="581" bestFit="1" customWidth="1"/>
    <col min="6940" max="7158" width="8.88671875" style="581"/>
    <col min="7159" max="7159" width="4.5546875" style="581" bestFit="1" customWidth="1"/>
    <col min="7160" max="7160" width="18.5546875" style="581" customWidth="1"/>
    <col min="7161" max="7161" width="9.33203125" style="581" customWidth="1"/>
    <col min="7162" max="7162" width="10.88671875" style="581" customWidth="1"/>
    <col min="7163" max="7166" width="9.44140625" style="581" customWidth="1"/>
    <col min="7167" max="7168" width="9.88671875" style="581" customWidth="1"/>
    <col min="7169" max="7169" width="8.88671875" style="581" customWidth="1"/>
    <col min="7170" max="7170" width="9.109375" style="581" customWidth="1"/>
    <col min="7171" max="7171" width="11.6640625" style="581" customWidth="1"/>
    <col min="7172" max="7172" width="9.44140625" style="581" customWidth="1"/>
    <col min="7173" max="7173" width="9.5546875" style="581" customWidth="1"/>
    <col min="7174" max="7175" width="9.44140625" style="581" customWidth="1"/>
    <col min="7176" max="7176" width="9.88671875" style="581" customWidth="1"/>
    <col min="7177" max="7177" width="9.5546875" style="581" customWidth="1"/>
    <col min="7178" max="7178" width="0" style="581" hidden="1" customWidth="1"/>
    <col min="7179" max="7179" width="9.6640625" style="581" customWidth="1"/>
    <col min="7180" max="7184" width="10.109375" style="581" customWidth="1"/>
    <col min="7185" max="7185" width="10.109375" style="581" bestFit="1" customWidth="1"/>
    <col min="7186" max="7189" width="10.109375" style="581" customWidth="1"/>
    <col min="7190" max="7190" width="10.109375" style="581" bestFit="1" customWidth="1"/>
    <col min="7191" max="7194" width="10.109375" style="581" customWidth="1"/>
    <col min="7195" max="7195" width="10.109375" style="581" bestFit="1" customWidth="1"/>
    <col min="7196" max="7414" width="8.88671875" style="581"/>
    <col min="7415" max="7415" width="4.5546875" style="581" bestFit="1" customWidth="1"/>
    <col min="7416" max="7416" width="18.5546875" style="581" customWidth="1"/>
    <col min="7417" max="7417" width="9.33203125" style="581" customWidth="1"/>
    <col min="7418" max="7418" width="10.88671875" style="581" customWidth="1"/>
    <col min="7419" max="7422" width="9.44140625" style="581" customWidth="1"/>
    <col min="7423" max="7424" width="9.88671875" style="581" customWidth="1"/>
    <col min="7425" max="7425" width="8.88671875" style="581" customWidth="1"/>
    <col min="7426" max="7426" width="9.109375" style="581" customWidth="1"/>
    <col min="7427" max="7427" width="11.6640625" style="581" customWidth="1"/>
    <col min="7428" max="7428" width="9.44140625" style="581" customWidth="1"/>
    <col min="7429" max="7429" width="9.5546875" style="581" customWidth="1"/>
    <col min="7430" max="7431" width="9.44140625" style="581" customWidth="1"/>
    <col min="7432" max="7432" width="9.88671875" style="581" customWidth="1"/>
    <col min="7433" max="7433" width="9.5546875" style="581" customWidth="1"/>
    <col min="7434" max="7434" width="0" style="581" hidden="1" customWidth="1"/>
    <col min="7435" max="7435" width="9.6640625" style="581" customWidth="1"/>
    <col min="7436" max="7440" width="10.109375" style="581" customWidth="1"/>
    <col min="7441" max="7441" width="10.109375" style="581" bestFit="1" customWidth="1"/>
    <col min="7442" max="7445" width="10.109375" style="581" customWidth="1"/>
    <col min="7446" max="7446" width="10.109375" style="581" bestFit="1" customWidth="1"/>
    <col min="7447" max="7450" width="10.109375" style="581" customWidth="1"/>
    <col min="7451" max="7451" width="10.109375" style="581" bestFit="1" customWidth="1"/>
    <col min="7452" max="7670" width="8.88671875" style="581"/>
    <col min="7671" max="7671" width="4.5546875" style="581" bestFit="1" customWidth="1"/>
    <col min="7672" max="7672" width="18.5546875" style="581" customWidth="1"/>
    <col min="7673" max="7673" width="9.33203125" style="581" customWidth="1"/>
    <col min="7674" max="7674" width="10.88671875" style="581" customWidth="1"/>
    <col min="7675" max="7678" width="9.44140625" style="581" customWidth="1"/>
    <col min="7679" max="7680" width="9.88671875" style="581" customWidth="1"/>
    <col min="7681" max="7681" width="8.88671875" style="581" customWidth="1"/>
    <col min="7682" max="7682" width="9.109375" style="581" customWidth="1"/>
    <col min="7683" max="7683" width="11.6640625" style="581" customWidth="1"/>
    <col min="7684" max="7684" width="9.44140625" style="581" customWidth="1"/>
    <col min="7685" max="7685" width="9.5546875" style="581" customWidth="1"/>
    <col min="7686" max="7687" width="9.44140625" style="581" customWidth="1"/>
    <col min="7688" max="7688" width="9.88671875" style="581" customWidth="1"/>
    <col min="7689" max="7689" width="9.5546875" style="581" customWidth="1"/>
    <col min="7690" max="7690" width="0" style="581" hidden="1" customWidth="1"/>
    <col min="7691" max="7691" width="9.6640625" style="581" customWidth="1"/>
    <col min="7692" max="7696" width="10.109375" style="581" customWidth="1"/>
    <col min="7697" max="7697" width="10.109375" style="581" bestFit="1" customWidth="1"/>
    <col min="7698" max="7701" width="10.109375" style="581" customWidth="1"/>
    <col min="7702" max="7702" width="10.109375" style="581" bestFit="1" customWidth="1"/>
    <col min="7703" max="7706" width="10.109375" style="581" customWidth="1"/>
    <col min="7707" max="7707" width="10.109375" style="581" bestFit="1" customWidth="1"/>
    <col min="7708" max="7926" width="8.88671875" style="581"/>
    <col min="7927" max="7927" width="4.5546875" style="581" bestFit="1" customWidth="1"/>
    <col min="7928" max="7928" width="18.5546875" style="581" customWidth="1"/>
    <col min="7929" max="7929" width="9.33203125" style="581" customWidth="1"/>
    <col min="7930" max="7930" width="10.88671875" style="581" customWidth="1"/>
    <col min="7931" max="7934" width="9.44140625" style="581" customWidth="1"/>
    <col min="7935" max="7936" width="9.88671875" style="581" customWidth="1"/>
    <col min="7937" max="7937" width="8.88671875" style="581" customWidth="1"/>
    <col min="7938" max="7938" width="9.109375" style="581" customWidth="1"/>
    <col min="7939" max="7939" width="11.6640625" style="581" customWidth="1"/>
    <col min="7940" max="7940" width="9.44140625" style="581" customWidth="1"/>
    <col min="7941" max="7941" width="9.5546875" style="581" customWidth="1"/>
    <col min="7942" max="7943" width="9.44140625" style="581" customWidth="1"/>
    <col min="7944" max="7944" width="9.88671875" style="581" customWidth="1"/>
    <col min="7945" max="7945" width="9.5546875" style="581" customWidth="1"/>
    <col min="7946" max="7946" width="0" style="581" hidden="1" customWidth="1"/>
    <col min="7947" max="7947" width="9.6640625" style="581" customWidth="1"/>
    <col min="7948" max="7952" width="10.109375" style="581" customWidth="1"/>
    <col min="7953" max="7953" width="10.109375" style="581" bestFit="1" customWidth="1"/>
    <col min="7954" max="7957" width="10.109375" style="581" customWidth="1"/>
    <col min="7958" max="7958" width="10.109375" style="581" bestFit="1" customWidth="1"/>
    <col min="7959" max="7962" width="10.109375" style="581" customWidth="1"/>
    <col min="7963" max="7963" width="10.109375" style="581" bestFit="1" customWidth="1"/>
    <col min="7964" max="8182" width="8.88671875" style="581"/>
    <col min="8183" max="8183" width="4.5546875" style="581" bestFit="1" customWidth="1"/>
    <col min="8184" max="8184" width="18.5546875" style="581" customWidth="1"/>
    <col min="8185" max="8185" width="9.33203125" style="581" customWidth="1"/>
    <col min="8186" max="8186" width="10.88671875" style="581" customWidth="1"/>
    <col min="8187" max="8190" width="9.44140625" style="581" customWidth="1"/>
    <col min="8191" max="8192" width="9.88671875" style="581" customWidth="1"/>
    <col min="8193" max="8193" width="8.88671875" style="581" customWidth="1"/>
    <col min="8194" max="8194" width="9.109375" style="581" customWidth="1"/>
    <col min="8195" max="8195" width="11.6640625" style="581" customWidth="1"/>
    <col min="8196" max="8196" width="9.44140625" style="581" customWidth="1"/>
    <col min="8197" max="8197" width="9.5546875" style="581" customWidth="1"/>
    <col min="8198" max="8199" width="9.44140625" style="581" customWidth="1"/>
    <col min="8200" max="8200" width="9.88671875" style="581" customWidth="1"/>
    <col min="8201" max="8201" width="9.5546875" style="581" customWidth="1"/>
    <col min="8202" max="8202" width="0" style="581" hidden="1" customWidth="1"/>
    <col min="8203" max="8203" width="9.6640625" style="581" customWidth="1"/>
    <col min="8204" max="8208" width="10.109375" style="581" customWidth="1"/>
    <col min="8209" max="8209" width="10.109375" style="581" bestFit="1" customWidth="1"/>
    <col min="8210" max="8213" width="10.109375" style="581" customWidth="1"/>
    <col min="8214" max="8214" width="10.109375" style="581" bestFit="1" customWidth="1"/>
    <col min="8215" max="8218" width="10.109375" style="581" customWidth="1"/>
    <col min="8219" max="8219" width="10.109375" style="581" bestFit="1" customWidth="1"/>
    <col min="8220" max="8438" width="8.88671875" style="581"/>
    <col min="8439" max="8439" width="4.5546875" style="581" bestFit="1" customWidth="1"/>
    <col min="8440" max="8440" width="18.5546875" style="581" customWidth="1"/>
    <col min="8441" max="8441" width="9.33203125" style="581" customWidth="1"/>
    <col min="8442" max="8442" width="10.88671875" style="581" customWidth="1"/>
    <col min="8443" max="8446" width="9.44140625" style="581" customWidth="1"/>
    <col min="8447" max="8448" width="9.88671875" style="581" customWidth="1"/>
    <col min="8449" max="8449" width="8.88671875" style="581" customWidth="1"/>
    <col min="8450" max="8450" width="9.109375" style="581" customWidth="1"/>
    <col min="8451" max="8451" width="11.6640625" style="581" customWidth="1"/>
    <col min="8452" max="8452" width="9.44140625" style="581" customWidth="1"/>
    <col min="8453" max="8453" width="9.5546875" style="581" customWidth="1"/>
    <col min="8454" max="8455" width="9.44140625" style="581" customWidth="1"/>
    <col min="8456" max="8456" width="9.88671875" style="581" customWidth="1"/>
    <col min="8457" max="8457" width="9.5546875" style="581" customWidth="1"/>
    <col min="8458" max="8458" width="0" style="581" hidden="1" customWidth="1"/>
    <col min="8459" max="8459" width="9.6640625" style="581" customWidth="1"/>
    <col min="8460" max="8464" width="10.109375" style="581" customWidth="1"/>
    <col min="8465" max="8465" width="10.109375" style="581" bestFit="1" customWidth="1"/>
    <col min="8466" max="8469" width="10.109375" style="581" customWidth="1"/>
    <col min="8470" max="8470" width="10.109375" style="581" bestFit="1" customWidth="1"/>
    <col min="8471" max="8474" width="10.109375" style="581" customWidth="1"/>
    <col min="8475" max="8475" width="10.109375" style="581" bestFit="1" customWidth="1"/>
    <col min="8476" max="8694" width="8.88671875" style="581"/>
    <col min="8695" max="8695" width="4.5546875" style="581" bestFit="1" customWidth="1"/>
    <col min="8696" max="8696" width="18.5546875" style="581" customWidth="1"/>
    <col min="8697" max="8697" width="9.33203125" style="581" customWidth="1"/>
    <col min="8698" max="8698" width="10.88671875" style="581" customWidth="1"/>
    <col min="8699" max="8702" width="9.44140625" style="581" customWidth="1"/>
    <col min="8703" max="8704" width="9.88671875" style="581" customWidth="1"/>
    <col min="8705" max="8705" width="8.88671875" style="581" customWidth="1"/>
    <col min="8706" max="8706" width="9.109375" style="581" customWidth="1"/>
    <col min="8707" max="8707" width="11.6640625" style="581" customWidth="1"/>
    <col min="8708" max="8708" width="9.44140625" style="581" customWidth="1"/>
    <col min="8709" max="8709" width="9.5546875" style="581" customWidth="1"/>
    <col min="8710" max="8711" width="9.44140625" style="581" customWidth="1"/>
    <col min="8712" max="8712" width="9.88671875" style="581" customWidth="1"/>
    <col min="8713" max="8713" width="9.5546875" style="581" customWidth="1"/>
    <col min="8714" max="8714" width="0" style="581" hidden="1" customWidth="1"/>
    <col min="8715" max="8715" width="9.6640625" style="581" customWidth="1"/>
    <col min="8716" max="8720" width="10.109375" style="581" customWidth="1"/>
    <col min="8721" max="8721" width="10.109375" style="581" bestFit="1" customWidth="1"/>
    <col min="8722" max="8725" width="10.109375" style="581" customWidth="1"/>
    <col min="8726" max="8726" width="10.109375" style="581" bestFit="1" customWidth="1"/>
    <col min="8727" max="8730" width="10.109375" style="581" customWidth="1"/>
    <col min="8731" max="8731" width="10.109375" style="581" bestFit="1" customWidth="1"/>
    <col min="8732" max="8950" width="8.88671875" style="581"/>
    <col min="8951" max="8951" width="4.5546875" style="581" bestFit="1" customWidth="1"/>
    <col min="8952" max="8952" width="18.5546875" style="581" customWidth="1"/>
    <col min="8953" max="8953" width="9.33203125" style="581" customWidth="1"/>
    <col min="8954" max="8954" width="10.88671875" style="581" customWidth="1"/>
    <col min="8955" max="8958" width="9.44140625" style="581" customWidth="1"/>
    <col min="8959" max="8960" width="9.88671875" style="581" customWidth="1"/>
    <col min="8961" max="8961" width="8.88671875" style="581" customWidth="1"/>
    <col min="8962" max="8962" width="9.109375" style="581" customWidth="1"/>
    <col min="8963" max="8963" width="11.6640625" style="581" customWidth="1"/>
    <col min="8964" max="8964" width="9.44140625" style="581" customWidth="1"/>
    <col min="8965" max="8965" width="9.5546875" style="581" customWidth="1"/>
    <col min="8966" max="8967" width="9.44140625" style="581" customWidth="1"/>
    <col min="8968" max="8968" width="9.88671875" style="581" customWidth="1"/>
    <col min="8969" max="8969" width="9.5546875" style="581" customWidth="1"/>
    <col min="8970" max="8970" width="0" style="581" hidden="1" customWidth="1"/>
    <col min="8971" max="8971" width="9.6640625" style="581" customWidth="1"/>
    <col min="8972" max="8976" width="10.109375" style="581" customWidth="1"/>
    <col min="8977" max="8977" width="10.109375" style="581" bestFit="1" customWidth="1"/>
    <col min="8978" max="8981" width="10.109375" style="581" customWidth="1"/>
    <col min="8982" max="8982" width="10.109375" style="581" bestFit="1" customWidth="1"/>
    <col min="8983" max="8986" width="10.109375" style="581" customWidth="1"/>
    <col min="8987" max="8987" width="10.109375" style="581" bestFit="1" customWidth="1"/>
    <col min="8988" max="9206" width="8.88671875" style="581"/>
    <col min="9207" max="9207" width="4.5546875" style="581" bestFit="1" customWidth="1"/>
    <col min="9208" max="9208" width="18.5546875" style="581" customWidth="1"/>
    <col min="9209" max="9209" width="9.33203125" style="581" customWidth="1"/>
    <col min="9210" max="9210" width="10.88671875" style="581" customWidth="1"/>
    <col min="9211" max="9214" width="9.44140625" style="581" customWidth="1"/>
    <col min="9215" max="9216" width="9.88671875" style="581" customWidth="1"/>
    <col min="9217" max="9217" width="8.88671875" style="581" customWidth="1"/>
    <col min="9218" max="9218" width="9.109375" style="581" customWidth="1"/>
    <col min="9219" max="9219" width="11.6640625" style="581" customWidth="1"/>
    <col min="9220" max="9220" width="9.44140625" style="581" customWidth="1"/>
    <col min="9221" max="9221" width="9.5546875" style="581" customWidth="1"/>
    <col min="9222" max="9223" width="9.44140625" style="581" customWidth="1"/>
    <col min="9224" max="9224" width="9.88671875" style="581" customWidth="1"/>
    <col min="9225" max="9225" width="9.5546875" style="581" customWidth="1"/>
    <col min="9226" max="9226" width="0" style="581" hidden="1" customWidth="1"/>
    <col min="9227" max="9227" width="9.6640625" style="581" customWidth="1"/>
    <col min="9228" max="9232" width="10.109375" style="581" customWidth="1"/>
    <col min="9233" max="9233" width="10.109375" style="581" bestFit="1" customWidth="1"/>
    <col min="9234" max="9237" width="10.109375" style="581" customWidth="1"/>
    <col min="9238" max="9238" width="10.109375" style="581" bestFit="1" customWidth="1"/>
    <col min="9239" max="9242" width="10.109375" style="581" customWidth="1"/>
    <col min="9243" max="9243" width="10.109375" style="581" bestFit="1" customWidth="1"/>
    <col min="9244" max="9462" width="8.88671875" style="581"/>
    <col min="9463" max="9463" width="4.5546875" style="581" bestFit="1" customWidth="1"/>
    <col min="9464" max="9464" width="18.5546875" style="581" customWidth="1"/>
    <col min="9465" max="9465" width="9.33203125" style="581" customWidth="1"/>
    <col min="9466" max="9466" width="10.88671875" style="581" customWidth="1"/>
    <col min="9467" max="9470" width="9.44140625" style="581" customWidth="1"/>
    <col min="9471" max="9472" width="9.88671875" style="581" customWidth="1"/>
    <col min="9473" max="9473" width="8.88671875" style="581" customWidth="1"/>
    <col min="9474" max="9474" width="9.109375" style="581" customWidth="1"/>
    <col min="9475" max="9475" width="11.6640625" style="581" customWidth="1"/>
    <col min="9476" max="9476" width="9.44140625" style="581" customWidth="1"/>
    <col min="9477" max="9477" width="9.5546875" style="581" customWidth="1"/>
    <col min="9478" max="9479" width="9.44140625" style="581" customWidth="1"/>
    <col min="9480" max="9480" width="9.88671875" style="581" customWidth="1"/>
    <col min="9481" max="9481" width="9.5546875" style="581" customWidth="1"/>
    <col min="9482" max="9482" width="0" style="581" hidden="1" customWidth="1"/>
    <col min="9483" max="9483" width="9.6640625" style="581" customWidth="1"/>
    <col min="9484" max="9488" width="10.109375" style="581" customWidth="1"/>
    <col min="9489" max="9489" width="10.109375" style="581" bestFit="1" customWidth="1"/>
    <col min="9490" max="9493" width="10.109375" style="581" customWidth="1"/>
    <col min="9494" max="9494" width="10.109375" style="581" bestFit="1" customWidth="1"/>
    <col min="9495" max="9498" width="10.109375" style="581" customWidth="1"/>
    <col min="9499" max="9499" width="10.109375" style="581" bestFit="1" customWidth="1"/>
    <col min="9500" max="9718" width="8.88671875" style="581"/>
    <col min="9719" max="9719" width="4.5546875" style="581" bestFit="1" customWidth="1"/>
    <col min="9720" max="9720" width="18.5546875" style="581" customWidth="1"/>
    <col min="9721" max="9721" width="9.33203125" style="581" customWidth="1"/>
    <col min="9722" max="9722" width="10.88671875" style="581" customWidth="1"/>
    <col min="9723" max="9726" width="9.44140625" style="581" customWidth="1"/>
    <col min="9727" max="9728" width="9.88671875" style="581" customWidth="1"/>
    <col min="9729" max="9729" width="8.88671875" style="581" customWidth="1"/>
    <col min="9730" max="9730" width="9.109375" style="581" customWidth="1"/>
    <col min="9731" max="9731" width="11.6640625" style="581" customWidth="1"/>
    <col min="9732" max="9732" width="9.44140625" style="581" customWidth="1"/>
    <col min="9733" max="9733" width="9.5546875" style="581" customWidth="1"/>
    <col min="9734" max="9735" width="9.44140625" style="581" customWidth="1"/>
    <col min="9736" max="9736" width="9.88671875" style="581" customWidth="1"/>
    <col min="9737" max="9737" width="9.5546875" style="581" customWidth="1"/>
    <col min="9738" max="9738" width="0" style="581" hidden="1" customWidth="1"/>
    <col min="9739" max="9739" width="9.6640625" style="581" customWidth="1"/>
    <col min="9740" max="9744" width="10.109375" style="581" customWidth="1"/>
    <col min="9745" max="9745" width="10.109375" style="581" bestFit="1" customWidth="1"/>
    <col min="9746" max="9749" width="10.109375" style="581" customWidth="1"/>
    <col min="9750" max="9750" width="10.109375" style="581" bestFit="1" customWidth="1"/>
    <col min="9751" max="9754" width="10.109375" style="581" customWidth="1"/>
    <col min="9755" max="9755" width="10.109375" style="581" bestFit="1" customWidth="1"/>
    <col min="9756" max="9974" width="8.88671875" style="581"/>
    <col min="9975" max="9975" width="4.5546875" style="581" bestFit="1" customWidth="1"/>
    <col min="9976" max="9976" width="18.5546875" style="581" customWidth="1"/>
    <col min="9977" max="9977" width="9.33203125" style="581" customWidth="1"/>
    <col min="9978" max="9978" width="10.88671875" style="581" customWidth="1"/>
    <col min="9979" max="9982" width="9.44140625" style="581" customWidth="1"/>
    <col min="9983" max="9984" width="9.88671875" style="581" customWidth="1"/>
    <col min="9985" max="9985" width="8.88671875" style="581" customWidth="1"/>
    <col min="9986" max="9986" width="9.109375" style="581" customWidth="1"/>
    <col min="9987" max="9987" width="11.6640625" style="581" customWidth="1"/>
    <col min="9988" max="9988" width="9.44140625" style="581" customWidth="1"/>
    <col min="9989" max="9989" width="9.5546875" style="581" customWidth="1"/>
    <col min="9990" max="9991" width="9.44140625" style="581" customWidth="1"/>
    <col min="9992" max="9992" width="9.88671875" style="581" customWidth="1"/>
    <col min="9993" max="9993" width="9.5546875" style="581" customWidth="1"/>
    <col min="9994" max="9994" width="0" style="581" hidden="1" customWidth="1"/>
    <col min="9995" max="9995" width="9.6640625" style="581" customWidth="1"/>
    <col min="9996" max="10000" width="10.109375" style="581" customWidth="1"/>
    <col min="10001" max="10001" width="10.109375" style="581" bestFit="1" customWidth="1"/>
    <col min="10002" max="10005" width="10.109375" style="581" customWidth="1"/>
    <col min="10006" max="10006" width="10.109375" style="581" bestFit="1" customWidth="1"/>
    <col min="10007" max="10010" width="10.109375" style="581" customWidth="1"/>
    <col min="10011" max="10011" width="10.109375" style="581" bestFit="1" customWidth="1"/>
    <col min="10012" max="10230" width="8.88671875" style="581"/>
    <col min="10231" max="10231" width="4.5546875" style="581" bestFit="1" customWidth="1"/>
    <col min="10232" max="10232" width="18.5546875" style="581" customWidth="1"/>
    <col min="10233" max="10233" width="9.33203125" style="581" customWidth="1"/>
    <col min="10234" max="10234" width="10.88671875" style="581" customWidth="1"/>
    <col min="10235" max="10238" width="9.44140625" style="581" customWidth="1"/>
    <col min="10239" max="10240" width="9.88671875" style="581" customWidth="1"/>
    <col min="10241" max="10241" width="8.88671875" style="581" customWidth="1"/>
    <col min="10242" max="10242" width="9.109375" style="581" customWidth="1"/>
    <col min="10243" max="10243" width="11.6640625" style="581" customWidth="1"/>
    <col min="10244" max="10244" width="9.44140625" style="581" customWidth="1"/>
    <col min="10245" max="10245" width="9.5546875" style="581" customWidth="1"/>
    <col min="10246" max="10247" width="9.44140625" style="581" customWidth="1"/>
    <col min="10248" max="10248" width="9.88671875" style="581" customWidth="1"/>
    <col min="10249" max="10249" width="9.5546875" style="581" customWidth="1"/>
    <col min="10250" max="10250" width="0" style="581" hidden="1" customWidth="1"/>
    <col min="10251" max="10251" width="9.6640625" style="581" customWidth="1"/>
    <col min="10252" max="10256" width="10.109375" style="581" customWidth="1"/>
    <col min="10257" max="10257" width="10.109375" style="581" bestFit="1" customWidth="1"/>
    <col min="10258" max="10261" width="10.109375" style="581" customWidth="1"/>
    <col min="10262" max="10262" width="10.109375" style="581" bestFit="1" customWidth="1"/>
    <col min="10263" max="10266" width="10.109375" style="581" customWidth="1"/>
    <col min="10267" max="10267" width="10.109375" style="581" bestFit="1" customWidth="1"/>
    <col min="10268" max="10486" width="8.88671875" style="581"/>
    <col min="10487" max="10487" width="4.5546875" style="581" bestFit="1" customWidth="1"/>
    <col min="10488" max="10488" width="18.5546875" style="581" customWidth="1"/>
    <col min="10489" max="10489" width="9.33203125" style="581" customWidth="1"/>
    <col min="10490" max="10490" width="10.88671875" style="581" customWidth="1"/>
    <col min="10491" max="10494" width="9.44140625" style="581" customWidth="1"/>
    <col min="10495" max="10496" width="9.88671875" style="581" customWidth="1"/>
    <col min="10497" max="10497" width="8.88671875" style="581" customWidth="1"/>
    <col min="10498" max="10498" width="9.109375" style="581" customWidth="1"/>
    <col min="10499" max="10499" width="11.6640625" style="581" customWidth="1"/>
    <col min="10500" max="10500" width="9.44140625" style="581" customWidth="1"/>
    <col min="10501" max="10501" width="9.5546875" style="581" customWidth="1"/>
    <col min="10502" max="10503" width="9.44140625" style="581" customWidth="1"/>
    <col min="10504" max="10504" width="9.88671875" style="581" customWidth="1"/>
    <col min="10505" max="10505" width="9.5546875" style="581" customWidth="1"/>
    <col min="10506" max="10506" width="0" style="581" hidden="1" customWidth="1"/>
    <col min="10507" max="10507" width="9.6640625" style="581" customWidth="1"/>
    <col min="10508" max="10512" width="10.109375" style="581" customWidth="1"/>
    <col min="10513" max="10513" width="10.109375" style="581" bestFit="1" customWidth="1"/>
    <col min="10514" max="10517" width="10.109375" style="581" customWidth="1"/>
    <col min="10518" max="10518" width="10.109375" style="581" bestFit="1" customWidth="1"/>
    <col min="10519" max="10522" width="10.109375" style="581" customWidth="1"/>
    <col min="10523" max="10523" width="10.109375" style="581" bestFit="1" customWidth="1"/>
    <col min="10524" max="10742" width="8.88671875" style="581"/>
    <col min="10743" max="10743" width="4.5546875" style="581" bestFit="1" customWidth="1"/>
    <col min="10744" max="10744" width="18.5546875" style="581" customWidth="1"/>
    <col min="10745" max="10745" width="9.33203125" style="581" customWidth="1"/>
    <col min="10746" max="10746" width="10.88671875" style="581" customWidth="1"/>
    <col min="10747" max="10750" width="9.44140625" style="581" customWidth="1"/>
    <col min="10751" max="10752" width="9.88671875" style="581" customWidth="1"/>
    <col min="10753" max="10753" width="8.88671875" style="581" customWidth="1"/>
    <col min="10754" max="10754" width="9.109375" style="581" customWidth="1"/>
    <col min="10755" max="10755" width="11.6640625" style="581" customWidth="1"/>
    <col min="10756" max="10756" width="9.44140625" style="581" customWidth="1"/>
    <col min="10757" max="10757" width="9.5546875" style="581" customWidth="1"/>
    <col min="10758" max="10759" width="9.44140625" style="581" customWidth="1"/>
    <col min="10760" max="10760" width="9.88671875" style="581" customWidth="1"/>
    <col min="10761" max="10761" width="9.5546875" style="581" customWidth="1"/>
    <col min="10762" max="10762" width="0" style="581" hidden="1" customWidth="1"/>
    <col min="10763" max="10763" width="9.6640625" style="581" customWidth="1"/>
    <col min="10764" max="10768" width="10.109375" style="581" customWidth="1"/>
    <col min="10769" max="10769" width="10.109375" style="581" bestFit="1" customWidth="1"/>
    <col min="10770" max="10773" width="10.109375" style="581" customWidth="1"/>
    <col min="10774" max="10774" width="10.109375" style="581" bestFit="1" customWidth="1"/>
    <col min="10775" max="10778" width="10.109375" style="581" customWidth="1"/>
    <col min="10779" max="10779" width="10.109375" style="581" bestFit="1" customWidth="1"/>
    <col min="10780" max="10998" width="8.88671875" style="581"/>
    <col min="10999" max="10999" width="4.5546875" style="581" bestFit="1" customWidth="1"/>
    <col min="11000" max="11000" width="18.5546875" style="581" customWidth="1"/>
    <col min="11001" max="11001" width="9.33203125" style="581" customWidth="1"/>
    <col min="11002" max="11002" width="10.88671875" style="581" customWidth="1"/>
    <col min="11003" max="11006" width="9.44140625" style="581" customWidth="1"/>
    <col min="11007" max="11008" width="9.88671875" style="581" customWidth="1"/>
    <col min="11009" max="11009" width="8.88671875" style="581" customWidth="1"/>
    <col min="11010" max="11010" width="9.109375" style="581" customWidth="1"/>
    <col min="11011" max="11011" width="11.6640625" style="581" customWidth="1"/>
    <col min="11012" max="11012" width="9.44140625" style="581" customWidth="1"/>
    <col min="11013" max="11013" width="9.5546875" style="581" customWidth="1"/>
    <col min="11014" max="11015" width="9.44140625" style="581" customWidth="1"/>
    <col min="11016" max="11016" width="9.88671875" style="581" customWidth="1"/>
    <col min="11017" max="11017" width="9.5546875" style="581" customWidth="1"/>
    <col min="11018" max="11018" width="0" style="581" hidden="1" customWidth="1"/>
    <col min="11019" max="11019" width="9.6640625" style="581" customWidth="1"/>
    <col min="11020" max="11024" width="10.109375" style="581" customWidth="1"/>
    <col min="11025" max="11025" width="10.109375" style="581" bestFit="1" customWidth="1"/>
    <col min="11026" max="11029" width="10.109375" style="581" customWidth="1"/>
    <col min="11030" max="11030" width="10.109375" style="581" bestFit="1" customWidth="1"/>
    <col min="11031" max="11034" width="10.109375" style="581" customWidth="1"/>
    <col min="11035" max="11035" width="10.109375" style="581" bestFit="1" customWidth="1"/>
    <col min="11036" max="11254" width="8.88671875" style="581"/>
    <col min="11255" max="11255" width="4.5546875" style="581" bestFit="1" customWidth="1"/>
    <col min="11256" max="11256" width="18.5546875" style="581" customWidth="1"/>
    <col min="11257" max="11257" width="9.33203125" style="581" customWidth="1"/>
    <col min="11258" max="11258" width="10.88671875" style="581" customWidth="1"/>
    <col min="11259" max="11262" width="9.44140625" style="581" customWidth="1"/>
    <col min="11263" max="11264" width="9.88671875" style="581" customWidth="1"/>
    <col min="11265" max="11265" width="8.88671875" style="581" customWidth="1"/>
    <col min="11266" max="11266" width="9.109375" style="581" customWidth="1"/>
    <col min="11267" max="11267" width="11.6640625" style="581" customWidth="1"/>
    <col min="11268" max="11268" width="9.44140625" style="581" customWidth="1"/>
    <col min="11269" max="11269" width="9.5546875" style="581" customWidth="1"/>
    <col min="11270" max="11271" width="9.44140625" style="581" customWidth="1"/>
    <col min="11272" max="11272" width="9.88671875" style="581" customWidth="1"/>
    <col min="11273" max="11273" width="9.5546875" style="581" customWidth="1"/>
    <col min="11274" max="11274" width="0" style="581" hidden="1" customWidth="1"/>
    <col min="11275" max="11275" width="9.6640625" style="581" customWidth="1"/>
    <col min="11276" max="11280" width="10.109375" style="581" customWidth="1"/>
    <col min="11281" max="11281" width="10.109375" style="581" bestFit="1" customWidth="1"/>
    <col min="11282" max="11285" width="10.109375" style="581" customWidth="1"/>
    <col min="11286" max="11286" width="10.109375" style="581" bestFit="1" customWidth="1"/>
    <col min="11287" max="11290" width="10.109375" style="581" customWidth="1"/>
    <col min="11291" max="11291" width="10.109375" style="581" bestFit="1" customWidth="1"/>
    <col min="11292" max="11510" width="8.88671875" style="581"/>
    <col min="11511" max="11511" width="4.5546875" style="581" bestFit="1" customWidth="1"/>
    <col min="11512" max="11512" width="18.5546875" style="581" customWidth="1"/>
    <col min="11513" max="11513" width="9.33203125" style="581" customWidth="1"/>
    <col min="11514" max="11514" width="10.88671875" style="581" customWidth="1"/>
    <col min="11515" max="11518" width="9.44140625" style="581" customWidth="1"/>
    <col min="11519" max="11520" width="9.88671875" style="581" customWidth="1"/>
    <col min="11521" max="11521" width="8.88671875" style="581" customWidth="1"/>
    <col min="11522" max="11522" width="9.109375" style="581" customWidth="1"/>
    <col min="11523" max="11523" width="11.6640625" style="581" customWidth="1"/>
    <col min="11524" max="11524" width="9.44140625" style="581" customWidth="1"/>
    <col min="11525" max="11525" width="9.5546875" style="581" customWidth="1"/>
    <col min="11526" max="11527" width="9.44140625" style="581" customWidth="1"/>
    <col min="11528" max="11528" width="9.88671875" style="581" customWidth="1"/>
    <col min="11529" max="11529" width="9.5546875" style="581" customWidth="1"/>
    <col min="11530" max="11530" width="0" style="581" hidden="1" customWidth="1"/>
    <col min="11531" max="11531" width="9.6640625" style="581" customWidth="1"/>
    <col min="11532" max="11536" width="10.109375" style="581" customWidth="1"/>
    <col min="11537" max="11537" width="10.109375" style="581" bestFit="1" customWidth="1"/>
    <col min="11538" max="11541" width="10.109375" style="581" customWidth="1"/>
    <col min="11542" max="11542" width="10.109375" style="581" bestFit="1" customWidth="1"/>
    <col min="11543" max="11546" width="10.109375" style="581" customWidth="1"/>
    <col min="11547" max="11547" width="10.109375" style="581" bestFit="1" customWidth="1"/>
    <col min="11548" max="11766" width="8.88671875" style="581"/>
    <col min="11767" max="11767" width="4.5546875" style="581" bestFit="1" customWidth="1"/>
    <col min="11768" max="11768" width="18.5546875" style="581" customWidth="1"/>
    <col min="11769" max="11769" width="9.33203125" style="581" customWidth="1"/>
    <col min="11770" max="11770" width="10.88671875" style="581" customWidth="1"/>
    <col min="11771" max="11774" width="9.44140625" style="581" customWidth="1"/>
    <col min="11775" max="11776" width="9.88671875" style="581" customWidth="1"/>
    <col min="11777" max="11777" width="8.88671875" style="581" customWidth="1"/>
    <col min="11778" max="11778" width="9.109375" style="581" customWidth="1"/>
    <col min="11779" max="11779" width="11.6640625" style="581" customWidth="1"/>
    <col min="11780" max="11780" width="9.44140625" style="581" customWidth="1"/>
    <col min="11781" max="11781" width="9.5546875" style="581" customWidth="1"/>
    <col min="11782" max="11783" width="9.44140625" style="581" customWidth="1"/>
    <col min="11784" max="11784" width="9.88671875" style="581" customWidth="1"/>
    <col min="11785" max="11785" width="9.5546875" style="581" customWidth="1"/>
    <col min="11786" max="11786" width="0" style="581" hidden="1" customWidth="1"/>
    <col min="11787" max="11787" width="9.6640625" style="581" customWidth="1"/>
    <col min="11788" max="11792" width="10.109375" style="581" customWidth="1"/>
    <col min="11793" max="11793" width="10.109375" style="581" bestFit="1" customWidth="1"/>
    <col min="11794" max="11797" width="10.109375" style="581" customWidth="1"/>
    <col min="11798" max="11798" width="10.109375" style="581" bestFit="1" customWidth="1"/>
    <col min="11799" max="11802" width="10.109375" style="581" customWidth="1"/>
    <col min="11803" max="11803" width="10.109375" style="581" bestFit="1" customWidth="1"/>
    <col min="11804" max="12022" width="8.88671875" style="581"/>
    <col min="12023" max="12023" width="4.5546875" style="581" bestFit="1" customWidth="1"/>
    <col min="12024" max="12024" width="18.5546875" style="581" customWidth="1"/>
    <col min="12025" max="12025" width="9.33203125" style="581" customWidth="1"/>
    <col min="12026" max="12026" width="10.88671875" style="581" customWidth="1"/>
    <col min="12027" max="12030" width="9.44140625" style="581" customWidth="1"/>
    <col min="12031" max="12032" width="9.88671875" style="581" customWidth="1"/>
    <col min="12033" max="12033" width="8.88671875" style="581" customWidth="1"/>
    <col min="12034" max="12034" width="9.109375" style="581" customWidth="1"/>
    <col min="12035" max="12035" width="11.6640625" style="581" customWidth="1"/>
    <col min="12036" max="12036" width="9.44140625" style="581" customWidth="1"/>
    <col min="12037" max="12037" width="9.5546875" style="581" customWidth="1"/>
    <col min="12038" max="12039" width="9.44140625" style="581" customWidth="1"/>
    <col min="12040" max="12040" width="9.88671875" style="581" customWidth="1"/>
    <col min="12041" max="12041" width="9.5546875" style="581" customWidth="1"/>
    <col min="12042" max="12042" width="0" style="581" hidden="1" customWidth="1"/>
    <col min="12043" max="12043" width="9.6640625" style="581" customWidth="1"/>
    <col min="12044" max="12048" width="10.109375" style="581" customWidth="1"/>
    <col min="12049" max="12049" width="10.109375" style="581" bestFit="1" customWidth="1"/>
    <col min="12050" max="12053" width="10.109375" style="581" customWidth="1"/>
    <col min="12054" max="12054" width="10.109375" style="581" bestFit="1" customWidth="1"/>
    <col min="12055" max="12058" width="10.109375" style="581" customWidth="1"/>
    <col min="12059" max="12059" width="10.109375" style="581" bestFit="1" customWidth="1"/>
    <col min="12060" max="12278" width="8.88671875" style="581"/>
    <col min="12279" max="12279" width="4.5546875" style="581" bestFit="1" customWidth="1"/>
    <col min="12280" max="12280" width="18.5546875" style="581" customWidth="1"/>
    <col min="12281" max="12281" width="9.33203125" style="581" customWidth="1"/>
    <col min="12282" max="12282" width="10.88671875" style="581" customWidth="1"/>
    <col min="12283" max="12286" width="9.44140625" style="581" customWidth="1"/>
    <col min="12287" max="12288" width="9.88671875" style="581" customWidth="1"/>
    <col min="12289" max="12289" width="8.88671875" style="581" customWidth="1"/>
    <col min="12290" max="12290" width="9.109375" style="581" customWidth="1"/>
    <col min="12291" max="12291" width="11.6640625" style="581" customWidth="1"/>
    <col min="12292" max="12292" width="9.44140625" style="581" customWidth="1"/>
    <col min="12293" max="12293" width="9.5546875" style="581" customWidth="1"/>
    <col min="12294" max="12295" width="9.44140625" style="581" customWidth="1"/>
    <col min="12296" max="12296" width="9.88671875" style="581" customWidth="1"/>
    <col min="12297" max="12297" width="9.5546875" style="581" customWidth="1"/>
    <col min="12298" max="12298" width="0" style="581" hidden="1" customWidth="1"/>
    <col min="12299" max="12299" width="9.6640625" style="581" customWidth="1"/>
    <col min="12300" max="12304" width="10.109375" style="581" customWidth="1"/>
    <col min="12305" max="12305" width="10.109375" style="581" bestFit="1" customWidth="1"/>
    <col min="12306" max="12309" width="10.109375" style="581" customWidth="1"/>
    <col min="12310" max="12310" width="10.109375" style="581" bestFit="1" customWidth="1"/>
    <col min="12311" max="12314" width="10.109375" style="581" customWidth="1"/>
    <col min="12315" max="12315" width="10.109375" style="581" bestFit="1" customWidth="1"/>
    <col min="12316" max="12534" width="8.88671875" style="581"/>
    <col min="12535" max="12535" width="4.5546875" style="581" bestFit="1" customWidth="1"/>
    <col min="12536" max="12536" width="18.5546875" style="581" customWidth="1"/>
    <col min="12537" max="12537" width="9.33203125" style="581" customWidth="1"/>
    <col min="12538" max="12538" width="10.88671875" style="581" customWidth="1"/>
    <col min="12539" max="12542" width="9.44140625" style="581" customWidth="1"/>
    <col min="12543" max="12544" width="9.88671875" style="581" customWidth="1"/>
    <col min="12545" max="12545" width="8.88671875" style="581" customWidth="1"/>
    <col min="12546" max="12546" width="9.109375" style="581" customWidth="1"/>
    <col min="12547" max="12547" width="11.6640625" style="581" customWidth="1"/>
    <col min="12548" max="12548" width="9.44140625" style="581" customWidth="1"/>
    <col min="12549" max="12549" width="9.5546875" style="581" customWidth="1"/>
    <col min="12550" max="12551" width="9.44140625" style="581" customWidth="1"/>
    <col min="12552" max="12552" width="9.88671875" style="581" customWidth="1"/>
    <col min="12553" max="12553" width="9.5546875" style="581" customWidth="1"/>
    <col min="12554" max="12554" width="0" style="581" hidden="1" customWidth="1"/>
    <col min="12555" max="12555" width="9.6640625" style="581" customWidth="1"/>
    <col min="12556" max="12560" width="10.109375" style="581" customWidth="1"/>
    <col min="12561" max="12561" width="10.109375" style="581" bestFit="1" customWidth="1"/>
    <col min="12562" max="12565" width="10.109375" style="581" customWidth="1"/>
    <col min="12566" max="12566" width="10.109375" style="581" bestFit="1" customWidth="1"/>
    <col min="12567" max="12570" width="10.109375" style="581" customWidth="1"/>
    <col min="12571" max="12571" width="10.109375" style="581" bestFit="1" customWidth="1"/>
    <col min="12572" max="12790" width="8.88671875" style="581"/>
    <col min="12791" max="12791" width="4.5546875" style="581" bestFit="1" customWidth="1"/>
    <col min="12792" max="12792" width="18.5546875" style="581" customWidth="1"/>
    <col min="12793" max="12793" width="9.33203125" style="581" customWidth="1"/>
    <col min="12794" max="12794" width="10.88671875" style="581" customWidth="1"/>
    <col min="12795" max="12798" width="9.44140625" style="581" customWidth="1"/>
    <col min="12799" max="12800" width="9.88671875" style="581" customWidth="1"/>
    <col min="12801" max="12801" width="8.88671875" style="581" customWidth="1"/>
    <col min="12802" max="12802" width="9.109375" style="581" customWidth="1"/>
    <col min="12803" max="12803" width="11.6640625" style="581" customWidth="1"/>
    <col min="12804" max="12804" width="9.44140625" style="581" customWidth="1"/>
    <col min="12805" max="12805" width="9.5546875" style="581" customWidth="1"/>
    <col min="12806" max="12807" width="9.44140625" style="581" customWidth="1"/>
    <col min="12808" max="12808" width="9.88671875" style="581" customWidth="1"/>
    <col min="12809" max="12809" width="9.5546875" style="581" customWidth="1"/>
    <col min="12810" max="12810" width="0" style="581" hidden="1" customWidth="1"/>
    <col min="12811" max="12811" width="9.6640625" style="581" customWidth="1"/>
    <col min="12812" max="12816" width="10.109375" style="581" customWidth="1"/>
    <col min="12817" max="12817" width="10.109375" style="581" bestFit="1" customWidth="1"/>
    <col min="12818" max="12821" width="10.109375" style="581" customWidth="1"/>
    <col min="12822" max="12822" width="10.109375" style="581" bestFit="1" customWidth="1"/>
    <col min="12823" max="12826" width="10.109375" style="581" customWidth="1"/>
    <col min="12827" max="12827" width="10.109375" style="581" bestFit="1" customWidth="1"/>
    <col min="12828" max="13046" width="8.88671875" style="581"/>
    <col min="13047" max="13047" width="4.5546875" style="581" bestFit="1" customWidth="1"/>
    <col min="13048" max="13048" width="18.5546875" style="581" customWidth="1"/>
    <col min="13049" max="13049" width="9.33203125" style="581" customWidth="1"/>
    <col min="13050" max="13050" width="10.88671875" style="581" customWidth="1"/>
    <col min="13051" max="13054" width="9.44140625" style="581" customWidth="1"/>
    <col min="13055" max="13056" width="9.88671875" style="581" customWidth="1"/>
    <col min="13057" max="13057" width="8.88671875" style="581" customWidth="1"/>
    <col min="13058" max="13058" width="9.109375" style="581" customWidth="1"/>
    <col min="13059" max="13059" width="11.6640625" style="581" customWidth="1"/>
    <col min="13060" max="13060" width="9.44140625" style="581" customWidth="1"/>
    <col min="13061" max="13061" width="9.5546875" style="581" customWidth="1"/>
    <col min="13062" max="13063" width="9.44140625" style="581" customWidth="1"/>
    <col min="13064" max="13064" width="9.88671875" style="581" customWidth="1"/>
    <col min="13065" max="13065" width="9.5546875" style="581" customWidth="1"/>
    <col min="13066" max="13066" width="0" style="581" hidden="1" customWidth="1"/>
    <col min="13067" max="13067" width="9.6640625" style="581" customWidth="1"/>
    <col min="13068" max="13072" width="10.109375" style="581" customWidth="1"/>
    <col min="13073" max="13073" width="10.109375" style="581" bestFit="1" customWidth="1"/>
    <col min="13074" max="13077" width="10.109375" style="581" customWidth="1"/>
    <col min="13078" max="13078" width="10.109375" style="581" bestFit="1" customWidth="1"/>
    <col min="13079" max="13082" width="10.109375" style="581" customWidth="1"/>
    <col min="13083" max="13083" width="10.109375" style="581" bestFit="1" customWidth="1"/>
    <col min="13084" max="13302" width="8.88671875" style="581"/>
    <col min="13303" max="13303" width="4.5546875" style="581" bestFit="1" customWidth="1"/>
    <col min="13304" max="13304" width="18.5546875" style="581" customWidth="1"/>
    <col min="13305" max="13305" width="9.33203125" style="581" customWidth="1"/>
    <col min="13306" max="13306" width="10.88671875" style="581" customWidth="1"/>
    <col min="13307" max="13310" width="9.44140625" style="581" customWidth="1"/>
    <col min="13311" max="13312" width="9.88671875" style="581" customWidth="1"/>
    <col min="13313" max="13313" width="8.88671875" style="581" customWidth="1"/>
    <col min="13314" max="13314" width="9.109375" style="581" customWidth="1"/>
    <col min="13315" max="13315" width="11.6640625" style="581" customWidth="1"/>
    <col min="13316" max="13316" width="9.44140625" style="581" customWidth="1"/>
    <col min="13317" max="13317" width="9.5546875" style="581" customWidth="1"/>
    <col min="13318" max="13319" width="9.44140625" style="581" customWidth="1"/>
    <col min="13320" max="13320" width="9.88671875" style="581" customWidth="1"/>
    <col min="13321" max="13321" width="9.5546875" style="581" customWidth="1"/>
    <col min="13322" max="13322" width="0" style="581" hidden="1" customWidth="1"/>
    <col min="13323" max="13323" width="9.6640625" style="581" customWidth="1"/>
    <col min="13324" max="13328" width="10.109375" style="581" customWidth="1"/>
    <col min="13329" max="13329" width="10.109375" style="581" bestFit="1" customWidth="1"/>
    <col min="13330" max="13333" width="10.109375" style="581" customWidth="1"/>
    <col min="13334" max="13334" width="10.109375" style="581" bestFit="1" customWidth="1"/>
    <col min="13335" max="13338" width="10.109375" style="581" customWidth="1"/>
    <col min="13339" max="13339" width="10.109375" style="581" bestFit="1" customWidth="1"/>
    <col min="13340" max="13558" width="8.88671875" style="581"/>
    <col min="13559" max="13559" width="4.5546875" style="581" bestFit="1" customWidth="1"/>
    <col min="13560" max="13560" width="18.5546875" style="581" customWidth="1"/>
    <col min="13561" max="13561" width="9.33203125" style="581" customWidth="1"/>
    <col min="13562" max="13562" width="10.88671875" style="581" customWidth="1"/>
    <col min="13563" max="13566" width="9.44140625" style="581" customWidth="1"/>
    <col min="13567" max="13568" width="9.88671875" style="581" customWidth="1"/>
    <col min="13569" max="13569" width="8.88671875" style="581" customWidth="1"/>
    <col min="13570" max="13570" width="9.109375" style="581" customWidth="1"/>
    <col min="13571" max="13571" width="11.6640625" style="581" customWidth="1"/>
    <col min="13572" max="13572" width="9.44140625" style="581" customWidth="1"/>
    <col min="13573" max="13573" width="9.5546875" style="581" customWidth="1"/>
    <col min="13574" max="13575" width="9.44140625" style="581" customWidth="1"/>
    <col min="13576" max="13576" width="9.88671875" style="581" customWidth="1"/>
    <col min="13577" max="13577" width="9.5546875" style="581" customWidth="1"/>
    <col min="13578" max="13578" width="0" style="581" hidden="1" customWidth="1"/>
    <col min="13579" max="13579" width="9.6640625" style="581" customWidth="1"/>
    <col min="13580" max="13584" width="10.109375" style="581" customWidth="1"/>
    <col min="13585" max="13585" width="10.109375" style="581" bestFit="1" customWidth="1"/>
    <col min="13586" max="13589" width="10.109375" style="581" customWidth="1"/>
    <col min="13590" max="13590" width="10.109375" style="581" bestFit="1" customWidth="1"/>
    <col min="13591" max="13594" width="10.109375" style="581" customWidth="1"/>
    <col min="13595" max="13595" width="10.109375" style="581" bestFit="1" customWidth="1"/>
    <col min="13596" max="13814" width="8.88671875" style="581"/>
    <col min="13815" max="13815" width="4.5546875" style="581" bestFit="1" customWidth="1"/>
    <col min="13816" max="13816" width="18.5546875" style="581" customWidth="1"/>
    <col min="13817" max="13817" width="9.33203125" style="581" customWidth="1"/>
    <col min="13818" max="13818" width="10.88671875" style="581" customWidth="1"/>
    <col min="13819" max="13822" width="9.44140625" style="581" customWidth="1"/>
    <col min="13823" max="13824" width="9.88671875" style="581" customWidth="1"/>
    <col min="13825" max="13825" width="8.88671875" style="581" customWidth="1"/>
    <col min="13826" max="13826" width="9.109375" style="581" customWidth="1"/>
    <col min="13827" max="13827" width="11.6640625" style="581" customWidth="1"/>
    <col min="13828" max="13828" width="9.44140625" style="581" customWidth="1"/>
    <col min="13829" max="13829" width="9.5546875" style="581" customWidth="1"/>
    <col min="13830" max="13831" width="9.44140625" style="581" customWidth="1"/>
    <col min="13832" max="13832" width="9.88671875" style="581" customWidth="1"/>
    <col min="13833" max="13833" width="9.5546875" style="581" customWidth="1"/>
    <col min="13834" max="13834" width="0" style="581" hidden="1" customWidth="1"/>
    <col min="13835" max="13835" width="9.6640625" style="581" customWidth="1"/>
    <col min="13836" max="13840" width="10.109375" style="581" customWidth="1"/>
    <col min="13841" max="13841" width="10.109375" style="581" bestFit="1" customWidth="1"/>
    <col min="13842" max="13845" width="10.109375" style="581" customWidth="1"/>
    <col min="13846" max="13846" width="10.109375" style="581" bestFit="1" customWidth="1"/>
    <col min="13847" max="13850" width="10.109375" style="581" customWidth="1"/>
    <col min="13851" max="13851" width="10.109375" style="581" bestFit="1" customWidth="1"/>
    <col min="13852" max="14070" width="8.88671875" style="581"/>
    <col min="14071" max="14071" width="4.5546875" style="581" bestFit="1" customWidth="1"/>
    <col min="14072" max="14072" width="18.5546875" style="581" customWidth="1"/>
    <col min="14073" max="14073" width="9.33203125" style="581" customWidth="1"/>
    <col min="14074" max="14074" width="10.88671875" style="581" customWidth="1"/>
    <col min="14075" max="14078" width="9.44140625" style="581" customWidth="1"/>
    <col min="14079" max="14080" width="9.88671875" style="581" customWidth="1"/>
    <col min="14081" max="14081" width="8.88671875" style="581" customWidth="1"/>
    <col min="14082" max="14082" width="9.109375" style="581" customWidth="1"/>
    <col min="14083" max="14083" width="11.6640625" style="581" customWidth="1"/>
    <col min="14084" max="14084" width="9.44140625" style="581" customWidth="1"/>
    <col min="14085" max="14085" width="9.5546875" style="581" customWidth="1"/>
    <col min="14086" max="14087" width="9.44140625" style="581" customWidth="1"/>
    <col min="14088" max="14088" width="9.88671875" style="581" customWidth="1"/>
    <col min="14089" max="14089" width="9.5546875" style="581" customWidth="1"/>
    <col min="14090" max="14090" width="0" style="581" hidden="1" customWidth="1"/>
    <col min="14091" max="14091" width="9.6640625" style="581" customWidth="1"/>
    <col min="14092" max="14096" width="10.109375" style="581" customWidth="1"/>
    <col min="14097" max="14097" width="10.109375" style="581" bestFit="1" customWidth="1"/>
    <col min="14098" max="14101" width="10.109375" style="581" customWidth="1"/>
    <col min="14102" max="14102" width="10.109375" style="581" bestFit="1" customWidth="1"/>
    <col min="14103" max="14106" width="10.109375" style="581" customWidth="1"/>
    <col min="14107" max="14107" width="10.109375" style="581" bestFit="1" customWidth="1"/>
    <col min="14108" max="14326" width="8.88671875" style="581"/>
    <col min="14327" max="14327" width="4.5546875" style="581" bestFit="1" customWidth="1"/>
    <col min="14328" max="14328" width="18.5546875" style="581" customWidth="1"/>
    <col min="14329" max="14329" width="9.33203125" style="581" customWidth="1"/>
    <col min="14330" max="14330" width="10.88671875" style="581" customWidth="1"/>
    <col min="14331" max="14334" width="9.44140625" style="581" customWidth="1"/>
    <col min="14335" max="14336" width="9.88671875" style="581" customWidth="1"/>
    <col min="14337" max="14337" width="8.88671875" style="581" customWidth="1"/>
    <col min="14338" max="14338" width="9.109375" style="581" customWidth="1"/>
    <col min="14339" max="14339" width="11.6640625" style="581" customWidth="1"/>
    <col min="14340" max="14340" width="9.44140625" style="581" customWidth="1"/>
    <col min="14341" max="14341" width="9.5546875" style="581" customWidth="1"/>
    <col min="14342" max="14343" width="9.44140625" style="581" customWidth="1"/>
    <col min="14344" max="14344" width="9.88671875" style="581" customWidth="1"/>
    <col min="14345" max="14345" width="9.5546875" style="581" customWidth="1"/>
    <col min="14346" max="14346" width="0" style="581" hidden="1" customWidth="1"/>
    <col min="14347" max="14347" width="9.6640625" style="581" customWidth="1"/>
    <col min="14348" max="14352" width="10.109375" style="581" customWidth="1"/>
    <col min="14353" max="14353" width="10.109375" style="581" bestFit="1" customWidth="1"/>
    <col min="14354" max="14357" width="10.109375" style="581" customWidth="1"/>
    <col min="14358" max="14358" width="10.109375" style="581" bestFit="1" customWidth="1"/>
    <col min="14359" max="14362" width="10.109375" style="581" customWidth="1"/>
    <col min="14363" max="14363" width="10.109375" style="581" bestFit="1" customWidth="1"/>
    <col min="14364" max="14582" width="8.88671875" style="581"/>
    <col min="14583" max="14583" width="4.5546875" style="581" bestFit="1" customWidth="1"/>
    <col min="14584" max="14584" width="18.5546875" style="581" customWidth="1"/>
    <col min="14585" max="14585" width="9.33203125" style="581" customWidth="1"/>
    <col min="14586" max="14586" width="10.88671875" style="581" customWidth="1"/>
    <col min="14587" max="14590" width="9.44140625" style="581" customWidth="1"/>
    <col min="14591" max="14592" width="9.88671875" style="581" customWidth="1"/>
    <col min="14593" max="14593" width="8.88671875" style="581" customWidth="1"/>
    <col min="14594" max="14594" width="9.109375" style="581" customWidth="1"/>
    <col min="14595" max="14595" width="11.6640625" style="581" customWidth="1"/>
    <col min="14596" max="14596" width="9.44140625" style="581" customWidth="1"/>
    <col min="14597" max="14597" width="9.5546875" style="581" customWidth="1"/>
    <col min="14598" max="14599" width="9.44140625" style="581" customWidth="1"/>
    <col min="14600" max="14600" width="9.88671875" style="581" customWidth="1"/>
    <col min="14601" max="14601" width="9.5546875" style="581" customWidth="1"/>
    <col min="14602" max="14602" width="0" style="581" hidden="1" customWidth="1"/>
    <col min="14603" max="14603" width="9.6640625" style="581" customWidth="1"/>
    <col min="14604" max="14608" width="10.109375" style="581" customWidth="1"/>
    <col min="14609" max="14609" width="10.109375" style="581" bestFit="1" customWidth="1"/>
    <col min="14610" max="14613" width="10.109375" style="581" customWidth="1"/>
    <col min="14614" max="14614" width="10.109375" style="581" bestFit="1" customWidth="1"/>
    <col min="14615" max="14618" width="10.109375" style="581" customWidth="1"/>
    <col min="14619" max="14619" width="10.109375" style="581" bestFit="1" customWidth="1"/>
    <col min="14620" max="14838" width="8.88671875" style="581"/>
    <col min="14839" max="14839" width="4.5546875" style="581" bestFit="1" customWidth="1"/>
    <col min="14840" max="14840" width="18.5546875" style="581" customWidth="1"/>
    <col min="14841" max="14841" width="9.33203125" style="581" customWidth="1"/>
    <col min="14842" max="14842" width="10.88671875" style="581" customWidth="1"/>
    <col min="14843" max="14846" width="9.44140625" style="581" customWidth="1"/>
    <col min="14847" max="14848" width="9.88671875" style="581" customWidth="1"/>
    <col min="14849" max="14849" width="8.88671875" style="581" customWidth="1"/>
    <col min="14850" max="14850" width="9.109375" style="581" customWidth="1"/>
    <col min="14851" max="14851" width="11.6640625" style="581" customWidth="1"/>
    <col min="14852" max="14852" width="9.44140625" style="581" customWidth="1"/>
    <col min="14853" max="14853" width="9.5546875" style="581" customWidth="1"/>
    <col min="14854" max="14855" width="9.44140625" style="581" customWidth="1"/>
    <col min="14856" max="14856" width="9.88671875" style="581" customWidth="1"/>
    <col min="14857" max="14857" width="9.5546875" style="581" customWidth="1"/>
    <col min="14858" max="14858" width="0" style="581" hidden="1" customWidth="1"/>
    <col min="14859" max="14859" width="9.6640625" style="581" customWidth="1"/>
    <col min="14860" max="14864" width="10.109375" style="581" customWidth="1"/>
    <col min="14865" max="14865" width="10.109375" style="581" bestFit="1" customWidth="1"/>
    <col min="14866" max="14869" width="10.109375" style="581" customWidth="1"/>
    <col min="14870" max="14870" width="10.109375" style="581" bestFit="1" customWidth="1"/>
    <col min="14871" max="14874" width="10.109375" style="581" customWidth="1"/>
    <col min="14875" max="14875" width="10.109375" style="581" bestFit="1" customWidth="1"/>
    <col min="14876" max="15094" width="8.88671875" style="581"/>
    <col min="15095" max="15095" width="4.5546875" style="581" bestFit="1" customWidth="1"/>
    <col min="15096" max="15096" width="18.5546875" style="581" customWidth="1"/>
    <col min="15097" max="15097" width="9.33203125" style="581" customWidth="1"/>
    <col min="15098" max="15098" width="10.88671875" style="581" customWidth="1"/>
    <col min="15099" max="15102" width="9.44140625" style="581" customWidth="1"/>
    <col min="15103" max="15104" width="9.88671875" style="581" customWidth="1"/>
    <col min="15105" max="15105" width="8.88671875" style="581" customWidth="1"/>
    <col min="15106" max="15106" width="9.109375" style="581" customWidth="1"/>
    <col min="15107" max="15107" width="11.6640625" style="581" customWidth="1"/>
    <col min="15108" max="15108" width="9.44140625" style="581" customWidth="1"/>
    <col min="15109" max="15109" width="9.5546875" style="581" customWidth="1"/>
    <col min="15110" max="15111" width="9.44140625" style="581" customWidth="1"/>
    <col min="15112" max="15112" width="9.88671875" style="581" customWidth="1"/>
    <col min="15113" max="15113" width="9.5546875" style="581" customWidth="1"/>
    <col min="15114" max="15114" width="0" style="581" hidden="1" customWidth="1"/>
    <col min="15115" max="15115" width="9.6640625" style="581" customWidth="1"/>
    <col min="15116" max="15120" width="10.109375" style="581" customWidth="1"/>
    <col min="15121" max="15121" width="10.109375" style="581" bestFit="1" customWidth="1"/>
    <col min="15122" max="15125" width="10.109375" style="581" customWidth="1"/>
    <col min="15126" max="15126" width="10.109375" style="581" bestFit="1" customWidth="1"/>
    <col min="15127" max="15130" width="10.109375" style="581" customWidth="1"/>
    <col min="15131" max="15131" width="10.109375" style="581" bestFit="1" customWidth="1"/>
    <col min="15132" max="15350" width="8.88671875" style="581"/>
    <col min="15351" max="15351" width="4.5546875" style="581" bestFit="1" customWidth="1"/>
    <col min="15352" max="15352" width="18.5546875" style="581" customWidth="1"/>
    <col min="15353" max="15353" width="9.33203125" style="581" customWidth="1"/>
    <col min="15354" max="15354" width="10.88671875" style="581" customWidth="1"/>
    <col min="15355" max="15358" width="9.44140625" style="581" customWidth="1"/>
    <col min="15359" max="15360" width="9.88671875" style="581" customWidth="1"/>
    <col min="15361" max="15361" width="8.88671875" style="581" customWidth="1"/>
    <col min="15362" max="15362" width="9.109375" style="581" customWidth="1"/>
    <col min="15363" max="15363" width="11.6640625" style="581" customWidth="1"/>
    <col min="15364" max="15364" width="9.44140625" style="581" customWidth="1"/>
    <col min="15365" max="15365" width="9.5546875" style="581" customWidth="1"/>
    <col min="15366" max="15367" width="9.44140625" style="581" customWidth="1"/>
    <col min="15368" max="15368" width="9.88671875" style="581" customWidth="1"/>
    <col min="15369" max="15369" width="9.5546875" style="581" customWidth="1"/>
    <col min="15370" max="15370" width="0" style="581" hidden="1" customWidth="1"/>
    <col min="15371" max="15371" width="9.6640625" style="581" customWidth="1"/>
    <col min="15372" max="15376" width="10.109375" style="581" customWidth="1"/>
    <col min="15377" max="15377" width="10.109375" style="581" bestFit="1" customWidth="1"/>
    <col min="15378" max="15381" width="10.109375" style="581" customWidth="1"/>
    <col min="15382" max="15382" width="10.109375" style="581" bestFit="1" customWidth="1"/>
    <col min="15383" max="15386" width="10.109375" style="581" customWidth="1"/>
    <col min="15387" max="15387" width="10.109375" style="581" bestFit="1" customWidth="1"/>
    <col min="15388" max="15606" width="8.88671875" style="581"/>
    <col min="15607" max="15607" width="4.5546875" style="581" bestFit="1" customWidth="1"/>
    <col min="15608" max="15608" width="18.5546875" style="581" customWidth="1"/>
    <col min="15609" max="15609" width="9.33203125" style="581" customWidth="1"/>
    <col min="15610" max="15610" width="10.88671875" style="581" customWidth="1"/>
    <col min="15611" max="15614" width="9.44140625" style="581" customWidth="1"/>
    <col min="15615" max="15616" width="9.88671875" style="581" customWidth="1"/>
    <col min="15617" max="15617" width="8.88671875" style="581" customWidth="1"/>
    <col min="15618" max="15618" width="9.109375" style="581" customWidth="1"/>
    <col min="15619" max="15619" width="11.6640625" style="581" customWidth="1"/>
    <col min="15620" max="15620" width="9.44140625" style="581" customWidth="1"/>
    <col min="15621" max="15621" width="9.5546875" style="581" customWidth="1"/>
    <col min="15622" max="15623" width="9.44140625" style="581" customWidth="1"/>
    <col min="15624" max="15624" width="9.88671875" style="581" customWidth="1"/>
    <col min="15625" max="15625" width="9.5546875" style="581" customWidth="1"/>
    <col min="15626" max="15626" width="0" style="581" hidden="1" customWidth="1"/>
    <col min="15627" max="15627" width="9.6640625" style="581" customWidth="1"/>
    <col min="15628" max="15632" width="10.109375" style="581" customWidth="1"/>
    <col min="15633" max="15633" width="10.109375" style="581" bestFit="1" customWidth="1"/>
    <col min="15634" max="15637" width="10.109375" style="581" customWidth="1"/>
    <col min="15638" max="15638" width="10.109375" style="581" bestFit="1" customWidth="1"/>
    <col min="15639" max="15642" width="10.109375" style="581" customWidth="1"/>
    <col min="15643" max="15643" width="10.109375" style="581" bestFit="1" customWidth="1"/>
    <col min="15644" max="15862" width="8.88671875" style="581"/>
    <col min="15863" max="15863" width="4.5546875" style="581" bestFit="1" customWidth="1"/>
    <col min="15864" max="15864" width="18.5546875" style="581" customWidth="1"/>
    <col min="15865" max="15865" width="9.33203125" style="581" customWidth="1"/>
    <col min="15866" max="15866" width="10.88671875" style="581" customWidth="1"/>
    <col min="15867" max="15870" width="9.44140625" style="581" customWidth="1"/>
    <col min="15871" max="15872" width="9.88671875" style="581" customWidth="1"/>
    <col min="15873" max="15873" width="8.88671875" style="581" customWidth="1"/>
    <col min="15874" max="15874" width="9.109375" style="581" customWidth="1"/>
    <col min="15875" max="15875" width="11.6640625" style="581" customWidth="1"/>
    <col min="15876" max="15876" width="9.44140625" style="581" customWidth="1"/>
    <col min="15877" max="15877" width="9.5546875" style="581" customWidth="1"/>
    <col min="15878" max="15879" width="9.44140625" style="581" customWidth="1"/>
    <col min="15880" max="15880" width="9.88671875" style="581" customWidth="1"/>
    <col min="15881" max="15881" width="9.5546875" style="581" customWidth="1"/>
    <col min="15882" max="15882" width="0" style="581" hidden="1" customWidth="1"/>
    <col min="15883" max="15883" width="9.6640625" style="581" customWidth="1"/>
    <col min="15884" max="15888" width="10.109375" style="581" customWidth="1"/>
    <col min="15889" max="15889" width="10.109375" style="581" bestFit="1" customWidth="1"/>
    <col min="15890" max="15893" width="10.109375" style="581" customWidth="1"/>
    <col min="15894" max="15894" width="10.109375" style="581" bestFit="1" customWidth="1"/>
    <col min="15895" max="15898" width="10.109375" style="581" customWidth="1"/>
    <col min="15899" max="15899" width="10.109375" style="581" bestFit="1" customWidth="1"/>
    <col min="15900" max="16118" width="8.88671875" style="581"/>
    <col min="16119" max="16119" width="4.5546875" style="581" bestFit="1" customWidth="1"/>
    <col min="16120" max="16120" width="18.5546875" style="581" customWidth="1"/>
    <col min="16121" max="16121" width="9.33203125" style="581" customWidth="1"/>
    <col min="16122" max="16122" width="10.88671875" style="581" customWidth="1"/>
    <col min="16123" max="16126" width="9.44140625" style="581" customWidth="1"/>
    <col min="16127" max="16128" width="9.88671875" style="581" customWidth="1"/>
    <col min="16129" max="16129" width="8.88671875" style="581" customWidth="1"/>
    <col min="16130" max="16130" width="9.109375" style="581" customWidth="1"/>
    <col min="16131" max="16131" width="11.6640625" style="581" customWidth="1"/>
    <col min="16132" max="16132" width="9.44140625" style="581" customWidth="1"/>
    <col min="16133" max="16133" width="9.5546875" style="581" customWidth="1"/>
    <col min="16134" max="16135" width="9.44140625" style="581" customWidth="1"/>
    <col min="16136" max="16136" width="9.88671875" style="581" customWidth="1"/>
    <col min="16137" max="16137" width="9.5546875" style="581" customWidth="1"/>
    <col min="16138" max="16138" width="0" style="581" hidden="1" customWidth="1"/>
    <col min="16139" max="16139" width="9.6640625" style="581" customWidth="1"/>
    <col min="16140" max="16144" width="10.109375" style="581" customWidth="1"/>
    <col min="16145" max="16145" width="10.109375" style="581" bestFit="1" customWidth="1"/>
    <col min="16146" max="16149" width="10.109375" style="581" customWidth="1"/>
    <col min="16150" max="16150" width="10.109375" style="581" bestFit="1" customWidth="1"/>
    <col min="16151" max="16154" width="10.109375" style="581" customWidth="1"/>
    <col min="16155" max="16155" width="10.109375" style="581" bestFit="1" customWidth="1"/>
    <col min="16156" max="16384" width="8.88671875" style="581"/>
  </cols>
  <sheetData>
    <row r="1" spans="1:40" x14ac:dyDescent="0.35">
      <c r="A1" s="682" t="s">
        <v>335</v>
      </c>
      <c r="B1" s="682"/>
      <c r="C1" s="682"/>
      <c r="D1" s="682"/>
      <c r="E1" s="682"/>
      <c r="F1" s="682"/>
      <c r="G1" s="682"/>
      <c r="H1" s="682"/>
      <c r="I1" s="682"/>
      <c r="J1" s="682"/>
      <c r="K1" s="682"/>
      <c r="L1" s="682"/>
      <c r="M1" s="682"/>
      <c r="AD1" s="683" t="s">
        <v>1048</v>
      </c>
      <c r="AE1" s="683"/>
      <c r="AF1" s="683"/>
      <c r="AG1" s="683"/>
      <c r="AH1" s="683"/>
      <c r="AI1" s="683"/>
      <c r="AJ1" s="683"/>
      <c r="AK1" s="683"/>
      <c r="AL1" s="683"/>
      <c r="AM1" s="683"/>
    </row>
    <row r="2" spans="1:40" x14ac:dyDescent="0.35">
      <c r="A2" s="579"/>
      <c r="B2" s="582"/>
      <c r="C2" s="636"/>
      <c r="D2" s="579"/>
      <c r="E2" s="579"/>
      <c r="G2" s="579"/>
      <c r="H2" s="579"/>
      <c r="I2" s="579"/>
      <c r="J2" s="579"/>
      <c r="K2" s="579"/>
      <c r="L2" s="579"/>
      <c r="M2" s="579"/>
      <c r="AE2" s="579"/>
      <c r="AF2" s="579"/>
      <c r="AH2" s="579"/>
      <c r="AI2" s="579"/>
      <c r="AK2" s="579"/>
      <c r="AL2" s="579"/>
      <c r="AM2" s="579"/>
    </row>
    <row r="3" spans="1:40" ht="46.95" customHeight="1" x14ac:dyDescent="0.35">
      <c r="A3" s="682" t="s">
        <v>1049</v>
      </c>
      <c r="B3" s="682"/>
      <c r="C3" s="682"/>
      <c r="D3" s="682"/>
      <c r="E3" s="682"/>
      <c r="F3" s="682"/>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row>
    <row r="4" spans="1:40" ht="22.95" customHeight="1" x14ac:dyDescent="0.35">
      <c r="A4" s="684" t="s">
        <v>1067</v>
      </c>
      <c r="B4" s="684"/>
      <c r="C4" s="684"/>
      <c r="D4" s="684"/>
      <c r="E4" s="684"/>
      <c r="F4" s="684"/>
      <c r="G4" s="684"/>
      <c r="H4" s="684"/>
      <c r="I4" s="684"/>
      <c r="J4" s="684"/>
      <c r="K4" s="684"/>
      <c r="L4" s="684"/>
      <c r="M4" s="684"/>
      <c r="N4" s="684"/>
      <c r="O4" s="684"/>
      <c r="P4" s="684"/>
      <c r="Q4" s="684"/>
      <c r="R4" s="684"/>
      <c r="S4" s="684"/>
      <c r="T4" s="684"/>
      <c r="U4" s="684"/>
      <c r="V4" s="684"/>
      <c r="W4" s="684"/>
      <c r="X4" s="684"/>
      <c r="Y4" s="684"/>
      <c r="Z4" s="684"/>
      <c r="AA4" s="684"/>
      <c r="AB4" s="684"/>
      <c r="AC4" s="684"/>
      <c r="AD4" s="684"/>
      <c r="AE4" s="684"/>
      <c r="AF4" s="684"/>
      <c r="AG4" s="684"/>
      <c r="AH4" s="684"/>
      <c r="AI4" s="684"/>
      <c r="AJ4" s="684"/>
      <c r="AK4" s="684"/>
      <c r="AL4" s="684"/>
      <c r="AM4" s="684"/>
      <c r="AN4" s="581"/>
    </row>
    <row r="5" spans="1:40" ht="9" customHeight="1" x14ac:dyDescent="0.35">
      <c r="A5" s="635"/>
      <c r="B5" s="635"/>
      <c r="C5" s="637"/>
      <c r="D5" s="635"/>
      <c r="E5" s="635"/>
      <c r="F5" s="635"/>
      <c r="G5" s="635"/>
      <c r="H5" s="635"/>
      <c r="I5" s="635"/>
      <c r="J5" s="635"/>
      <c r="K5" s="635"/>
      <c r="L5" s="635"/>
      <c r="M5" s="635"/>
      <c r="N5" s="635"/>
      <c r="O5" s="635"/>
      <c r="P5" s="635"/>
      <c r="Q5" s="635"/>
      <c r="R5" s="635"/>
      <c r="S5" s="635"/>
      <c r="T5" s="635"/>
      <c r="U5" s="635"/>
      <c r="V5" s="635"/>
      <c r="W5" s="635"/>
      <c r="X5" s="635"/>
      <c r="Y5" s="635"/>
      <c r="Z5" s="635"/>
      <c r="AA5" s="635"/>
      <c r="AB5" s="635"/>
      <c r="AC5" s="635"/>
      <c r="AD5" s="635"/>
      <c r="AE5" s="635"/>
      <c r="AF5" s="635"/>
      <c r="AG5" s="635"/>
      <c r="AH5" s="635"/>
      <c r="AI5" s="635"/>
      <c r="AJ5" s="635"/>
      <c r="AK5" s="635"/>
      <c r="AL5" s="635"/>
      <c r="AM5" s="581"/>
      <c r="AN5" s="581"/>
    </row>
    <row r="6" spans="1:40" s="152" customFormat="1" ht="48.6" customHeight="1" x14ac:dyDescent="0.25">
      <c r="A6" s="677" t="s">
        <v>0</v>
      </c>
      <c r="B6" s="680" t="s">
        <v>685</v>
      </c>
      <c r="C6" s="686" t="s">
        <v>686</v>
      </c>
      <c r="D6" s="678" t="s">
        <v>687</v>
      </c>
      <c r="E6" s="678" t="s">
        <v>688</v>
      </c>
      <c r="F6" s="674" t="s">
        <v>689</v>
      </c>
      <c r="G6" s="675"/>
      <c r="H6" s="675"/>
      <c r="I6" s="675"/>
      <c r="J6" s="675"/>
      <c r="K6" s="675"/>
      <c r="L6" s="675"/>
      <c r="M6" s="675"/>
      <c r="N6" s="676"/>
      <c r="O6" s="674" t="s">
        <v>690</v>
      </c>
      <c r="P6" s="675"/>
      <c r="Q6" s="675"/>
      <c r="R6" s="675"/>
      <c r="S6" s="675"/>
      <c r="T6" s="675"/>
      <c r="U6" s="675"/>
      <c r="V6" s="675"/>
      <c r="W6" s="675"/>
      <c r="X6" s="675"/>
      <c r="Y6" s="675"/>
      <c r="Z6" s="676"/>
      <c r="AA6" s="674" t="s">
        <v>691</v>
      </c>
      <c r="AB6" s="675"/>
      <c r="AC6" s="675"/>
      <c r="AD6" s="675"/>
      <c r="AE6" s="675"/>
      <c r="AF6" s="675"/>
      <c r="AG6" s="675"/>
      <c r="AH6" s="675"/>
      <c r="AI6" s="675"/>
      <c r="AJ6" s="675"/>
      <c r="AK6" s="675"/>
      <c r="AL6" s="676"/>
      <c r="AM6" s="680" t="s">
        <v>692</v>
      </c>
      <c r="AN6" s="681" t="s">
        <v>1070</v>
      </c>
    </row>
    <row r="7" spans="1:40" s="152" customFormat="1" ht="76.2" customHeight="1" x14ac:dyDescent="0.25">
      <c r="A7" s="677"/>
      <c r="B7" s="685"/>
      <c r="C7" s="687"/>
      <c r="D7" s="689"/>
      <c r="E7" s="689"/>
      <c r="F7" s="690" t="s">
        <v>693</v>
      </c>
      <c r="G7" s="678" t="s">
        <v>694</v>
      </c>
      <c r="H7" s="678" t="s">
        <v>695</v>
      </c>
      <c r="I7" s="633"/>
      <c r="J7" s="633"/>
      <c r="K7" s="678" t="s">
        <v>696</v>
      </c>
      <c r="L7" s="678" t="s">
        <v>1043</v>
      </c>
      <c r="M7" s="680" t="s">
        <v>697</v>
      </c>
      <c r="N7" s="680" t="s">
        <v>698</v>
      </c>
      <c r="O7" s="677" t="s">
        <v>1045</v>
      </c>
      <c r="P7" s="677"/>
      <c r="Q7" s="677"/>
      <c r="R7" s="677" t="s">
        <v>699</v>
      </c>
      <c r="S7" s="677"/>
      <c r="T7" s="677"/>
      <c r="U7" s="677" t="s">
        <v>1046</v>
      </c>
      <c r="V7" s="677"/>
      <c r="W7" s="677"/>
      <c r="X7" s="674" t="s">
        <v>1044</v>
      </c>
      <c r="Y7" s="675"/>
      <c r="Z7" s="676"/>
      <c r="AA7" s="673" t="s">
        <v>694</v>
      </c>
      <c r="AB7" s="673"/>
      <c r="AC7" s="673"/>
      <c r="AD7" s="673" t="s">
        <v>695</v>
      </c>
      <c r="AE7" s="673"/>
      <c r="AF7" s="673"/>
      <c r="AG7" s="673" t="s">
        <v>696</v>
      </c>
      <c r="AH7" s="673"/>
      <c r="AI7" s="673"/>
      <c r="AJ7" s="674" t="s">
        <v>1047</v>
      </c>
      <c r="AK7" s="675"/>
      <c r="AL7" s="676"/>
      <c r="AM7" s="685"/>
      <c r="AN7" s="681"/>
    </row>
    <row r="8" spans="1:40" s="152" customFormat="1" ht="114.75" customHeight="1" x14ac:dyDescent="0.25">
      <c r="A8" s="677"/>
      <c r="B8" s="673"/>
      <c r="C8" s="688"/>
      <c r="D8" s="679"/>
      <c r="E8" s="679"/>
      <c r="F8" s="690"/>
      <c r="G8" s="679"/>
      <c r="H8" s="679"/>
      <c r="I8" s="634"/>
      <c r="J8" s="634"/>
      <c r="K8" s="679"/>
      <c r="L8" s="679"/>
      <c r="M8" s="673"/>
      <c r="N8" s="673"/>
      <c r="O8" s="578" t="s">
        <v>704</v>
      </c>
      <c r="P8" s="578" t="s">
        <v>705</v>
      </c>
      <c r="Q8" s="643" t="s">
        <v>706</v>
      </c>
      <c r="R8" s="578" t="s">
        <v>704</v>
      </c>
      <c r="S8" s="578" t="s">
        <v>705</v>
      </c>
      <c r="T8" s="643" t="s">
        <v>706</v>
      </c>
      <c r="U8" s="578" t="s">
        <v>704</v>
      </c>
      <c r="V8" s="578" t="s">
        <v>705</v>
      </c>
      <c r="W8" s="643" t="s">
        <v>706</v>
      </c>
      <c r="X8" s="578" t="s">
        <v>704</v>
      </c>
      <c r="Y8" s="578" t="s">
        <v>705</v>
      </c>
      <c r="Z8" s="578" t="s">
        <v>706</v>
      </c>
      <c r="AA8" s="578" t="s">
        <v>707</v>
      </c>
      <c r="AB8" s="578" t="s">
        <v>708</v>
      </c>
      <c r="AC8" s="651" t="s">
        <v>709</v>
      </c>
      <c r="AD8" s="578" t="s">
        <v>707</v>
      </c>
      <c r="AE8" s="578" t="s">
        <v>708</v>
      </c>
      <c r="AF8" s="651" t="s">
        <v>709</v>
      </c>
      <c r="AG8" s="578" t="s">
        <v>707</v>
      </c>
      <c r="AH8" s="578" t="s">
        <v>708</v>
      </c>
      <c r="AI8" s="651" t="s">
        <v>709</v>
      </c>
      <c r="AJ8" s="578" t="s">
        <v>707</v>
      </c>
      <c r="AK8" s="578" t="s">
        <v>708</v>
      </c>
      <c r="AL8" s="651" t="s">
        <v>709</v>
      </c>
      <c r="AM8" s="673"/>
      <c r="AN8" s="681"/>
    </row>
    <row r="9" spans="1:40" s="586" customFormat="1" ht="33.6" customHeight="1" x14ac:dyDescent="0.25">
      <c r="A9" s="584">
        <v>1</v>
      </c>
      <c r="B9" s="584">
        <v>2</v>
      </c>
      <c r="C9" s="638">
        <v>3</v>
      </c>
      <c r="D9" s="584">
        <v>4</v>
      </c>
      <c r="E9" s="584">
        <v>5</v>
      </c>
      <c r="F9" s="584">
        <v>6</v>
      </c>
      <c r="G9" s="584">
        <v>7</v>
      </c>
      <c r="H9" s="584">
        <v>8</v>
      </c>
      <c r="I9" s="584"/>
      <c r="J9" s="584"/>
      <c r="K9" s="584">
        <v>9</v>
      </c>
      <c r="L9" s="584">
        <v>10</v>
      </c>
      <c r="M9" s="584">
        <v>11</v>
      </c>
      <c r="N9" s="584">
        <v>12</v>
      </c>
      <c r="O9" s="584">
        <v>13</v>
      </c>
      <c r="P9" s="584">
        <v>14</v>
      </c>
      <c r="Q9" s="644">
        <v>15</v>
      </c>
      <c r="R9" s="584">
        <v>16</v>
      </c>
      <c r="S9" s="584">
        <v>17</v>
      </c>
      <c r="T9" s="644" t="s">
        <v>1069</v>
      </c>
      <c r="U9" s="584">
        <v>19</v>
      </c>
      <c r="V9" s="584">
        <v>20</v>
      </c>
      <c r="W9" s="644" t="s">
        <v>1072</v>
      </c>
      <c r="X9" s="584">
        <v>22</v>
      </c>
      <c r="Y9" s="584">
        <v>23</v>
      </c>
      <c r="Z9" s="584">
        <v>24</v>
      </c>
      <c r="AA9" s="584">
        <v>25</v>
      </c>
      <c r="AB9" s="584">
        <v>26</v>
      </c>
      <c r="AC9" s="652">
        <v>27</v>
      </c>
      <c r="AD9" s="584">
        <v>28</v>
      </c>
      <c r="AE9" s="584">
        <v>29</v>
      </c>
      <c r="AF9" s="652">
        <v>30</v>
      </c>
      <c r="AG9" s="584">
        <v>31</v>
      </c>
      <c r="AH9" s="584">
        <v>32</v>
      </c>
      <c r="AI9" s="652">
        <v>33</v>
      </c>
      <c r="AJ9" s="584">
        <v>34</v>
      </c>
      <c r="AK9" s="584">
        <v>35</v>
      </c>
      <c r="AL9" s="652">
        <v>36</v>
      </c>
      <c r="AM9" s="584">
        <v>37</v>
      </c>
      <c r="AN9" s="585"/>
    </row>
    <row r="10" spans="1:40" s="586" customFormat="1" ht="13.2" x14ac:dyDescent="0.25">
      <c r="A10" s="283"/>
      <c r="B10" s="630" t="s">
        <v>1050</v>
      </c>
      <c r="C10" s="631">
        <f>C11+C123+C174+C665</f>
        <v>10083</v>
      </c>
      <c r="D10" s="631">
        <f t="shared" ref="D10:AM10" si="0">D11+D123+D174+D665</f>
        <v>7585</v>
      </c>
      <c r="E10" s="631">
        <f t="shared" si="0"/>
        <v>1630</v>
      </c>
      <c r="F10" s="631">
        <f t="shared" si="0"/>
        <v>5955</v>
      </c>
      <c r="G10" s="631">
        <f t="shared" si="0"/>
        <v>0</v>
      </c>
      <c r="H10" s="631">
        <f t="shared" si="0"/>
        <v>49</v>
      </c>
      <c r="I10" s="641">
        <f>H10*100/F10</f>
        <v>0.82283795130142734</v>
      </c>
      <c r="J10" s="641">
        <f>K10+L10</f>
        <v>5906</v>
      </c>
      <c r="K10" s="631">
        <f t="shared" si="0"/>
        <v>3082</v>
      </c>
      <c r="L10" s="631">
        <f t="shared" si="0"/>
        <v>2824</v>
      </c>
      <c r="M10" s="631">
        <f t="shared" si="0"/>
        <v>2767</v>
      </c>
      <c r="N10" s="631">
        <f t="shared" si="0"/>
        <v>55</v>
      </c>
      <c r="O10" s="175">
        <v>0.1</v>
      </c>
      <c r="P10" s="631">
        <f t="shared" si="0"/>
        <v>595.5</v>
      </c>
      <c r="Q10" s="645">
        <f t="shared" si="0"/>
        <v>595.5</v>
      </c>
      <c r="R10" s="175">
        <v>0.5</v>
      </c>
      <c r="S10" s="631">
        <f t="shared" si="0"/>
        <v>2977.5</v>
      </c>
      <c r="T10" s="645">
        <f t="shared" si="0"/>
        <v>2928.5</v>
      </c>
      <c r="U10" s="175">
        <v>0.4</v>
      </c>
      <c r="V10" s="631">
        <f t="shared" si="0"/>
        <v>2382</v>
      </c>
      <c r="W10" s="645">
        <f t="shared" si="0"/>
        <v>2213.5</v>
      </c>
      <c r="X10" s="631">
        <f t="shared" si="0"/>
        <v>73.744076063561835</v>
      </c>
      <c r="Y10" s="631">
        <f t="shared" si="0"/>
        <v>1397.8018390804596</v>
      </c>
      <c r="Z10" s="631">
        <f t="shared" si="0"/>
        <v>44.761839080459794</v>
      </c>
      <c r="AA10" s="631">
        <f t="shared" si="0"/>
        <v>2</v>
      </c>
      <c r="AB10" s="631">
        <f t="shared" si="0"/>
        <v>0</v>
      </c>
      <c r="AC10" s="653">
        <f t="shared" si="0"/>
        <v>2</v>
      </c>
      <c r="AD10" s="631">
        <f t="shared" si="0"/>
        <v>227</v>
      </c>
      <c r="AE10" s="631">
        <f t="shared" si="0"/>
        <v>197</v>
      </c>
      <c r="AF10" s="653">
        <f t="shared" si="0"/>
        <v>30</v>
      </c>
      <c r="AG10" s="631">
        <f t="shared" si="0"/>
        <v>505</v>
      </c>
      <c r="AH10" s="631">
        <f t="shared" si="0"/>
        <v>35</v>
      </c>
      <c r="AI10" s="653">
        <f t="shared" si="0"/>
        <v>470</v>
      </c>
      <c r="AJ10" s="631">
        <f t="shared" si="0"/>
        <v>8</v>
      </c>
      <c r="AK10" s="631">
        <f t="shared" si="0"/>
        <v>0</v>
      </c>
      <c r="AL10" s="653">
        <f t="shared" si="0"/>
        <v>8</v>
      </c>
      <c r="AM10" s="631">
        <f t="shared" si="0"/>
        <v>0</v>
      </c>
      <c r="AN10" s="587">
        <f>AD10+AG10+AJ10+AA10</f>
        <v>742</v>
      </c>
    </row>
    <row r="11" spans="1:40" s="586" customFormat="1" ht="13.2" x14ac:dyDescent="0.25">
      <c r="A11" s="283" t="s">
        <v>758</v>
      </c>
      <c r="B11" s="630" t="s">
        <v>759</v>
      </c>
      <c r="C11" s="631">
        <f>C12+C27+C38+C50+C60+C75+C90+C102+C111</f>
        <v>1816</v>
      </c>
      <c r="D11" s="631">
        <f t="shared" ref="D11:AM11" si="1">D12+D27+D38+D50+D60+D75+D90+D102+D111</f>
        <v>1229</v>
      </c>
      <c r="E11" s="631">
        <f t="shared" si="1"/>
        <v>276</v>
      </c>
      <c r="F11" s="631">
        <f t="shared" si="1"/>
        <v>953</v>
      </c>
      <c r="G11" s="631">
        <f t="shared" si="1"/>
        <v>0</v>
      </c>
      <c r="H11" s="631">
        <f t="shared" si="1"/>
        <v>5</v>
      </c>
      <c r="I11" s="631"/>
      <c r="J11" s="631"/>
      <c r="K11" s="631">
        <f t="shared" si="1"/>
        <v>400</v>
      </c>
      <c r="L11" s="631">
        <f t="shared" si="1"/>
        <v>548</v>
      </c>
      <c r="M11" s="631">
        <f t="shared" si="1"/>
        <v>540</v>
      </c>
      <c r="N11" s="631">
        <f t="shared" si="1"/>
        <v>8</v>
      </c>
      <c r="O11" s="175">
        <v>0.1</v>
      </c>
      <c r="P11" s="631">
        <f t="shared" si="1"/>
        <v>95.300000000000011</v>
      </c>
      <c r="Q11" s="645">
        <f t="shared" si="1"/>
        <v>95.300000000000011</v>
      </c>
      <c r="R11" s="175">
        <v>0.5</v>
      </c>
      <c r="S11" s="631">
        <f t="shared" si="1"/>
        <v>476.5</v>
      </c>
      <c r="T11" s="645">
        <f t="shared" si="1"/>
        <v>471.5</v>
      </c>
      <c r="U11" s="175">
        <v>0.4</v>
      </c>
      <c r="V11" s="631">
        <f t="shared" si="1"/>
        <v>381.20000000000005</v>
      </c>
      <c r="W11" s="645">
        <f t="shared" si="1"/>
        <v>451.70000000000005</v>
      </c>
      <c r="X11" s="631">
        <f t="shared" si="1"/>
        <v>12.196999999999999</v>
      </c>
      <c r="Y11" s="631">
        <f t="shared" si="1"/>
        <v>264.86</v>
      </c>
      <c r="Z11" s="631">
        <f t="shared" si="1"/>
        <v>-22.139999999999993</v>
      </c>
      <c r="AA11" s="631">
        <f t="shared" si="1"/>
        <v>0</v>
      </c>
      <c r="AB11" s="631">
        <f t="shared" si="1"/>
        <v>0</v>
      </c>
      <c r="AC11" s="653">
        <f t="shared" si="1"/>
        <v>0</v>
      </c>
      <c r="AD11" s="631">
        <f t="shared" si="1"/>
        <v>35</v>
      </c>
      <c r="AE11" s="631">
        <f t="shared" si="1"/>
        <v>34</v>
      </c>
      <c r="AF11" s="653">
        <f t="shared" si="1"/>
        <v>1</v>
      </c>
      <c r="AG11" s="631">
        <f t="shared" si="1"/>
        <v>108</v>
      </c>
      <c r="AH11" s="631">
        <f t="shared" si="1"/>
        <v>4</v>
      </c>
      <c r="AI11" s="653">
        <f t="shared" si="1"/>
        <v>104</v>
      </c>
      <c r="AJ11" s="631">
        <f t="shared" si="1"/>
        <v>5</v>
      </c>
      <c r="AK11" s="631">
        <f t="shared" si="1"/>
        <v>0</v>
      </c>
      <c r="AL11" s="653">
        <f t="shared" si="1"/>
        <v>5</v>
      </c>
      <c r="AM11" s="631">
        <f t="shared" si="1"/>
        <v>0</v>
      </c>
      <c r="AN11" s="587">
        <f t="shared" ref="AN11:AN74" si="2">AD11+AG11+AJ11+AA11</f>
        <v>148</v>
      </c>
    </row>
    <row r="12" spans="1:40" s="589" customFormat="1" ht="105.6" x14ac:dyDescent="0.25">
      <c r="A12" s="75">
        <v>1</v>
      </c>
      <c r="B12" s="588" t="s">
        <v>1056</v>
      </c>
      <c r="C12" s="593">
        <v>329</v>
      </c>
      <c r="D12" s="78">
        <f>E12+F12</f>
        <v>236</v>
      </c>
      <c r="E12" s="78">
        <v>62</v>
      </c>
      <c r="F12" s="160">
        <f>G12+H12+K12+L12</f>
        <v>174</v>
      </c>
      <c r="G12" s="78">
        <v>0</v>
      </c>
      <c r="H12" s="78">
        <v>1</v>
      </c>
      <c r="I12" s="78"/>
      <c r="J12" s="78"/>
      <c r="K12" s="78">
        <v>50</v>
      </c>
      <c r="L12" s="78">
        <v>123</v>
      </c>
      <c r="M12" s="78">
        <v>121</v>
      </c>
      <c r="N12" s="78">
        <v>2</v>
      </c>
      <c r="O12" s="175">
        <v>0.1</v>
      </c>
      <c r="P12" s="78">
        <f>O12*F12</f>
        <v>17.400000000000002</v>
      </c>
      <c r="Q12" s="646">
        <f>P12-G12</f>
        <v>17.400000000000002</v>
      </c>
      <c r="R12" s="175">
        <v>0.5</v>
      </c>
      <c r="S12" s="78">
        <f t="shared" ref="S12:S43" si="3">R12*F12</f>
        <v>87</v>
      </c>
      <c r="T12" s="646">
        <f>S12-H12</f>
        <v>86</v>
      </c>
      <c r="U12" s="175">
        <v>0.4</v>
      </c>
      <c r="V12" s="78">
        <f t="shared" ref="V12:V43" si="4">U12*F12</f>
        <v>69.600000000000009</v>
      </c>
      <c r="W12" s="646">
        <f>V12-K12+T12-AF12</f>
        <v>105.60000000000001</v>
      </c>
      <c r="X12" s="78">
        <v>5.6000000000000005</v>
      </c>
      <c r="Y12" s="78">
        <v>69.600000000000009</v>
      </c>
      <c r="Z12" s="78">
        <v>67.600000000000009</v>
      </c>
      <c r="AA12" s="160">
        <f>AB12+AC12</f>
        <v>0</v>
      </c>
      <c r="AB12" s="78">
        <v>0</v>
      </c>
      <c r="AC12" s="654">
        <v>0</v>
      </c>
      <c r="AD12" s="160">
        <f>AE12+AF12</f>
        <v>18</v>
      </c>
      <c r="AE12" s="78">
        <v>18</v>
      </c>
      <c r="AF12" s="654">
        <v>0</v>
      </c>
      <c r="AG12" s="160">
        <f>AH12+AI12</f>
        <v>30</v>
      </c>
      <c r="AH12" s="78">
        <v>1</v>
      </c>
      <c r="AI12" s="654">
        <v>29</v>
      </c>
      <c r="AJ12" s="160">
        <f>AK12+AL12</f>
        <v>2</v>
      </c>
      <c r="AK12" s="78">
        <v>0</v>
      </c>
      <c r="AL12" s="654">
        <v>2</v>
      </c>
      <c r="AM12" s="78"/>
      <c r="AN12" s="587">
        <f>AD12+AG12+AJ12+AA12</f>
        <v>50</v>
      </c>
    </row>
    <row r="13" spans="1:40" s="152" customFormat="1" ht="13.2" hidden="1" x14ac:dyDescent="0.25">
      <c r="A13" s="78">
        <v>1</v>
      </c>
      <c r="B13" s="588" t="s">
        <v>367</v>
      </c>
      <c r="C13" s="593">
        <f t="shared" ref="C13:D72" si="5">D13+E13</f>
        <v>76</v>
      </c>
      <c r="D13" s="78">
        <f t="shared" si="5"/>
        <v>42</v>
      </c>
      <c r="E13" s="78">
        <v>34</v>
      </c>
      <c r="F13" s="160">
        <f t="shared" ref="F13:F76" si="6">G13+H13+K13+L13</f>
        <v>8</v>
      </c>
      <c r="G13" s="75">
        <v>0</v>
      </c>
      <c r="H13" s="75">
        <v>0</v>
      </c>
      <c r="I13" s="75"/>
      <c r="J13" s="75"/>
      <c r="K13" s="75">
        <v>8</v>
      </c>
      <c r="L13" s="78">
        <v>0</v>
      </c>
      <c r="M13" s="75">
        <v>0</v>
      </c>
      <c r="N13" s="75">
        <v>0</v>
      </c>
      <c r="O13" s="175">
        <v>0.1</v>
      </c>
      <c r="P13" s="78">
        <f t="shared" ref="P13:P76" si="7">O13*F13</f>
        <v>0.8</v>
      </c>
      <c r="Q13" s="646">
        <f t="shared" ref="Q13:Q76" si="8">P13-G13</f>
        <v>0.8</v>
      </c>
      <c r="R13" s="175">
        <v>0.5</v>
      </c>
      <c r="S13" s="78">
        <f t="shared" si="3"/>
        <v>4</v>
      </c>
      <c r="T13" s="646">
        <f t="shared" ref="T13:T43" si="9">S13-H13</f>
        <v>4</v>
      </c>
      <c r="U13" s="175">
        <v>0.4</v>
      </c>
      <c r="V13" s="78">
        <f t="shared" si="4"/>
        <v>3.2</v>
      </c>
      <c r="W13" s="646">
        <f t="shared" ref="W13:W26" si="10">V13-K13-L13</f>
        <v>-4.8</v>
      </c>
      <c r="X13" s="74">
        <v>0.4</v>
      </c>
      <c r="Y13" s="75">
        <v>3.2</v>
      </c>
      <c r="Z13" s="75">
        <v>3.2</v>
      </c>
      <c r="AA13" s="160">
        <f t="shared" ref="AA13:AA76" si="11">AB13+AC13</f>
        <v>0</v>
      </c>
      <c r="AB13" s="78">
        <v>0</v>
      </c>
      <c r="AC13" s="654">
        <v>0</v>
      </c>
      <c r="AD13" s="160">
        <f t="shared" ref="AD13:AD76" si="12">AE13+AF13</f>
        <v>11</v>
      </c>
      <c r="AE13" s="75">
        <v>11</v>
      </c>
      <c r="AF13" s="655"/>
      <c r="AG13" s="160">
        <f t="shared" ref="AG13:AG76" si="13">AH13+AI13</f>
        <v>0</v>
      </c>
      <c r="AH13" s="75"/>
      <c r="AI13" s="655"/>
      <c r="AJ13" s="160">
        <f t="shared" ref="AJ13:AJ76" si="14">AK13+AL13</f>
        <v>0</v>
      </c>
      <c r="AK13" s="78"/>
      <c r="AL13" s="654"/>
      <c r="AM13" s="78"/>
      <c r="AN13" s="587">
        <f t="shared" si="2"/>
        <v>11</v>
      </c>
    </row>
    <row r="14" spans="1:40" s="152" customFormat="1" ht="13.2" hidden="1" x14ac:dyDescent="0.25">
      <c r="A14" s="78">
        <v>2</v>
      </c>
      <c r="B14" s="588" t="s">
        <v>140</v>
      </c>
      <c r="C14" s="593">
        <f t="shared" si="5"/>
        <v>15</v>
      </c>
      <c r="D14" s="78">
        <f t="shared" si="5"/>
        <v>12</v>
      </c>
      <c r="E14" s="78">
        <v>3</v>
      </c>
      <c r="F14" s="160">
        <f t="shared" si="6"/>
        <v>9</v>
      </c>
      <c r="G14" s="75">
        <v>0</v>
      </c>
      <c r="H14" s="75">
        <v>0</v>
      </c>
      <c r="I14" s="75"/>
      <c r="J14" s="75"/>
      <c r="K14" s="75">
        <v>4</v>
      </c>
      <c r="L14" s="78">
        <v>5</v>
      </c>
      <c r="M14" s="75">
        <v>4</v>
      </c>
      <c r="N14" s="75">
        <v>1</v>
      </c>
      <c r="O14" s="175">
        <v>0.1</v>
      </c>
      <c r="P14" s="78">
        <f t="shared" si="7"/>
        <v>0.9</v>
      </c>
      <c r="Q14" s="646">
        <f t="shared" si="8"/>
        <v>0.9</v>
      </c>
      <c r="R14" s="175">
        <v>0.5</v>
      </c>
      <c r="S14" s="78">
        <f t="shared" si="3"/>
        <v>4.5</v>
      </c>
      <c r="T14" s="646">
        <f t="shared" si="9"/>
        <v>4.5</v>
      </c>
      <c r="U14" s="175">
        <v>0.4</v>
      </c>
      <c r="V14" s="78">
        <f t="shared" si="4"/>
        <v>3.6</v>
      </c>
      <c r="W14" s="646">
        <f t="shared" si="10"/>
        <v>-5.4</v>
      </c>
      <c r="X14" s="74">
        <v>0.4</v>
      </c>
      <c r="Y14" s="75">
        <v>3.6</v>
      </c>
      <c r="Z14" s="75">
        <v>2.6</v>
      </c>
      <c r="AA14" s="160">
        <f t="shared" si="11"/>
        <v>0</v>
      </c>
      <c r="AB14" s="78">
        <v>0</v>
      </c>
      <c r="AC14" s="654">
        <v>0</v>
      </c>
      <c r="AD14" s="160">
        <f t="shared" si="12"/>
        <v>1</v>
      </c>
      <c r="AE14" s="75">
        <v>1</v>
      </c>
      <c r="AF14" s="655"/>
      <c r="AG14" s="160">
        <f t="shared" si="13"/>
        <v>0</v>
      </c>
      <c r="AH14" s="75"/>
      <c r="AI14" s="655"/>
      <c r="AJ14" s="160">
        <f t="shared" si="14"/>
        <v>0</v>
      </c>
      <c r="AK14" s="78"/>
      <c r="AL14" s="654"/>
      <c r="AM14" s="78"/>
      <c r="AN14" s="587">
        <f t="shared" si="2"/>
        <v>1</v>
      </c>
    </row>
    <row r="15" spans="1:40" s="152" customFormat="1" ht="13.2" hidden="1" x14ac:dyDescent="0.25">
      <c r="A15" s="78">
        <v>3</v>
      </c>
      <c r="B15" s="588" t="s">
        <v>724</v>
      </c>
      <c r="C15" s="593">
        <f t="shared" si="5"/>
        <v>170</v>
      </c>
      <c r="D15" s="78">
        <f t="shared" si="5"/>
        <v>155</v>
      </c>
      <c r="E15" s="78">
        <v>15</v>
      </c>
      <c r="F15" s="160">
        <f t="shared" si="6"/>
        <v>140</v>
      </c>
      <c r="G15" s="75">
        <v>0</v>
      </c>
      <c r="H15" s="75">
        <v>0</v>
      </c>
      <c r="I15" s="75"/>
      <c r="J15" s="75"/>
      <c r="K15" s="75">
        <v>26</v>
      </c>
      <c r="L15" s="78">
        <v>114</v>
      </c>
      <c r="M15" s="75">
        <v>114</v>
      </c>
      <c r="N15" s="75">
        <v>0</v>
      </c>
      <c r="O15" s="175">
        <v>0.1</v>
      </c>
      <c r="P15" s="78">
        <f t="shared" si="7"/>
        <v>14</v>
      </c>
      <c r="Q15" s="646">
        <f t="shared" si="8"/>
        <v>14</v>
      </c>
      <c r="R15" s="175">
        <v>0.5</v>
      </c>
      <c r="S15" s="78">
        <f t="shared" si="3"/>
        <v>70</v>
      </c>
      <c r="T15" s="646">
        <f t="shared" si="9"/>
        <v>70</v>
      </c>
      <c r="U15" s="175">
        <v>0.4</v>
      </c>
      <c r="V15" s="78">
        <f t="shared" si="4"/>
        <v>56</v>
      </c>
      <c r="W15" s="646">
        <f t="shared" si="10"/>
        <v>-84</v>
      </c>
      <c r="X15" s="74">
        <v>0.4</v>
      </c>
      <c r="Y15" s="75">
        <v>56</v>
      </c>
      <c r="Z15" s="75">
        <v>56</v>
      </c>
      <c r="AA15" s="160">
        <f t="shared" si="11"/>
        <v>0</v>
      </c>
      <c r="AB15" s="78">
        <v>0</v>
      </c>
      <c r="AC15" s="654">
        <v>0</v>
      </c>
      <c r="AD15" s="160">
        <f t="shared" si="12"/>
        <v>5</v>
      </c>
      <c r="AE15" s="75">
        <v>5</v>
      </c>
      <c r="AF15" s="655"/>
      <c r="AG15" s="160">
        <f t="shared" si="13"/>
        <v>30</v>
      </c>
      <c r="AH15" s="75">
        <v>1</v>
      </c>
      <c r="AI15" s="655">
        <v>29</v>
      </c>
      <c r="AJ15" s="160">
        <f t="shared" si="14"/>
        <v>0</v>
      </c>
      <c r="AK15" s="78"/>
      <c r="AL15" s="654"/>
      <c r="AM15" s="78"/>
      <c r="AN15" s="587">
        <f t="shared" si="2"/>
        <v>35</v>
      </c>
    </row>
    <row r="16" spans="1:40" s="152" customFormat="1" ht="13.2" hidden="1" x14ac:dyDescent="0.25">
      <c r="A16" s="78">
        <v>4</v>
      </c>
      <c r="B16" s="588" t="s">
        <v>725</v>
      </c>
      <c r="C16" s="593">
        <f t="shared" si="5"/>
        <v>13</v>
      </c>
      <c r="D16" s="78">
        <f t="shared" si="5"/>
        <v>10</v>
      </c>
      <c r="E16" s="78">
        <v>3</v>
      </c>
      <c r="F16" s="160">
        <f t="shared" si="6"/>
        <v>7</v>
      </c>
      <c r="G16" s="78">
        <v>0</v>
      </c>
      <c r="H16" s="78">
        <v>1</v>
      </c>
      <c r="I16" s="78"/>
      <c r="J16" s="78"/>
      <c r="K16" s="78">
        <v>6</v>
      </c>
      <c r="L16" s="78">
        <v>0</v>
      </c>
      <c r="M16" s="78">
        <v>0</v>
      </c>
      <c r="N16" s="78">
        <v>0</v>
      </c>
      <c r="O16" s="175">
        <v>0.1</v>
      </c>
      <c r="P16" s="78">
        <f t="shared" si="7"/>
        <v>0.70000000000000007</v>
      </c>
      <c r="Q16" s="646">
        <f t="shared" si="8"/>
        <v>0.70000000000000007</v>
      </c>
      <c r="R16" s="175">
        <v>0.5</v>
      </c>
      <c r="S16" s="78">
        <f t="shared" si="3"/>
        <v>3.5</v>
      </c>
      <c r="T16" s="646">
        <f t="shared" si="9"/>
        <v>2.5</v>
      </c>
      <c r="U16" s="175">
        <v>0.4</v>
      </c>
      <c r="V16" s="78">
        <f t="shared" si="4"/>
        <v>2.8000000000000003</v>
      </c>
      <c r="W16" s="646">
        <f t="shared" si="10"/>
        <v>-3.1999999999999997</v>
      </c>
      <c r="X16" s="74">
        <v>0.4</v>
      </c>
      <c r="Y16" s="75">
        <v>2.8000000000000003</v>
      </c>
      <c r="Z16" s="75">
        <v>2.8000000000000003</v>
      </c>
      <c r="AA16" s="160">
        <f t="shared" si="11"/>
        <v>0</v>
      </c>
      <c r="AB16" s="78">
        <v>0</v>
      </c>
      <c r="AC16" s="654">
        <v>0</v>
      </c>
      <c r="AD16" s="160">
        <f t="shared" si="12"/>
        <v>0</v>
      </c>
      <c r="AE16" s="78"/>
      <c r="AF16" s="654"/>
      <c r="AG16" s="160">
        <f t="shared" si="13"/>
        <v>0</v>
      </c>
      <c r="AH16" s="78"/>
      <c r="AI16" s="654"/>
      <c r="AJ16" s="160">
        <f t="shared" si="14"/>
        <v>0</v>
      </c>
      <c r="AK16" s="78"/>
      <c r="AL16" s="654"/>
      <c r="AM16" s="78"/>
      <c r="AN16" s="587">
        <f t="shared" si="2"/>
        <v>0</v>
      </c>
    </row>
    <row r="17" spans="1:40" s="152" customFormat="1" ht="13.2" hidden="1" x14ac:dyDescent="0.25">
      <c r="A17" s="78">
        <v>5</v>
      </c>
      <c r="B17" s="588" t="s">
        <v>726</v>
      </c>
      <c r="C17" s="593">
        <f t="shared" si="5"/>
        <v>14</v>
      </c>
      <c r="D17" s="78">
        <f t="shared" si="5"/>
        <v>9</v>
      </c>
      <c r="E17" s="78">
        <v>5</v>
      </c>
      <c r="F17" s="160">
        <f t="shared" si="6"/>
        <v>4</v>
      </c>
      <c r="G17" s="78">
        <v>0</v>
      </c>
      <c r="H17" s="78">
        <v>0</v>
      </c>
      <c r="I17" s="78"/>
      <c r="J17" s="78"/>
      <c r="K17" s="78">
        <v>3</v>
      </c>
      <c r="L17" s="78">
        <v>1</v>
      </c>
      <c r="M17" s="78">
        <v>1</v>
      </c>
      <c r="N17" s="78">
        <v>0</v>
      </c>
      <c r="O17" s="175">
        <v>0.1</v>
      </c>
      <c r="P17" s="78">
        <f t="shared" si="7"/>
        <v>0.4</v>
      </c>
      <c r="Q17" s="646">
        <f t="shared" si="8"/>
        <v>0.4</v>
      </c>
      <c r="R17" s="175">
        <v>0.5</v>
      </c>
      <c r="S17" s="78">
        <f t="shared" si="3"/>
        <v>2</v>
      </c>
      <c r="T17" s="646">
        <f t="shared" si="9"/>
        <v>2</v>
      </c>
      <c r="U17" s="175">
        <v>0.4</v>
      </c>
      <c r="V17" s="78">
        <f t="shared" si="4"/>
        <v>1.6</v>
      </c>
      <c r="W17" s="646">
        <f t="shared" si="10"/>
        <v>-2.4</v>
      </c>
      <c r="X17" s="74">
        <v>0.4</v>
      </c>
      <c r="Y17" s="75">
        <v>1.6</v>
      </c>
      <c r="Z17" s="75">
        <v>1.6</v>
      </c>
      <c r="AA17" s="160">
        <f t="shared" si="11"/>
        <v>0</v>
      </c>
      <c r="AB17" s="78">
        <v>0</v>
      </c>
      <c r="AC17" s="654">
        <v>0</v>
      </c>
      <c r="AD17" s="160">
        <f t="shared" si="12"/>
        <v>1</v>
      </c>
      <c r="AE17" s="78">
        <v>1</v>
      </c>
      <c r="AF17" s="654"/>
      <c r="AG17" s="160">
        <f t="shared" si="13"/>
        <v>0</v>
      </c>
      <c r="AH17" s="78"/>
      <c r="AI17" s="654"/>
      <c r="AJ17" s="160">
        <f t="shared" si="14"/>
        <v>0</v>
      </c>
      <c r="AK17" s="78"/>
      <c r="AL17" s="654"/>
      <c r="AM17" s="78"/>
      <c r="AN17" s="587">
        <f t="shared" si="2"/>
        <v>1</v>
      </c>
    </row>
    <row r="18" spans="1:40" s="152" customFormat="1" ht="13.2" hidden="1" x14ac:dyDescent="0.25">
      <c r="A18" s="78">
        <v>6</v>
      </c>
      <c r="B18" s="588" t="s">
        <v>727</v>
      </c>
      <c r="C18" s="593">
        <f t="shared" si="5"/>
        <v>1</v>
      </c>
      <c r="D18" s="78">
        <f t="shared" si="5"/>
        <v>1</v>
      </c>
      <c r="E18" s="78">
        <v>0</v>
      </c>
      <c r="F18" s="160">
        <f t="shared" si="6"/>
        <v>1</v>
      </c>
      <c r="G18" s="78">
        <v>0</v>
      </c>
      <c r="H18" s="78">
        <v>0</v>
      </c>
      <c r="I18" s="78"/>
      <c r="J18" s="78"/>
      <c r="K18" s="78">
        <v>1</v>
      </c>
      <c r="L18" s="78">
        <v>0</v>
      </c>
      <c r="M18" s="78">
        <v>0</v>
      </c>
      <c r="N18" s="78">
        <v>0</v>
      </c>
      <c r="O18" s="175">
        <v>0.1</v>
      </c>
      <c r="P18" s="78">
        <f t="shared" si="7"/>
        <v>0.1</v>
      </c>
      <c r="Q18" s="646">
        <f t="shared" si="8"/>
        <v>0.1</v>
      </c>
      <c r="R18" s="175">
        <v>0.5</v>
      </c>
      <c r="S18" s="78">
        <f t="shared" si="3"/>
        <v>0.5</v>
      </c>
      <c r="T18" s="646">
        <f t="shared" si="9"/>
        <v>0.5</v>
      </c>
      <c r="U18" s="175">
        <v>0.4</v>
      </c>
      <c r="V18" s="78">
        <f t="shared" si="4"/>
        <v>0.4</v>
      </c>
      <c r="W18" s="646">
        <f t="shared" si="10"/>
        <v>-0.6</v>
      </c>
      <c r="X18" s="74">
        <v>0.4</v>
      </c>
      <c r="Y18" s="75">
        <v>0.4</v>
      </c>
      <c r="Z18" s="75">
        <v>0.4</v>
      </c>
      <c r="AA18" s="160">
        <f t="shared" si="11"/>
        <v>0</v>
      </c>
      <c r="AB18" s="78">
        <v>0</v>
      </c>
      <c r="AC18" s="654">
        <v>0</v>
      </c>
      <c r="AD18" s="160">
        <f t="shared" si="12"/>
        <v>0</v>
      </c>
      <c r="AE18" s="78"/>
      <c r="AF18" s="654"/>
      <c r="AG18" s="160">
        <f t="shared" si="13"/>
        <v>0</v>
      </c>
      <c r="AH18" s="78"/>
      <c r="AI18" s="654"/>
      <c r="AJ18" s="160">
        <f t="shared" si="14"/>
        <v>0</v>
      </c>
      <c r="AK18" s="78"/>
      <c r="AL18" s="654"/>
      <c r="AM18" s="78"/>
      <c r="AN18" s="587">
        <f t="shared" si="2"/>
        <v>0</v>
      </c>
    </row>
    <row r="19" spans="1:40" s="152" customFormat="1" ht="13.2" hidden="1" x14ac:dyDescent="0.25">
      <c r="A19" s="78">
        <v>7</v>
      </c>
      <c r="B19" s="588" t="s">
        <v>728</v>
      </c>
      <c r="C19" s="593">
        <f t="shared" si="5"/>
        <v>5</v>
      </c>
      <c r="D19" s="78">
        <f t="shared" si="5"/>
        <v>3</v>
      </c>
      <c r="E19" s="78">
        <v>2</v>
      </c>
      <c r="F19" s="160">
        <f t="shared" si="6"/>
        <v>1</v>
      </c>
      <c r="G19" s="78">
        <v>0</v>
      </c>
      <c r="H19" s="78">
        <v>0</v>
      </c>
      <c r="I19" s="78"/>
      <c r="J19" s="78"/>
      <c r="K19" s="78">
        <v>1</v>
      </c>
      <c r="L19" s="78">
        <v>0</v>
      </c>
      <c r="M19" s="78">
        <v>0</v>
      </c>
      <c r="N19" s="78">
        <v>0</v>
      </c>
      <c r="O19" s="175">
        <v>0.1</v>
      </c>
      <c r="P19" s="78">
        <f t="shared" si="7"/>
        <v>0.1</v>
      </c>
      <c r="Q19" s="646">
        <f t="shared" si="8"/>
        <v>0.1</v>
      </c>
      <c r="R19" s="175">
        <v>0.5</v>
      </c>
      <c r="S19" s="78">
        <f t="shared" si="3"/>
        <v>0.5</v>
      </c>
      <c r="T19" s="646">
        <f t="shared" si="9"/>
        <v>0.5</v>
      </c>
      <c r="U19" s="175">
        <v>0.4</v>
      </c>
      <c r="V19" s="78">
        <f t="shared" si="4"/>
        <v>0.4</v>
      </c>
      <c r="W19" s="646">
        <f t="shared" si="10"/>
        <v>-0.6</v>
      </c>
      <c r="X19" s="74">
        <v>0.4</v>
      </c>
      <c r="Y19" s="75">
        <v>0.4</v>
      </c>
      <c r="Z19" s="75">
        <v>0.4</v>
      </c>
      <c r="AA19" s="160">
        <f t="shared" si="11"/>
        <v>0</v>
      </c>
      <c r="AB19" s="78">
        <v>0</v>
      </c>
      <c r="AC19" s="654">
        <v>0</v>
      </c>
      <c r="AD19" s="160">
        <f t="shared" si="12"/>
        <v>0</v>
      </c>
      <c r="AE19" s="78"/>
      <c r="AF19" s="654"/>
      <c r="AG19" s="160">
        <f t="shared" si="13"/>
        <v>0</v>
      </c>
      <c r="AH19" s="78"/>
      <c r="AI19" s="654"/>
      <c r="AJ19" s="160">
        <f t="shared" si="14"/>
        <v>0</v>
      </c>
      <c r="AK19" s="78"/>
      <c r="AL19" s="654"/>
      <c r="AM19" s="78"/>
      <c r="AN19" s="587">
        <f t="shared" si="2"/>
        <v>0</v>
      </c>
    </row>
    <row r="20" spans="1:40" s="152" customFormat="1" ht="13.2" hidden="1" x14ac:dyDescent="0.25">
      <c r="A20" s="78">
        <v>8</v>
      </c>
      <c r="B20" s="588" t="s">
        <v>729</v>
      </c>
      <c r="C20" s="593">
        <f t="shared" si="5"/>
        <v>0</v>
      </c>
      <c r="D20" s="78">
        <f t="shared" si="5"/>
        <v>0</v>
      </c>
      <c r="E20" s="78">
        <v>0</v>
      </c>
      <c r="F20" s="160">
        <f t="shared" si="6"/>
        <v>0</v>
      </c>
      <c r="G20" s="78">
        <v>0</v>
      </c>
      <c r="H20" s="78">
        <v>0</v>
      </c>
      <c r="I20" s="78"/>
      <c r="J20" s="78"/>
      <c r="K20" s="78">
        <v>0</v>
      </c>
      <c r="L20" s="78">
        <v>0</v>
      </c>
      <c r="M20" s="78">
        <v>0</v>
      </c>
      <c r="N20" s="78">
        <v>0</v>
      </c>
      <c r="O20" s="175">
        <v>0.1</v>
      </c>
      <c r="P20" s="78">
        <f t="shared" si="7"/>
        <v>0</v>
      </c>
      <c r="Q20" s="646">
        <f t="shared" si="8"/>
        <v>0</v>
      </c>
      <c r="R20" s="175">
        <v>0.5</v>
      </c>
      <c r="S20" s="78">
        <f t="shared" si="3"/>
        <v>0</v>
      </c>
      <c r="T20" s="646">
        <f t="shared" si="9"/>
        <v>0</v>
      </c>
      <c r="U20" s="175">
        <v>0.4</v>
      </c>
      <c r="V20" s="78">
        <f t="shared" si="4"/>
        <v>0</v>
      </c>
      <c r="W20" s="646">
        <f t="shared" si="10"/>
        <v>0</v>
      </c>
      <c r="X20" s="74">
        <v>0.4</v>
      </c>
      <c r="Y20" s="75">
        <v>0</v>
      </c>
      <c r="Z20" s="75">
        <v>0</v>
      </c>
      <c r="AA20" s="160">
        <f t="shared" si="11"/>
        <v>0</v>
      </c>
      <c r="AB20" s="78">
        <v>0</v>
      </c>
      <c r="AC20" s="654">
        <v>0</v>
      </c>
      <c r="AD20" s="160">
        <f t="shared" si="12"/>
        <v>0</v>
      </c>
      <c r="AE20" s="78"/>
      <c r="AF20" s="654"/>
      <c r="AG20" s="160">
        <f t="shared" si="13"/>
        <v>0</v>
      </c>
      <c r="AH20" s="78"/>
      <c r="AI20" s="654"/>
      <c r="AJ20" s="160">
        <f t="shared" si="14"/>
        <v>0</v>
      </c>
      <c r="AK20" s="78"/>
      <c r="AL20" s="654"/>
      <c r="AM20" s="78"/>
      <c r="AN20" s="587">
        <f t="shared" si="2"/>
        <v>0</v>
      </c>
    </row>
    <row r="21" spans="1:40" s="152" customFormat="1" ht="13.2" hidden="1" x14ac:dyDescent="0.25">
      <c r="A21" s="78">
        <v>9</v>
      </c>
      <c r="B21" s="588" t="s">
        <v>730</v>
      </c>
      <c r="C21" s="593">
        <f t="shared" si="5"/>
        <v>1</v>
      </c>
      <c r="D21" s="78">
        <f t="shared" si="5"/>
        <v>1</v>
      </c>
      <c r="E21" s="78">
        <v>0</v>
      </c>
      <c r="F21" s="160">
        <f t="shared" si="6"/>
        <v>1</v>
      </c>
      <c r="G21" s="78">
        <v>0</v>
      </c>
      <c r="H21" s="78">
        <v>0</v>
      </c>
      <c r="I21" s="78"/>
      <c r="J21" s="78"/>
      <c r="K21" s="78">
        <v>1</v>
      </c>
      <c r="L21" s="78">
        <v>0</v>
      </c>
      <c r="M21" s="78">
        <v>0</v>
      </c>
      <c r="N21" s="78">
        <v>0</v>
      </c>
      <c r="O21" s="175">
        <v>0.1</v>
      </c>
      <c r="P21" s="78">
        <f t="shared" si="7"/>
        <v>0.1</v>
      </c>
      <c r="Q21" s="646">
        <f t="shared" si="8"/>
        <v>0.1</v>
      </c>
      <c r="R21" s="175">
        <v>0.5</v>
      </c>
      <c r="S21" s="78">
        <f t="shared" si="3"/>
        <v>0.5</v>
      </c>
      <c r="T21" s="646">
        <f t="shared" si="9"/>
        <v>0.5</v>
      </c>
      <c r="U21" s="175">
        <v>0.4</v>
      </c>
      <c r="V21" s="78">
        <f t="shared" si="4"/>
        <v>0.4</v>
      </c>
      <c r="W21" s="646">
        <f t="shared" si="10"/>
        <v>-0.6</v>
      </c>
      <c r="X21" s="74">
        <v>0.4</v>
      </c>
      <c r="Y21" s="75">
        <v>0.4</v>
      </c>
      <c r="Z21" s="75">
        <v>0.4</v>
      </c>
      <c r="AA21" s="160">
        <f t="shared" si="11"/>
        <v>0</v>
      </c>
      <c r="AB21" s="78">
        <v>0</v>
      </c>
      <c r="AC21" s="654">
        <v>0</v>
      </c>
      <c r="AD21" s="160">
        <f t="shared" si="12"/>
        <v>0</v>
      </c>
      <c r="AE21" s="78"/>
      <c r="AF21" s="654"/>
      <c r="AG21" s="160">
        <f t="shared" si="13"/>
        <v>0</v>
      </c>
      <c r="AH21" s="78"/>
      <c r="AI21" s="654"/>
      <c r="AJ21" s="160">
        <f t="shared" si="14"/>
        <v>0</v>
      </c>
      <c r="AK21" s="78"/>
      <c r="AL21" s="654"/>
      <c r="AM21" s="78"/>
      <c r="AN21" s="587">
        <f t="shared" si="2"/>
        <v>0</v>
      </c>
    </row>
    <row r="22" spans="1:40" s="152" customFormat="1" ht="13.2" hidden="1" x14ac:dyDescent="0.25">
      <c r="A22" s="78">
        <v>10</v>
      </c>
      <c r="B22" s="588" t="s">
        <v>731</v>
      </c>
      <c r="C22" s="593">
        <f t="shared" si="5"/>
        <v>0</v>
      </c>
      <c r="D22" s="78">
        <f t="shared" si="5"/>
        <v>0</v>
      </c>
      <c r="E22" s="78">
        <v>0</v>
      </c>
      <c r="F22" s="160">
        <f t="shared" si="6"/>
        <v>0</v>
      </c>
      <c r="G22" s="78">
        <v>0</v>
      </c>
      <c r="H22" s="78">
        <v>0</v>
      </c>
      <c r="I22" s="78"/>
      <c r="J22" s="78"/>
      <c r="K22" s="78">
        <v>0</v>
      </c>
      <c r="L22" s="78">
        <v>0</v>
      </c>
      <c r="M22" s="78">
        <v>0</v>
      </c>
      <c r="N22" s="78">
        <v>0</v>
      </c>
      <c r="O22" s="175">
        <v>0.1</v>
      </c>
      <c r="P22" s="78">
        <f t="shared" si="7"/>
        <v>0</v>
      </c>
      <c r="Q22" s="646">
        <f t="shared" si="8"/>
        <v>0</v>
      </c>
      <c r="R22" s="175">
        <v>0.5</v>
      </c>
      <c r="S22" s="78">
        <f t="shared" si="3"/>
        <v>0</v>
      </c>
      <c r="T22" s="646">
        <f t="shared" si="9"/>
        <v>0</v>
      </c>
      <c r="U22" s="175">
        <v>0.4</v>
      </c>
      <c r="V22" s="78">
        <f t="shared" si="4"/>
        <v>0</v>
      </c>
      <c r="W22" s="646">
        <f t="shared" si="10"/>
        <v>0</v>
      </c>
      <c r="X22" s="74">
        <v>0.4</v>
      </c>
      <c r="Y22" s="75">
        <v>0</v>
      </c>
      <c r="Z22" s="75">
        <v>0</v>
      </c>
      <c r="AA22" s="160">
        <f t="shared" si="11"/>
        <v>0</v>
      </c>
      <c r="AB22" s="78">
        <v>0</v>
      </c>
      <c r="AC22" s="654">
        <v>0</v>
      </c>
      <c r="AD22" s="160">
        <f t="shared" si="12"/>
        <v>0</v>
      </c>
      <c r="AE22" s="78"/>
      <c r="AF22" s="654"/>
      <c r="AG22" s="160">
        <f t="shared" si="13"/>
        <v>0</v>
      </c>
      <c r="AH22" s="78"/>
      <c r="AI22" s="654"/>
      <c r="AJ22" s="160">
        <f t="shared" si="14"/>
        <v>0</v>
      </c>
      <c r="AK22" s="78"/>
      <c r="AL22" s="654"/>
      <c r="AM22" s="78"/>
      <c r="AN22" s="587">
        <f t="shared" si="2"/>
        <v>0</v>
      </c>
    </row>
    <row r="23" spans="1:40" s="152" customFormat="1" ht="13.2" hidden="1" x14ac:dyDescent="0.25">
      <c r="A23" s="78">
        <v>11</v>
      </c>
      <c r="B23" s="588" t="s">
        <v>732</v>
      </c>
      <c r="C23" s="593">
        <f t="shared" si="5"/>
        <v>0</v>
      </c>
      <c r="D23" s="78">
        <f t="shared" si="5"/>
        <v>0</v>
      </c>
      <c r="E23" s="78">
        <v>0</v>
      </c>
      <c r="F23" s="160">
        <f t="shared" si="6"/>
        <v>0</v>
      </c>
      <c r="G23" s="78">
        <v>0</v>
      </c>
      <c r="H23" s="78">
        <v>0</v>
      </c>
      <c r="I23" s="78"/>
      <c r="J23" s="78"/>
      <c r="K23" s="78">
        <v>0</v>
      </c>
      <c r="L23" s="78">
        <v>0</v>
      </c>
      <c r="M23" s="78">
        <v>0</v>
      </c>
      <c r="N23" s="78">
        <v>0</v>
      </c>
      <c r="O23" s="175">
        <v>0.1</v>
      </c>
      <c r="P23" s="78">
        <f t="shared" si="7"/>
        <v>0</v>
      </c>
      <c r="Q23" s="646">
        <f t="shared" si="8"/>
        <v>0</v>
      </c>
      <c r="R23" s="175">
        <v>0.5</v>
      </c>
      <c r="S23" s="78">
        <f t="shared" si="3"/>
        <v>0</v>
      </c>
      <c r="T23" s="646">
        <f t="shared" si="9"/>
        <v>0</v>
      </c>
      <c r="U23" s="175">
        <v>0.4</v>
      </c>
      <c r="V23" s="78">
        <f t="shared" si="4"/>
        <v>0</v>
      </c>
      <c r="W23" s="646">
        <f t="shared" si="10"/>
        <v>0</v>
      </c>
      <c r="X23" s="74">
        <v>0.4</v>
      </c>
      <c r="Y23" s="75">
        <v>0</v>
      </c>
      <c r="Z23" s="75">
        <v>0</v>
      </c>
      <c r="AA23" s="160">
        <f t="shared" si="11"/>
        <v>0</v>
      </c>
      <c r="AB23" s="78">
        <v>0</v>
      </c>
      <c r="AC23" s="654">
        <v>0</v>
      </c>
      <c r="AD23" s="160">
        <f t="shared" si="12"/>
        <v>0</v>
      </c>
      <c r="AE23" s="78"/>
      <c r="AF23" s="654"/>
      <c r="AG23" s="160">
        <f t="shared" si="13"/>
        <v>0</v>
      </c>
      <c r="AH23" s="78"/>
      <c r="AI23" s="654"/>
      <c r="AJ23" s="160">
        <f t="shared" si="14"/>
        <v>0</v>
      </c>
      <c r="AK23" s="78"/>
      <c r="AL23" s="654"/>
      <c r="AM23" s="78"/>
      <c r="AN23" s="587">
        <f t="shared" si="2"/>
        <v>0</v>
      </c>
    </row>
    <row r="24" spans="1:40" s="152" customFormat="1" ht="13.2" hidden="1" x14ac:dyDescent="0.25">
      <c r="A24" s="78">
        <v>12</v>
      </c>
      <c r="B24" s="588" t="s">
        <v>733</v>
      </c>
      <c r="C24" s="593">
        <f t="shared" si="5"/>
        <v>0</v>
      </c>
      <c r="D24" s="78">
        <f t="shared" si="5"/>
        <v>0</v>
      </c>
      <c r="E24" s="78">
        <v>0</v>
      </c>
      <c r="F24" s="160">
        <f t="shared" si="6"/>
        <v>0</v>
      </c>
      <c r="G24" s="78">
        <v>0</v>
      </c>
      <c r="H24" s="78">
        <v>0</v>
      </c>
      <c r="I24" s="78"/>
      <c r="J24" s="78"/>
      <c r="K24" s="78">
        <v>0</v>
      </c>
      <c r="L24" s="78">
        <v>0</v>
      </c>
      <c r="M24" s="78">
        <v>0</v>
      </c>
      <c r="N24" s="78">
        <v>0</v>
      </c>
      <c r="O24" s="175">
        <v>0.1</v>
      </c>
      <c r="P24" s="78">
        <f t="shared" si="7"/>
        <v>0</v>
      </c>
      <c r="Q24" s="646">
        <f t="shared" si="8"/>
        <v>0</v>
      </c>
      <c r="R24" s="175">
        <v>0.5</v>
      </c>
      <c r="S24" s="78">
        <f t="shared" si="3"/>
        <v>0</v>
      </c>
      <c r="T24" s="646">
        <f t="shared" si="9"/>
        <v>0</v>
      </c>
      <c r="U24" s="175">
        <v>0.4</v>
      </c>
      <c r="V24" s="78">
        <f t="shared" si="4"/>
        <v>0</v>
      </c>
      <c r="W24" s="646">
        <f t="shared" si="10"/>
        <v>0</v>
      </c>
      <c r="X24" s="74">
        <v>0.4</v>
      </c>
      <c r="Y24" s="75">
        <v>0</v>
      </c>
      <c r="Z24" s="75">
        <v>0</v>
      </c>
      <c r="AA24" s="160">
        <f t="shared" si="11"/>
        <v>0</v>
      </c>
      <c r="AB24" s="78">
        <v>0</v>
      </c>
      <c r="AC24" s="654">
        <v>0</v>
      </c>
      <c r="AD24" s="160">
        <f t="shared" si="12"/>
        <v>0</v>
      </c>
      <c r="AE24" s="78"/>
      <c r="AF24" s="654"/>
      <c r="AG24" s="160">
        <f t="shared" si="13"/>
        <v>0</v>
      </c>
      <c r="AH24" s="78"/>
      <c r="AI24" s="654"/>
      <c r="AJ24" s="160">
        <f t="shared" si="14"/>
        <v>0</v>
      </c>
      <c r="AK24" s="78"/>
      <c r="AL24" s="654"/>
      <c r="AM24" s="78"/>
      <c r="AN24" s="587">
        <f t="shared" si="2"/>
        <v>0</v>
      </c>
    </row>
    <row r="25" spans="1:40" s="152" customFormat="1" ht="13.2" hidden="1" x14ac:dyDescent="0.25">
      <c r="A25" s="78">
        <v>13</v>
      </c>
      <c r="B25" s="588" t="s">
        <v>734</v>
      </c>
      <c r="C25" s="593">
        <f t="shared" si="5"/>
        <v>1</v>
      </c>
      <c r="D25" s="78">
        <f t="shared" si="5"/>
        <v>1</v>
      </c>
      <c r="E25" s="78">
        <v>0</v>
      </c>
      <c r="F25" s="160">
        <f t="shared" si="6"/>
        <v>1</v>
      </c>
      <c r="G25" s="78">
        <v>0</v>
      </c>
      <c r="H25" s="78">
        <v>0</v>
      </c>
      <c r="I25" s="78"/>
      <c r="J25" s="78"/>
      <c r="K25" s="78">
        <v>0</v>
      </c>
      <c r="L25" s="78">
        <v>1</v>
      </c>
      <c r="M25" s="78">
        <v>0</v>
      </c>
      <c r="N25" s="78">
        <v>1</v>
      </c>
      <c r="O25" s="175">
        <v>0.1</v>
      </c>
      <c r="P25" s="78">
        <f t="shared" si="7"/>
        <v>0.1</v>
      </c>
      <c r="Q25" s="646">
        <f t="shared" si="8"/>
        <v>0.1</v>
      </c>
      <c r="R25" s="175">
        <v>0.5</v>
      </c>
      <c r="S25" s="78">
        <f t="shared" si="3"/>
        <v>0.5</v>
      </c>
      <c r="T25" s="646">
        <f t="shared" si="9"/>
        <v>0.5</v>
      </c>
      <c r="U25" s="175">
        <v>0.4</v>
      </c>
      <c r="V25" s="78">
        <f t="shared" si="4"/>
        <v>0.4</v>
      </c>
      <c r="W25" s="646">
        <f t="shared" si="10"/>
        <v>-0.6</v>
      </c>
      <c r="X25" s="74">
        <v>0.4</v>
      </c>
      <c r="Y25" s="75">
        <v>0.4</v>
      </c>
      <c r="Z25" s="75">
        <v>-0.6</v>
      </c>
      <c r="AA25" s="160">
        <f t="shared" si="11"/>
        <v>0</v>
      </c>
      <c r="AB25" s="78">
        <v>0</v>
      </c>
      <c r="AC25" s="654">
        <v>0</v>
      </c>
      <c r="AD25" s="160">
        <f t="shared" si="12"/>
        <v>0</v>
      </c>
      <c r="AE25" s="78"/>
      <c r="AF25" s="654"/>
      <c r="AG25" s="160">
        <f t="shared" si="13"/>
        <v>0</v>
      </c>
      <c r="AH25" s="78"/>
      <c r="AI25" s="654"/>
      <c r="AJ25" s="160">
        <f t="shared" si="14"/>
        <v>0</v>
      </c>
      <c r="AK25" s="78"/>
      <c r="AL25" s="654"/>
      <c r="AM25" s="78"/>
      <c r="AN25" s="587">
        <f t="shared" si="2"/>
        <v>0</v>
      </c>
    </row>
    <row r="26" spans="1:40" s="590" customFormat="1" ht="92.4" hidden="1" x14ac:dyDescent="0.3">
      <c r="A26" s="78">
        <v>14</v>
      </c>
      <c r="B26" s="588" t="s">
        <v>41</v>
      </c>
      <c r="C26" s="593">
        <f t="shared" si="5"/>
        <v>2</v>
      </c>
      <c r="D26" s="78">
        <f t="shared" si="5"/>
        <v>2</v>
      </c>
      <c r="E26" s="78">
        <v>0</v>
      </c>
      <c r="F26" s="160">
        <f t="shared" si="6"/>
        <v>2</v>
      </c>
      <c r="G26" s="78">
        <v>0</v>
      </c>
      <c r="H26" s="78">
        <v>0</v>
      </c>
      <c r="I26" s="78"/>
      <c r="J26" s="78"/>
      <c r="K26" s="78">
        <v>0</v>
      </c>
      <c r="L26" s="78">
        <v>2</v>
      </c>
      <c r="M26" s="78">
        <v>2</v>
      </c>
      <c r="N26" s="78">
        <v>0</v>
      </c>
      <c r="O26" s="175">
        <v>0.1</v>
      </c>
      <c r="P26" s="78">
        <f t="shared" si="7"/>
        <v>0.2</v>
      </c>
      <c r="Q26" s="646">
        <f t="shared" si="8"/>
        <v>0.2</v>
      </c>
      <c r="R26" s="175">
        <v>0.5</v>
      </c>
      <c r="S26" s="78">
        <f t="shared" si="3"/>
        <v>1</v>
      </c>
      <c r="T26" s="646">
        <f t="shared" si="9"/>
        <v>1</v>
      </c>
      <c r="U26" s="175">
        <v>0.4</v>
      </c>
      <c r="V26" s="78">
        <f t="shared" si="4"/>
        <v>0.8</v>
      </c>
      <c r="W26" s="646">
        <f t="shared" si="10"/>
        <v>-1.2</v>
      </c>
      <c r="X26" s="74">
        <v>0.4</v>
      </c>
      <c r="Y26" s="75">
        <v>0.8</v>
      </c>
      <c r="Z26" s="75">
        <v>0.8</v>
      </c>
      <c r="AA26" s="160">
        <f t="shared" si="11"/>
        <v>0</v>
      </c>
      <c r="AB26" s="78">
        <v>0</v>
      </c>
      <c r="AC26" s="654">
        <v>0</v>
      </c>
      <c r="AD26" s="160">
        <f t="shared" si="12"/>
        <v>0</v>
      </c>
      <c r="AE26" s="78"/>
      <c r="AF26" s="654"/>
      <c r="AG26" s="160">
        <f t="shared" si="13"/>
        <v>0</v>
      </c>
      <c r="AH26" s="78"/>
      <c r="AI26" s="654"/>
      <c r="AJ26" s="160">
        <f t="shared" si="14"/>
        <v>2</v>
      </c>
      <c r="AK26" s="78"/>
      <c r="AL26" s="654">
        <v>2</v>
      </c>
      <c r="AM26" s="78" t="s">
        <v>735</v>
      </c>
      <c r="AN26" s="587">
        <f t="shared" si="2"/>
        <v>2</v>
      </c>
    </row>
    <row r="27" spans="1:40" s="589" customFormat="1" ht="66" x14ac:dyDescent="0.25">
      <c r="A27" s="75" t="s">
        <v>762</v>
      </c>
      <c r="B27" s="591" t="s">
        <v>959</v>
      </c>
      <c r="C27" s="593">
        <v>254</v>
      </c>
      <c r="D27" s="78">
        <f t="shared" si="5"/>
        <v>206</v>
      </c>
      <c r="E27" s="78">
        <v>37</v>
      </c>
      <c r="F27" s="160">
        <f t="shared" si="6"/>
        <v>169</v>
      </c>
      <c r="G27" s="78">
        <v>0</v>
      </c>
      <c r="H27" s="78">
        <v>0</v>
      </c>
      <c r="I27" s="78"/>
      <c r="J27" s="78"/>
      <c r="K27" s="78">
        <v>50</v>
      </c>
      <c r="L27" s="78">
        <v>119</v>
      </c>
      <c r="M27" s="78">
        <v>115</v>
      </c>
      <c r="N27" s="78">
        <v>4</v>
      </c>
      <c r="O27" s="175">
        <v>0.1</v>
      </c>
      <c r="P27" s="78">
        <f t="shared" si="7"/>
        <v>16.900000000000002</v>
      </c>
      <c r="Q27" s="646">
        <f t="shared" si="8"/>
        <v>16.900000000000002</v>
      </c>
      <c r="R27" s="175">
        <v>0.5</v>
      </c>
      <c r="S27" s="78">
        <f t="shared" si="3"/>
        <v>84.5</v>
      </c>
      <c r="T27" s="646">
        <f>S27-H27</f>
        <v>84.5</v>
      </c>
      <c r="U27" s="175">
        <v>0.4</v>
      </c>
      <c r="V27" s="78">
        <f t="shared" si="4"/>
        <v>67.600000000000009</v>
      </c>
      <c r="W27" s="646">
        <f>V27-K27+T27-AF27</f>
        <v>101.10000000000001</v>
      </c>
      <c r="X27" s="78">
        <v>1.4569999999999999</v>
      </c>
      <c r="Y27" s="78">
        <v>67.960000000000008</v>
      </c>
      <c r="Z27" s="78">
        <v>-44.04</v>
      </c>
      <c r="AA27" s="160">
        <f t="shared" si="11"/>
        <v>0</v>
      </c>
      <c r="AB27" s="78">
        <v>0</v>
      </c>
      <c r="AC27" s="654">
        <v>0</v>
      </c>
      <c r="AD27" s="160">
        <f t="shared" si="12"/>
        <v>4</v>
      </c>
      <c r="AE27" s="78">
        <v>3</v>
      </c>
      <c r="AF27" s="654">
        <v>1</v>
      </c>
      <c r="AG27" s="160">
        <f t="shared" si="13"/>
        <v>21</v>
      </c>
      <c r="AH27" s="78">
        <v>1</v>
      </c>
      <c r="AI27" s="654">
        <v>20</v>
      </c>
      <c r="AJ27" s="160">
        <f t="shared" si="14"/>
        <v>2</v>
      </c>
      <c r="AK27" s="78">
        <v>0</v>
      </c>
      <c r="AL27" s="654">
        <v>2</v>
      </c>
      <c r="AM27" s="78"/>
      <c r="AN27" s="587">
        <f t="shared" si="2"/>
        <v>27</v>
      </c>
    </row>
    <row r="28" spans="1:40" s="152" customFormat="1" ht="13.2" hidden="1" customHeight="1" x14ac:dyDescent="0.25">
      <c r="A28" s="78">
        <v>1</v>
      </c>
      <c r="B28" s="588" t="s">
        <v>367</v>
      </c>
      <c r="C28" s="593">
        <f t="shared" si="5"/>
        <v>42</v>
      </c>
      <c r="D28" s="78">
        <f t="shared" si="5"/>
        <v>28</v>
      </c>
      <c r="E28" s="78">
        <v>14</v>
      </c>
      <c r="F28" s="160">
        <f t="shared" si="6"/>
        <v>14</v>
      </c>
      <c r="G28" s="75">
        <v>0</v>
      </c>
      <c r="H28" s="75">
        <v>0</v>
      </c>
      <c r="I28" s="75"/>
      <c r="J28" s="75"/>
      <c r="K28" s="75">
        <v>14</v>
      </c>
      <c r="L28" s="78">
        <v>0</v>
      </c>
      <c r="M28" s="75"/>
      <c r="N28" s="75"/>
      <c r="O28" s="175">
        <v>0.1</v>
      </c>
      <c r="P28" s="78">
        <f t="shared" si="7"/>
        <v>1.4000000000000001</v>
      </c>
      <c r="Q28" s="646">
        <f t="shared" si="8"/>
        <v>1.4000000000000001</v>
      </c>
      <c r="R28" s="175">
        <v>0.5</v>
      </c>
      <c r="S28" s="78">
        <f t="shared" si="3"/>
        <v>7</v>
      </c>
      <c r="T28" s="646">
        <f t="shared" si="9"/>
        <v>7</v>
      </c>
      <c r="U28" s="175">
        <v>0.4</v>
      </c>
      <c r="V28" s="78">
        <f t="shared" si="4"/>
        <v>5.6000000000000005</v>
      </c>
      <c r="W28" s="646">
        <f t="shared" ref="W28:W89" si="15">V28-K28+T28</f>
        <v>-1.3999999999999986</v>
      </c>
      <c r="X28" s="74"/>
      <c r="Y28" s="75"/>
      <c r="Z28" s="75"/>
      <c r="AA28" s="160">
        <f t="shared" si="11"/>
        <v>0</v>
      </c>
      <c r="AB28" s="78">
        <v>0</v>
      </c>
      <c r="AC28" s="654">
        <v>0</v>
      </c>
      <c r="AD28" s="160">
        <f t="shared" si="12"/>
        <v>4</v>
      </c>
      <c r="AE28" s="75">
        <v>3</v>
      </c>
      <c r="AF28" s="655">
        <v>1</v>
      </c>
      <c r="AG28" s="160">
        <f t="shared" si="13"/>
        <v>0</v>
      </c>
      <c r="AH28" s="75"/>
      <c r="AI28" s="655"/>
      <c r="AJ28" s="160">
        <f t="shared" si="14"/>
        <v>0</v>
      </c>
      <c r="AK28" s="78"/>
      <c r="AL28" s="654"/>
      <c r="AM28" s="78"/>
      <c r="AN28" s="587">
        <f t="shared" si="2"/>
        <v>4</v>
      </c>
    </row>
    <row r="29" spans="1:40" s="152" customFormat="1" ht="13.2" hidden="1" customHeight="1" x14ac:dyDescent="0.25">
      <c r="A29" s="78">
        <v>2</v>
      </c>
      <c r="B29" s="588" t="s">
        <v>752</v>
      </c>
      <c r="C29" s="593">
        <f t="shared" si="5"/>
        <v>2</v>
      </c>
      <c r="D29" s="78">
        <f t="shared" si="5"/>
        <v>2</v>
      </c>
      <c r="E29" s="78">
        <v>0</v>
      </c>
      <c r="F29" s="160">
        <f t="shared" si="6"/>
        <v>2</v>
      </c>
      <c r="G29" s="75">
        <v>0</v>
      </c>
      <c r="H29" s="75">
        <v>0</v>
      </c>
      <c r="I29" s="75"/>
      <c r="J29" s="75"/>
      <c r="K29" s="75">
        <v>2</v>
      </c>
      <c r="L29" s="78">
        <v>0</v>
      </c>
      <c r="M29" s="75"/>
      <c r="N29" s="75"/>
      <c r="O29" s="175">
        <v>0.1</v>
      </c>
      <c r="P29" s="78">
        <f t="shared" si="7"/>
        <v>0.2</v>
      </c>
      <c r="Q29" s="646">
        <f t="shared" si="8"/>
        <v>0.2</v>
      </c>
      <c r="R29" s="175">
        <v>0.5</v>
      </c>
      <c r="S29" s="78">
        <f t="shared" si="3"/>
        <v>1</v>
      </c>
      <c r="T29" s="646">
        <f t="shared" si="9"/>
        <v>1</v>
      </c>
      <c r="U29" s="175">
        <v>0.4</v>
      </c>
      <c r="V29" s="78">
        <f t="shared" si="4"/>
        <v>0.8</v>
      </c>
      <c r="W29" s="646">
        <f t="shared" si="15"/>
        <v>-0.19999999999999996</v>
      </c>
      <c r="X29" s="75"/>
      <c r="Y29" s="75"/>
      <c r="Z29" s="75"/>
      <c r="AA29" s="160">
        <f t="shared" si="11"/>
        <v>0</v>
      </c>
      <c r="AB29" s="78">
        <v>0</v>
      </c>
      <c r="AC29" s="654">
        <v>0</v>
      </c>
      <c r="AD29" s="160">
        <f t="shared" si="12"/>
        <v>0</v>
      </c>
      <c r="AE29" s="75"/>
      <c r="AF29" s="655"/>
      <c r="AG29" s="160">
        <f t="shared" si="13"/>
        <v>0</v>
      </c>
      <c r="AH29" s="75"/>
      <c r="AI29" s="655"/>
      <c r="AJ29" s="160">
        <f t="shared" si="14"/>
        <v>0</v>
      </c>
      <c r="AK29" s="78"/>
      <c r="AL29" s="654"/>
      <c r="AM29" s="78"/>
      <c r="AN29" s="587">
        <f t="shared" si="2"/>
        <v>0</v>
      </c>
    </row>
    <row r="30" spans="1:40" s="152" customFormat="1" ht="13.2" hidden="1" customHeight="1" x14ac:dyDescent="0.25">
      <c r="A30" s="78">
        <v>3</v>
      </c>
      <c r="B30" s="588" t="s">
        <v>140</v>
      </c>
      <c r="C30" s="593">
        <f t="shared" si="5"/>
        <v>10</v>
      </c>
      <c r="D30" s="78">
        <f t="shared" si="5"/>
        <v>9</v>
      </c>
      <c r="E30" s="78">
        <v>1</v>
      </c>
      <c r="F30" s="160">
        <f t="shared" si="6"/>
        <v>8</v>
      </c>
      <c r="G30" s="75">
        <v>0</v>
      </c>
      <c r="H30" s="75">
        <v>0</v>
      </c>
      <c r="I30" s="75"/>
      <c r="J30" s="75"/>
      <c r="K30" s="75">
        <v>5</v>
      </c>
      <c r="L30" s="78">
        <v>3</v>
      </c>
      <c r="M30" s="75">
        <v>3</v>
      </c>
      <c r="N30" s="75"/>
      <c r="O30" s="175">
        <v>0.1</v>
      </c>
      <c r="P30" s="78">
        <f t="shared" si="7"/>
        <v>0.8</v>
      </c>
      <c r="Q30" s="646">
        <f t="shared" si="8"/>
        <v>0.8</v>
      </c>
      <c r="R30" s="175">
        <v>0.5</v>
      </c>
      <c r="S30" s="78">
        <f t="shared" si="3"/>
        <v>4</v>
      </c>
      <c r="T30" s="646">
        <f t="shared" si="9"/>
        <v>4</v>
      </c>
      <c r="U30" s="175">
        <v>0.4</v>
      </c>
      <c r="V30" s="78">
        <f t="shared" si="4"/>
        <v>3.2</v>
      </c>
      <c r="W30" s="646">
        <f t="shared" si="15"/>
        <v>2.2000000000000002</v>
      </c>
      <c r="X30" s="74">
        <v>0.33</v>
      </c>
      <c r="Y30" s="592">
        <v>2.64</v>
      </c>
      <c r="Z30" s="592">
        <v>-0.35999999999999988</v>
      </c>
      <c r="AA30" s="160">
        <f t="shared" si="11"/>
        <v>0</v>
      </c>
      <c r="AB30" s="78">
        <v>0</v>
      </c>
      <c r="AC30" s="654">
        <v>0</v>
      </c>
      <c r="AD30" s="160">
        <f t="shared" si="12"/>
        <v>0</v>
      </c>
      <c r="AE30" s="75"/>
      <c r="AF30" s="655"/>
      <c r="AG30" s="160">
        <f t="shared" si="13"/>
        <v>1</v>
      </c>
      <c r="AH30" s="75"/>
      <c r="AI30" s="655">
        <v>1</v>
      </c>
      <c r="AJ30" s="160">
        <f t="shared" si="14"/>
        <v>0</v>
      </c>
      <c r="AK30" s="78"/>
      <c r="AL30" s="654"/>
      <c r="AM30" s="78"/>
      <c r="AN30" s="587">
        <f t="shared" si="2"/>
        <v>1</v>
      </c>
    </row>
    <row r="31" spans="1:40" s="152" customFormat="1" ht="13.2" hidden="1" customHeight="1" x14ac:dyDescent="0.25">
      <c r="A31" s="78">
        <v>4</v>
      </c>
      <c r="B31" s="588" t="s">
        <v>151</v>
      </c>
      <c r="C31" s="593">
        <f t="shared" si="5"/>
        <v>134</v>
      </c>
      <c r="D31" s="78">
        <f t="shared" si="5"/>
        <v>122</v>
      </c>
      <c r="E31" s="78">
        <v>12</v>
      </c>
      <c r="F31" s="160">
        <f t="shared" si="6"/>
        <v>110</v>
      </c>
      <c r="G31" s="75">
        <v>0</v>
      </c>
      <c r="H31" s="75">
        <v>0</v>
      </c>
      <c r="I31" s="75"/>
      <c r="J31" s="75"/>
      <c r="K31" s="75">
        <v>15</v>
      </c>
      <c r="L31" s="78">
        <v>95</v>
      </c>
      <c r="M31" s="75">
        <v>95</v>
      </c>
      <c r="N31" s="75"/>
      <c r="O31" s="175">
        <v>0.1</v>
      </c>
      <c r="P31" s="78">
        <f t="shared" si="7"/>
        <v>11</v>
      </c>
      <c r="Q31" s="646">
        <f t="shared" si="8"/>
        <v>11</v>
      </c>
      <c r="R31" s="175">
        <v>0.5</v>
      </c>
      <c r="S31" s="78">
        <f t="shared" si="3"/>
        <v>55</v>
      </c>
      <c r="T31" s="646">
        <f t="shared" si="9"/>
        <v>55</v>
      </c>
      <c r="U31" s="175">
        <v>0.4</v>
      </c>
      <c r="V31" s="78">
        <f t="shared" si="4"/>
        <v>44</v>
      </c>
      <c r="W31" s="646">
        <f t="shared" si="15"/>
        <v>84</v>
      </c>
      <c r="X31" s="74">
        <v>0.52700000000000002</v>
      </c>
      <c r="Y31" s="592">
        <v>57.970000000000006</v>
      </c>
      <c r="Z31" s="592">
        <v>-37.029999999999994</v>
      </c>
      <c r="AA31" s="160">
        <f t="shared" si="11"/>
        <v>0</v>
      </c>
      <c r="AB31" s="78">
        <v>0</v>
      </c>
      <c r="AC31" s="654">
        <v>0</v>
      </c>
      <c r="AD31" s="160">
        <f t="shared" si="12"/>
        <v>0</v>
      </c>
      <c r="AE31" s="75"/>
      <c r="AF31" s="655"/>
      <c r="AG31" s="160">
        <f t="shared" si="13"/>
        <v>18</v>
      </c>
      <c r="AH31" s="75"/>
      <c r="AI31" s="655">
        <v>18</v>
      </c>
      <c r="AJ31" s="160">
        <f t="shared" si="14"/>
        <v>0</v>
      </c>
      <c r="AK31" s="78"/>
      <c r="AL31" s="654"/>
      <c r="AM31" s="78"/>
      <c r="AN31" s="587">
        <f t="shared" si="2"/>
        <v>18</v>
      </c>
    </row>
    <row r="32" spans="1:40" s="152" customFormat="1" ht="13.2" hidden="1" customHeight="1" x14ac:dyDescent="0.25">
      <c r="A32" s="78">
        <v>5</v>
      </c>
      <c r="B32" s="588" t="s">
        <v>753</v>
      </c>
      <c r="C32" s="593">
        <f t="shared" si="5"/>
        <v>22</v>
      </c>
      <c r="D32" s="78">
        <f t="shared" si="5"/>
        <v>18</v>
      </c>
      <c r="E32" s="78">
        <v>4</v>
      </c>
      <c r="F32" s="160">
        <f t="shared" si="6"/>
        <v>14</v>
      </c>
      <c r="G32" s="75">
        <v>0</v>
      </c>
      <c r="H32" s="75">
        <v>0</v>
      </c>
      <c r="I32" s="75"/>
      <c r="J32" s="75"/>
      <c r="K32" s="75">
        <v>0</v>
      </c>
      <c r="L32" s="78">
        <v>14</v>
      </c>
      <c r="M32" s="75">
        <v>14</v>
      </c>
      <c r="N32" s="78"/>
      <c r="O32" s="175">
        <v>0.1</v>
      </c>
      <c r="P32" s="78">
        <f t="shared" si="7"/>
        <v>1.4000000000000001</v>
      </c>
      <c r="Q32" s="646">
        <f t="shared" si="8"/>
        <v>1.4000000000000001</v>
      </c>
      <c r="R32" s="175">
        <v>0.5</v>
      </c>
      <c r="S32" s="78">
        <f t="shared" si="3"/>
        <v>7</v>
      </c>
      <c r="T32" s="646">
        <f t="shared" si="9"/>
        <v>7</v>
      </c>
      <c r="U32" s="175">
        <v>0.4</v>
      </c>
      <c r="V32" s="78">
        <f t="shared" si="4"/>
        <v>5.6000000000000005</v>
      </c>
      <c r="W32" s="646">
        <f t="shared" si="15"/>
        <v>12.600000000000001</v>
      </c>
      <c r="X32" s="74">
        <v>0.45</v>
      </c>
      <c r="Y32" s="593">
        <v>6.3</v>
      </c>
      <c r="Z32" s="592">
        <v>-7.7</v>
      </c>
      <c r="AA32" s="160">
        <f t="shared" si="11"/>
        <v>0</v>
      </c>
      <c r="AB32" s="78">
        <v>0</v>
      </c>
      <c r="AC32" s="654">
        <v>0</v>
      </c>
      <c r="AD32" s="160">
        <f t="shared" si="12"/>
        <v>0</v>
      </c>
      <c r="AE32" s="78"/>
      <c r="AF32" s="654"/>
      <c r="AG32" s="160">
        <f t="shared" si="13"/>
        <v>2</v>
      </c>
      <c r="AH32" s="78">
        <v>1</v>
      </c>
      <c r="AI32" s="654">
        <v>1</v>
      </c>
      <c r="AJ32" s="160">
        <f t="shared" si="14"/>
        <v>0</v>
      </c>
      <c r="AK32" s="78"/>
      <c r="AL32" s="654"/>
      <c r="AM32" s="78"/>
      <c r="AN32" s="587">
        <f t="shared" si="2"/>
        <v>2</v>
      </c>
    </row>
    <row r="33" spans="1:40" s="152" customFormat="1" ht="13.2" hidden="1" customHeight="1" x14ac:dyDescent="0.25">
      <c r="A33" s="78">
        <v>6</v>
      </c>
      <c r="B33" s="588" t="s">
        <v>754</v>
      </c>
      <c r="C33" s="593">
        <f t="shared" si="5"/>
        <v>4</v>
      </c>
      <c r="D33" s="78">
        <f t="shared" si="5"/>
        <v>2</v>
      </c>
      <c r="E33" s="78">
        <v>2</v>
      </c>
      <c r="F33" s="160">
        <f t="shared" si="6"/>
        <v>0</v>
      </c>
      <c r="G33" s="75">
        <v>0</v>
      </c>
      <c r="H33" s="75">
        <v>0</v>
      </c>
      <c r="I33" s="75"/>
      <c r="J33" s="75"/>
      <c r="K33" s="75">
        <v>0</v>
      </c>
      <c r="L33" s="78">
        <v>0</v>
      </c>
      <c r="M33" s="75">
        <v>0</v>
      </c>
      <c r="N33" s="78">
        <v>0</v>
      </c>
      <c r="O33" s="175">
        <v>0.1</v>
      </c>
      <c r="P33" s="78">
        <f t="shared" si="7"/>
        <v>0</v>
      </c>
      <c r="Q33" s="646">
        <f t="shared" si="8"/>
        <v>0</v>
      </c>
      <c r="R33" s="175">
        <v>0.5</v>
      </c>
      <c r="S33" s="78">
        <f t="shared" si="3"/>
        <v>0</v>
      </c>
      <c r="T33" s="646">
        <f t="shared" si="9"/>
        <v>0</v>
      </c>
      <c r="U33" s="175">
        <v>0.4</v>
      </c>
      <c r="V33" s="78">
        <f t="shared" si="4"/>
        <v>0</v>
      </c>
      <c r="W33" s="646">
        <f t="shared" si="15"/>
        <v>0</v>
      </c>
      <c r="X33" s="74"/>
      <c r="Y33" s="78"/>
      <c r="Z33" s="78"/>
      <c r="AA33" s="160">
        <f t="shared" si="11"/>
        <v>0</v>
      </c>
      <c r="AB33" s="78">
        <v>0</v>
      </c>
      <c r="AC33" s="654">
        <v>0</v>
      </c>
      <c r="AD33" s="160">
        <f t="shared" si="12"/>
        <v>0</v>
      </c>
      <c r="AE33" s="78"/>
      <c r="AF33" s="654"/>
      <c r="AG33" s="160">
        <f t="shared" si="13"/>
        <v>0</v>
      </c>
      <c r="AH33" s="78"/>
      <c r="AI33" s="654"/>
      <c r="AJ33" s="160">
        <f t="shared" si="14"/>
        <v>0</v>
      </c>
      <c r="AK33" s="78"/>
      <c r="AL33" s="654"/>
      <c r="AM33" s="78"/>
      <c r="AN33" s="587">
        <f t="shared" si="2"/>
        <v>0</v>
      </c>
    </row>
    <row r="34" spans="1:40" s="152" customFormat="1" ht="13.2" hidden="1" customHeight="1" x14ac:dyDescent="0.25">
      <c r="A34" s="78">
        <v>7</v>
      </c>
      <c r="B34" s="588" t="s">
        <v>755</v>
      </c>
      <c r="C34" s="593">
        <f t="shared" si="5"/>
        <v>5</v>
      </c>
      <c r="D34" s="78">
        <f t="shared" si="5"/>
        <v>3</v>
      </c>
      <c r="E34" s="78">
        <v>2</v>
      </c>
      <c r="F34" s="160">
        <f t="shared" si="6"/>
        <v>1</v>
      </c>
      <c r="G34" s="75">
        <v>0</v>
      </c>
      <c r="H34" s="75">
        <v>0</v>
      </c>
      <c r="I34" s="75"/>
      <c r="J34" s="75"/>
      <c r="K34" s="75">
        <v>0</v>
      </c>
      <c r="L34" s="78">
        <v>1</v>
      </c>
      <c r="M34" s="75">
        <v>0</v>
      </c>
      <c r="N34" s="78">
        <v>1</v>
      </c>
      <c r="O34" s="175">
        <v>0.1</v>
      </c>
      <c r="P34" s="78">
        <f t="shared" si="7"/>
        <v>0.1</v>
      </c>
      <c r="Q34" s="646">
        <f t="shared" si="8"/>
        <v>0.1</v>
      </c>
      <c r="R34" s="175">
        <v>0.5</v>
      </c>
      <c r="S34" s="78">
        <f t="shared" si="3"/>
        <v>0.5</v>
      </c>
      <c r="T34" s="646">
        <f t="shared" si="9"/>
        <v>0.5</v>
      </c>
      <c r="U34" s="175">
        <v>0.4</v>
      </c>
      <c r="V34" s="78">
        <f t="shared" si="4"/>
        <v>0.4</v>
      </c>
      <c r="W34" s="646">
        <f t="shared" si="15"/>
        <v>0.9</v>
      </c>
      <c r="X34" s="74"/>
      <c r="Y34" s="78"/>
      <c r="Z34" s="78"/>
      <c r="AA34" s="160">
        <f t="shared" si="11"/>
        <v>0</v>
      </c>
      <c r="AB34" s="78">
        <v>0</v>
      </c>
      <c r="AC34" s="654">
        <v>0</v>
      </c>
      <c r="AD34" s="160">
        <f t="shared" si="12"/>
        <v>0</v>
      </c>
      <c r="AE34" s="78"/>
      <c r="AF34" s="654"/>
      <c r="AG34" s="160">
        <f t="shared" si="13"/>
        <v>0</v>
      </c>
      <c r="AH34" s="78"/>
      <c r="AI34" s="654"/>
      <c r="AJ34" s="160">
        <f t="shared" si="14"/>
        <v>0</v>
      </c>
      <c r="AK34" s="78"/>
      <c r="AL34" s="654"/>
      <c r="AM34" s="78"/>
      <c r="AN34" s="587">
        <f t="shared" si="2"/>
        <v>0</v>
      </c>
    </row>
    <row r="35" spans="1:40" s="152" customFormat="1" ht="13.2" hidden="1" customHeight="1" x14ac:dyDescent="0.25">
      <c r="A35" s="78">
        <v>8</v>
      </c>
      <c r="B35" s="588" t="s">
        <v>756</v>
      </c>
      <c r="C35" s="593">
        <f t="shared" si="5"/>
        <v>1</v>
      </c>
      <c r="D35" s="78">
        <f t="shared" si="5"/>
        <v>1</v>
      </c>
      <c r="E35" s="78">
        <v>0</v>
      </c>
      <c r="F35" s="160">
        <f t="shared" si="6"/>
        <v>1</v>
      </c>
      <c r="G35" s="75">
        <v>0</v>
      </c>
      <c r="H35" s="75">
        <v>0</v>
      </c>
      <c r="I35" s="75"/>
      <c r="J35" s="75"/>
      <c r="K35" s="75">
        <v>1</v>
      </c>
      <c r="L35" s="78">
        <v>0</v>
      </c>
      <c r="M35" s="75">
        <v>0</v>
      </c>
      <c r="N35" s="75">
        <v>0</v>
      </c>
      <c r="O35" s="175">
        <v>0.1</v>
      </c>
      <c r="P35" s="78">
        <f t="shared" si="7"/>
        <v>0.1</v>
      </c>
      <c r="Q35" s="646">
        <f t="shared" si="8"/>
        <v>0.1</v>
      </c>
      <c r="R35" s="175">
        <v>0.5</v>
      </c>
      <c r="S35" s="78">
        <f t="shared" si="3"/>
        <v>0.5</v>
      </c>
      <c r="T35" s="646">
        <f t="shared" si="9"/>
        <v>0.5</v>
      </c>
      <c r="U35" s="175">
        <v>0.4</v>
      </c>
      <c r="V35" s="78">
        <f t="shared" si="4"/>
        <v>0.4</v>
      </c>
      <c r="W35" s="646">
        <f t="shared" si="15"/>
        <v>-9.9999999999999978E-2</v>
      </c>
      <c r="X35" s="74"/>
      <c r="Y35" s="78"/>
      <c r="Z35" s="78"/>
      <c r="AA35" s="160">
        <f t="shared" si="11"/>
        <v>0</v>
      </c>
      <c r="AB35" s="78">
        <v>0</v>
      </c>
      <c r="AC35" s="654">
        <v>0</v>
      </c>
      <c r="AD35" s="160">
        <f t="shared" si="12"/>
        <v>0</v>
      </c>
      <c r="AE35" s="78"/>
      <c r="AF35" s="654"/>
      <c r="AG35" s="160">
        <f t="shared" si="13"/>
        <v>0</v>
      </c>
      <c r="AH35" s="78"/>
      <c r="AI35" s="654"/>
      <c r="AJ35" s="160">
        <f t="shared" si="14"/>
        <v>0</v>
      </c>
      <c r="AK35" s="78"/>
      <c r="AL35" s="654"/>
      <c r="AM35" s="78"/>
      <c r="AN35" s="587">
        <f t="shared" si="2"/>
        <v>0</v>
      </c>
    </row>
    <row r="36" spans="1:40" s="152" customFormat="1" ht="13.2" hidden="1" customHeight="1" x14ac:dyDescent="0.25">
      <c r="A36" s="78">
        <v>9</v>
      </c>
      <c r="B36" s="588" t="s">
        <v>725</v>
      </c>
      <c r="C36" s="593">
        <f t="shared" si="5"/>
        <v>14</v>
      </c>
      <c r="D36" s="78">
        <f t="shared" si="5"/>
        <v>13</v>
      </c>
      <c r="E36" s="78">
        <v>1</v>
      </c>
      <c r="F36" s="160">
        <f t="shared" si="6"/>
        <v>12</v>
      </c>
      <c r="G36" s="75">
        <v>0</v>
      </c>
      <c r="H36" s="75">
        <v>0</v>
      </c>
      <c r="I36" s="75"/>
      <c r="J36" s="75"/>
      <c r="K36" s="75">
        <v>9</v>
      </c>
      <c r="L36" s="78">
        <v>3</v>
      </c>
      <c r="M36" s="75">
        <v>3</v>
      </c>
      <c r="N36" s="78"/>
      <c r="O36" s="175">
        <v>0.1</v>
      </c>
      <c r="P36" s="78">
        <f t="shared" si="7"/>
        <v>1.2000000000000002</v>
      </c>
      <c r="Q36" s="646">
        <f t="shared" si="8"/>
        <v>1.2000000000000002</v>
      </c>
      <c r="R36" s="175">
        <v>0.5</v>
      </c>
      <c r="S36" s="78">
        <f t="shared" si="3"/>
        <v>6</v>
      </c>
      <c r="T36" s="646">
        <f t="shared" si="9"/>
        <v>6</v>
      </c>
      <c r="U36" s="175">
        <v>0.4</v>
      </c>
      <c r="V36" s="78">
        <f t="shared" si="4"/>
        <v>4.8000000000000007</v>
      </c>
      <c r="W36" s="646">
        <f t="shared" si="15"/>
        <v>1.8000000000000007</v>
      </c>
      <c r="X36" s="74"/>
      <c r="Y36" s="78"/>
      <c r="Z36" s="78"/>
      <c r="AA36" s="160">
        <f t="shared" si="11"/>
        <v>0</v>
      </c>
      <c r="AB36" s="78">
        <v>0</v>
      </c>
      <c r="AC36" s="654">
        <v>0</v>
      </c>
      <c r="AD36" s="160">
        <f t="shared" si="12"/>
        <v>0</v>
      </c>
      <c r="AE36" s="78"/>
      <c r="AF36" s="654"/>
      <c r="AG36" s="160">
        <f t="shared" si="13"/>
        <v>0</v>
      </c>
      <c r="AH36" s="78"/>
      <c r="AI36" s="654"/>
      <c r="AJ36" s="160">
        <f t="shared" si="14"/>
        <v>0</v>
      </c>
      <c r="AK36" s="78"/>
      <c r="AL36" s="654"/>
      <c r="AM36" s="78"/>
      <c r="AN36" s="587">
        <f t="shared" si="2"/>
        <v>0</v>
      </c>
    </row>
    <row r="37" spans="1:40" s="152" customFormat="1" ht="13.2" hidden="1" customHeight="1" x14ac:dyDescent="0.25">
      <c r="A37" s="78">
        <v>10</v>
      </c>
      <c r="B37" s="588" t="s">
        <v>757</v>
      </c>
      <c r="C37" s="593">
        <f t="shared" si="5"/>
        <v>9</v>
      </c>
      <c r="D37" s="78">
        <f t="shared" si="5"/>
        <v>8</v>
      </c>
      <c r="E37" s="78">
        <v>1</v>
      </c>
      <c r="F37" s="160">
        <f t="shared" si="6"/>
        <v>7</v>
      </c>
      <c r="G37" s="75">
        <v>0</v>
      </c>
      <c r="H37" s="75">
        <v>0</v>
      </c>
      <c r="I37" s="75"/>
      <c r="J37" s="75"/>
      <c r="K37" s="75">
        <v>4</v>
      </c>
      <c r="L37" s="78">
        <v>3</v>
      </c>
      <c r="M37" s="75">
        <v>0</v>
      </c>
      <c r="N37" s="78">
        <v>3</v>
      </c>
      <c r="O37" s="175">
        <v>0.1</v>
      </c>
      <c r="P37" s="78">
        <f t="shared" si="7"/>
        <v>0.70000000000000007</v>
      </c>
      <c r="Q37" s="646">
        <f t="shared" si="8"/>
        <v>0.70000000000000007</v>
      </c>
      <c r="R37" s="175">
        <v>0.5</v>
      </c>
      <c r="S37" s="78">
        <f t="shared" si="3"/>
        <v>3.5</v>
      </c>
      <c r="T37" s="646">
        <f t="shared" si="9"/>
        <v>3.5</v>
      </c>
      <c r="U37" s="175">
        <v>0.4</v>
      </c>
      <c r="V37" s="78">
        <f t="shared" si="4"/>
        <v>2.8000000000000003</v>
      </c>
      <c r="W37" s="646">
        <f t="shared" si="15"/>
        <v>2.3000000000000003</v>
      </c>
      <c r="X37" s="74">
        <v>0.15</v>
      </c>
      <c r="Y37" s="593">
        <v>1.05</v>
      </c>
      <c r="Z37" s="593">
        <v>1.05</v>
      </c>
      <c r="AA37" s="160">
        <f t="shared" si="11"/>
        <v>0</v>
      </c>
      <c r="AB37" s="78">
        <v>0</v>
      </c>
      <c r="AC37" s="654">
        <v>0</v>
      </c>
      <c r="AD37" s="160">
        <f t="shared" si="12"/>
        <v>0</v>
      </c>
      <c r="AE37" s="78"/>
      <c r="AF37" s="654"/>
      <c r="AG37" s="160">
        <f t="shared" si="13"/>
        <v>0</v>
      </c>
      <c r="AH37" s="78"/>
      <c r="AI37" s="654"/>
      <c r="AJ37" s="160" t="e">
        <f t="shared" si="14"/>
        <v>#VALUE!</v>
      </c>
      <c r="AK37" s="78" t="s">
        <v>1068</v>
      </c>
      <c r="AL37" s="654">
        <v>2</v>
      </c>
      <c r="AM37" s="78"/>
      <c r="AN37" s="587" t="e">
        <f t="shared" si="2"/>
        <v>#VALUE!</v>
      </c>
    </row>
    <row r="38" spans="1:40" s="589" customFormat="1" ht="66" x14ac:dyDescent="0.25">
      <c r="A38" s="75" t="s">
        <v>770</v>
      </c>
      <c r="B38" s="591" t="s">
        <v>1055</v>
      </c>
      <c r="C38" s="593">
        <v>298</v>
      </c>
      <c r="D38" s="78">
        <f t="shared" si="5"/>
        <v>186</v>
      </c>
      <c r="E38" s="78">
        <v>46</v>
      </c>
      <c r="F38" s="160">
        <f t="shared" si="6"/>
        <v>140</v>
      </c>
      <c r="G38" s="78">
        <v>0</v>
      </c>
      <c r="H38" s="78">
        <v>2</v>
      </c>
      <c r="I38" s="78"/>
      <c r="J38" s="78"/>
      <c r="K38" s="78">
        <v>39</v>
      </c>
      <c r="L38" s="78">
        <v>99</v>
      </c>
      <c r="M38" s="78">
        <v>98</v>
      </c>
      <c r="N38" s="78">
        <v>1</v>
      </c>
      <c r="O38" s="175">
        <v>0.1</v>
      </c>
      <c r="P38" s="78">
        <f t="shared" si="7"/>
        <v>14</v>
      </c>
      <c r="Q38" s="646">
        <f t="shared" si="8"/>
        <v>14</v>
      </c>
      <c r="R38" s="175">
        <v>0.5</v>
      </c>
      <c r="S38" s="78">
        <f t="shared" si="3"/>
        <v>70</v>
      </c>
      <c r="T38" s="646">
        <f t="shared" si="9"/>
        <v>68</v>
      </c>
      <c r="U38" s="175">
        <v>0.4</v>
      </c>
      <c r="V38" s="78">
        <f t="shared" si="4"/>
        <v>56</v>
      </c>
      <c r="W38" s="646">
        <f>V38-K38+T38-AF38</f>
        <v>85</v>
      </c>
      <c r="X38" s="78">
        <v>1.9000000000000004</v>
      </c>
      <c r="Y38" s="78">
        <v>13.300000000000002</v>
      </c>
      <c r="Z38" s="78">
        <v>-84.7</v>
      </c>
      <c r="AA38" s="160">
        <f t="shared" si="11"/>
        <v>0</v>
      </c>
      <c r="AB38" s="78">
        <v>0</v>
      </c>
      <c r="AC38" s="654">
        <v>0</v>
      </c>
      <c r="AD38" s="160">
        <f t="shared" si="12"/>
        <v>5</v>
      </c>
      <c r="AE38" s="78">
        <v>5</v>
      </c>
      <c r="AF38" s="654">
        <v>0</v>
      </c>
      <c r="AG38" s="160">
        <f t="shared" si="13"/>
        <v>7</v>
      </c>
      <c r="AH38" s="78">
        <v>0</v>
      </c>
      <c r="AI38" s="654">
        <v>7</v>
      </c>
      <c r="AJ38" s="160">
        <f t="shared" si="14"/>
        <v>0</v>
      </c>
      <c r="AK38" s="78">
        <v>0</v>
      </c>
      <c r="AL38" s="654">
        <v>0</v>
      </c>
      <c r="AM38" s="78">
        <v>0</v>
      </c>
      <c r="AN38" s="587">
        <f t="shared" si="2"/>
        <v>12</v>
      </c>
    </row>
    <row r="39" spans="1:40" s="590" customFormat="1" ht="13.2" hidden="1" customHeight="1" x14ac:dyDescent="0.3">
      <c r="A39" s="78">
        <v>1</v>
      </c>
      <c r="B39" s="588" t="s">
        <v>746</v>
      </c>
      <c r="C39" s="593">
        <f t="shared" si="5"/>
        <v>63</v>
      </c>
      <c r="D39" s="78">
        <f t="shared" si="5"/>
        <v>43</v>
      </c>
      <c r="E39" s="78">
        <v>20</v>
      </c>
      <c r="F39" s="160">
        <f t="shared" si="6"/>
        <v>23</v>
      </c>
      <c r="G39" s="78">
        <v>0</v>
      </c>
      <c r="H39" s="78">
        <v>2</v>
      </c>
      <c r="I39" s="78"/>
      <c r="J39" s="78"/>
      <c r="K39" s="78">
        <v>21</v>
      </c>
      <c r="L39" s="78">
        <v>0</v>
      </c>
      <c r="M39" s="78">
        <v>0</v>
      </c>
      <c r="N39" s="78">
        <v>0</v>
      </c>
      <c r="O39" s="175">
        <v>0.1</v>
      </c>
      <c r="P39" s="78">
        <f t="shared" si="7"/>
        <v>2.3000000000000003</v>
      </c>
      <c r="Q39" s="646">
        <f t="shared" si="8"/>
        <v>2.3000000000000003</v>
      </c>
      <c r="R39" s="175">
        <v>0.5</v>
      </c>
      <c r="S39" s="78">
        <f t="shared" si="3"/>
        <v>11.5</v>
      </c>
      <c r="T39" s="646">
        <f t="shared" si="9"/>
        <v>9.5</v>
      </c>
      <c r="U39" s="175">
        <v>0.4</v>
      </c>
      <c r="V39" s="78">
        <f t="shared" si="4"/>
        <v>9.2000000000000011</v>
      </c>
      <c r="W39" s="646">
        <f t="shared" si="15"/>
        <v>-2.2999999999999989</v>
      </c>
      <c r="X39" s="74">
        <v>0</v>
      </c>
      <c r="Y39" s="75">
        <v>0</v>
      </c>
      <c r="Z39" s="75">
        <v>0</v>
      </c>
      <c r="AA39" s="160">
        <f t="shared" si="11"/>
        <v>0</v>
      </c>
      <c r="AB39" s="78">
        <v>0</v>
      </c>
      <c r="AC39" s="654">
        <v>0</v>
      </c>
      <c r="AD39" s="160">
        <f t="shared" si="12"/>
        <v>1</v>
      </c>
      <c r="AE39" s="78">
        <v>1</v>
      </c>
      <c r="AF39" s="654"/>
      <c r="AG39" s="160">
        <f t="shared" si="13"/>
        <v>0</v>
      </c>
      <c r="AH39" s="78"/>
      <c r="AI39" s="654"/>
      <c r="AJ39" s="160">
        <f t="shared" si="14"/>
        <v>0</v>
      </c>
      <c r="AK39" s="78"/>
      <c r="AL39" s="654"/>
      <c r="AM39" s="78"/>
      <c r="AN39" s="587">
        <f t="shared" si="2"/>
        <v>1</v>
      </c>
    </row>
    <row r="40" spans="1:40" s="590" customFormat="1" ht="13.2" hidden="1" customHeight="1" x14ac:dyDescent="0.3">
      <c r="A40" s="78">
        <v>2</v>
      </c>
      <c r="B40" s="588" t="s">
        <v>140</v>
      </c>
      <c r="C40" s="593">
        <f t="shared" si="5"/>
        <v>17</v>
      </c>
      <c r="D40" s="78">
        <f t="shared" si="5"/>
        <v>13</v>
      </c>
      <c r="E40" s="78">
        <v>4</v>
      </c>
      <c r="F40" s="160">
        <f t="shared" si="6"/>
        <v>9</v>
      </c>
      <c r="G40" s="78">
        <v>0</v>
      </c>
      <c r="H40" s="78">
        <v>0</v>
      </c>
      <c r="I40" s="78"/>
      <c r="J40" s="78"/>
      <c r="K40" s="78">
        <v>2</v>
      </c>
      <c r="L40" s="78">
        <v>7</v>
      </c>
      <c r="M40" s="78">
        <v>6</v>
      </c>
      <c r="N40" s="78">
        <v>1</v>
      </c>
      <c r="O40" s="175">
        <v>0.1</v>
      </c>
      <c r="P40" s="78">
        <f t="shared" si="7"/>
        <v>0.9</v>
      </c>
      <c r="Q40" s="646">
        <f t="shared" si="8"/>
        <v>0.9</v>
      </c>
      <c r="R40" s="175">
        <v>0.5</v>
      </c>
      <c r="S40" s="78">
        <f t="shared" si="3"/>
        <v>4.5</v>
      </c>
      <c r="T40" s="646">
        <f t="shared" si="9"/>
        <v>4.5</v>
      </c>
      <c r="U40" s="175">
        <v>0.4</v>
      </c>
      <c r="V40" s="78">
        <f t="shared" si="4"/>
        <v>3.6</v>
      </c>
      <c r="W40" s="646">
        <f t="shared" si="15"/>
        <v>6.1</v>
      </c>
      <c r="X40" s="74">
        <v>0.2</v>
      </c>
      <c r="Y40" s="75">
        <v>1.8</v>
      </c>
      <c r="Z40" s="75">
        <v>-4.2</v>
      </c>
      <c r="AA40" s="160">
        <f t="shared" si="11"/>
        <v>0</v>
      </c>
      <c r="AB40" s="78">
        <v>0</v>
      </c>
      <c r="AC40" s="654">
        <v>0</v>
      </c>
      <c r="AD40" s="160">
        <f t="shared" si="12"/>
        <v>2</v>
      </c>
      <c r="AE40" s="78">
        <v>2</v>
      </c>
      <c r="AF40" s="654"/>
      <c r="AG40" s="160">
        <f t="shared" si="13"/>
        <v>1</v>
      </c>
      <c r="AH40" s="78"/>
      <c r="AI40" s="654">
        <v>1</v>
      </c>
      <c r="AJ40" s="160">
        <f t="shared" si="14"/>
        <v>0</v>
      </c>
      <c r="AK40" s="78"/>
      <c r="AL40" s="654"/>
      <c r="AM40" s="78"/>
      <c r="AN40" s="587">
        <f t="shared" si="2"/>
        <v>3</v>
      </c>
    </row>
    <row r="41" spans="1:40" s="590" customFormat="1" ht="13.2" hidden="1" customHeight="1" x14ac:dyDescent="0.3">
      <c r="A41" s="78">
        <v>3</v>
      </c>
      <c r="B41" s="588" t="s">
        <v>151</v>
      </c>
      <c r="C41" s="593">
        <f t="shared" si="5"/>
        <v>123</v>
      </c>
      <c r="D41" s="78">
        <f t="shared" si="5"/>
        <v>109</v>
      </c>
      <c r="E41" s="78">
        <v>14</v>
      </c>
      <c r="F41" s="160">
        <f t="shared" si="6"/>
        <v>95</v>
      </c>
      <c r="G41" s="78">
        <v>0</v>
      </c>
      <c r="H41" s="78">
        <v>0</v>
      </c>
      <c r="I41" s="78"/>
      <c r="J41" s="78"/>
      <c r="K41" s="78">
        <v>6</v>
      </c>
      <c r="L41" s="78">
        <v>89</v>
      </c>
      <c r="M41" s="78">
        <v>89</v>
      </c>
      <c r="N41" s="78">
        <v>0</v>
      </c>
      <c r="O41" s="175">
        <v>0.1</v>
      </c>
      <c r="P41" s="78">
        <f t="shared" si="7"/>
        <v>9.5</v>
      </c>
      <c r="Q41" s="646">
        <f t="shared" si="8"/>
        <v>9.5</v>
      </c>
      <c r="R41" s="175">
        <v>0.5</v>
      </c>
      <c r="S41" s="78">
        <f t="shared" si="3"/>
        <v>47.5</v>
      </c>
      <c r="T41" s="646">
        <f t="shared" si="9"/>
        <v>47.5</v>
      </c>
      <c r="U41" s="175">
        <v>0.4</v>
      </c>
      <c r="V41" s="78">
        <f t="shared" si="4"/>
        <v>38</v>
      </c>
      <c r="W41" s="646">
        <f t="shared" si="15"/>
        <v>79.5</v>
      </c>
      <c r="X41" s="74">
        <v>0.1</v>
      </c>
      <c r="Y41" s="75">
        <v>9.5</v>
      </c>
      <c r="Z41" s="75">
        <v>-79.5</v>
      </c>
      <c r="AA41" s="160">
        <f t="shared" si="11"/>
        <v>0</v>
      </c>
      <c r="AB41" s="78">
        <v>0</v>
      </c>
      <c r="AC41" s="654">
        <v>0</v>
      </c>
      <c r="AD41" s="160">
        <f t="shared" si="12"/>
        <v>0</v>
      </c>
      <c r="AE41" s="78"/>
      <c r="AF41" s="654"/>
      <c r="AG41" s="160">
        <f t="shared" si="13"/>
        <v>5</v>
      </c>
      <c r="AH41" s="78"/>
      <c r="AI41" s="654">
        <v>5</v>
      </c>
      <c r="AJ41" s="160">
        <f t="shared" si="14"/>
        <v>0</v>
      </c>
      <c r="AK41" s="78"/>
      <c r="AL41" s="654"/>
      <c r="AM41" s="78"/>
      <c r="AN41" s="587">
        <f t="shared" si="2"/>
        <v>5</v>
      </c>
    </row>
    <row r="42" spans="1:40" s="590" customFormat="1" ht="13.2" hidden="1" customHeight="1" x14ac:dyDescent="0.3">
      <c r="A42" s="78">
        <v>4</v>
      </c>
      <c r="B42" s="588" t="s">
        <v>749</v>
      </c>
      <c r="C42" s="593">
        <f t="shared" si="5"/>
        <v>9</v>
      </c>
      <c r="D42" s="78">
        <f t="shared" si="5"/>
        <v>6</v>
      </c>
      <c r="E42" s="78">
        <v>3</v>
      </c>
      <c r="F42" s="160">
        <f t="shared" si="6"/>
        <v>3</v>
      </c>
      <c r="G42" s="78">
        <v>0</v>
      </c>
      <c r="H42" s="78">
        <v>0</v>
      </c>
      <c r="I42" s="78"/>
      <c r="J42" s="78"/>
      <c r="K42" s="78">
        <v>2</v>
      </c>
      <c r="L42" s="78">
        <v>1</v>
      </c>
      <c r="M42" s="78">
        <v>1</v>
      </c>
      <c r="N42" s="78">
        <v>0</v>
      </c>
      <c r="O42" s="175">
        <v>0.1</v>
      </c>
      <c r="P42" s="78">
        <f t="shared" si="7"/>
        <v>0.30000000000000004</v>
      </c>
      <c r="Q42" s="646">
        <f t="shared" si="8"/>
        <v>0.30000000000000004</v>
      </c>
      <c r="R42" s="175">
        <v>0.5</v>
      </c>
      <c r="S42" s="78">
        <f t="shared" si="3"/>
        <v>1.5</v>
      </c>
      <c r="T42" s="646">
        <f t="shared" si="9"/>
        <v>1.5</v>
      </c>
      <c r="U42" s="175">
        <v>0.4</v>
      </c>
      <c r="V42" s="78">
        <f t="shared" si="4"/>
        <v>1.2000000000000002</v>
      </c>
      <c r="W42" s="646">
        <f t="shared" si="15"/>
        <v>0.70000000000000018</v>
      </c>
      <c r="X42" s="74">
        <v>0.1</v>
      </c>
      <c r="Y42" s="75">
        <v>0.30000000000000004</v>
      </c>
      <c r="Z42" s="75">
        <v>-0.7</v>
      </c>
      <c r="AA42" s="160">
        <f t="shared" si="11"/>
        <v>0</v>
      </c>
      <c r="AB42" s="78">
        <v>0</v>
      </c>
      <c r="AC42" s="654">
        <v>0</v>
      </c>
      <c r="AD42" s="160">
        <f t="shared" si="12"/>
        <v>0</v>
      </c>
      <c r="AE42" s="78"/>
      <c r="AF42" s="654"/>
      <c r="AG42" s="160">
        <f t="shared" si="13"/>
        <v>4</v>
      </c>
      <c r="AH42" s="78"/>
      <c r="AI42" s="654">
        <v>4</v>
      </c>
      <c r="AJ42" s="160">
        <f t="shared" si="14"/>
        <v>0</v>
      </c>
      <c r="AK42" s="78"/>
      <c r="AL42" s="654"/>
      <c r="AM42" s="78"/>
      <c r="AN42" s="587">
        <f t="shared" si="2"/>
        <v>4</v>
      </c>
    </row>
    <row r="43" spans="1:40" s="590" customFormat="1" ht="13.2" hidden="1" customHeight="1" x14ac:dyDescent="0.3">
      <c r="A43" s="78">
        <v>5</v>
      </c>
      <c r="B43" s="588" t="s">
        <v>738</v>
      </c>
      <c r="C43" s="593">
        <f t="shared" si="5"/>
        <v>1</v>
      </c>
      <c r="D43" s="78">
        <f t="shared" si="5"/>
        <v>1</v>
      </c>
      <c r="E43" s="78">
        <v>0</v>
      </c>
      <c r="F43" s="160">
        <f t="shared" si="6"/>
        <v>1</v>
      </c>
      <c r="G43" s="78">
        <v>0</v>
      </c>
      <c r="H43" s="78">
        <v>0</v>
      </c>
      <c r="I43" s="78"/>
      <c r="J43" s="78"/>
      <c r="K43" s="78">
        <v>0</v>
      </c>
      <c r="L43" s="78">
        <v>1</v>
      </c>
      <c r="M43" s="78">
        <v>1</v>
      </c>
      <c r="N43" s="78">
        <v>0</v>
      </c>
      <c r="O43" s="175">
        <v>0.1</v>
      </c>
      <c r="P43" s="78">
        <f t="shared" si="7"/>
        <v>0.1</v>
      </c>
      <c r="Q43" s="646">
        <f t="shared" si="8"/>
        <v>0.1</v>
      </c>
      <c r="R43" s="175">
        <v>0.5</v>
      </c>
      <c r="S43" s="78">
        <f t="shared" si="3"/>
        <v>0.5</v>
      </c>
      <c r="T43" s="646">
        <f t="shared" si="9"/>
        <v>0.5</v>
      </c>
      <c r="U43" s="175">
        <v>0.4</v>
      </c>
      <c r="V43" s="78">
        <f t="shared" si="4"/>
        <v>0.4</v>
      </c>
      <c r="W43" s="646">
        <f t="shared" si="15"/>
        <v>0.9</v>
      </c>
      <c r="X43" s="74">
        <v>0.4</v>
      </c>
      <c r="Y43" s="75">
        <v>0.4</v>
      </c>
      <c r="Z43" s="75">
        <v>-0.6</v>
      </c>
      <c r="AA43" s="160">
        <f t="shared" si="11"/>
        <v>0</v>
      </c>
      <c r="AB43" s="78">
        <v>0</v>
      </c>
      <c r="AC43" s="654">
        <v>0</v>
      </c>
      <c r="AD43" s="160">
        <f t="shared" si="12"/>
        <v>0</v>
      </c>
      <c r="AE43" s="78"/>
      <c r="AF43" s="654"/>
      <c r="AG43" s="160">
        <f t="shared" si="13"/>
        <v>0</v>
      </c>
      <c r="AH43" s="78"/>
      <c r="AI43" s="654"/>
      <c r="AJ43" s="160">
        <f t="shared" si="14"/>
        <v>0</v>
      </c>
      <c r="AK43" s="78"/>
      <c r="AL43" s="654"/>
      <c r="AM43" s="78"/>
      <c r="AN43" s="587">
        <f t="shared" si="2"/>
        <v>0</v>
      </c>
    </row>
    <row r="44" spans="1:40" s="590" customFormat="1" ht="13.2" hidden="1" customHeight="1" x14ac:dyDescent="0.3">
      <c r="A44" s="78">
        <v>6</v>
      </c>
      <c r="B44" s="588" t="s">
        <v>733</v>
      </c>
      <c r="C44" s="593">
        <f t="shared" si="5"/>
        <v>1</v>
      </c>
      <c r="D44" s="78">
        <f t="shared" si="5"/>
        <v>1</v>
      </c>
      <c r="E44" s="78">
        <v>0</v>
      </c>
      <c r="F44" s="160">
        <f t="shared" si="6"/>
        <v>1</v>
      </c>
      <c r="G44" s="78">
        <v>0</v>
      </c>
      <c r="H44" s="78">
        <v>0</v>
      </c>
      <c r="I44" s="78"/>
      <c r="J44" s="78"/>
      <c r="K44" s="78">
        <v>1</v>
      </c>
      <c r="L44" s="78">
        <v>0</v>
      </c>
      <c r="M44" s="78">
        <v>0</v>
      </c>
      <c r="N44" s="78">
        <v>0</v>
      </c>
      <c r="O44" s="175">
        <v>0.1</v>
      </c>
      <c r="P44" s="78">
        <f t="shared" si="7"/>
        <v>0.1</v>
      </c>
      <c r="Q44" s="646">
        <f t="shared" si="8"/>
        <v>0.1</v>
      </c>
      <c r="R44" s="175">
        <v>0.5</v>
      </c>
      <c r="S44" s="78">
        <f t="shared" ref="S44:S75" si="16">R44*F44</f>
        <v>0.5</v>
      </c>
      <c r="T44" s="646">
        <f t="shared" ref="T44:T75" si="17">S44-H44</f>
        <v>0.5</v>
      </c>
      <c r="U44" s="175">
        <v>0.4</v>
      </c>
      <c r="V44" s="78">
        <f t="shared" ref="V44:V75" si="18">U44*F44</f>
        <v>0.4</v>
      </c>
      <c r="W44" s="646">
        <f t="shared" si="15"/>
        <v>-9.9999999999999978E-2</v>
      </c>
      <c r="X44" s="74">
        <v>0.3</v>
      </c>
      <c r="Y44" s="75">
        <v>0.3</v>
      </c>
      <c r="Z44" s="75">
        <v>0.3</v>
      </c>
      <c r="AA44" s="160">
        <f t="shared" si="11"/>
        <v>0</v>
      </c>
      <c r="AB44" s="78">
        <v>0</v>
      </c>
      <c r="AC44" s="654">
        <v>0</v>
      </c>
      <c r="AD44" s="160">
        <f t="shared" si="12"/>
        <v>0</v>
      </c>
      <c r="AE44" s="78"/>
      <c r="AF44" s="654"/>
      <c r="AG44" s="160">
        <f t="shared" si="13"/>
        <v>0</v>
      </c>
      <c r="AH44" s="78"/>
      <c r="AI44" s="654"/>
      <c r="AJ44" s="160">
        <f t="shared" si="14"/>
        <v>0</v>
      </c>
      <c r="AK44" s="78"/>
      <c r="AL44" s="654"/>
      <c r="AM44" s="78"/>
      <c r="AN44" s="587">
        <f t="shared" si="2"/>
        <v>0</v>
      </c>
    </row>
    <row r="45" spans="1:40" s="590" customFormat="1" ht="13.2" hidden="1" customHeight="1" x14ac:dyDescent="0.3">
      <c r="A45" s="78">
        <v>7</v>
      </c>
      <c r="B45" s="588" t="s">
        <v>739</v>
      </c>
      <c r="C45" s="593">
        <f t="shared" si="5"/>
        <v>0</v>
      </c>
      <c r="D45" s="78">
        <f t="shared" si="5"/>
        <v>0</v>
      </c>
      <c r="E45" s="78">
        <v>0</v>
      </c>
      <c r="F45" s="160">
        <f t="shared" si="6"/>
        <v>0</v>
      </c>
      <c r="G45" s="78">
        <v>0</v>
      </c>
      <c r="H45" s="78">
        <v>0</v>
      </c>
      <c r="I45" s="78"/>
      <c r="J45" s="78"/>
      <c r="K45" s="78">
        <v>0</v>
      </c>
      <c r="L45" s="78">
        <v>0</v>
      </c>
      <c r="M45" s="78">
        <v>0</v>
      </c>
      <c r="N45" s="78">
        <v>0</v>
      </c>
      <c r="O45" s="175">
        <v>0.1</v>
      </c>
      <c r="P45" s="78">
        <f t="shared" si="7"/>
        <v>0</v>
      </c>
      <c r="Q45" s="646">
        <f t="shared" si="8"/>
        <v>0</v>
      </c>
      <c r="R45" s="175">
        <v>0.5</v>
      </c>
      <c r="S45" s="78">
        <f t="shared" si="16"/>
        <v>0</v>
      </c>
      <c r="T45" s="646">
        <f t="shared" si="17"/>
        <v>0</v>
      </c>
      <c r="U45" s="175">
        <v>0.4</v>
      </c>
      <c r="V45" s="78">
        <f t="shared" si="18"/>
        <v>0</v>
      </c>
      <c r="W45" s="646">
        <f t="shared" si="15"/>
        <v>0</v>
      </c>
      <c r="X45" s="74">
        <v>0.3</v>
      </c>
      <c r="Y45" s="75">
        <v>0</v>
      </c>
      <c r="Z45" s="75">
        <v>0</v>
      </c>
      <c r="AA45" s="160">
        <f t="shared" si="11"/>
        <v>0</v>
      </c>
      <c r="AB45" s="78">
        <v>0</v>
      </c>
      <c r="AC45" s="654">
        <v>0</v>
      </c>
      <c r="AD45" s="160">
        <f t="shared" si="12"/>
        <v>0</v>
      </c>
      <c r="AE45" s="78"/>
      <c r="AF45" s="654"/>
      <c r="AG45" s="160">
        <f t="shared" si="13"/>
        <v>0</v>
      </c>
      <c r="AH45" s="78"/>
      <c r="AI45" s="654"/>
      <c r="AJ45" s="160">
        <f t="shared" si="14"/>
        <v>0</v>
      </c>
      <c r="AK45" s="78"/>
      <c r="AL45" s="654"/>
      <c r="AM45" s="78"/>
      <c r="AN45" s="587">
        <f t="shared" si="2"/>
        <v>0</v>
      </c>
    </row>
    <row r="46" spans="1:40" s="590" customFormat="1" ht="13.2" hidden="1" customHeight="1" x14ac:dyDescent="0.3">
      <c r="A46" s="78">
        <v>8</v>
      </c>
      <c r="B46" s="588" t="s">
        <v>726</v>
      </c>
      <c r="C46" s="593">
        <f t="shared" si="5"/>
        <v>4</v>
      </c>
      <c r="D46" s="78">
        <f t="shared" si="5"/>
        <v>2</v>
      </c>
      <c r="E46" s="78">
        <v>2</v>
      </c>
      <c r="F46" s="160">
        <f t="shared" si="6"/>
        <v>0</v>
      </c>
      <c r="G46" s="78">
        <v>0</v>
      </c>
      <c r="H46" s="78">
        <v>0</v>
      </c>
      <c r="I46" s="78"/>
      <c r="J46" s="78"/>
      <c r="K46" s="78">
        <v>0</v>
      </c>
      <c r="L46" s="78">
        <v>0</v>
      </c>
      <c r="M46" s="78">
        <v>0</v>
      </c>
      <c r="N46" s="78">
        <v>0</v>
      </c>
      <c r="O46" s="175">
        <v>0.1</v>
      </c>
      <c r="P46" s="78">
        <f t="shared" si="7"/>
        <v>0</v>
      </c>
      <c r="Q46" s="646">
        <f t="shared" si="8"/>
        <v>0</v>
      </c>
      <c r="R46" s="175">
        <v>0.5</v>
      </c>
      <c r="S46" s="78">
        <f t="shared" si="16"/>
        <v>0</v>
      </c>
      <c r="T46" s="646">
        <f t="shared" si="17"/>
        <v>0</v>
      </c>
      <c r="U46" s="175">
        <v>0.4</v>
      </c>
      <c r="V46" s="78">
        <f t="shared" si="18"/>
        <v>0</v>
      </c>
      <c r="W46" s="646">
        <f t="shared" si="15"/>
        <v>0</v>
      </c>
      <c r="X46" s="74">
        <v>0</v>
      </c>
      <c r="Y46" s="75">
        <v>0</v>
      </c>
      <c r="Z46" s="75">
        <v>0</v>
      </c>
      <c r="AA46" s="160">
        <f t="shared" si="11"/>
        <v>0</v>
      </c>
      <c r="AB46" s="78">
        <v>0</v>
      </c>
      <c r="AC46" s="654">
        <v>0</v>
      </c>
      <c r="AD46" s="160">
        <f t="shared" si="12"/>
        <v>0</v>
      </c>
      <c r="AE46" s="78"/>
      <c r="AF46" s="654"/>
      <c r="AG46" s="160">
        <f t="shared" si="13"/>
        <v>0</v>
      </c>
      <c r="AH46" s="78"/>
      <c r="AI46" s="654"/>
      <c r="AJ46" s="160">
        <f t="shared" si="14"/>
        <v>0</v>
      </c>
      <c r="AK46" s="78"/>
      <c r="AL46" s="654"/>
      <c r="AM46" s="78"/>
      <c r="AN46" s="587">
        <f t="shared" si="2"/>
        <v>0</v>
      </c>
    </row>
    <row r="47" spans="1:40" s="590" customFormat="1" ht="13.2" hidden="1" customHeight="1" x14ac:dyDescent="0.3">
      <c r="A47" s="78">
        <v>9</v>
      </c>
      <c r="B47" s="588" t="s">
        <v>744</v>
      </c>
      <c r="C47" s="593">
        <f t="shared" si="5"/>
        <v>1</v>
      </c>
      <c r="D47" s="78">
        <f t="shared" si="5"/>
        <v>1</v>
      </c>
      <c r="E47" s="78">
        <v>0</v>
      </c>
      <c r="F47" s="160">
        <f t="shared" si="6"/>
        <v>1</v>
      </c>
      <c r="G47" s="78">
        <v>0</v>
      </c>
      <c r="H47" s="78">
        <v>0</v>
      </c>
      <c r="I47" s="78"/>
      <c r="J47" s="78"/>
      <c r="K47" s="78">
        <v>0</v>
      </c>
      <c r="L47" s="78">
        <v>1</v>
      </c>
      <c r="M47" s="78">
        <v>1</v>
      </c>
      <c r="N47" s="78">
        <v>0</v>
      </c>
      <c r="O47" s="175">
        <v>0.1</v>
      </c>
      <c r="P47" s="78">
        <f t="shared" si="7"/>
        <v>0.1</v>
      </c>
      <c r="Q47" s="646">
        <f t="shared" si="8"/>
        <v>0.1</v>
      </c>
      <c r="R47" s="175">
        <v>0.5</v>
      </c>
      <c r="S47" s="78">
        <f t="shared" si="16"/>
        <v>0.5</v>
      </c>
      <c r="T47" s="646">
        <f t="shared" si="17"/>
        <v>0.5</v>
      </c>
      <c r="U47" s="175">
        <v>0.4</v>
      </c>
      <c r="V47" s="78">
        <f t="shared" si="18"/>
        <v>0.4</v>
      </c>
      <c r="W47" s="646">
        <f t="shared" si="15"/>
        <v>0.9</v>
      </c>
      <c r="X47" s="74">
        <v>0</v>
      </c>
      <c r="Y47" s="75">
        <v>0</v>
      </c>
      <c r="Z47" s="75">
        <v>-1</v>
      </c>
      <c r="AA47" s="160">
        <f t="shared" si="11"/>
        <v>0</v>
      </c>
      <c r="AB47" s="78">
        <v>0</v>
      </c>
      <c r="AC47" s="654">
        <v>0</v>
      </c>
      <c r="AD47" s="160">
        <f t="shared" si="12"/>
        <v>0</v>
      </c>
      <c r="AE47" s="78"/>
      <c r="AF47" s="654"/>
      <c r="AG47" s="160">
        <f t="shared" si="13"/>
        <v>0</v>
      </c>
      <c r="AH47" s="78"/>
      <c r="AI47" s="654"/>
      <c r="AJ47" s="160">
        <f t="shared" si="14"/>
        <v>0</v>
      </c>
      <c r="AK47" s="78"/>
      <c r="AL47" s="654"/>
      <c r="AM47" s="78"/>
      <c r="AN47" s="587">
        <f t="shared" si="2"/>
        <v>0</v>
      </c>
    </row>
    <row r="48" spans="1:40" s="590" customFormat="1" ht="13.2" hidden="1" customHeight="1" x14ac:dyDescent="0.3">
      <c r="A48" s="78">
        <v>10</v>
      </c>
      <c r="B48" s="588" t="s">
        <v>750</v>
      </c>
      <c r="C48" s="593">
        <f t="shared" si="5"/>
        <v>12</v>
      </c>
      <c r="D48" s="78">
        <f t="shared" si="5"/>
        <v>9</v>
      </c>
      <c r="E48" s="78">
        <v>3</v>
      </c>
      <c r="F48" s="160">
        <f t="shared" si="6"/>
        <v>6</v>
      </c>
      <c r="G48" s="78">
        <v>0</v>
      </c>
      <c r="H48" s="78">
        <v>0</v>
      </c>
      <c r="I48" s="78"/>
      <c r="J48" s="78"/>
      <c r="K48" s="78">
        <v>6</v>
      </c>
      <c r="L48" s="78">
        <v>0</v>
      </c>
      <c r="M48" s="78">
        <v>0</v>
      </c>
      <c r="N48" s="78">
        <v>0</v>
      </c>
      <c r="O48" s="175">
        <v>0.1</v>
      </c>
      <c r="P48" s="78">
        <f t="shared" si="7"/>
        <v>0.60000000000000009</v>
      </c>
      <c r="Q48" s="646">
        <f t="shared" si="8"/>
        <v>0.60000000000000009</v>
      </c>
      <c r="R48" s="175">
        <v>0.5</v>
      </c>
      <c r="S48" s="78">
        <f t="shared" si="16"/>
        <v>3</v>
      </c>
      <c r="T48" s="646">
        <f t="shared" si="17"/>
        <v>3</v>
      </c>
      <c r="U48" s="175">
        <v>0.4</v>
      </c>
      <c r="V48" s="78">
        <f t="shared" si="18"/>
        <v>2.4000000000000004</v>
      </c>
      <c r="W48" s="646">
        <f t="shared" si="15"/>
        <v>-0.59999999999999964</v>
      </c>
      <c r="X48" s="74">
        <v>0.1</v>
      </c>
      <c r="Y48" s="75">
        <v>0.60000000000000009</v>
      </c>
      <c r="Z48" s="75">
        <v>0.60000000000000009</v>
      </c>
      <c r="AA48" s="160">
        <f t="shared" si="11"/>
        <v>0</v>
      </c>
      <c r="AB48" s="78">
        <v>0</v>
      </c>
      <c r="AC48" s="654">
        <v>0</v>
      </c>
      <c r="AD48" s="160">
        <f t="shared" si="12"/>
        <v>0</v>
      </c>
      <c r="AE48" s="78"/>
      <c r="AF48" s="654"/>
      <c r="AG48" s="160">
        <f t="shared" si="13"/>
        <v>1</v>
      </c>
      <c r="AH48" s="78"/>
      <c r="AI48" s="654">
        <v>1</v>
      </c>
      <c r="AJ48" s="160">
        <f t="shared" si="14"/>
        <v>0</v>
      </c>
      <c r="AK48" s="78"/>
      <c r="AL48" s="654"/>
      <c r="AM48" s="78"/>
      <c r="AN48" s="587">
        <f t="shared" si="2"/>
        <v>1</v>
      </c>
    </row>
    <row r="49" spans="1:40" s="590" customFormat="1" ht="13.2" hidden="1" customHeight="1" x14ac:dyDescent="0.3">
      <c r="A49" s="78">
        <v>11</v>
      </c>
      <c r="B49" s="588" t="s">
        <v>751</v>
      </c>
      <c r="C49" s="593">
        <f t="shared" si="5"/>
        <v>1</v>
      </c>
      <c r="D49" s="78">
        <f t="shared" si="5"/>
        <v>1</v>
      </c>
      <c r="E49" s="78">
        <v>0</v>
      </c>
      <c r="F49" s="160">
        <f t="shared" si="6"/>
        <v>1</v>
      </c>
      <c r="G49" s="78">
        <v>0</v>
      </c>
      <c r="H49" s="78">
        <v>0</v>
      </c>
      <c r="I49" s="78"/>
      <c r="J49" s="78"/>
      <c r="K49" s="78">
        <v>1</v>
      </c>
      <c r="L49" s="78">
        <v>0</v>
      </c>
      <c r="M49" s="78">
        <v>0</v>
      </c>
      <c r="N49" s="78">
        <v>0</v>
      </c>
      <c r="O49" s="175">
        <v>0.1</v>
      </c>
      <c r="P49" s="78">
        <f t="shared" si="7"/>
        <v>0.1</v>
      </c>
      <c r="Q49" s="646">
        <f t="shared" si="8"/>
        <v>0.1</v>
      </c>
      <c r="R49" s="175">
        <v>0.5</v>
      </c>
      <c r="S49" s="78">
        <f t="shared" si="16"/>
        <v>0.5</v>
      </c>
      <c r="T49" s="646">
        <f t="shared" si="17"/>
        <v>0.5</v>
      </c>
      <c r="U49" s="175">
        <v>0.4</v>
      </c>
      <c r="V49" s="78">
        <f t="shared" si="18"/>
        <v>0.4</v>
      </c>
      <c r="W49" s="646">
        <f t="shared" si="15"/>
        <v>-9.9999999999999978E-2</v>
      </c>
      <c r="X49" s="74">
        <v>0.4</v>
      </c>
      <c r="Y49" s="75">
        <v>0.4</v>
      </c>
      <c r="Z49" s="75">
        <v>0.4</v>
      </c>
      <c r="AA49" s="160">
        <f t="shared" si="11"/>
        <v>0</v>
      </c>
      <c r="AB49" s="78">
        <v>0</v>
      </c>
      <c r="AC49" s="654">
        <v>0</v>
      </c>
      <c r="AD49" s="160">
        <f t="shared" si="12"/>
        <v>0</v>
      </c>
      <c r="AE49" s="78"/>
      <c r="AF49" s="654"/>
      <c r="AG49" s="160">
        <f t="shared" si="13"/>
        <v>0</v>
      </c>
      <c r="AH49" s="78"/>
      <c r="AI49" s="654"/>
      <c r="AJ49" s="160">
        <f t="shared" si="14"/>
        <v>0</v>
      </c>
      <c r="AK49" s="78"/>
      <c r="AL49" s="654"/>
      <c r="AM49" s="78"/>
      <c r="AN49" s="587">
        <f t="shared" si="2"/>
        <v>0</v>
      </c>
    </row>
    <row r="50" spans="1:40" s="589" customFormat="1" ht="66" x14ac:dyDescent="0.25">
      <c r="A50" s="75" t="s">
        <v>771</v>
      </c>
      <c r="B50" s="591" t="s">
        <v>1060</v>
      </c>
      <c r="C50" s="593">
        <v>66</v>
      </c>
      <c r="D50" s="78">
        <f t="shared" si="5"/>
        <v>40</v>
      </c>
      <c r="E50" s="78">
        <v>11</v>
      </c>
      <c r="F50" s="160">
        <f t="shared" si="6"/>
        <v>29</v>
      </c>
      <c r="G50" s="78">
        <v>0</v>
      </c>
      <c r="H50" s="78">
        <v>0</v>
      </c>
      <c r="I50" s="78"/>
      <c r="J50" s="78"/>
      <c r="K50" s="78">
        <v>9</v>
      </c>
      <c r="L50" s="78">
        <v>20</v>
      </c>
      <c r="M50" s="78">
        <v>19</v>
      </c>
      <c r="N50" s="78">
        <v>1</v>
      </c>
      <c r="O50" s="175">
        <v>0.1</v>
      </c>
      <c r="P50" s="78">
        <f t="shared" si="7"/>
        <v>2.9000000000000004</v>
      </c>
      <c r="Q50" s="646">
        <f t="shared" si="8"/>
        <v>2.9000000000000004</v>
      </c>
      <c r="R50" s="175">
        <v>0.5</v>
      </c>
      <c r="S50" s="78">
        <f t="shared" si="16"/>
        <v>14.5</v>
      </c>
      <c r="T50" s="646">
        <f t="shared" si="17"/>
        <v>14.5</v>
      </c>
      <c r="U50" s="175">
        <v>0.4</v>
      </c>
      <c r="V50" s="78">
        <f t="shared" si="18"/>
        <v>11.600000000000001</v>
      </c>
      <c r="W50" s="646">
        <f>V50-K50+T50-AF50</f>
        <v>17.100000000000001</v>
      </c>
      <c r="X50" s="78">
        <v>3.2399999999999993</v>
      </c>
      <c r="Y50" s="78">
        <v>19</v>
      </c>
      <c r="Z50" s="78">
        <v>18</v>
      </c>
      <c r="AA50" s="160">
        <f t="shared" si="11"/>
        <v>0</v>
      </c>
      <c r="AB50" s="78">
        <v>0</v>
      </c>
      <c r="AC50" s="654">
        <v>0</v>
      </c>
      <c r="AD50" s="160">
        <f t="shared" si="12"/>
        <v>1</v>
      </c>
      <c r="AE50" s="78">
        <v>1</v>
      </c>
      <c r="AF50" s="654">
        <v>0</v>
      </c>
      <c r="AG50" s="160">
        <f t="shared" si="13"/>
        <v>2</v>
      </c>
      <c r="AH50" s="78">
        <v>1</v>
      </c>
      <c r="AI50" s="654">
        <v>1</v>
      </c>
      <c r="AJ50" s="160">
        <f t="shared" si="14"/>
        <v>1</v>
      </c>
      <c r="AK50" s="78">
        <v>0</v>
      </c>
      <c r="AL50" s="654">
        <v>1</v>
      </c>
      <c r="AM50" s="78"/>
      <c r="AN50" s="587">
        <f t="shared" si="2"/>
        <v>4</v>
      </c>
    </row>
    <row r="51" spans="1:40" s="152" customFormat="1" ht="13.2" hidden="1" customHeight="1" x14ac:dyDescent="0.25">
      <c r="A51" s="78">
        <v>1</v>
      </c>
      <c r="B51" s="588" t="s">
        <v>367</v>
      </c>
      <c r="C51" s="593">
        <f t="shared" si="5"/>
        <v>12</v>
      </c>
      <c r="D51" s="78">
        <f t="shared" si="5"/>
        <v>7</v>
      </c>
      <c r="E51" s="78">
        <v>5</v>
      </c>
      <c r="F51" s="160">
        <f t="shared" si="6"/>
        <v>2</v>
      </c>
      <c r="G51" s="75">
        <v>0</v>
      </c>
      <c r="H51" s="75">
        <v>0</v>
      </c>
      <c r="I51" s="75"/>
      <c r="J51" s="75"/>
      <c r="K51" s="75">
        <v>2</v>
      </c>
      <c r="L51" s="78">
        <v>0</v>
      </c>
      <c r="M51" s="75">
        <v>0</v>
      </c>
      <c r="N51" s="75">
        <v>0</v>
      </c>
      <c r="O51" s="175">
        <v>0.1</v>
      </c>
      <c r="P51" s="78">
        <f t="shared" si="7"/>
        <v>0.2</v>
      </c>
      <c r="Q51" s="646">
        <f t="shared" si="8"/>
        <v>0.2</v>
      </c>
      <c r="R51" s="175">
        <v>0.5</v>
      </c>
      <c r="S51" s="78">
        <f t="shared" si="16"/>
        <v>1</v>
      </c>
      <c r="T51" s="646">
        <f t="shared" si="17"/>
        <v>1</v>
      </c>
      <c r="U51" s="175">
        <v>0.4</v>
      </c>
      <c r="V51" s="78">
        <f t="shared" si="18"/>
        <v>0.8</v>
      </c>
      <c r="W51" s="646">
        <f t="shared" si="15"/>
        <v>-0.19999999999999996</v>
      </c>
      <c r="X51" s="74">
        <v>0.36</v>
      </c>
      <c r="Y51" s="75">
        <v>0</v>
      </c>
      <c r="Z51" s="75">
        <v>0</v>
      </c>
      <c r="AA51" s="160">
        <f t="shared" si="11"/>
        <v>0</v>
      </c>
      <c r="AB51" s="78">
        <v>0</v>
      </c>
      <c r="AC51" s="654">
        <v>0</v>
      </c>
      <c r="AD51" s="160">
        <f t="shared" si="12"/>
        <v>2</v>
      </c>
      <c r="AE51" s="75">
        <v>2</v>
      </c>
      <c r="AF51" s="655">
        <v>0</v>
      </c>
      <c r="AG51" s="160">
        <f t="shared" si="13"/>
        <v>0</v>
      </c>
      <c r="AH51" s="75">
        <v>0</v>
      </c>
      <c r="AI51" s="655">
        <v>0</v>
      </c>
      <c r="AJ51" s="160">
        <f t="shared" si="14"/>
        <v>0</v>
      </c>
      <c r="AK51" s="78">
        <v>0</v>
      </c>
      <c r="AL51" s="654">
        <v>0</v>
      </c>
      <c r="AM51" s="78"/>
      <c r="AN51" s="587">
        <f t="shared" si="2"/>
        <v>2</v>
      </c>
    </row>
    <row r="52" spans="1:40" s="152" customFormat="1" ht="13.2" hidden="1" customHeight="1" x14ac:dyDescent="0.25">
      <c r="A52" s="78">
        <v>2</v>
      </c>
      <c r="B52" s="588" t="s">
        <v>140</v>
      </c>
      <c r="C52" s="593">
        <f t="shared" si="5"/>
        <v>5</v>
      </c>
      <c r="D52" s="78">
        <f t="shared" si="5"/>
        <v>4</v>
      </c>
      <c r="E52" s="78">
        <v>1</v>
      </c>
      <c r="F52" s="160">
        <f t="shared" si="6"/>
        <v>3</v>
      </c>
      <c r="G52" s="75">
        <v>0</v>
      </c>
      <c r="H52" s="75">
        <v>0</v>
      </c>
      <c r="I52" s="75"/>
      <c r="J52" s="75"/>
      <c r="K52" s="75">
        <v>1</v>
      </c>
      <c r="L52" s="78">
        <v>2</v>
      </c>
      <c r="M52" s="75">
        <v>1</v>
      </c>
      <c r="N52" s="75">
        <v>1</v>
      </c>
      <c r="O52" s="175">
        <v>0.1</v>
      </c>
      <c r="P52" s="78">
        <f t="shared" si="7"/>
        <v>0.30000000000000004</v>
      </c>
      <c r="Q52" s="646">
        <f t="shared" si="8"/>
        <v>0.30000000000000004</v>
      </c>
      <c r="R52" s="175">
        <v>0.5</v>
      </c>
      <c r="S52" s="78">
        <f t="shared" si="16"/>
        <v>1.5</v>
      </c>
      <c r="T52" s="646">
        <f t="shared" si="17"/>
        <v>1.5</v>
      </c>
      <c r="U52" s="175">
        <v>0.4</v>
      </c>
      <c r="V52" s="78">
        <f t="shared" si="18"/>
        <v>1.2000000000000002</v>
      </c>
      <c r="W52" s="646">
        <f t="shared" si="15"/>
        <v>1.7000000000000002</v>
      </c>
      <c r="X52" s="74">
        <v>0.36</v>
      </c>
      <c r="Y52" s="75">
        <v>1</v>
      </c>
      <c r="Z52" s="75">
        <v>0</v>
      </c>
      <c r="AA52" s="160">
        <f t="shared" si="11"/>
        <v>0</v>
      </c>
      <c r="AB52" s="78">
        <v>0</v>
      </c>
      <c r="AC52" s="654">
        <v>0</v>
      </c>
      <c r="AD52" s="160">
        <f t="shared" si="12"/>
        <v>0</v>
      </c>
      <c r="AE52" s="75">
        <v>0</v>
      </c>
      <c r="AF52" s="655">
        <v>0</v>
      </c>
      <c r="AG52" s="160">
        <f t="shared" si="13"/>
        <v>0</v>
      </c>
      <c r="AH52" s="75">
        <v>0</v>
      </c>
      <c r="AI52" s="655">
        <v>0</v>
      </c>
      <c r="AJ52" s="160">
        <f t="shared" si="14"/>
        <v>1</v>
      </c>
      <c r="AK52" s="78">
        <v>0</v>
      </c>
      <c r="AL52" s="654">
        <v>1</v>
      </c>
      <c r="AM52" s="78"/>
      <c r="AN52" s="587">
        <f t="shared" si="2"/>
        <v>1</v>
      </c>
    </row>
    <row r="53" spans="1:40" s="152" customFormat="1" ht="13.2" hidden="1" customHeight="1" x14ac:dyDescent="0.25">
      <c r="A53" s="78">
        <v>3</v>
      </c>
      <c r="B53" s="588" t="s">
        <v>724</v>
      </c>
      <c r="C53" s="593">
        <f t="shared" si="5"/>
        <v>25</v>
      </c>
      <c r="D53" s="78">
        <f t="shared" si="5"/>
        <v>22</v>
      </c>
      <c r="E53" s="78">
        <v>3</v>
      </c>
      <c r="F53" s="160">
        <f t="shared" si="6"/>
        <v>19</v>
      </c>
      <c r="G53" s="75">
        <v>0</v>
      </c>
      <c r="H53" s="75">
        <v>0</v>
      </c>
      <c r="I53" s="75"/>
      <c r="J53" s="75"/>
      <c r="K53" s="75">
        <v>2</v>
      </c>
      <c r="L53" s="78">
        <v>17</v>
      </c>
      <c r="M53" s="75">
        <v>17</v>
      </c>
      <c r="N53" s="75">
        <v>0</v>
      </c>
      <c r="O53" s="175">
        <v>0.1</v>
      </c>
      <c r="P53" s="78">
        <f t="shared" si="7"/>
        <v>1.9000000000000001</v>
      </c>
      <c r="Q53" s="646">
        <f t="shared" si="8"/>
        <v>1.9000000000000001</v>
      </c>
      <c r="R53" s="175">
        <v>0.5</v>
      </c>
      <c r="S53" s="78">
        <f t="shared" si="16"/>
        <v>9.5</v>
      </c>
      <c r="T53" s="646">
        <f t="shared" si="17"/>
        <v>9.5</v>
      </c>
      <c r="U53" s="175">
        <v>0.4</v>
      </c>
      <c r="V53" s="78">
        <f t="shared" si="18"/>
        <v>7.6000000000000005</v>
      </c>
      <c r="W53" s="646">
        <f t="shared" si="15"/>
        <v>15.100000000000001</v>
      </c>
      <c r="X53" s="74">
        <v>0.36</v>
      </c>
      <c r="Y53" s="75">
        <v>17</v>
      </c>
      <c r="Z53" s="75">
        <v>17</v>
      </c>
      <c r="AA53" s="160">
        <f t="shared" si="11"/>
        <v>0</v>
      </c>
      <c r="AB53" s="78">
        <v>0</v>
      </c>
      <c r="AC53" s="654">
        <v>0</v>
      </c>
      <c r="AD53" s="160">
        <f t="shared" si="12"/>
        <v>0</v>
      </c>
      <c r="AE53" s="75">
        <v>0</v>
      </c>
      <c r="AF53" s="655">
        <v>0</v>
      </c>
      <c r="AG53" s="160">
        <f t="shared" si="13"/>
        <v>1</v>
      </c>
      <c r="AH53" s="75">
        <v>0</v>
      </c>
      <c r="AI53" s="655">
        <v>1</v>
      </c>
      <c r="AJ53" s="160">
        <f t="shared" si="14"/>
        <v>0</v>
      </c>
      <c r="AK53" s="78">
        <v>0</v>
      </c>
      <c r="AL53" s="654">
        <v>0</v>
      </c>
      <c r="AM53" s="78"/>
      <c r="AN53" s="587">
        <f t="shared" si="2"/>
        <v>1</v>
      </c>
    </row>
    <row r="54" spans="1:40" s="152" customFormat="1" ht="13.2" hidden="1" customHeight="1" x14ac:dyDescent="0.25">
      <c r="A54" s="78">
        <v>4</v>
      </c>
      <c r="B54" s="588" t="s">
        <v>725</v>
      </c>
      <c r="C54" s="593">
        <f t="shared" si="5"/>
        <v>4</v>
      </c>
      <c r="D54" s="78">
        <f t="shared" si="5"/>
        <v>3</v>
      </c>
      <c r="E54" s="78">
        <v>1</v>
      </c>
      <c r="F54" s="160">
        <f t="shared" si="6"/>
        <v>2</v>
      </c>
      <c r="G54" s="78">
        <v>0</v>
      </c>
      <c r="H54" s="78">
        <v>0</v>
      </c>
      <c r="I54" s="78"/>
      <c r="J54" s="78"/>
      <c r="K54" s="78">
        <v>1</v>
      </c>
      <c r="L54" s="78">
        <v>1</v>
      </c>
      <c r="M54" s="78">
        <v>1</v>
      </c>
      <c r="N54" s="78">
        <v>0</v>
      </c>
      <c r="O54" s="175">
        <v>0.1</v>
      </c>
      <c r="P54" s="78">
        <f t="shared" si="7"/>
        <v>0.2</v>
      </c>
      <c r="Q54" s="646">
        <f t="shared" si="8"/>
        <v>0.2</v>
      </c>
      <c r="R54" s="175">
        <v>0.5</v>
      </c>
      <c r="S54" s="78">
        <f t="shared" si="16"/>
        <v>1</v>
      </c>
      <c r="T54" s="646">
        <f t="shared" si="17"/>
        <v>1</v>
      </c>
      <c r="U54" s="175">
        <v>0.4</v>
      </c>
      <c r="V54" s="78">
        <f t="shared" si="18"/>
        <v>0.8</v>
      </c>
      <c r="W54" s="646">
        <f t="shared" si="15"/>
        <v>0.8</v>
      </c>
      <c r="X54" s="74">
        <v>0.36</v>
      </c>
      <c r="Y54" s="75">
        <v>1</v>
      </c>
      <c r="Z54" s="75">
        <v>1</v>
      </c>
      <c r="AA54" s="160">
        <f t="shared" si="11"/>
        <v>0</v>
      </c>
      <c r="AB54" s="78">
        <v>0</v>
      </c>
      <c r="AC54" s="654">
        <v>0</v>
      </c>
      <c r="AD54" s="160">
        <f t="shared" si="12"/>
        <v>0</v>
      </c>
      <c r="AE54" s="78">
        <v>0</v>
      </c>
      <c r="AF54" s="654">
        <v>0</v>
      </c>
      <c r="AG54" s="160">
        <f t="shared" si="13"/>
        <v>0</v>
      </c>
      <c r="AH54" s="78">
        <v>0</v>
      </c>
      <c r="AI54" s="654">
        <v>0</v>
      </c>
      <c r="AJ54" s="160">
        <f t="shared" si="14"/>
        <v>0</v>
      </c>
      <c r="AK54" s="78">
        <v>0</v>
      </c>
      <c r="AL54" s="654">
        <v>0</v>
      </c>
      <c r="AM54" s="78"/>
      <c r="AN54" s="587">
        <f t="shared" si="2"/>
        <v>0</v>
      </c>
    </row>
    <row r="55" spans="1:40" s="152" customFormat="1" ht="13.2" hidden="1" customHeight="1" x14ac:dyDescent="0.25">
      <c r="A55" s="78">
        <v>5</v>
      </c>
      <c r="B55" s="588" t="s">
        <v>726</v>
      </c>
      <c r="C55" s="593">
        <f t="shared" si="5"/>
        <v>2</v>
      </c>
      <c r="D55" s="78">
        <f t="shared" si="5"/>
        <v>2</v>
      </c>
      <c r="E55" s="78">
        <v>0</v>
      </c>
      <c r="F55" s="160">
        <f t="shared" si="6"/>
        <v>2</v>
      </c>
      <c r="G55" s="78">
        <v>0</v>
      </c>
      <c r="H55" s="78">
        <v>0</v>
      </c>
      <c r="I55" s="78"/>
      <c r="J55" s="78"/>
      <c r="K55" s="78">
        <v>2</v>
      </c>
      <c r="L55" s="78">
        <v>0</v>
      </c>
      <c r="M55" s="78">
        <v>0</v>
      </c>
      <c r="N55" s="78">
        <v>0</v>
      </c>
      <c r="O55" s="175">
        <v>0.1</v>
      </c>
      <c r="P55" s="78">
        <f t="shared" si="7"/>
        <v>0.2</v>
      </c>
      <c r="Q55" s="646">
        <f t="shared" si="8"/>
        <v>0.2</v>
      </c>
      <c r="R55" s="175">
        <v>0.5</v>
      </c>
      <c r="S55" s="78">
        <f t="shared" si="16"/>
        <v>1</v>
      </c>
      <c r="T55" s="646">
        <f t="shared" si="17"/>
        <v>1</v>
      </c>
      <c r="U55" s="175">
        <v>0.4</v>
      </c>
      <c r="V55" s="78">
        <f t="shared" si="18"/>
        <v>0.8</v>
      </c>
      <c r="W55" s="646">
        <f t="shared" si="15"/>
        <v>-0.19999999999999996</v>
      </c>
      <c r="X55" s="74">
        <v>0.36</v>
      </c>
      <c r="Y55" s="75">
        <v>0</v>
      </c>
      <c r="Z55" s="75">
        <v>0</v>
      </c>
      <c r="AA55" s="160">
        <f t="shared" si="11"/>
        <v>0</v>
      </c>
      <c r="AB55" s="78">
        <v>0</v>
      </c>
      <c r="AC55" s="654">
        <v>0</v>
      </c>
      <c r="AD55" s="160">
        <f t="shared" si="12"/>
        <v>0</v>
      </c>
      <c r="AE55" s="78">
        <v>0</v>
      </c>
      <c r="AF55" s="654">
        <v>0</v>
      </c>
      <c r="AG55" s="160">
        <f t="shared" si="13"/>
        <v>0</v>
      </c>
      <c r="AH55" s="78">
        <v>0</v>
      </c>
      <c r="AI55" s="654">
        <v>0</v>
      </c>
      <c r="AJ55" s="160">
        <f t="shared" si="14"/>
        <v>0</v>
      </c>
      <c r="AK55" s="78">
        <v>0</v>
      </c>
      <c r="AL55" s="654">
        <v>0</v>
      </c>
      <c r="AM55" s="78"/>
      <c r="AN55" s="587">
        <f t="shared" si="2"/>
        <v>0</v>
      </c>
    </row>
    <row r="56" spans="1:40" s="152" customFormat="1" ht="13.2" hidden="1" customHeight="1" x14ac:dyDescent="0.25">
      <c r="A56" s="78">
        <v>7</v>
      </c>
      <c r="B56" s="588" t="s">
        <v>728</v>
      </c>
      <c r="C56" s="593">
        <f t="shared" si="5"/>
        <v>2</v>
      </c>
      <c r="D56" s="78">
        <f t="shared" si="5"/>
        <v>1</v>
      </c>
      <c r="E56" s="78">
        <v>1</v>
      </c>
      <c r="F56" s="160">
        <f t="shared" si="6"/>
        <v>0</v>
      </c>
      <c r="G56" s="78">
        <v>0</v>
      </c>
      <c r="H56" s="78">
        <v>0</v>
      </c>
      <c r="I56" s="78"/>
      <c r="J56" s="78"/>
      <c r="K56" s="78">
        <v>0</v>
      </c>
      <c r="L56" s="78">
        <v>0</v>
      </c>
      <c r="M56" s="78">
        <v>0</v>
      </c>
      <c r="N56" s="78">
        <v>0</v>
      </c>
      <c r="O56" s="175">
        <v>0.1</v>
      </c>
      <c r="P56" s="78">
        <f t="shared" si="7"/>
        <v>0</v>
      </c>
      <c r="Q56" s="646">
        <f t="shared" si="8"/>
        <v>0</v>
      </c>
      <c r="R56" s="175">
        <v>0.5</v>
      </c>
      <c r="S56" s="78">
        <f t="shared" si="16"/>
        <v>0</v>
      </c>
      <c r="T56" s="646">
        <f t="shared" si="17"/>
        <v>0</v>
      </c>
      <c r="U56" s="175">
        <v>0.4</v>
      </c>
      <c r="V56" s="78">
        <f t="shared" si="18"/>
        <v>0</v>
      </c>
      <c r="W56" s="646">
        <f t="shared" si="15"/>
        <v>0</v>
      </c>
      <c r="X56" s="74">
        <v>0.36</v>
      </c>
      <c r="Y56" s="75">
        <v>0</v>
      </c>
      <c r="Z56" s="75">
        <v>0</v>
      </c>
      <c r="AA56" s="160">
        <f t="shared" si="11"/>
        <v>0</v>
      </c>
      <c r="AB56" s="78">
        <v>0</v>
      </c>
      <c r="AC56" s="654">
        <v>0</v>
      </c>
      <c r="AD56" s="160">
        <f t="shared" si="12"/>
        <v>0</v>
      </c>
      <c r="AE56" s="78">
        <v>0</v>
      </c>
      <c r="AF56" s="654">
        <v>0</v>
      </c>
      <c r="AG56" s="160">
        <f t="shared" si="13"/>
        <v>1</v>
      </c>
      <c r="AH56" s="78">
        <v>1</v>
      </c>
      <c r="AI56" s="654">
        <v>0</v>
      </c>
      <c r="AJ56" s="160">
        <f t="shared" si="14"/>
        <v>0</v>
      </c>
      <c r="AK56" s="78">
        <v>0</v>
      </c>
      <c r="AL56" s="654">
        <v>0</v>
      </c>
      <c r="AM56" s="78"/>
      <c r="AN56" s="587">
        <f t="shared" si="2"/>
        <v>1</v>
      </c>
    </row>
    <row r="57" spans="1:40" s="152" customFormat="1" ht="13.2" hidden="1" customHeight="1" x14ac:dyDescent="0.25">
      <c r="A57" s="78">
        <v>9</v>
      </c>
      <c r="B57" s="588" t="s">
        <v>730</v>
      </c>
      <c r="C57" s="593">
        <f t="shared" si="5"/>
        <v>0</v>
      </c>
      <c r="D57" s="78">
        <f t="shared" si="5"/>
        <v>0</v>
      </c>
      <c r="E57" s="78">
        <v>0</v>
      </c>
      <c r="F57" s="160">
        <f t="shared" si="6"/>
        <v>0</v>
      </c>
      <c r="G57" s="78">
        <v>0</v>
      </c>
      <c r="H57" s="78">
        <v>0</v>
      </c>
      <c r="I57" s="78"/>
      <c r="J57" s="78"/>
      <c r="K57" s="78">
        <v>0</v>
      </c>
      <c r="L57" s="78">
        <v>0</v>
      </c>
      <c r="M57" s="78">
        <v>0</v>
      </c>
      <c r="N57" s="78">
        <v>0</v>
      </c>
      <c r="O57" s="175">
        <v>0.1</v>
      </c>
      <c r="P57" s="78">
        <f t="shared" si="7"/>
        <v>0</v>
      </c>
      <c r="Q57" s="646">
        <f t="shared" si="8"/>
        <v>0</v>
      </c>
      <c r="R57" s="175">
        <v>0.5</v>
      </c>
      <c r="S57" s="78">
        <f t="shared" si="16"/>
        <v>0</v>
      </c>
      <c r="T57" s="646">
        <f t="shared" si="17"/>
        <v>0</v>
      </c>
      <c r="U57" s="175">
        <v>0.4</v>
      </c>
      <c r="V57" s="78">
        <f t="shared" si="18"/>
        <v>0</v>
      </c>
      <c r="W57" s="646">
        <f t="shared" si="15"/>
        <v>0</v>
      </c>
      <c r="X57" s="74">
        <v>0.36</v>
      </c>
      <c r="Y57" s="75">
        <v>0</v>
      </c>
      <c r="Z57" s="75">
        <v>0</v>
      </c>
      <c r="AA57" s="160">
        <f t="shared" si="11"/>
        <v>0</v>
      </c>
      <c r="AB57" s="78">
        <v>0</v>
      </c>
      <c r="AC57" s="654">
        <v>0</v>
      </c>
      <c r="AD57" s="160">
        <f t="shared" si="12"/>
        <v>0</v>
      </c>
      <c r="AE57" s="78">
        <v>0</v>
      </c>
      <c r="AF57" s="654">
        <v>0</v>
      </c>
      <c r="AG57" s="160">
        <f t="shared" si="13"/>
        <v>0</v>
      </c>
      <c r="AH57" s="78">
        <v>0</v>
      </c>
      <c r="AI57" s="654">
        <v>0</v>
      </c>
      <c r="AJ57" s="160">
        <f t="shared" si="14"/>
        <v>0</v>
      </c>
      <c r="AK57" s="78">
        <v>0</v>
      </c>
      <c r="AL57" s="654">
        <v>0</v>
      </c>
      <c r="AM57" s="78"/>
      <c r="AN57" s="587">
        <f t="shared" si="2"/>
        <v>0</v>
      </c>
    </row>
    <row r="58" spans="1:40" s="152" customFormat="1" ht="13.2" hidden="1" customHeight="1" x14ac:dyDescent="0.25">
      <c r="A58" s="78">
        <v>10</v>
      </c>
      <c r="B58" s="588" t="s">
        <v>731</v>
      </c>
      <c r="C58" s="593">
        <f t="shared" si="5"/>
        <v>0</v>
      </c>
      <c r="D58" s="78">
        <f t="shared" si="5"/>
        <v>0</v>
      </c>
      <c r="E58" s="78">
        <v>0</v>
      </c>
      <c r="F58" s="160">
        <f t="shared" si="6"/>
        <v>0</v>
      </c>
      <c r="G58" s="78">
        <v>0</v>
      </c>
      <c r="H58" s="78">
        <v>0</v>
      </c>
      <c r="I58" s="78"/>
      <c r="J58" s="78"/>
      <c r="K58" s="78">
        <v>0</v>
      </c>
      <c r="L58" s="78">
        <v>0</v>
      </c>
      <c r="M58" s="78">
        <v>0</v>
      </c>
      <c r="N58" s="78">
        <v>0</v>
      </c>
      <c r="O58" s="175">
        <v>0.1</v>
      </c>
      <c r="P58" s="78">
        <f t="shared" si="7"/>
        <v>0</v>
      </c>
      <c r="Q58" s="646">
        <f t="shared" si="8"/>
        <v>0</v>
      </c>
      <c r="R58" s="175">
        <v>0.5</v>
      </c>
      <c r="S58" s="78">
        <f t="shared" si="16"/>
        <v>0</v>
      </c>
      <c r="T58" s="646">
        <f t="shared" si="17"/>
        <v>0</v>
      </c>
      <c r="U58" s="175">
        <v>0.4</v>
      </c>
      <c r="V58" s="78">
        <f t="shared" si="18"/>
        <v>0</v>
      </c>
      <c r="W58" s="646">
        <f t="shared" si="15"/>
        <v>0</v>
      </c>
      <c r="X58" s="74">
        <v>0.36</v>
      </c>
      <c r="Y58" s="75">
        <v>0</v>
      </c>
      <c r="Z58" s="75">
        <v>0</v>
      </c>
      <c r="AA58" s="160">
        <f t="shared" si="11"/>
        <v>0</v>
      </c>
      <c r="AB58" s="78">
        <v>0</v>
      </c>
      <c r="AC58" s="654">
        <v>0</v>
      </c>
      <c r="AD58" s="160">
        <f t="shared" si="12"/>
        <v>0</v>
      </c>
      <c r="AE58" s="78">
        <v>0</v>
      </c>
      <c r="AF58" s="654">
        <v>0</v>
      </c>
      <c r="AG58" s="160">
        <f t="shared" si="13"/>
        <v>0</v>
      </c>
      <c r="AH58" s="78">
        <v>0</v>
      </c>
      <c r="AI58" s="654">
        <v>0</v>
      </c>
      <c r="AJ58" s="160">
        <f t="shared" si="14"/>
        <v>0</v>
      </c>
      <c r="AK58" s="78">
        <v>0</v>
      </c>
      <c r="AL58" s="654">
        <v>0</v>
      </c>
      <c r="AM58" s="78"/>
      <c r="AN58" s="587">
        <f t="shared" si="2"/>
        <v>0</v>
      </c>
    </row>
    <row r="59" spans="1:40" s="152" customFormat="1" ht="13.2" hidden="1" customHeight="1" x14ac:dyDescent="0.25">
      <c r="A59" s="78">
        <v>12</v>
      </c>
      <c r="B59" s="588" t="s">
        <v>733</v>
      </c>
      <c r="C59" s="593">
        <f t="shared" si="5"/>
        <v>1</v>
      </c>
      <c r="D59" s="78">
        <f t="shared" si="5"/>
        <v>1</v>
      </c>
      <c r="E59" s="78">
        <v>0</v>
      </c>
      <c r="F59" s="160">
        <f t="shared" si="6"/>
        <v>1</v>
      </c>
      <c r="G59" s="78">
        <v>0</v>
      </c>
      <c r="H59" s="78">
        <v>0</v>
      </c>
      <c r="I59" s="78"/>
      <c r="J59" s="78"/>
      <c r="K59" s="78">
        <v>1</v>
      </c>
      <c r="L59" s="78">
        <v>0</v>
      </c>
      <c r="M59" s="78">
        <v>0</v>
      </c>
      <c r="N59" s="78">
        <v>0</v>
      </c>
      <c r="O59" s="175">
        <v>0.1</v>
      </c>
      <c r="P59" s="78">
        <f t="shared" si="7"/>
        <v>0.1</v>
      </c>
      <c r="Q59" s="646">
        <f t="shared" si="8"/>
        <v>0.1</v>
      </c>
      <c r="R59" s="175">
        <v>0.5</v>
      </c>
      <c r="S59" s="78">
        <f t="shared" si="16"/>
        <v>0.5</v>
      </c>
      <c r="T59" s="646">
        <f t="shared" si="17"/>
        <v>0.5</v>
      </c>
      <c r="U59" s="175">
        <v>0.4</v>
      </c>
      <c r="V59" s="78">
        <f t="shared" si="18"/>
        <v>0.4</v>
      </c>
      <c r="W59" s="646">
        <f t="shared" si="15"/>
        <v>-9.9999999999999978E-2</v>
      </c>
      <c r="X59" s="74">
        <v>0.36</v>
      </c>
      <c r="Y59" s="75">
        <v>0</v>
      </c>
      <c r="Z59" s="75">
        <v>0</v>
      </c>
      <c r="AA59" s="160">
        <f t="shared" si="11"/>
        <v>0</v>
      </c>
      <c r="AB59" s="78">
        <v>0</v>
      </c>
      <c r="AC59" s="654">
        <v>0</v>
      </c>
      <c r="AD59" s="160">
        <f t="shared" si="12"/>
        <v>0</v>
      </c>
      <c r="AE59" s="78">
        <v>0</v>
      </c>
      <c r="AF59" s="654">
        <v>0</v>
      </c>
      <c r="AG59" s="160">
        <f t="shared" si="13"/>
        <v>0</v>
      </c>
      <c r="AH59" s="78">
        <v>0</v>
      </c>
      <c r="AI59" s="654">
        <v>0</v>
      </c>
      <c r="AJ59" s="160">
        <f t="shared" si="14"/>
        <v>0</v>
      </c>
      <c r="AK59" s="78">
        <v>0</v>
      </c>
      <c r="AL59" s="654">
        <v>0</v>
      </c>
      <c r="AM59" s="78"/>
      <c r="AN59" s="587">
        <f t="shared" si="2"/>
        <v>0</v>
      </c>
    </row>
    <row r="60" spans="1:40" s="589" customFormat="1" ht="52.8" x14ac:dyDescent="0.25">
      <c r="A60" s="75" t="s">
        <v>772</v>
      </c>
      <c r="B60" s="591" t="s">
        <v>1061</v>
      </c>
      <c r="C60" s="593">
        <v>147</v>
      </c>
      <c r="D60" s="78">
        <f t="shared" si="5"/>
        <v>68</v>
      </c>
      <c r="E60" s="78">
        <v>19</v>
      </c>
      <c r="F60" s="160">
        <f t="shared" si="6"/>
        <v>49</v>
      </c>
      <c r="G60" s="78">
        <v>0</v>
      </c>
      <c r="H60" s="78">
        <v>0</v>
      </c>
      <c r="I60" s="78"/>
      <c r="J60" s="78"/>
      <c r="K60" s="78">
        <v>16</v>
      </c>
      <c r="L60" s="78">
        <v>33</v>
      </c>
      <c r="M60" s="78">
        <v>33</v>
      </c>
      <c r="N60" s="78">
        <v>0</v>
      </c>
      <c r="O60" s="175">
        <v>0.1</v>
      </c>
      <c r="P60" s="78">
        <f t="shared" si="7"/>
        <v>4.9000000000000004</v>
      </c>
      <c r="Q60" s="646">
        <f t="shared" si="8"/>
        <v>4.9000000000000004</v>
      </c>
      <c r="R60" s="175">
        <v>0.5</v>
      </c>
      <c r="S60" s="78">
        <f t="shared" si="16"/>
        <v>24.5</v>
      </c>
      <c r="T60" s="646">
        <f t="shared" si="17"/>
        <v>24.5</v>
      </c>
      <c r="U60" s="175">
        <v>0.4</v>
      </c>
      <c r="V60" s="78">
        <f t="shared" si="18"/>
        <v>19.600000000000001</v>
      </c>
      <c r="W60" s="646">
        <f>V60-K60+T60-AF60</f>
        <v>28.1</v>
      </c>
      <c r="X60" s="78">
        <v>0</v>
      </c>
      <c r="Y60" s="78">
        <v>0</v>
      </c>
      <c r="Z60" s="78">
        <v>0</v>
      </c>
      <c r="AA60" s="160">
        <f t="shared" si="11"/>
        <v>0</v>
      </c>
      <c r="AB60" s="78">
        <v>0</v>
      </c>
      <c r="AC60" s="654">
        <v>0</v>
      </c>
      <c r="AD60" s="160">
        <f t="shared" si="12"/>
        <v>1</v>
      </c>
      <c r="AE60" s="78">
        <v>1</v>
      </c>
      <c r="AF60" s="654">
        <v>0</v>
      </c>
      <c r="AG60" s="160">
        <f t="shared" si="13"/>
        <v>8</v>
      </c>
      <c r="AH60" s="78">
        <v>1</v>
      </c>
      <c r="AI60" s="654">
        <v>7</v>
      </c>
      <c r="AJ60" s="160">
        <f t="shared" si="14"/>
        <v>0</v>
      </c>
      <c r="AK60" s="78">
        <v>0</v>
      </c>
      <c r="AL60" s="654">
        <v>0</v>
      </c>
      <c r="AM60" s="78">
        <v>0</v>
      </c>
      <c r="AN60" s="587">
        <f t="shared" si="2"/>
        <v>9</v>
      </c>
    </row>
    <row r="61" spans="1:40" s="152" customFormat="1" ht="13.2" hidden="1" customHeight="1" x14ac:dyDescent="0.25">
      <c r="A61" s="78">
        <v>1</v>
      </c>
      <c r="B61" s="588" t="s">
        <v>367</v>
      </c>
      <c r="C61" s="593">
        <f t="shared" si="5"/>
        <v>23</v>
      </c>
      <c r="D61" s="78">
        <f t="shared" si="5"/>
        <v>14</v>
      </c>
      <c r="E61" s="78">
        <v>9</v>
      </c>
      <c r="F61" s="160">
        <f t="shared" si="6"/>
        <v>5</v>
      </c>
      <c r="G61" s="75"/>
      <c r="H61" s="75"/>
      <c r="I61" s="75"/>
      <c r="J61" s="75"/>
      <c r="K61" s="75">
        <v>5</v>
      </c>
      <c r="L61" s="78">
        <v>0</v>
      </c>
      <c r="M61" s="75"/>
      <c r="N61" s="75"/>
      <c r="O61" s="175">
        <v>0.1</v>
      </c>
      <c r="P61" s="78">
        <f t="shared" si="7"/>
        <v>0.5</v>
      </c>
      <c r="Q61" s="646">
        <f t="shared" si="8"/>
        <v>0.5</v>
      </c>
      <c r="R61" s="175">
        <v>0.5</v>
      </c>
      <c r="S61" s="78">
        <f t="shared" si="16"/>
        <v>2.5</v>
      </c>
      <c r="T61" s="646">
        <f t="shared" si="17"/>
        <v>2.5</v>
      </c>
      <c r="U61" s="175">
        <v>0.4</v>
      </c>
      <c r="V61" s="78">
        <f t="shared" si="18"/>
        <v>2</v>
      </c>
      <c r="W61" s="646">
        <f t="shared" si="15"/>
        <v>-0.5</v>
      </c>
      <c r="X61" s="74"/>
      <c r="Y61" s="75"/>
      <c r="Z61" s="75"/>
      <c r="AA61" s="160">
        <f t="shared" si="11"/>
        <v>0</v>
      </c>
      <c r="AB61" s="78">
        <v>0</v>
      </c>
      <c r="AC61" s="654">
        <v>0</v>
      </c>
      <c r="AD61" s="160">
        <f t="shared" si="12"/>
        <v>2</v>
      </c>
      <c r="AE61" s="75">
        <v>2</v>
      </c>
      <c r="AF61" s="655">
        <v>0</v>
      </c>
      <c r="AG61" s="160">
        <f t="shared" si="13"/>
        <v>0</v>
      </c>
      <c r="AH61" s="75">
        <v>0</v>
      </c>
      <c r="AI61" s="655">
        <v>0</v>
      </c>
      <c r="AJ61" s="160">
        <f t="shared" si="14"/>
        <v>0</v>
      </c>
      <c r="AK61" s="78"/>
      <c r="AL61" s="654"/>
      <c r="AM61" s="78"/>
      <c r="AN61" s="587">
        <f t="shared" si="2"/>
        <v>2</v>
      </c>
    </row>
    <row r="62" spans="1:40" s="152" customFormat="1" ht="13.2" hidden="1" customHeight="1" x14ac:dyDescent="0.25">
      <c r="A62" s="78">
        <v>2</v>
      </c>
      <c r="B62" s="588" t="s">
        <v>140</v>
      </c>
      <c r="C62" s="593">
        <f t="shared" si="5"/>
        <v>4</v>
      </c>
      <c r="D62" s="78">
        <f t="shared" si="5"/>
        <v>3</v>
      </c>
      <c r="E62" s="78">
        <v>1</v>
      </c>
      <c r="F62" s="160">
        <f t="shared" si="6"/>
        <v>2</v>
      </c>
      <c r="G62" s="75"/>
      <c r="H62" s="75"/>
      <c r="I62" s="75"/>
      <c r="J62" s="75"/>
      <c r="K62" s="75">
        <v>1</v>
      </c>
      <c r="L62" s="78">
        <v>1</v>
      </c>
      <c r="M62" s="75">
        <v>1</v>
      </c>
      <c r="N62" s="75"/>
      <c r="O62" s="175">
        <v>0.1</v>
      </c>
      <c r="P62" s="78">
        <f t="shared" si="7"/>
        <v>0.2</v>
      </c>
      <c r="Q62" s="646">
        <f t="shared" si="8"/>
        <v>0.2</v>
      </c>
      <c r="R62" s="175">
        <v>0.5</v>
      </c>
      <c r="S62" s="78">
        <f t="shared" si="16"/>
        <v>1</v>
      </c>
      <c r="T62" s="646">
        <f t="shared" si="17"/>
        <v>1</v>
      </c>
      <c r="U62" s="175">
        <v>0.4</v>
      </c>
      <c r="V62" s="78">
        <f t="shared" si="18"/>
        <v>0.8</v>
      </c>
      <c r="W62" s="646">
        <f t="shared" si="15"/>
        <v>0.8</v>
      </c>
      <c r="X62" s="74"/>
      <c r="Y62" s="75"/>
      <c r="Z62" s="75"/>
      <c r="AA62" s="160">
        <f t="shared" si="11"/>
        <v>0</v>
      </c>
      <c r="AB62" s="78">
        <v>0</v>
      </c>
      <c r="AC62" s="654">
        <v>0</v>
      </c>
      <c r="AD62" s="160">
        <f t="shared" si="12"/>
        <v>0</v>
      </c>
      <c r="AE62" s="75">
        <v>0</v>
      </c>
      <c r="AF62" s="655">
        <v>0</v>
      </c>
      <c r="AG62" s="160">
        <f t="shared" si="13"/>
        <v>0</v>
      </c>
      <c r="AH62" s="75">
        <v>0</v>
      </c>
      <c r="AI62" s="655"/>
      <c r="AJ62" s="160">
        <f t="shared" si="14"/>
        <v>0</v>
      </c>
      <c r="AK62" s="78"/>
      <c r="AL62" s="654"/>
      <c r="AM62" s="78"/>
      <c r="AN62" s="587">
        <f t="shared" si="2"/>
        <v>0</v>
      </c>
    </row>
    <row r="63" spans="1:40" s="152" customFormat="1" ht="13.2" hidden="1" customHeight="1" x14ac:dyDescent="0.25">
      <c r="A63" s="78">
        <v>3</v>
      </c>
      <c r="B63" s="588" t="s">
        <v>151</v>
      </c>
      <c r="C63" s="593">
        <f t="shared" si="5"/>
        <v>42</v>
      </c>
      <c r="D63" s="78">
        <f t="shared" si="5"/>
        <v>36</v>
      </c>
      <c r="E63" s="78">
        <v>6</v>
      </c>
      <c r="F63" s="160">
        <f t="shared" si="6"/>
        <v>30</v>
      </c>
      <c r="G63" s="75"/>
      <c r="H63" s="75"/>
      <c r="I63" s="75"/>
      <c r="J63" s="75"/>
      <c r="K63" s="75">
        <v>4</v>
      </c>
      <c r="L63" s="78">
        <v>26</v>
      </c>
      <c r="M63" s="75">
        <v>26</v>
      </c>
      <c r="N63" s="75"/>
      <c r="O63" s="175">
        <v>0.1</v>
      </c>
      <c r="P63" s="78">
        <f t="shared" si="7"/>
        <v>3</v>
      </c>
      <c r="Q63" s="646">
        <f t="shared" si="8"/>
        <v>3</v>
      </c>
      <c r="R63" s="175">
        <v>0.5</v>
      </c>
      <c r="S63" s="78">
        <f t="shared" si="16"/>
        <v>15</v>
      </c>
      <c r="T63" s="646">
        <f t="shared" si="17"/>
        <v>15</v>
      </c>
      <c r="U63" s="175">
        <v>0.4</v>
      </c>
      <c r="V63" s="78">
        <f t="shared" si="18"/>
        <v>12</v>
      </c>
      <c r="W63" s="646">
        <f t="shared" si="15"/>
        <v>23</v>
      </c>
      <c r="X63" s="74"/>
      <c r="Y63" s="75"/>
      <c r="Z63" s="75"/>
      <c r="AA63" s="160">
        <f t="shared" si="11"/>
        <v>0</v>
      </c>
      <c r="AB63" s="78">
        <v>0</v>
      </c>
      <c r="AC63" s="654">
        <v>0</v>
      </c>
      <c r="AD63" s="160">
        <f t="shared" si="12"/>
        <v>0</v>
      </c>
      <c r="AE63" s="75">
        <v>0</v>
      </c>
      <c r="AF63" s="655">
        <v>0</v>
      </c>
      <c r="AG63" s="160">
        <f t="shared" si="13"/>
        <v>8</v>
      </c>
      <c r="AH63" s="75">
        <v>1</v>
      </c>
      <c r="AI63" s="655">
        <v>7</v>
      </c>
      <c r="AJ63" s="160">
        <f t="shared" si="14"/>
        <v>0</v>
      </c>
      <c r="AK63" s="78"/>
      <c r="AL63" s="654"/>
      <c r="AM63" s="78"/>
      <c r="AN63" s="587">
        <f t="shared" si="2"/>
        <v>8</v>
      </c>
    </row>
    <row r="64" spans="1:40" s="152" customFormat="1" ht="13.2" hidden="1" customHeight="1" x14ac:dyDescent="0.25">
      <c r="A64" s="78">
        <v>4</v>
      </c>
      <c r="B64" s="588" t="s">
        <v>737</v>
      </c>
      <c r="C64" s="593">
        <f t="shared" si="5"/>
        <v>8</v>
      </c>
      <c r="D64" s="78">
        <f t="shared" si="5"/>
        <v>8</v>
      </c>
      <c r="E64" s="78">
        <v>0</v>
      </c>
      <c r="F64" s="160">
        <f t="shared" si="6"/>
        <v>8</v>
      </c>
      <c r="G64" s="75"/>
      <c r="H64" s="75"/>
      <c r="I64" s="75"/>
      <c r="J64" s="75"/>
      <c r="K64" s="75">
        <v>3</v>
      </c>
      <c r="L64" s="78">
        <v>5</v>
      </c>
      <c r="M64" s="75">
        <v>5</v>
      </c>
      <c r="N64" s="75"/>
      <c r="O64" s="175">
        <v>0.1</v>
      </c>
      <c r="P64" s="78">
        <f t="shared" si="7"/>
        <v>0.8</v>
      </c>
      <c r="Q64" s="646">
        <f t="shared" si="8"/>
        <v>0.8</v>
      </c>
      <c r="R64" s="175">
        <v>0.5</v>
      </c>
      <c r="S64" s="78">
        <f t="shared" si="16"/>
        <v>4</v>
      </c>
      <c r="T64" s="646">
        <f t="shared" si="17"/>
        <v>4</v>
      </c>
      <c r="U64" s="175">
        <v>0.4</v>
      </c>
      <c r="V64" s="78">
        <f t="shared" si="18"/>
        <v>3.2</v>
      </c>
      <c r="W64" s="646">
        <f t="shared" si="15"/>
        <v>4.2</v>
      </c>
      <c r="X64" s="74"/>
      <c r="Y64" s="75"/>
      <c r="Z64" s="75"/>
      <c r="AA64" s="160">
        <f t="shared" si="11"/>
        <v>0</v>
      </c>
      <c r="AB64" s="78">
        <v>0</v>
      </c>
      <c r="AC64" s="654">
        <v>0</v>
      </c>
      <c r="AD64" s="160">
        <f t="shared" si="12"/>
        <v>0</v>
      </c>
      <c r="AE64" s="75"/>
      <c r="AF64" s="655"/>
      <c r="AG64" s="160">
        <f t="shared" si="13"/>
        <v>0</v>
      </c>
      <c r="AH64" s="75"/>
      <c r="AI64" s="655"/>
      <c r="AJ64" s="160">
        <f t="shared" si="14"/>
        <v>0</v>
      </c>
      <c r="AK64" s="78"/>
      <c r="AL64" s="654"/>
      <c r="AM64" s="78"/>
      <c r="AN64" s="587">
        <f t="shared" si="2"/>
        <v>0</v>
      </c>
    </row>
    <row r="65" spans="1:40" s="152" customFormat="1" ht="13.2" hidden="1" customHeight="1" x14ac:dyDescent="0.25">
      <c r="A65" s="78">
        <v>5</v>
      </c>
      <c r="B65" s="588" t="s">
        <v>738</v>
      </c>
      <c r="C65" s="593">
        <f t="shared" si="5"/>
        <v>0</v>
      </c>
      <c r="D65" s="78">
        <f t="shared" si="5"/>
        <v>0</v>
      </c>
      <c r="E65" s="78"/>
      <c r="F65" s="160">
        <f t="shared" si="6"/>
        <v>0</v>
      </c>
      <c r="G65" s="75"/>
      <c r="H65" s="75"/>
      <c r="I65" s="75"/>
      <c r="J65" s="75"/>
      <c r="K65" s="75"/>
      <c r="L65" s="78">
        <v>0</v>
      </c>
      <c r="M65" s="75"/>
      <c r="N65" s="75"/>
      <c r="O65" s="175">
        <v>0.1</v>
      </c>
      <c r="P65" s="78">
        <f t="shared" si="7"/>
        <v>0</v>
      </c>
      <c r="Q65" s="646">
        <f t="shared" si="8"/>
        <v>0</v>
      </c>
      <c r="R65" s="175">
        <v>0.5</v>
      </c>
      <c r="S65" s="78">
        <f t="shared" si="16"/>
        <v>0</v>
      </c>
      <c r="T65" s="646">
        <f t="shared" si="17"/>
        <v>0</v>
      </c>
      <c r="U65" s="175">
        <v>0.4</v>
      </c>
      <c r="V65" s="78">
        <f t="shared" si="18"/>
        <v>0</v>
      </c>
      <c r="W65" s="646">
        <f t="shared" si="15"/>
        <v>0</v>
      </c>
      <c r="X65" s="74"/>
      <c r="Y65" s="75"/>
      <c r="Z65" s="75"/>
      <c r="AA65" s="160">
        <f t="shared" si="11"/>
        <v>0</v>
      </c>
      <c r="AB65" s="78">
        <v>0</v>
      </c>
      <c r="AC65" s="654">
        <v>0</v>
      </c>
      <c r="AD65" s="160">
        <f t="shared" si="12"/>
        <v>0</v>
      </c>
      <c r="AE65" s="75"/>
      <c r="AF65" s="655"/>
      <c r="AG65" s="160">
        <f t="shared" si="13"/>
        <v>0</v>
      </c>
      <c r="AH65" s="75"/>
      <c r="AI65" s="655"/>
      <c r="AJ65" s="160">
        <f t="shared" si="14"/>
        <v>0</v>
      </c>
      <c r="AK65" s="78"/>
      <c r="AL65" s="654"/>
      <c r="AM65" s="78"/>
      <c r="AN65" s="587">
        <f t="shared" si="2"/>
        <v>0</v>
      </c>
    </row>
    <row r="66" spans="1:40" s="152" customFormat="1" ht="13.2" hidden="1" customHeight="1" x14ac:dyDescent="0.25">
      <c r="A66" s="78">
        <v>6</v>
      </c>
      <c r="B66" s="588" t="s">
        <v>739</v>
      </c>
      <c r="C66" s="593">
        <f t="shared" si="5"/>
        <v>0</v>
      </c>
      <c r="D66" s="78">
        <f t="shared" si="5"/>
        <v>0</v>
      </c>
      <c r="E66" s="78"/>
      <c r="F66" s="160">
        <f t="shared" si="6"/>
        <v>0</v>
      </c>
      <c r="G66" s="75"/>
      <c r="H66" s="75"/>
      <c r="I66" s="75"/>
      <c r="J66" s="75"/>
      <c r="K66" s="75"/>
      <c r="L66" s="78">
        <v>0</v>
      </c>
      <c r="M66" s="75"/>
      <c r="N66" s="75"/>
      <c r="O66" s="175">
        <v>0.1</v>
      </c>
      <c r="P66" s="78">
        <f t="shared" si="7"/>
        <v>0</v>
      </c>
      <c r="Q66" s="646">
        <f t="shared" si="8"/>
        <v>0</v>
      </c>
      <c r="R66" s="175">
        <v>0.5</v>
      </c>
      <c r="S66" s="78">
        <f t="shared" si="16"/>
        <v>0</v>
      </c>
      <c r="T66" s="646">
        <f t="shared" si="17"/>
        <v>0</v>
      </c>
      <c r="U66" s="175">
        <v>0.4</v>
      </c>
      <c r="V66" s="78">
        <f t="shared" si="18"/>
        <v>0</v>
      </c>
      <c r="W66" s="646">
        <f t="shared" si="15"/>
        <v>0</v>
      </c>
      <c r="X66" s="74"/>
      <c r="Y66" s="75"/>
      <c r="Z66" s="75"/>
      <c r="AA66" s="160">
        <f t="shared" si="11"/>
        <v>0</v>
      </c>
      <c r="AB66" s="78">
        <v>0</v>
      </c>
      <c r="AC66" s="654">
        <v>0</v>
      </c>
      <c r="AD66" s="160">
        <f t="shared" si="12"/>
        <v>0</v>
      </c>
      <c r="AE66" s="75"/>
      <c r="AF66" s="655"/>
      <c r="AG66" s="160">
        <f t="shared" si="13"/>
        <v>0</v>
      </c>
      <c r="AH66" s="75"/>
      <c r="AI66" s="655"/>
      <c r="AJ66" s="160">
        <f t="shared" si="14"/>
        <v>0</v>
      </c>
      <c r="AK66" s="78"/>
      <c r="AL66" s="654"/>
      <c r="AM66" s="78"/>
      <c r="AN66" s="587">
        <f t="shared" si="2"/>
        <v>0</v>
      </c>
    </row>
    <row r="67" spans="1:40" s="152" customFormat="1" ht="26.4" hidden="1" customHeight="1" x14ac:dyDescent="0.25">
      <c r="A67" s="78">
        <v>7</v>
      </c>
      <c r="B67" s="588" t="s">
        <v>740</v>
      </c>
      <c r="C67" s="593">
        <f t="shared" si="5"/>
        <v>1</v>
      </c>
      <c r="D67" s="78">
        <f t="shared" si="5"/>
        <v>1</v>
      </c>
      <c r="E67" s="78"/>
      <c r="F67" s="160">
        <f t="shared" si="6"/>
        <v>1</v>
      </c>
      <c r="G67" s="75"/>
      <c r="H67" s="75"/>
      <c r="I67" s="75"/>
      <c r="J67" s="75"/>
      <c r="K67" s="75">
        <v>1</v>
      </c>
      <c r="L67" s="78">
        <v>0</v>
      </c>
      <c r="M67" s="75"/>
      <c r="N67" s="75"/>
      <c r="O67" s="175">
        <v>0.1</v>
      </c>
      <c r="P67" s="78">
        <f t="shared" si="7"/>
        <v>0.1</v>
      </c>
      <c r="Q67" s="646">
        <f t="shared" si="8"/>
        <v>0.1</v>
      </c>
      <c r="R67" s="175">
        <v>0.5</v>
      </c>
      <c r="S67" s="78">
        <f t="shared" si="16"/>
        <v>0.5</v>
      </c>
      <c r="T67" s="646">
        <f t="shared" si="17"/>
        <v>0.5</v>
      </c>
      <c r="U67" s="175">
        <v>0.4</v>
      </c>
      <c r="V67" s="78">
        <f t="shared" si="18"/>
        <v>0.4</v>
      </c>
      <c r="W67" s="646">
        <f t="shared" si="15"/>
        <v>-9.9999999999999978E-2</v>
      </c>
      <c r="X67" s="74"/>
      <c r="Y67" s="75"/>
      <c r="Z67" s="75"/>
      <c r="AA67" s="160">
        <f t="shared" si="11"/>
        <v>0</v>
      </c>
      <c r="AB67" s="78">
        <v>0</v>
      </c>
      <c r="AC67" s="654">
        <v>0</v>
      </c>
      <c r="AD67" s="160">
        <f t="shared" si="12"/>
        <v>0</v>
      </c>
      <c r="AE67" s="75"/>
      <c r="AF67" s="655"/>
      <c r="AG67" s="160">
        <f t="shared" si="13"/>
        <v>0</v>
      </c>
      <c r="AH67" s="75"/>
      <c r="AI67" s="655"/>
      <c r="AJ67" s="160">
        <f t="shared" si="14"/>
        <v>0</v>
      </c>
      <c r="AK67" s="78"/>
      <c r="AL67" s="654"/>
      <c r="AM67" s="78"/>
      <c r="AN67" s="587">
        <f t="shared" si="2"/>
        <v>0</v>
      </c>
    </row>
    <row r="68" spans="1:40" s="152" customFormat="1" ht="26.4" hidden="1" customHeight="1" x14ac:dyDescent="0.25">
      <c r="A68" s="78">
        <v>8</v>
      </c>
      <c r="B68" s="588" t="s">
        <v>741</v>
      </c>
      <c r="C68" s="593">
        <f t="shared" si="5"/>
        <v>0</v>
      </c>
      <c r="D68" s="78">
        <f t="shared" si="5"/>
        <v>0</v>
      </c>
      <c r="E68" s="78"/>
      <c r="F68" s="160">
        <f t="shared" si="6"/>
        <v>0</v>
      </c>
      <c r="G68" s="75"/>
      <c r="H68" s="75"/>
      <c r="I68" s="75"/>
      <c r="J68" s="75"/>
      <c r="K68" s="75"/>
      <c r="L68" s="78">
        <v>0</v>
      </c>
      <c r="M68" s="75"/>
      <c r="N68" s="75"/>
      <c r="O68" s="175">
        <v>0.1</v>
      </c>
      <c r="P68" s="78">
        <f t="shared" si="7"/>
        <v>0</v>
      </c>
      <c r="Q68" s="646">
        <f t="shared" si="8"/>
        <v>0</v>
      </c>
      <c r="R68" s="175">
        <v>0.5</v>
      </c>
      <c r="S68" s="78">
        <f t="shared" si="16"/>
        <v>0</v>
      </c>
      <c r="T68" s="646">
        <f t="shared" si="17"/>
        <v>0</v>
      </c>
      <c r="U68" s="175">
        <v>0.4</v>
      </c>
      <c r="V68" s="78">
        <f t="shared" si="18"/>
        <v>0</v>
      </c>
      <c r="W68" s="646">
        <f t="shared" si="15"/>
        <v>0</v>
      </c>
      <c r="X68" s="74"/>
      <c r="Y68" s="75"/>
      <c r="Z68" s="75"/>
      <c r="AA68" s="160">
        <f t="shared" si="11"/>
        <v>0</v>
      </c>
      <c r="AB68" s="78">
        <v>0</v>
      </c>
      <c r="AC68" s="654">
        <v>0</v>
      </c>
      <c r="AD68" s="160">
        <f t="shared" si="12"/>
        <v>0</v>
      </c>
      <c r="AE68" s="75"/>
      <c r="AF68" s="655"/>
      <c r="AG68" s="160">
        <f t="shared" si="13"/>
        <v>0</v>
      </c>
      <c r="AH68" s="75"/>
      <c r="AI68" s="655"/>
      <c r="AJ68" s="160">
        <f t="shared" si="14"/>
        <v>0</v>
      </c>
      <c r="AK68" s="78"/>
      <c r="AL68" s="654"/>
      <c r="AM68" s="78"/>
      <c r="AN68" s="587">
        <f t="shared" si="2"/>
        <v>0</v>
      </c>
    </row>
    <row r="69" spans="1:40" s="152" customFormat="1" ht="26.4" hidden="1" customHeight="1" x14ac:dyDescent="0.25">
      <c r="A69" s="78">
        <v>9</v>
      </c>
      <c r="B69" s="588" t="s">
        <v>742</v>
      </c>
      <c r="C69" s="593">
        <f t="shared" si="5"/>
        <v>0</v>
      </c>
      <c r="D69" s="78">
        <f t="shared" si="5"/>
        <v>0</v>
      </c>
      <c r="E69" s="78"/>
      <c r="F69" s="160">
        <f t="shared" si="6"/>
        <v>0</v>
      </c>
      <c r="G69" s="75"/>
      <c r="H69" s="75"/>
      <c r="I69" s="75"/>
      <c r="J69" s="75"/>
      <c r="K69" s="75"/>
      <c r="L69" s="78">
        <v>0</v>
      </c>
      <c r="M69" s="75"/>
      <c r="N69" s="75"/>
      <c r="O69" s="175">
        <v>0.1</v>
      </c>
      <c r="P69" s="78">
        <f t="shared" si="7"/>
        <v>0</v>
      </c>
      <c r="Q69" s="646">
        <f t="shared" si="8"/>
        <v>0</v>
      </c>
      <c r="R69" s="175">
        <v>0.5</v>
      </c>
      <c r="S69" s="78">
        <f t="shared" si="16"/>
        <v>0</v>
      </c>
      <c r="T69" s="646">
        <f t="shared" si="17"/>
        <v>0</v>
      </c>
      <c r="U69" s="175">
        <v>0.4</v>
      </c>
      <c r="V69" s="78">
        <f t="shared" si="18"/>
        <v>0</v>
      </c>
      <c r="W69" s="646">
        <f t="shared" si="15"/>
        <v>0</v>
      </c>
      <c r="X69" s="74"/>
      <c r="Y69" s="75"/>
      <c r="Z69" s="75"/>
      <c r="AA69" s="160">
        <f t="shared" si="11"/>
        <v>0</v>
      </c>
      <c r="AB69" s="78">
        <v>0</v>
      </c>
      <c r="AC69" s="654">
        <v>0</v>
      </c>
      <c r="AD69" s="160">
        <f t="shared" si="12"/>
        <v>0</v>
      </c>
      <c r="AE69" s="75"/>
      <c r="AF69" s="655"/>
      <c r="AG69" s="160">
        <f t="shared" si="13"/>
        <v>0</v>
      </c>
      <c r="AH69" s="75"/>
      <c r="AI69" s="655"/>
      <c r="AJ69" s="160">
        <f t="shared" si="14"/>
        <v>0</v>
      </c>
      <c r="AK69" s="78"/>
      <c r="AL69" s="654"/>
      <c r="AM69" s="78"/>
      <c r="AN69" s="587">
        <f t="shared" si="2"/>
        <v>0</v>
      </c>
    </row>
    <row r="70" spans="1:40" s="152" customFormat="1" ht="26.4" hidden="1" customHeight="1" x14ac:dyDescent="0.25">
      <c r="A70" s="78">
        <v>10</v>
      </c>
      <c r="B70" s="588" t="s">
        <v>743</v>
      </c>
      <c r="C70" s="593">
        <f t="shared" si="5"/>
        <v>2</v>
      </c>
      <c r="D70" s="78">
        <f t="shared" si="5"/>
        <v>1</v>
      </c>
      <c r="E70" s="78">
        <v>1</v>
      </c>
      <c r="F70" s="160">
        <f t="shared" si="6"/>
        <v>0</v>
      </c>
      <c r="G70" s="75"/>
      <c r="H70" s="75"/>
      <c r="I70" s="75"/>
      <c r="J70" s="75"/>
      <c r="K70" s="75"/>
      <c r="L70" s="78">
        <v>0</v>
      </c>
      <c r="M70" s="75"/>
      <c r="N70" s="75"/>
      <c r="O70" s="175">
        <v>0.1</v>
      </c>
      <c r="P70" s="78">
        <f t="shared" si="7"/>
        <v>0</v>
      </c>
      <c r="Q70" s="646">
        <f t="shared" si="8"/>
        <v>0</v>
      </c>
      <c r="R70" s="175">
        <v>0.5</v>
      </c>
      <c r="S70" s="78">
        <f t="shared" si="16"/>
        <v>0</v>
      </c>
      <c r="T70" s="646">
        <f t="shared" si="17"/>
        <v>0</v>
      </c>
      <c r="U70" s="175">
        <v>0.4</v>
      </c>
      <c r="V70" s="78">
        <f t="shared" si="18"/>
        <v>0</v>
      </c>
      <c r="W70" s="646">
        <f t="shared" si="15"/>
        <v>0</v>
      </c>
      <c r="X70" s="74"/>
      <c r="Y70" s="75"/>
      <c r="Z70" s="75"/>
      <c r="AA70" s="160">
        <f t="shared" si="11"/>
        <v>0</v>
      </c>
      <c r="AB70" s="78">
        <v>0</v>
      </c>
      <c r="AC70" s="654">
        <v>0</v>
      </c>
      <c r="AD70" s="160">
        <f t="shared" si="12"/>
        <v>0</v>
      </c>
      <c r="AE70" s="75"/>
      <c r="AF70" s="655"/>
      <c r="AG70" s="160">
        <f t="shared" si="13"/>
        <v>0</v>
      </c>
      <c r="AH70" s="75"/>
      <c r="AI70" s="655"/>
      <c r="AJ70" s="160">
        <f t="shared" si="14"/>
        <v>0</v>
      </c>
      <c r="AK70" s="78"/>
      <c r="AL70" s="654"/>
      <c r="AM70" s="78"/>
      <c r="AN70" s="587">
        <f t="shared" si="2"/>
        <v>0</v>
      </c>
    </row>
    <row r="71" spans="1:40" s="152" customFormat="1" ht="13.2" hidden="1" customHeight="1" x14ac:dyDescent="0.25">
      <c r="A71" s="78">
        <v>11</v>
      </c>
      <c r="B71" s="588" t="s">
        <v>744</v>
      </c>
      <c r="C71" s="593">
        <f t="shared" si="5"/>
        <v>0</v>
      </c>
      <c r="D71" s="78">
        <f t="shared" si="5"/>
        <v>0</v>
      </c>
      <c r="E71" s="78"/>
      <c r="F71" s="160">
        <f t="shared" si="6"/>
        <v>0</v>
      </c>
      <c r="G71" s="78"/>
      <c r="H71" s="78"/>
      <c r="I71" s="78"/>
      <c r="J71" s="78"/>
      <c r="K71" s="78"/>
      <c r="L71" s="78">
        <v>0</v>
      </c>
      <c r="M71" s="78"/>
      <c r="N71" s="78"/>
      <c r="O71" s="175">
        <v>0.1</v>
      </c>
      <c r="P71" s="78">
        <f t="shared" si="7"/>
        <v>0</v>
      </c>
      <c r="Q71" s="646">
        <f t="shared" si="8"/>
        <v>0</v>
      </c>
      <c r="R71" s="175">
        <v>0.5</v>
      </c>
      <c r="S71" s="78">
        <f t="shared" si="16"/>
        <v>0</v>
      </c>
      <c r="T71" s="646">
        <f t="shared" si="17"/>
        <v>0</v>
      </c>
      <c r="U71" s="175">
        <v>0.4</v>
      </c>
      <c r="V71" s="78">
        <f t="shared" si="18"/>
        <v>0</v>
      </c>
      <c r="W71" s="646">
        <f t="shared" si="15"/>
        <v>0</v>
      </c>
      <c r="X71" s="78"/>
      <c r="Y71" s="78"/>
      <c r="Z71" s="78"/>
      <c r="AA71" s="160">
        <f t="shared" si="11"/>
        <v>0</v>
      </c>
      <c r="AB71" s="78">
        <v>0</v>
      </c>
      <c r="AC71" s="654">
        <v>0</v>
      </c>
      <c r="AD71" s="160">
        <f t="shared" si="12"/>
        <v>0</v>
      </c>
      <c r="AE71" s="78"/>
      <c r="AF71" s="654"/>
      <c r="AG71" s="160">
        <f t="shared" si="13"/>
        <v>0</v>
      </c>
      <c r="AH71" s="78"/>
      <c r="AI71" s="654"/>
      <c r="AJ71" s="160">
        <f t="shared" si="14"/>
        <v>0</v>
      </c>
      <c r="AK71" s="78"/>
      <c r="AL71" s="654"/>
      <c r="AM71" s="78"/>
      <c r="AN71" s="587">
        <f t="shared" si="2"/>
        <v>0</v>
      </c>
    </row>
    <row r="72" spans="1:40" s="152" customFormat="1" ht="13.2" hidden="1" customHeight="1" x14ac:dyDescent="0.25">
      <c r="A72" s="78">
        <v>12</v>
      </c>
      <c r="B72" s="588" t="s">
        <v>725</v>
      </c>
      <c r="C72" s="593">
        <f t="shared" si="5"/>
        <v>7</v>
      </c>
      <c r="D72" s="78">
        <f t="shared" si="5"/>
        <v>5</v>
      </c>
      <c r="E72" s="78">
        <v>2</v>
      </c>
      <c r="F72" s="160">
        <f t="shared" si="6"/>
        <v>3</v>
      </c>
      <c r="G72" s="78"/>
      <c r="H72" s="78"/>
      <c r="I72" s="78"/>
      <c r="J72" s="78"/>
      <c r="K72" s="78">
        <v>2</v>
      </c>
      <c r="L72" s="78">
        <v>1</v>
      </c>
      <c r="M72" s="78">
        <v>1</v>
      </c>
      <c r="N72" s="78"/>
      <c r="O72" s="175">
        <v>0.1</v>
      </c>
      <c r="P72" s="78">
        <f t="shared" si="7"/>
        <v>0.30000000000000004</v>
      </c>
      <c r="Q72" s="646">
        <f t="shared" si="8"/>
        <v>0.30000000000000004</v>
      </c>
      <c r="R72" s="175">
        <v>0.5</v>
      </c>
      <c r="S72" s="78">
        <f t="shared" si="16"/>
        <v>1.5</v>
      </c>
      <c r="T72" s="646">
        <f t="shared" si="17"/>
        <v>1.5</v>
      </c>
      <c r="U72" s="175">
        <v>0.4</v>
      </c>
      <c r="V72" s="78">
        <f t="shared" si="18"/>
        <v>1.2000000000000002</v>
      </c>
      <c r="W72" s="646">
        <f t="shared" si="15"/>
        <v>0.70000000000000018</v>
      </c>
      <c r="X72" s="78"/>
      <c r="Y72" s="78"/>
      <c r="Z72" s="78"/>
      <c r="AA72" s="160">
        <f t="shared" si="11"/>
        <v>0</v>
      </c>
      <c r="AB72" s="78">
        <v>0</v>
      </c>
      <c r="AC72" s="654">
        <v>0</v>
      </c>
      <c r="AD72" s="160">
        <f t="shared" si="12"/>
        <v>0</v>
      </c>
      <c r="AE72" s="78"/>
      <c r="AF72" s="654"/>
      <c r="AG72" s="160">
        <f t="shared" si="13"/>
        <v>0</v>
      </c>
      <c r="AH72" s="78"/>
      <c r="AI72" s="654"/>
      <c r="AJ72" s="160">
        <f t="shared" si="14"/>
        <v>0</v>
      </c>
      <c r="AK72" s="78"/>
      <c r="AL72" s="654"/>
      <c r="AM72" s="78"/>
      <c r="AN72" s="587">
        <f t="shared" si="2"/>
        <v>0</v>
      </c>
    </row>
    <row r="73" spans="1:40" s="152" customFormat="1" ht="13.2" hidden="1" customHeight="1" x14ac:dyDescent="0.25">
      <c r="A73" s="78">
        <v>13</v>
      </c>
      <c r="B73" s="588" t="s">
        <v>733</v>
      </c>
      <c r="C73" s="593">
        <f t="shared" ref="C73:D130" si="19">D73+E73</f>
        <v>0</v>
      </c>
      <c r="D73" s="78">
        <f t="shared" si="19"/>
        <v>0</v>
      </c>
      <c r="E73" s="78"/>
      <c r="F73" s="160">
        <f t="shared" si="6"/>
        <v>0</v>
      </c>
      <c r="G73" s="78"/>
      <c r="H73" s="78"/>
      <c r="I73" s="78"/>
      <c r="J73" s="78"/>
      <c r="K73" s="78"/>
      <c r="L73" s="78">
        <v>0</v>
      </c>
      <c r="M73" s="78"/>
      <c r="N73" s="78"/>
      <c r="O73" s="175">
        <v>0.1</v>
      </c>
      <c r="P73" s="78">
        <f t="shared" si="7"/>
        <v>0</v>
      </c>
      <c r="Q73" s="646">
        <f t="shared" si="8"/>
        <v>0</v>
      </c>
      <c r="R73" s="175">
        <v>0.5</v>
      </c>
      <c r="S73" s="78">
        <f t="shared" si="16"/>
        <v>0</v>
      </c>
      <c r="T73" s="646">
        <f t="shared" si="17"/>
        <v>0</v>
      </c>
      <c r="U73" s="175">
        <v>0.4</v>
      </c>
      <c r="V73" s="78">
        <f t="shared" si="18"/>
        <v>0</v>
      </c>
      <c r="W73" s="646">
        <f t="shared" si="15"/>
        <v>0</v>
      </c>
      <c r="X73" s="78"/>
      <c r="Y73" s="78"/>
      <c r="Z73" s="78"/>
      <c r="AA73" s="160">
        <f t="shared" si="11"/>
        <v>0</v>
      </c>
      <c r="AB73" s="78">
        <v>0</v>
      </c>
      <c r="AC73" s="654">
        <v>0</v>
      </c>
      <c r="AD73" s="160">
        <f t="shared" si="12"/>
        <v>0</v>
      </c>
      <c r="AE73" s="78"/>
      <c r="AF73" s="654"/>
      <c r="AG73" s="160">
        <f t="shared" si="13"/>
        <v>0</v>
      </c>
      <c r="AH73" s="78"/>
      <c r="AI73" s="654"/>
      <c r="AJ73" s="160">
        <f t="shared" si="14"/>
        <v>0</v>
      </c>
      <c r="AK73" s="78"/>
      <c r="AL73" s="654"/>
      <c r="AM73" s="78"/>
      <c r="AN73" s="587">
        <f t="shared" si="2"/>
        <v>0</v>
      </c>
    </row>
    <row r="74" spans="1:40" s="152" customFormat="1" ht="13.2" hidden="1" customHeight="1" x14ac:dyDescent="0.25">
      <c r="A74" s="78">
        <v>14</v>
      </c>
      <c r="B74" s="588" t="s">
        <v>731</v>
      </c>
      <c r="C74" s="593">
        <f t="shared" si="19"/>
        <v>0</v>
      </c>
      <c r="D74" s="78">
        <f t="shared" si="19"/>
        <v>0</v>
      </c>
      <c r="E74" s="78"/>
      <c r="F74" s="160">
        <f t="shared" si="6"/>
        <v>0</v>
      </c>
      <c r="G74" s="78"/>
      <c r="H74" s="78"/>
      <c r="I74" s="78"/>
      <c r="J74" s="78"/>
      <c r="K74" s="78"/>
      <c r="L74" s="78">
        <v>0</v>
      </c>
      <c r="M74" s="78"/>
      <c r="N74" s="78"/>
      <c r="O74" s="175">
        <v>0.1</v>
      </c>
      <c r="P74" s="78">
        <f t="shared" si="7"/>
        <v>0</v>
      </c>
      <c r="Q74" s="646">
        <f t="shared" si="8"/>
        <v>0</v>
      </c>
      <c r="R74" s="175">
        <v>0.5</v>
      </c>
      <c r="S74" s="78">
        <f t="shared" si="16"/>
        <v>0</v>
      </c>
      <c r="T74" s="646">
        <f t="shared" si="17"/>
        <v>0</v>
      </c>
      <c r="U74" s="175">
        <v>0.4</v>
      </c>
      <c r="V74" s="78">
        <f t="shared" si="18"/>
        <v>0</v>
      </c>
      <c r="W74" s="646">
        <f t="shared" si="15"/>
        <v>0</v>
      </c>
      <c r="X74" s="78"/>
      <c r="Y74" s="78"/>
      <c r="Z74" s="78"/>
      <c r="AA74" s="160">
        <f t="shared" si="11"/>
        <v>0</v>
      </c>
      <c r="AB74" s="78">
        <v>0</v>
      </c>
      <c r="AC74" s="654">
        <v>0</v>
      </c>
      <c r="AD74" s="160">
        <f t="shared" si="12"/>
        <v>0</v>
      </c>
      <c r="AE74" s="78"/>
      <c r="AF74" s="654"/>
      <c r="AG74" s="160">
        <f t="shared" si="13"/>
        <v>0</v>
      </c>
      <c r="AH74" s="78"/>
      <c r="AI74" s="654"/>
      <c r="AJ74" s="160">
        <f t="shared" si="14"/>
        <v>0</v>
      </c>
      <c r="AK74" s="78"/>
      <c r="AL74" s="654"/>
      <c r="AM74" s="78"/>
      <c r="AN74" s="587">
        <f t="shared" si="2"/>
        <v>0</v>
      </c>
    </row>
    <row r="75" spans="1:40" s="583" customFormat="1" ht="79.2" x14ac:dyDescent="0.3">
      <c r="A75" s="75" t="s">
        <v>774</v>
      </c>
      <c r="B75" s="588" t="s">
        <v>963</v>
      </c>
      <c r="C75" s="593">
        <v>286</v>
      </c>
      <c r="D75" s="78">
        <f t="shared" si="19"/>
        <v>204</v>
      </c>
      <c r="E75" s="75">
        <v>38</v>
      </c>
      <c r="F75" s="160">
        <f t="shared" si="6"/>
        <v>166</v>
      </c>
      <c r="G75" s="75">
        <v>0</v>
      </c>
      <c r="H75" s="75">
        <v>2</v>
      </c>
      <c r="I75" s="75"/>
      <c r="J75" s="75"/>
      <c r="K75" s="75">
        <v>110</v>
      </c>
      <c r="L75" s="78">
        <v>54</v>
      </c>
      <c r="M75" s="75">
        <v>54</v>
      </c>
      <c r="N75" s="75">
        <v>0</v>
      </c>
      <c r="O75" s="175">
        <v>0.1</v>
      </c>
      <c r="P75" s="78">
        <f t="shared" si="7"/>
        <v>16.600000000000001</v>
      </c>
      <c r="Q75" s="646">
        <f t="shared" si="8"/>
        <v>16.600000000000001</v>
      </c>
      <c r="R75" s="175">
        <v>0.5</v>
      </c>
      <c r="S75" s="78">
        <f t="shared" si="16"/>
        <v>83</v>
      </c>
      <c r="T75" s="646">
        <f t="shared" si="17"/>
        <v>81</v>
      </c>
      <c r="U75" s="175">
        <v>0.4</v>
      </c>
      <c r="V75" s="78">
        <f t="shared" si="18"/>
        <v>66.400000000000006</v>
      </c>
      <c r="W75" s="646">
        <f>V75-K75+T75-AF75</f>
        <v>37.400000000000006</v>
      </c>
      <c r="X75" s="594"/>
      <c r="Y75" s="592"/>
      <c r="Z75" s="592"/>
      <c r="AA75" s="160">
        <f t="shared" si="11"/>
        <v>0</v>
      </c>
      <c r="AB75" s="78">
        <v>0</v>
      </c>
      <c r="AC75" s="654">
        <v>0</v>
      </c>
      <c r="AD75" s="160">
        <f t="shared" si="12"/>
        <v>3</v>
      </c>
      <c r="AE75" s="75">
        <v>3</v>
      </c>
      <c r="AF75" s="655">
        <v>0</v>
      </c>
      <c r="AG75" s="160">
        <f t="shared" si="13"/>
        <v>11</v>
      </c>
      <c r="AH75" s="75">
        <v>0</v>
      </c>
      <c r="AI75" s="655">
        <v>11</v>
      </c>
      <c r="AJ75" s="160">
        <f t="shared" si="14"/>
        <v>0</v>
      </c>
      <c r="AK75" s="78"/>
      <c r="AL75" s="654"/>
      <c r="AM75" s="78"/>
      <c r="AN75" s="587">
        <f t="shared" ref="AN75:AN138" si="20">AD75+AG75+AJ75+AA75</f>
        <v>14</v>
      </c>
    </row>
    <row r="76" spans="1:40" s="583" customFormat="1" ht="13.2" hidden="1" customHeight="1" x14ac:dyDescent="0.3">
      <c r="A76" s="78">
        <v>1</v>
      </c>
      <c r="B76" s="588" t="s">
        <v>746</v>
      </c>
      <c r="C76" s="593">
        <f t="shared" si="19"/>
        <v>57</v>
      </c>
      <c r="D76" s="78">
        <f t="shared" si="19"/>
        <v>39</v>
      </c>
      <c r="E76" s="75">
        <v>18</v>
      </c>
      <c r="F76" s="160">
        <f t="shared" si="6"/>
        <v>21</v>
      </c>
      <c r="G76" s="75">
        <v>0</v>
      </c>
      <c r="H76" s="75">
        <v>1</v>
      </c>
      <c r="I76" s="75"/>
      <c r="J76" s="75"/>
      <c r="K76" s="75">
        <v>20</v>
      </c>
      <c r="L76" s="78">
        <v>0</v>
      </c>
      <c r="M76" s="75">
        <v>0</v>
      </c>
      <c r="N76" s="75">
        <v>0</v>
      </c>
      <c r="O76" s="175">
        <v>0.1</v>
      </c>
      <c r="P76" s="78">
        <f t="shared" si="7"/>
        <v>2.1</v>
      </c>
      <c r="Q76" s="646">
        <f t="shared" si="8"/>
        <v>2.1</v>
      </c>
      <c r="R76" s="175">
        <v>0.5</v>
      </c>
      <c r="S76" s="78">
        <f t="shared" ref="S76:S107" si="21">R76*F76</f>
        <v>10.5</v>
      </c>
      <c r="T76" s="646">
        <f t="shared" ref="T76:T107" si="22">S76-H76</f>
        <v>9.5</v>
      </c>
      <c r="U76" s="175">
        <v>0.4</v>
      </c>
      <c r="V76" s="78">
        <f t="shared" ref="V76:V107" si="23">U76*F76</f>
        <v>8.4</v>
      </c>
      <c r="W76" s="646">
        <f t="shared" si="15"/>
        <v>-2.0999999999999996</v>
      </c>
      <c r="X76" s="74">
        <v>0</v>
      </c>
      <c r="Y76" s="592">
        <v>0</v>
      </c>
      <c r="Z76" s="592">
        <v>0</v>
      </c>
      <c r="AA76" s="160">
        <f t="shared" si="11"/>
        <v>0</v>
      </c>
      <c r="AB76" s="78">
        <v>0</v>
      </c>
      <c r="AC76" s="654">
        <v>0</v>
      </c>
      <c r="AD76" s="160">
        <f t="shared" si="12"/>
        <v>1</v>
      </c>
      <c r="AE76" s="75">
        <v>1</v>
      </c>
      <c r="AF76" s="655"/>
      <c r="AG76" s="160">
        <f t="shared" si="13"/>
        <v>0</v>
      </c>
      <c r="AH76" s="75"/>
      <c r="AI76" s="655"/>
      <c r="AJ76" s="160">
        <f t="shared" si="14"/>
        <v>0</v>
      </c>
      <c r="AK76" s="78"/>
      <c r="AL76" s="654"/>
      <c r="AM76" s="78"/>
      <c r="AN76" s="587">
        <f t="shared" si="20"/>
        <v>1</v>
      </c>
    </row>
    <row r="77" spans="1:40" s="583" customFormat="1" ht="13.2" hidden="1" customHeight="1" x14ac:dyDescent="0.3">
      <c r="A77" s="78">
        <v>2</v>
      </c>
      <c r="B77" s="588" t="s">
        <v>140</v>
      </c>
      <c r="C77" s="593">
        <f t="shared" si="19"/>
        <v>34</v>
      </c>
      <c r="D77" s="78">
        <f t="shared" si="19"/>
        <v>31</v>
      </c>
      <c r="E77" s="75">
        <v>3</v>
      </c>
      <c r="F77" s="160">
        <f t="shared" ref="F77:F140" si="24">G77+H77+K77+L77</f>
        <v>28</v>
      </c>
      <c r="G77" s="75">
        <v>0</v>
      </c>
      <c r="H77" s="75">
        <v>1</v>
      </c>
      <c r="I77" s="75"/>
      <c r="J77" s="75"/>
      <c r="K77" s="75">
        <v>0</v>
      </c>
      <c r="L77" s="78">
        <v>27</v>
      </c>
      <c r="M77" s="75">
        <v>27</v>
      </c>
      <c r="N77" s="75">
        <v>0</v>
      </c>
      <c r="O77" s="175">
        <v>0.1</v>
      </c>
      <c r="P77" s="78">
        <f t="shared" ref="P77:P140" si="25">O77*F77</f>
        <v>2.8000000000000003</v>
      </c>
      <c r="Q77" s="646">
        <f t="shared" ref="Q77:Q140" si="26">P77-G77</f>
        <v>2.8000000000000003</v>
      </c>
      <c r="R77" s="175">
        <v>0.5</v>
      </c>
      <c r="S77" s="78">
        <f t="shared" si="21"/>
        <v>14</v>
      </c>
      <c r="T77" s="646">
        <f t="shared" si="22"/>
        <v>13</v>
      </c>
      <c r="U77" s="175">
        <v>0.4</v>
      </c>
      <c r="V77" s="78">
        <f t="shared" si="23"/>
        <v>11.200000000000001</v>
      </c>
      <c r="W77" s="646">
        <f t="shared" si="15"/>
        <v>24.200000000000003</v>
      </c>
      <c r="X77" s="74">
        <v>0.2</v>
      </c>
      <c r="Y77" s="592">
        <v>11</v>
      </c>
      <c r="Z77" s="592">
        <v>-16</v>
      </c>
      <c r="AA77" s="160">
        <f t="shared" ref="AA77:AA140" si="27">AB77+AC77</f>
        <v>0</v>
      </c>
      <c r="AB77" s="78">
        <v>0</v>
      </c>
      <c r="AC77" s="654">
        <v>0</v>
      </c>
      <c r="AD77" s="160">
        <f t="shared" ref="AD77:AD140" si="28">AE77+AF77</f>
        <v>2</v>
      </c>
      <c r="AE77" s="75">
        <v>2</v>
      </c>
      <c r="AF77" s="655"/>
      <c r="AG77" s="160">
        <f t="shared" ref="AG77:AG140" si="29">AH77+AI77</f>
        <v>1</v>
      </c>
      <c r="AH77" s="75"/>
      <c r="AI77" s="655">
        <v>1</v>
      </c>
      <c r="AJ77" s="160">
        <f t="shared" ref="AJ77:AJ140" si="30">AK77+AL77</f>
        <v>0</v>
      </c>
      <c r="AK77" s="78"/>
      <c r="AL77" s="654"/>
      <c r="AM77" s="78"/>
      <c r="AN77" s="587">
        <f t="shared" si="20"/>
        <v>3</v>
      </c>
    </row>
    <row r="78" spans="1:40" s="583" customFormat="1" ht="13.2" hidden="1" customHeight="1" x14ac:dyDescent="0.3">
      <c r="A78" s="78">
        <v>3</v>
      </c>
      <c r="B78" s="588" t="s">
        <v>151</v>
      </c>
      <c r="C78" s="593">
        <f t="shared" si="19"/>
        <v>96</v>
      </c>
      <c r="D78" s="78">
        <f t="shared" si="19"/>
        <v>88</v>
      </c>
      <c r="E78" s="75">
        <v>8</v>
      </c>
      <c r="F78" s="160">
        <f t="shared" si="24"/>
        <v>80</v>
      </c>
      <c r="G78" s="75">
        <v>0</v>
      </c>
      <c r="H78" s="75">
        <v>0</v>
      </c>
      <c r="I78" s="75"/>
      <c r="J78" s="75"/>
      <c r="K78" s="75">
        <v>61</v>
      </c>
      <c r="L78" s="78">
        <v>19</v>
      </c>
      <c r="M78" s="75">
        <v>19</v>
      </c>
      <c r="N78" s="75">
        <v>0</v>
      </c>
      <c r="O78" s="175">
        <v>0.1</v>
      </c>
      <c r="P78" s="78">
        <f t="shared" si="25"/>
        <v>8</v>
      </c>
      <c r="Q78" s="646">
        <f t="shared" si="26"/>
        <v>8</v>
      </c>
      <c r="R78" s="175">
        <v>0.5</v>
      </c>
      <c r="S78" s="78">
        <f t="shared" si="21"/>
        <v>40</v>
      </c>
      <c r="T78" s="646">
        <f t="shared" si="22"/>
        <v>40</v>
      </c>
      <c r="U78" s="175">
        <v>0.4</v>
      </c>
      <c r="V78" s="78">
        <f t="shared" si="23"/>
        <v>32</v>
      </c>
      <c r="W78" s="646">
        <f t="shared" si="15"/>
        <v>11</v>
      </c>
      <c r="X78" s="74">
        <v>0.1</v>
      </c>
      <c r="Y78" s="592">
        <v>9.9</v>
      </c>
      <c r="Z78" s="592">
        <v>-9.1</v>
      </c>
      <c r="AA78" s="160">
        <f t="shared" si="27"/>
        <v>0</v>
      </c>
      <c r="AB78" s="78">
        <v>0</v>
      </c>
      <c r="AC78" s="654">
        <v>0</v>
      </c>
      <c r="AD78" s="160">
        <f t="shared" si="28"/>
        <v>0</v>
      </c>
      <c r="AE78" s="75"/>
      <c r="AF78" s="655"/>
      <c r="AG78" s="160">
        <f t="shared" si="29"/>
        <v>5</v>
      </c>
      <c r="AH78" s="75"/>
      <c r="AI78" s="655">
        <v>5</v>
      </c>
      <c r="AJ78" s="160">
        <f t="shared" si="30"/>
        <v>0</v>
      </c>
      <c r="AK78" s="78"/>
      <c r="AL78" s="654"/>
      <c r="AM78" s="78"/>
      <c r="AN78" s="587">
        <f t="shared" si="20"/>
        <v>5</v>
      </c>
    </row>
    <row r="79" spans="1:40" s="583" customFormat="1" ht="13.2" hidden="1" customHeight="1" x14ac:dyDescent="0.3">
      <c r="A79" s="78">
        <v>4</v>
      </c>
      <c r="B79" s="588" t="s">
        <v>749</v>
      </c>
      <c r="C79" s="593">
        <f t="shared" si="19"/>
        <v>23</v>
      </c>
      <c r="D79" s="78">
        <f t="shared" si="19"/>
        <v>21</v>
      </c>
      <c r="E79" s="75">
        <v>2</v>
      </c>
      <c r="F79" s="160">
        <f t="shared" si="24"/>
        <v>19</v>
      </c>
      <c r="G79" s="75">
        <v>0</v>
      </c>
      <c r="H79" s="75">
        <v>0</v>
      </c>
      <c r="I79" s="75"/>
      <c r="J79" s="75"/>
      <c r="K79" s="75">
        <v>12</v>
      </c>
      <c r="L79" s="78">
        <v>7</v>
      </c>
      <c r="M79" s="75">
        <v>7</v>
      </c>
      <c r="N79" s="75">
        <v>0</v>
      </c>
      <c r="O79" s="175">
        <v>0.1</v>
      </c>
      <c r="P79" s="78">
        <f t="shared" si="25"/>
        <v>1.9000000000000001</v>
      </c>
      <c r="Q79" s="646">
        <f t="shared" si="26"/>
        <v>1.9000000000000001</v>
      </c>
      <c r="R79" s="175">
        <v>0.5</v>
      </c>
      <c r="S79" s="78">
        <f t="shared" si="21"/>
        <v>9.5</v>
      </c>
      <c r="T79" s="646">
        <f t="shared" si="22"/>
        <v>9.5</v>
      </c>
      <c r="U79" s="175">
        <v>0.4</v>
      </c>
      <c r="V79" s="78">
        <f t="shared" si="23"/>
        <v>7.6000000000000005</v>
      </c>
      <c r="W79" s="646">
        <f t="shared" si="15"/>
        <v>5.1000000000000005</v>
      </c>
      <c r="X79" s="74">
        <v>0.1</v>
      </c>
      <c r="Y79" s="592">
        <v>2.6</v>
      </c>
      <c r="Z79" s="592">
        <v>-4.4000000000000004</v>
      </c>
      <c r="AA79" s="160">
        <f t="shared" si="27"/>
        <v>0</v>
      </c>
      <c r="AB79" s="78">
        <v>0</v>
      </c>
      <c r="AC79" s="654">
        <v>0</v>
      </c>
      <c r="AD79" s="160">
        <f t="shared" si="28"/>
        <v>0</v>
      </c>
      <c r="AE79" s="75"/>
      <c r="AF79" s="655"/>
      <c r="AG79" s="160">
        <f t="shared" si="29"/>
        <v>4</v>
      </c>
      <c r="AH79" s="75"/>
      <c r="AI79" s="655">
        <v>4</v>
      </c>
      <c r="AJ79" s="160">
        <f t="shared" si="30"/>
        <v>0</v>
      </c>
      <c r="AK79" s="78"/>
      <c r="AL79" s="654"/>
      <c r="AM79" s="78"/>
      <c r="AN79" s="587">
        <f t="shared" si="20"/>
        <v>4</v>
      </c>
    </row>
    <row r="80" spans="1:40" s="583" customFormat="1" ht="13.2" hidden="1" customHeight="1" x14ac:dyDescent="0.3">
      <c r="A80" s="78">
        <v>5</v>
      </c>
      <c r="B80" s="588" t="s">
        <v>754</v>
      </c>
      <c r="C80" s="593">
        <f t="shared" si="19"/>
        <v>0</v>
      </c>
      <c r="D80" s="78">
        <f t="shared" si="19"/>
        <v>0</v>
      </c>
      <c r="E80" s="75">
        <v>0</v>
      </c>
      <c r="F80" s="160">
        <f t="shared" si="24"/>
        <v>0</v>
      </c>
      <c r="G80" s="75">
        <v>0</v>
      </c>
      <c r="H80" s="75">
        <v>0</v>
      </c>
      <c r="I80" s="75"/>
      <c r="J80" s="75"/>
      <c r="K80" s="75">
        <v>0</v>
      </c>
      <c r="L80" s="78">
        <v>0</v>
      </c>
      <c r="M80" s="75">
        <v>0</v>
      </c>
      <c r="N80" s="75">
        <v>0</v>
      </c>
      <c r="O80" s="175">
        <v>0.1</v>
      </c>
      <c r="P80" s="78">
        <f t="shared" si="25"/>
        <v>0</v>
      </c>
      <c r="Q80" s="646">
        <f t="shared" si="26"/>
        <v>0</v>
      </c>
      <c r="R80" s="175">
        <v>0.5</v>
      </c>
      <c r="S80" s="78">
        <f t="shared" si="21"/>
        <v>0</v>
      </c>
      <c r="T80" s="646">
        <f t="shared" si="22"/>
        <v>0</v>
      </c>
      <c r="U80" s="175">
        <v>0.4</v>
      </c>
      <c r="V80" s="78">
        <f t="shared" si="23"/>
        <v>0</v>
      </c>
      <c r="W80" s="646">
        <f t="shared" si="15"/>
        <v>0</v>
      </c>
      <c r="X80" s="74">
        <v>0.4</v>
      </c>
      <c r="Y80" s="592">
        <v>0</v>
      </c>
      <c r="Z80" s="592">
        <v>0</v>
      </c>
      <c r="AA80" s="160">
        <f t="shared" si="27"/>
        <v>0</v>
      </c>
      <c r="AB80" s="78">
        <v>0</v>
      </c>
      <c r="AC80" s="654">
        <v>0</v>
      </c>
      <c r="AD80" s="160">
        <f t="shared" si="28"/>
        <v>0</v>
      </c>
      <c r="AE80" s="75"/>
      <c r="AF80" s="655"/>
      <c r="AG80" s="160">
        <f t="shared" si="29"/>
        <v>0</v>
      </c>
      <c r="AH80" s="75"/>
      <c r="AI80" s="655"/>
      <c r="AJ80" s="160">
        <f t="shared" si="30"/>
        <v>0</v>
      </c>
      <c r="AK80" s="78"/>
      <c r="AL80" s="654"/>
      <c r="AM80" s="78"/>
      <c r="AN80" s="587">
        <f t="shared" si="20"/>
        <v>0</v>
      </c>
    </row>
    <row r="81" spans="1:40" s="583" customFormat="1" ht="13.2" hidden="1" customHeight="1" x14ac:dyDescent="0.3">
      <c r="A81" s="78">
        <v>6</v>
      </c>
      <c r="B81" s="588" t="s">
        <v>738</v>
      </c>
      <c r="C81" s="593">
        <f t="shared" si="19"/>
        <v>0</v>
      </c>
      <c r="D81" s="78">
        <f t="shared" si="19"/>
        <v>0</v>
      </c>
      <c r="E81" s="75">
        <v>0</v>
      </c>
      <c r="F81" s="160">
        <f t="shared" si="24"/>
        <v>0</v>
      </c>
      <c r="G81" s="75">
        <v>0</v>
      </c>
      <c r="H81" s="75">
        <v>0</v>
      </c>
      <c r="I81" s="75"/>
      <c r="J81" s="75"/>
      <c r="K81" s="75">
        <v>0</v>
      </c>
      <c r="L81" s="78">
        <v>0</v>
      </c>
      <c r="M81" s="75">
        <v>0</v>
      </c>
      <c r="N81" s="75">
        <v>0</v>
      </c>
      <c r="O81" s="175">
        <v>0.1</v>
      </c>
      <c r="P81" s="78">
        <f t="shared" si="25"/>
        <v>0</v>
      </c>
      <c r="Q81" s="646">
        <f t="shared" si="26"/>
        <v>0</v>
      </c>
      <c r="R81" s="175">
        <v>0.5</v>
      </c>
      <c r="S81" s="78">
        <f t="shared" si="21"/>
        <v>0</v>
      </c>
      <c r="T81" s="646">
        <f t="shared" si="22"/>
        <v>0</v>
      </c>
      <c r="U81" s="175">
        <v>0.4</v>
      </c>
      <c r="V81" s="78">
        <f t="shared" si="23"/>
        <v>0</v>
      </c>
      <c r="W81" s="646">
        <f t="shared" si="15"/>
        <v>0</v>
      </c>
      <c r="X81" s="74">
        <v>0.4</v>
      </c>
      <c r="Y81" s="592">
        <v>0</v>
      </c>
      <c r="Z81" s="592">
        <v>0</v>
      </c>
      <c r="AA81" s="160">
        <f t="shared" si="27"/>
        <v>0</v>
      </c>
      <c r="AB81" s="78">
        <v>0</v>
      </c>
      <c r="AC81" s="654">
        <v>0</v>
      </c>
      <c r="AD81" s="160">
        <f t="shared" si="28"/>
        <v>0</v>
      </c>
      <c r="AE81" s="75"/>
      <c r="AF81" s="655"/>
      <c r="AG81" s="160">
        <f t="shared" si="29"/>
        <v>0</v>
      </c>
      <c r="AH81" s="75"/>
      <c r="AI81" s="655"/>
      <c r="AJ81" s="160">
        <f t="shared" si="30"/>
        <v>0</v>
      </c>
      <c r="AK81" s="78"/>
      <c r="AL81" s="654"/>
      <c r="AM81" s="78"/>
      <c r="AN81" s="587">
        <f t="shared" si="20"/>
        <v>0</v>
      </c>
    </row>
    <row r="82" spans="1:40" s="583" customFormat="1" ht="13.2" hidden="1" customHeight="1" x14ac:dyDescent="0.3">
      <c r="A82" s="78">
        <v>7</v>
      </c>
      <c r="B82" s="588" t="s">
        <v>739</v>
      </c>
      <c r="C82" s="593">
        <f t="shared" si="19"/>
        <v>1</v>
      </c>
      <c r="D82" s="78">
        <f t="shared" si="19"/>
        <v>1</v>
      </c>
      <c r="E82" s="75">
        <v>0</v>
      </c>
      <c r="F82" s="160">
        <f t="shared" si="24"/>
        <v>1</v>
      </c>
      <c r="G82" s="75">
        <v>0</v>
      </c>
      <c r="H82" s="75">
        <v>0</v>
      </c>
      <c r="I82" s="75"/>
      <c r="J82" s="75"/>
      <c r="K82" s="75">
        <v>1</v>
      </c>
      <c r="L82" s="78">
        <v>0</v>
      </c>
      <c r="M82" s="75">
        <v>0</v>
      </c>
      <c r="N82" s="75">
        <v>0</v>
      </c>
      <c r="O82" s="175">
        <v>0.1</v>
      </c>
      <c r="P82" s="78">
        <f t="shared" si="25"/>
        <v>0.1</v>
      </c>
      <c r="Q82" s="646">
        <f t="shared" si="26"/>
        <v>0.1</v>
      </c>
      <c r="R82" s="175">
        <v>0.5</v>
      </c>
      <c r="S82" s="78">
        <f t="shared" si="21"/>
        <v>0.5</v>
      </c>
      <c r="T82" s="646">
        <f t="shared" si="22"/>
        <v>0.5</v>
      </c>
      <c r="U82" s="175">
        <v>0.4</v>
      </c>
      <c r="V82" s="78">
        <f t="shared" si="23"/>
        <v>0.4</v>
      </c>
      <c r="W82" s="646">
        <f t="shared" si="15"/>
        <v>-9.9999999999999978E-2</v>
      </c>
      <c r="X82" s="74">
        <v>0.3</v>
      </c>
      <c r="Y82" s="592">
        <v>0.3</v>
      </c>
      <c r="Z82" s="592">
        <v>0.3</v>
      </c>
      <c r="AA82" s="160">
        <f t="shared" si="27"/>
        <v>0</v>
      </c>
      <c r="AB82" s="78">
        <v>0</v>
      </c>
      <c r="AC82" s="654">
        <v>0</v>
      </c>
      <c r="AD82" s="160">
        <f t="shared" si="28"/>
        <v>0</v>
      </c>
      <c r="AE82" s="75"/>
      <c r="AF82" s="655"/>
      <c r="AG82" s="160">
        <f t="shared" si="29"/>
        <v>0</v>
      </c>
      <c r="AH82" s="75"/>
      <c r="AI82" s="655"/>
      <c r="AJ82" s="160">
        <f t="shared" si="30"/>
        <v>0</v>
      </c>
      <c r="AK82" s="78"/>
      <c r="AL82" s="654"/>
      <c r="AM82" s="78"/>
      <c r="AN82" s="587">
        <f t="shared" si="20"/>
        <v>0</v>
      </c>
    </row>
    <row r="83" spans="1:40" s="583" customFormat="1" ht="13.2" hidden="1" customHeight="1" x14ac:dyDescent="0.3">
      <c r="A83" s="78">
        <v>8</v>
      </c>
      <c r="B83" s="595" t="s">
        <v>728</v>
      </c>
      <c r="C83" s="593">
        <f t="shared" si="19"/>
        <v>0</v>
      </c>
      <c r="D83" s="78">
        <f t="shared" si="19"/>
        <v>0</v>
      </c>
      <c r="E83" s="78">
        <v>0</v>
      </c>
      <c r="F83" s="160">
        <f t="shared" si="24"/>
        <v>0</v>
      </c>
      <c r="G83" s="78">
        <v>0</v>
      </c>
      <c r="H83" s="78">
        <v>0</v>
      </c>
      <c r="I83" s="78"/>
      <c r="J83" s="78"/>
      <c r="K83" s="78">
        <v>0</v>
      </c>
      <c r="L83" s="78">
        <v>0</v>
      </c>
      <c r="M83" s="75">
        <v>0</v>
      </c>
      <c r="N83" s="75">
        <v>0</v>
      </c>
      <c r="O83" s="175">
        <v>0.1</v>
      </c>
      <c r="P83" s="78">
        <f t="shared" si="25"/>
        <v>0</v>
      </c>
      <c r="Q83" s="646">
        <f t="shared" si="26"/>
        <v>0</v>
      </c>
      <c r="R83" s="175">
        <v>0.5</v>
      </c>
      <c r="S83" s="78">
        <f t="shared" si="21"/>
        <v>0</v>
      </c>
      <c r="T83" s="646">
        <f t="shared" si="22"/>
        <v>0</v>
      </c>
      <c r="U83" s="175">
        <v>0.4</v>
      </c>
      <c r="V83" s="78">
        <f t="shared" si="23"/>
        <v>0</v>
      </c>
      <c r="W83" s="646">
        <f t="shared" si="15"/>
        <v>0</v>
      </c>
      <c r="X83" s="74">
        <v>0.3</v>
      </c>
      <c r="Y83" s="592">
        <v>0</v>
      </c>
      <c r="Z83" s="592">
        <v>0</v>
      </c>
      <c r="AA83" s="160">
        <f t="shared" si="27"/>
        <v>0</v>
      </c>
      <c r="AB83" s="78">
        <v>0</v>
      </c>
      <c r="AC83" s="654">
        <v>0</v>
      </c>
      <c r="AD83" s="160">
        <f t="shared" si="28"/>
        <v>0</v>
      </c>
      <c r="AE83" s="78"/>
      <c r="AF83" s="654"/>
      <c r="AG83" s="160">
        <f t="shared" si="29"/>
        <v>0</v>
      </c>
      <c r="AH83" s="78"/>
      <c r="AI83" s="654"/>
      <c r="AJ83" s="160">
        <f t="shared" si="30"/>
        <v>0</v>
      </c>
      <c r="AK83" s="78"/>
      <c r="AL83" s="654"/>
      <c r="AM83" s="78"/>
      <c r="AN83" s="587">
        <f t="shared" si="20"/>
        <v>0</v>
      </c>
    </row>
    <row r="84" spans="1:40" s="583" customFormat="1" ht="13.2" hidden="1" customHeight="1" x14ac:dyDescent="0.3">
      <c r="A84" s="78">
        <v>9</v>
      </c>
      <c r="B84" s="595" t="s">
        <v>726</v>
      </c>
      <c r="C84" s="593">
        <f t="shared" si="19"/>
        <v>15</v>
      </c>
      <c r="D84" s="78">
        <f t="shared" si="19"/>
        <v>11</v>
      </c>
      <c r="E84" s="78">
        <v>4</v>
      </c>
      <c r="F84" s="160">
        <f t="shared" si="24"/>
        <v>7</v>
      </c>
      <c r="G84" s="78">
        <v>0</v>
      </c>
      <c r="H84" s="78">
        <v>0</v>
      </c>
      <c r="I84" s="78"/>
      <c r="J84" s="78"/>
      <c r="K84" s="78">
        <v>7</v>
      </c>
      <c r="L84" s="78">
        <v>0</v>
      </c>
      <c r="M84" s="75">
        <v>0</v>
      </c>
      <c r="N84" s="75">
        <v>0</v>
      </c>
      <c r="O84" s="175">
        <v>0.1</v>
      </c>
      <c r="P84" s="78">
        <f t="shared" si="25"/>
        <v>0.70000000000000007</v>
      </c>
      <c r="Q84" s="646">
        <f t="shared" si="26"/>
        <v>0.70000000000000007</v>
      </c>
      <c r="R84" s="175">
        <v>0.5</v>
      </c>
      <c r="S84" s="78">
        <f t="shared" si="21"/>
        <v>3.5</v>
      </c>
      <c r="T84" s="646">
        <f t="shared" si="22"/>
        <v>3.5</v>
      </c>
      <c r="U84" s="175">
        <v>0.4</v>
      </c>
      <c r="V84" s="78">
        <f t="shared" si="23"/>
        <v>2.8000000000000003</v>
      </c>
      <c r="W84" s="646">
        <f t="shared" si="15"/>
        <v>-0.69999999999999929</v>
      </c>
      <c r="X84" s="74">
        <v>0</v>
      </c>
      <c r="Y84" s="592">
        <v>0</v>
      </c>
      <c r="Z84" s="592">
        <v>0</v>
      </c>
      <c r="AA84" s="160">
        <f t="shared" si="27"/>
        <v>0</v>
      </c>
      <c r="AB84" s="78">
        <v>0</v>
      </c>
      <c r="AC84" s="654">
        <v>0</v>
      </c>
      <c r="AD84" s="160">
        <f t="shared" si="28"/>
        <v>0</v>
      </c>
      <c r="AE84" s="78"/>
      <c r="AF84" s="654"/>
      <c r="AG84" s="160">
        <f t="shared" si="29"/>
        <v>0</v>
      </c>
      <c r="AH84" s="78"/>
      <c r="AI84" s="654"/>
      <c r="AJ84" s="160">
        <f t="shared" si="30"/>
        <v>0</v>
      </c>
      <c r="AK84" s="78"/>
      <c r="AL84" s="654"/>
      <c r="AM84" s="78"/>
      <c r="AN84" s="587">
        <f t="shared" si="20"/>
        <v>0</v>
      </c>
    </row>
    <row r="85" spans="1:40" s="583" customFormat="1" ht="13.2" hidden="1" customHeight="1" x14ac:dyDescent="0.3">
      <c r="A85" s="78">
        <v>10</v>
      </c>
      <c r="B85" s="588" t="s">
        <v>744</v>
      </c>
      <c r="C85" s="593">
        <f t="shared" si="19"/>
        <v>0</v>
      </c>
      <c r="D85" s="78">
        <f t="shared" si="19"/>
        <v>0</v>
      </c>
      <c r="E85" s="78">
        <v>0</v>
      </c>
      <c r="F85" s="160">
        <f t="shared" si="24"/>
        <v>0</v>
      </c>
      <c r="G85" s="78">
        <v>0</v>
      </c>
      <c r="H85" s="78">
        <v>0</v>
      </c>
      <c r="I85" s="78"/>
      <c r="J85" s="78"/>
      <c r="K85" s="78">
        <v>0</v>
      </c>
      <c r="L85" s="78">
        <v>0</v>
      </c>
      <c r="M85" s="78">
        <v>0</v>
      </c>
      <c r="N85" s="78">
        <v>0</v>
      </c>
      <c r="O85" s="175">
        <v>0.1</v>
      </c>
      <c r="P85" s="78">
        <f t="shared" si="25"/>
        <v>0</v>
      </c>
      <c r="Q85" s="646">
        <f t="shared" si="26"/>
        <v>0</v>
      </c>
      <c r="R85" s="175">
        <v>0.5</v>
      </c>
      <c r="S85" s="78">
        <f t="shared" si="21"/>
        <v>0</v>
      </c>
      <c r="T85" s="646">
        <f t="shared" si="22"/>
        <v>0</v>
      </c>
      <c r="U85" s="175">
        <v>0.4</v>
      </c>
      <c r="V85" s="78">
        <f t="shared" si="23"/>
        <v>0</v>
      </c>
      <c r="W85" s="646">
        <f t="shared" si="15"/>
        <v>0</v>
      </c>
      <c r="X85" s="74">
        <v>0</v>
      </c>
      <c r="Y85" s="592">
        <v>0</v>
      </c>
      <c r="Z85" s="592">
        <v>0</v>
      </c>
      <c r="AA85" s="160">
        <f t="shared" si="27"/>
        <v>0</v>
      </c>
      <c r="AB85" s="78">
        <v>0</v>
      </c>
      <c r="AC85" s="654">
        <v>0</v>
      </c>
      <c r="AD85" s="160">
        <f t="shared" si="28"/>
        <v>0</v>
      </c>
      <c r="AE85" s="78"/>
      <c r="AF85" s="654"/>
      <c r="AG85" s="160">
        <f t="shared" si="29"/>
        <v>0</v>
      </c>
      <c r="AH85" s="78"/>
      <c r="AI85" s="654"/>
      <c r="AJ85" s="160">
        <f t="shared" si="30"/>
        <v>0</v>
      </c>
      <c r="AK85" s="78"/>
      <c r="AL85" s="654"/>
      <c r="AM85" s="78"/>
      <c r="AN85" s="587">
        <f t="shared" si="20"/>
        <v>0</v>
      </c>
    </row>
    <row r="86" spans="1:40" s="583" customFormat="1" ht="13.2" hidden="1" customHeight="1" x14ac:dyDescent="0.3">
      <c r="A86" s="78">
        <v>11</v>
      </c>
      <c r="B86" s="588" t="s">
        <v>763</v>
      </c>
      <c r="C86" s="593">
        <f t="shared" si="19"/>
        <v>1</v>
      </c>
      <c r="D86" s="78">
        <f t="shared" si="19"/>
        <v>1</v>
      </c>
      <c r="E86" s="78">
        <v>0</v>
      </c>
      <c r="F86" s="160">
        <f t="shared" si="24"/>
        <v>1</v>
      </c>
      <c r="G86" s="78">
        <v>0</v>
      </c>
      <c r="H86" s="78">
        <v>0</v>
      </c>
      <c r="I86" s="78"/>
      <c r="J86" s="78"/>
      <c r="K86" s="78">
        <v>1</v>
      </c>
      <c r="L86" s="78">
        <v>0</v>
      </c>
      <c r="M86" s="78">
        <v>0</v>
      </c>
      <c r="N86" s="78">
        <v>0</v>
      </c>
      <c r="O86" s="175">
        <v>0.1</v>
      </c>
      <c r="P86" s="78">
        <f t="shared" si="25"/>
        <v>0.1</v>
      </c>
      <c r="Q86" s="646">
        <f t="shared" si="26"/>
        <v>0.1</v>
      </c>
      <c r="R86" s="175">
        <v>0.5</v>
      </c>
      <c r="S86" s="78">
        <f t="shared" si="21"/>
        <v>0.5</v>
      </c>
      <c r="T86" s="646">
        <f t="shared" si="22"/>
        <v>0.5</v>
      </c>
      <c r="U86" s="175">
        <v>0.4</v>
      </c>
      <c r="V86" s="78">
        <f t="shared" si="23"/>
        <v>0.4</v>
      </c>
      <c r="W86" s="646">
        <f t="shared" si="15"/>
        <v>-9.9999999999999978E-2</v>
      </c>
      <c r="X86" s="74">
        <v>0</v>
      </c>
      <c r="Y86" s="592">
        <v>0</v>
      </c>
      <c r="Z86" s="592">
        <v>0</v>
      </c>
      <c r="AA86" s="160">
        <f t="shared" si="27"/>
        <v>0</v>
      </c>
      <c r="AB86" s="78">
        <v>0</v>
      </c>
      <c r="AC86" s="654">
        <v>0</v>
      </c>
      <c r="AD86" s="160">
        <f t="shared" si="28"/>
        <v>0</v>
      </c>
      <c r="AE86" s="78"/>
      <c r="AF86" s="654"/>
      <c r="AG86" s="160">
        <f t="shared" si="29"/>
        <v>0</v>
      </c>
      <c r="AH86" s="78"/>
      <c r="AI86" s="654"/>
      <c r="AJ86" s="160">
        <f t="shared" si="30"/>
        <v>0</v>
      </c>
      <c r="AK86" s="78"/>
      <c r="AL86" s="654"/>
      <c r="AM86" s="78"/>
      <c r="AN86" s="587">
        <f t="shared" si="20"/>
        <v>0</v>
      </c>
    </row>
    <row r="87" spans="1:40" s="583" customFormat="1" ht="13.2" hidden="1" customHeight="1" x14ac:dyDescent="0.3">
      <c r="A87" s="78">
        <v>12</v>
      </c>
      <c r="B87" s="588" t="s">
        <v>750</v>
      </c>
      <c r="C87" s="593">
        <f t="shared" si="19"/>
        <v>14</v>
      </c>
      <c r="D87" s="78">
        <f t="shared" si="19"/>
        <v>11</v>
      </c>
      <c r="E87" s="78">
        <v>3</v>
      </c>
      <c r="F87" s="160">
        <f t="shared" si="24"/>
        <v>8</v>
      </c>
      <c r="G87" s="78">
        <v>0</v>
      </c>
      <c r="H87" s="78">
        <v>0</v>
      </c>
      <c r="I87" s="78"/>
      <c r="J87" s="78"/>
      <c r="K87" s="78">
        <v>7</v>
      </c>
      <c r="L87" s="78">
        <v>1</v>
      </c>
      <c r="M87" s="78">
        <v>1</v>
      </c>
      <c r="N87" s="78">
        <v>0</v>
      </c>
      <c r="O87" s="175">
        <v>0.1</v>
      </c>
      <c r="P87" s="78">
        <f t="shared" si="25"/>
        <v>0.8</v>
      </c>
      <c r="Q87" s="646">
        <f t="shared" si="26"/>
        <v>0.8</v>
      </c>
      <c r="R87" s="175">
        <v>0.5</v>
      </c>
      <c r="S87" s="78">
        <f t="shared" si="21"/>
        <v>4</v>
      </c>
      <c r="T87" s="646">
        <f t="shared" si="22"/>
        <v>4</v>
      </c>
      <c r="U87" s="175">
        <v>0.4</v>
      </c>
      <c r="V87" s="78">
        <f t="shared" si="23"/>
        <v>3.2</v>
      </c>
      <c r="W87" s="646">
        <f t="shared" si="15"/>
        <v>0.20000000000000018</v>
      </c>
      <c r="X87" s="74">
        <v>0.1</v>
      </c>
      <c r="Y87" s="592">
        <v>0.9</v>
      </c>
      <c r="Z87" s="592">
        <v>-9.9999999999999978E-2</v>
      </c>
      <c r="AA87" s="160">
        <f t="shared" si="27"/>
        <v>0</v>
      </c>
      <c r="AB87" s="78">
        <v>0</v>
      </c>
      <c r="AC87" s="654">
        <v>0</v>
      </c>
      <c r="AD87" s="160">
        <f t="shared" si="28"/>
        <v>0</v>
      </c>
      <c r="AE87" s="78"/>
      <c r="AF87" s="654"/>
      <c r="AG87" s="160">
        <f t="shared" si="29"/>
        <v>1</v>
      </c>
      <c r="AH87" s="75"/>
      <c r="AI87" s="655">
        <v>1</v>
      </c>
      <c r="AJ87" s="160">
        <f t="shared" si="30"/>
        <v>0</v>
      </c>
      <c r="AK87" s="78"/>
      <c r="AL87" s="654"/>
      <c r="AM87" s="78"/>
      <c r="AN87" s="587">
        <f t="shared" si="20"/>
        <v>1</v>
      </c>
    </row>
    <row r="88" spans="1:40" s="583" customFormat="1" ht="13.2" hidden="1" customHeight="1" x14ac:dyDescent="0.3">
      <c r="A88" s="78">
        <v>13</v>
      </c>
      <c r="B88" s="588" t="s">
        <v>751</v>
      </c>
      <c r="C88" s="593">
        <f t="shared" si="19"/>
        <v>0</v>
      </c>
      <c r="D88" s="78">
        <f t="shared" si="19"/>
        <v>0</v>
      </c>
      <c r="E88" s="78">
        <v>0</v>
      </c>
      <c r="F88" s="160">
        <f t="shared" si="24"/>
        <v>0</v>
      </c>
      <c r="G88" s="78">
        <v>0</v>
      </c>
      <c r="H88" s="78">
        <v>0</v>
      </c>
      <c r="I88" s="78"/>
      <c r="J88" s="78"/>
      <c r="K88" s="78">
        <v>0</v>
      </c>
      <c r="L88" s="78">
        <v>0</v>
      </c>
      <c r="M88" s="78">
        <v>0</v>
      </c>
      <c r="N88" s="78">
        <v>0</v>
      </c>
      <c r="O88" s="175">
        <v>0.1</v>
      </c>
      <c r="P88" s="78">
        <f t="shared" si="25"/>
        <v>0</v>
      </c>
      <c r="Q88" s="646">
        <f t="shared" si="26"/>
        <v>0</v>
      </c>
      <c r="R88" s="175">
        <v>0.5</v>
      </c>
      <c r="S88" s="78">
        <f t="shared" si="21"/>
        <v>0</v>
      </c>
      <c r="T88" s="646">
        <f t="shared" si="22"/>
        <v>0</v>
      </c>
      <c r="U88" s="175">
        <v>0.4</v>
      </c>
      <c r="V88" s="78">
        <f t="shared" si="23"/>
        <v>0</v>
      </c>
      <c r="W88" s="646">
        <f t="shared" si="15"/>
        <v>0</v>
      </c>
      <c r="X88" s="74">
        <v>0.4</v>
      </c>
      <c r="Y88" s="592">
        <v>0</v>
      </c>
      <c r="Z88" s="592">
        <v>0</v>
      </c>
      <c r="AA88" s="160">
        <f t="shared" si="27"/>
        <v>0</v>
      </c>
      <c r="AB88" s="78">
        <v>0</v>
      </c>
      <c r="AC88" s="654">
        <v>0</v>
      </c>
      <c r="AD88" s="160">
        <f t="shared" si="28"/>
        <v>0</v>
      </c>
      <c r="AE88" s="78"/>
      <c r="AF88" s="654"/>
      <c r="AG88" s="160">
        <f t="shared" si="29"/>
        <v>0</v>
      </c>
      <c r="AH88" s="78"/>
      <c r="AI88" s="654"/>
      <c r="AJ88" s="160">
        <f t="shared" si="30"/>
        <v>0</v>
      </c>
      <c r="AK88" s="78"/>
      <c r="AL88" s="654"/>
      <c r="AM88" s="78"/>
      <c r="AN88" s="587">
        <f t="shared" si="20"/>
        <v>0</v>
      </c>
    </row>
    <row r="89" spans="1:40" s="583" customFormat="1" ht="13.2" hidden="1" customHeight="1" x14ac:dyDescent="0.3">
      <c r="A89" s="78">
        <v>14</v>
      </c>
      <c r="B89" s="588" t="s">
        <v>733</v>
      </c>
      <c r="C89" s="593">
        <f t="shared" si="19"/>
        <v>1</v>
      </c>
      <c r="D89" s="78">
        <f t="shared" si="19"/>
        <v>1</v>
      </c>
      <c r="E89" s="78">
        <v>0</v>
      </c>
      <c r="F89" s="160">
        <f t="shared" si="24"/>
        <v>1</v>
      </c>
      <c r="G89" s="78">
        <v>0</v>
      </c>
      <c r="H89" s="78">
        <v>0</v>
      </c>
      <c r="I89" s="78"/>
      <c r="J89" s="78"/>
      <c r="K89" s="78">
        <v>1</v>
      </c>
      <c r="L89" s="78">
        <v>0</v>
      </c>
      <c r="M89" s="78">
        <v>0</v>
      </c>
      <c r="N89" s="78">
        <v>0</v>
      </c>
      <c r="O89" s="175">
        <v>0.1</v>
      </c>
      <c r="P89" s="78">
        <f t="shared" si="25"/>
        <v>0.1</v>
      </c>
      <c r="Q89" s="646">
        <f t="shared" si="26"/>
        <v>0.1</v>
      </c>
      <c r="R89" s="175">
        <v>0.5</v>
      </c>
      <c r="S89" s="78">
        <f t="shared" si="21"/>
        <v>0.5</v>
      </c>
      <c r="T89" s="646">
        <f t="shared" si="22"/>
        <v>0.5</v>
      </c>
      <c r="U89" s="175">
        <v>0.4</v>
      </c>
      <c r="V89" s="78">
        <f t="shared" si="23"/>
        <v>0.4</v>
      </c>
      <c r="W89" s="646">
        <f t="shared" si="15"/>
        <v>-9.9999999999999978E-2</v>
      </c>
      <c r="X89" s="74">
        <v>0.3</v>
      </c>
      <c r="Y89" s="592">
        <v>0.3</v>
      </c>
      <c r="Z89" s="592">
        <v>0.3</v>
      </c>
      <c r="AA89" s="160">
        <f t="shared" si="27"/>
        <v>0</v>
      </c>
      <c r="AB89" s="78">
        <v>0</v>
      </c>
      <c r="AC89" s="654">
        <v>0</v>
      </c>
      <c r="AD89" s="160">
        <f t="shared" si="28"/>
        <v>0</v>
      </c>
      <c r="AE89" s="78"/>
      <c r="AF89" s="654"/>
      <c r="AG89" s="160">
        <f t="shared" si="29"/>
        <v>0</v>
      </c>
      <c r="AH89" s="78"/>
      <c r="AI89" s="654"/>
      <c r="AJ89" s="160">
        <f t="shared" si="30"/>
        <v>0</v>
      </c>
      <c r="AK89" s="78"/>
      <c r="AL89" s="654"/>
      <c r="AM89" s="78"/>
      <c r="AN89" s="587">
        <f t="shared" si="20"/>
        <v>0</v>
      </c>
    </row>
    <row r="90" spans="1:40" s="583" customFormat="1" ht="52.8" x14ac:dyDescent="0.3">
      <c r="A90" s="75" t="s">
        <v>776</v>
      </c>
      <c r="B90" s="588" t="s">
        <v>1062</v>
      </c>
      <c r="C90" s="593">
        <v>108</v>
      </c>
      <c r="D90" s="78">
        <f t="shared" si="19"/>
        <v>85</v>
      </c>
      <c r="E90" s="75">
        <v>27</v>
      </c>
      <c r="F90" s="160">
        <f t="shared" si="24"/>
        <v>58</v>
      </c>
      <c r="G90" s="75">
        <v>0</v>
      </c>
      <c r="H90" s="75">
        <v>0</v>
      </c>
      <c r="I90" s="75"/>
      <c r="J90" s="75"/>
      <c r="K90" s="75">
        <v>49</v>
      </c>
      <c r="L90" s="78">
        <v>9</v>
      </c>
      <c r="M90" s="75">
        <v>9</v>
      </c>
      <c r="N90" s="75">
        <v>0</v>
      </c>
      <c r="O90" s="175">
        <v>0.1</v>
      </c>
      <c r="P90" s="78">
        <f t="shared" si="25"/>
        <v>5.8000000000000007</v>
      </c>
      <c r="Q90" s="646">
        <f t="shared" si="26"/>
        <v>5.8000000000000007</v>
      </c>
      <c r="R90" s="175">
        <v>0.5</v>
      </c>
      <c r="S90" s="78">
        <f t="shared" si="21"/>
        <v>29</v>
      </c>
      <c r="T90" s="646">
        <f t="shared" si="22"/>
        <v>29</v>
      </c>
      <c r="U90" s="175">
        <v>0.4</v>
      </c>
      <c r="V90" s="78">
        <f t="shared" si="23"/>
        <v>23.200000000000003</v>
      </c>
      <c r="W90" s="646">
        <f>V90-K90+T90-AF90</f>
        <v>3.2000000000000028</v>
      </c>
      <c r="X90" s="75">
        <v>0</v>
      </c>
      <c r="Y90" s="75">
        <v>0</v>
      </c>
      <c r="Z90" s="75">
        <v>0</v>
      </c>
      <c r="AA90" s="160">
        <f t="shared" si="27"/>
        <v>0</v>
      </c>
      <c r="AB90" s="78">
        <v>0</v>
      </c>
      <c r="AC90" s="654">
        <v>0</v>
      </c>
      <c r="AD90" s="160">
        <f t="shared" si="28"/>
        <v>2</v>
      </c>
      <c r="AE90" s="75">
        <v>2</v>
      </c>
      <c r="AF90" s="655">
        <v>0</v>
      </c>
      <c r="AG90" s="160">
        <f t="shared" si="29"/>
        <v>3</v>
      </c>
      <c r="AH90" s="75">
        <v>0</v>
      </c>
      <c r="AI90" s="655">
        <v>3</v>
      </c>
      <c r="AJ90" s="160">
        <f t="shared" si="30"/>
        <v>0</v>
      </c>
      <c r="AK90" s="75">
        <v>0</v>
      </c>
      <c r="AL90" s="655">
        <v>0</v>
      </c>
      <c r="AM90" s="78"/>
      <c r="AN90" s="587">
        <f t="shared" si="20"/>
        <v>5</v>
      </c>
    </row>
    <row r="91" spans="1:40" s="583" customFormat="1" ht="13.2" hidden="1" customHeight="1" x14ac:dyDescent="0.3">
      <c r="A91" s="78">
        <v>1</v>
      </c>
      <c r="B91" s="588" t="s">
        <v>367</v>
      </c>
      <c r="C91" s="593">
        <f t="shared" si="19"/>
        <v>32</v>
      </c>
      <c r="D91" s="78">
        <f t="shared" si="19"/>
        <v>19</v>
      </c>
      <c r="E91" s="78">
        <v>13</v>
      </c>
      <c r="F91" s="160">
        <f t="shared" si="24"/>
        <v>6</v>
      </c>
      <c r="G91" s="75">
        <v>0</v>
      </c>
      <c r="H91" s="75">
        <v>0</v>
      </c>
      <c r="I91" s="75"/>
      <c r="J91" s="75"/>
      <c r="K91" s="75">
        <v>6</v>
      </c>
      <c r="L91" s="78">
        <v>0</v>
      </c>
      <c r="M91" s="75">
        <v>0</v>
      </c>
      <c r="N91" s="75">
        <v>0</v>
      </c>
      <c r="O91" s="175">
        <v>0.1</v>
      </c>
      <c r="P91" s="78">
        <f t="shared" si="25"/>
        <v>0.60000000000000009</v>
      </c>
      <c r="Q91" s="646">
        <f t="shared" si="26"/>
        <v>0.60000000000000009</v>
      </c>
      <c r="R91" s="175">
        <v>0.5</v>
      </c>
      <c r="S91" s="78">
        <f t="shared" si="21"/>
        <v>3</v>
      </c>
      <c r="T91" s="646">
        <f t="shared" si="22"/>
        <v>3</v>
      </c>
      <c r="U91" s="175">
        <v>0.4</v>
      </c>
      <c r="V91" s="78">
        <f t="shared" si="23"/>
        <v>2.4000000000000004</v>
      </c>
      <c r="W91" s="646">
        <f t="shared" ref="W91:W110" si="31">V91-K91+T91</f>
        <v>-0.59999999999999964</v>
      </c>
      <c r="X91" s="74">
        <v>0</v>
      </c>
      <c r="Y91" s="75">
        <v>0</v>
      </c>
      <c r="Z91" s="75">
        <v>0</v>
      </c>
      <c r="AA91" s="160">
        <f t="shared" si="27"/>
        <v>0</v>
      </c>
      <c r="AB91" s="78">
        <v>0</v>
      </c>
      <c r="AC91" s="654">
        <v>0</v>
      </c>
      <c r="AD91" s="160">
        <f t="shared" si="28"/>
        <v>2</v>
      </c>
      <c r="AE91" s="75">
        <v>2</v>
      </c>
      <c r="AF91" s="655"/>
      <c r="AG91" s="160">
        <f t="shared" si="29"/>
        <v>0</v>
      </c>
      <c r="AH91" s="75"/>
      <c r="AI91" s="655">
        <v>0</v>
      </c>
      <c r="AJ91" s="160">
        <f t="shared" si="30"/>
        <v>0</v>
      </c>
      <c r="AK91" s="78"/>
      <c r="AL91" s="654">
        <v>0</v>
      </c>
      <c r="AM91" s="78"/>
      <c r="AN91" s="587">
        <f t="shared" si="20"/>
        <v>2</v>
      </c>
    </row>
    <row r="92" spans="1:40" s="583" customFormat="1" ht="13.2" hidden="1" customHeight="1" x14ac:dyDescent="0.3">
      <c r="A92" s="78">
        <v>2</v>
      </c>
      <c r="B92" s="588" t="s">
        <v>752</v>
      </c>
      <c r="C92" s="593">
        <f t="shared" si="19"/>
        <v>4</v>
      </c>
      <c r="D92" s="78">
        <f t="shared" si="19"/>
        <v>3</v>
      </c>
      <c r="E92" s="78">
        <v>1</v>
      </c>
      <c r="F92" s="160">
        <f t="shared" si="24"/>
        <v>2</v>
      </c>
      <c r="G92" s="75">
        <v>0</v>
      </c>
      <c r="H92" s="75">
        <v>0</v>
      </c>
      <c r="I92" s="75"/>
      <c r="J92" s="75"/>
      <c r="K92" s="75">
        <v>2</v>
      </c>
      <c r="L92" s="78">
        <v>0</v>
      </c>
      <c r="M92" s="75">
        <v>0</v>
      </c>
      <c r="N92" s="75">
        <v>0</v>
      </c>
      <c r="O92" s="175">
        <v>0.1</v>
      </c>
      <c r="P92" s="78">
        <f t="shared" si="25"/>
        <v>0.2</v>
      </c>
      <c r="Q92" s="646">
        <f t="shared" si="26"/>
        <v>0.2</v>
      </c>
      <c r="R92" s="175">
        <v>0.5</v>
      </c>
      <c r="S92" s="78">
        <f t="shared" si="21"/>
        <v>1</v>
      </c>
      <c r="T92" s="646">
        <f t="shared" si="22"/>
        <v>1</v>
      </c>
      <c r="U92" s="175">
        <v>0.4</v>
      </c>
      <c r="V92" s="78">
        <f t="shared" si="23"/>
        <v>0.8</v>
      </c>
      <c r="W92" s="646">
        <f t="shared" si="31"/>
        <v>-0.19999999999999996</v>
      </c>
      <c r="X92" s="74">
        <v>0</v>
      </c>
      <c r="Y92" s="75">
        <v>0</v>
      </c>
      <c r="Z92" s="75">
        <v>0</v>
      </c>
      <c r="AA92" s="160">
        <f t="shared" si="27"/>
        <v>0</v>
      </c>
      <c r="AB92" s="78">
        <v>0</v>
      </c>
      <c r="AC92" s="654">
        <v>0</v>
      </c>
      <c r="AD92" s="160">
        <f t="shared" si="28"/>
        <v>0</v>
      </c>
      <c r="AE92" s="75">
        <v>0</v>
      </c>
      <c r="AF92" s="655"/>
      <c r="AG92" s="160">
        <f t="shared" si="29"/>
        <v>0</v>
      </c>
      <c r="AH92" s="75"/>
      <c r="AI92" s="655">
        <v>0</v>
      </c>
      <c r="AJ92" s="160">
        <f t="shared" si="30"/>
        <v>0</v>
      </c>
      <c r="AK92" s="78"/>
      <c r="AL92" s="654">
        <v>0</v>
      </c>
      <c r="AM92" s="78"/>
      <c r="AN92" s="587">
        <f t="shared" si="20"/>
        <v>0</v>
      </c>
    </row>
    <row r="93" spans="1:40" s="583" customFormat="1" ht="13.2" hidden="1" customHeight="1" x14ac:dyDescent="0.3">
      <c r="A93" s="78">
        <v>3</v>
      </c>
      <c r="B93" s="588" t="s">
        <v>151</v>
      </c>
      <c r="C93" s="593">
        <f t="shared" si="19"/>
        <v>34</v>
      </c>
      <c r="D93" s="78">
        <f t="shared" si="19"/>
        <v>30</v>
      </c>
      <c r="E93" s="78">
        <v>4</v>
      </c>
      <c r="F93" s="160">
        <f t="shared" si="24"/>
        <v>26</v>
      </c>
      <c r="G93" s="75">
        <v>0</v>
      </c>
      <c r="H93" s="75">
        <v>0</v>
      </c>
      <c r="I93" s="75"/>
      <c r="J93" s="75"/>
      <c r="K93" s="75">
        <v>22</v>
      </c>
      <c r="L93" s="78">
        <v>4</v>
      </c>
      <c r="M93" s="75">
        <v>4</v>
      </c>
      <c r="N93" s="75">
        <v>0</v>
      </c>
      <c r="O93" s="175">
        <v>0.1</v>
      </c>
      <c r="P93" s="78">
        <f t="shared" si="25"/>
        <v>2.6</v>
      </c>
      <c r="Q93" s="646">
        <f t="shared" si="26"/>
        <v>2.6</v>
      </c>
      <c r="R93" s="175">
        <v>0.5</v>
      </c>
      <c r="S93" s="78">
        <f t="shared" si="21"/>
        <v>13</v>
      </c>
      <c r="T93" s="646">
        <f t="shared" si="22"/>
        <v>13</v>
      </c>
      <c r="U93" s="175">
        <v>0.4</v>
      </c>
      <c r="V93" s="78">
        <f t="shared" si="23"/>
        <v>10.4</v>
      </c>
      <c r="W93" s="646">
        <f t="shared" si="31"/>
        <v>1.4000000000000004</v>
      </c>
      <c r="X93" s="74">
        <v>0</v>
      </c>
      <c r="Y93" s="75">
        <v>0</v>
      </c>
      <c r="Z93" s="75">
        <v>0</v>
      </c>
      <c r="AA93" s="160">
        <f t="shared" si="27"/>
        <v>0</v>
      </c>
      <c r="AB93" s="78">
        <v>0</v>
      </c>
      <c r="AC93" s="654">
        <v>0</v>
      </c>
      <c r="AD93" s="160">
        <f t="shared" si="28"/>
        <v>0</v>
      </c>
      <c r="AE93" s="75">
        <v>0</v>
      </c>
      <c r="AF93" s="655"/>
      <c r="AG93" s="160">
        <f t="shared" si="29"/>
        <v>1</v>
      </c>
      <c r="AH93" s="75"/>
      <c r="AI93" s="655">
        <v>1</v>
      </c>
      <c r="AJ93" s="160">
        <f t="shared" si="30"/>
        <v>0</v>
      </c>
      <c r="AK93" s="78"/>
      <c r="AL93" s="654">
        <v>0</v>
      </c>
      <c r="AM93" s="78"/>
      <c r="AN93" s="587">
        <f t="shared" si="20"/>
        <v>1</v>
      </c>
    </row>
    <row r="94" spans="1:40" s="583" customFormat="1" ht="13.2" hidden="1" customHeight="1" x14ac:dyDescent="0.3">
      <c r="A94" s="78">
        <v>4</v>
      </c>
      <c r="B94" s="588" t="s">
        <v>140</v>
      </c>
      <c r="C94" s="593">
        <f t="shared" si="19"/>
        <v>9</v>
      </c>
      <c r="D94" s="78">
        <f t="shared" si="19"/>
        <v>7</v>
      </c>
      <c r="E94" s="78">
        <v>2</v>
      </c>
      <c r="F94" s="160">
        <f t="shared" si="24"/>
        <v>5</v>
      </c>
      <c r="G94" s="75">
        <v>0</v>
      </c>
      <c r="H94" s="75">
        <v>0</v>
      </c>
      <c r="I94" s="75"/>
      <c r="J94" s="75"/>
      <c r="K94" s="75">
        <v>3</v>
      </c>
      <c r="L94" s="78">
        <v>2</v>
      </c>
      <c r="M94" s="75">
        <v>2</v>
      </c>
      <c r="N94" s="75">
        <v>0</v>
      </c>
      <c r="O94" s="175">
        <v>0.1</v>
      </c>
      <c r="P94" s="78">
        <f t="shared" si="25"/>
        <v>0.5</v>
      </c>
      <c r="Q94" s="646">
        <f t="shared" si="26"/>
        <v>0.5</v>
      </c>
      <c r="R94" s="175">
        <v>0.5</v>
      </c>
      <c r="S94" s="78">
        <f t="shared" si="21"/>
        <v>2.5</v>
      </c>
      <c r="T94" s="646">
        <f t="shared" si="22"/>
        <v>2.5</v>
      </c>
      <c r="U94" s="175">
        <v>0.4</v>
      </c>
      <c r="V94" s="78">
        <f t="shared" si="23"/>
        <v>2</v>
      </c>
      <c r="W94" s="646">
        <f t="shared" si="31"/>
        <v>1.5</v>
      </c>
      <c r="X94" s="74">
        <v>0</v>
      </c>
      <c r="Y94" s="75">
        <v>0</v>
      </c>
      <c r="Z94" s="75">
        <v>0</v>
      </c>
      <c r="AA94" s="160">
        <f t="shared" si="27"/>
        <v>0</v>
      </c>
      <c r="AB94" s="78">
        <v>0</v>
      </c>
      <c r="AC94" s="654">
        <v>0</v>
      </c>
      <c r="AD94" s="160">
        <f t="shared" si="28"/>
        <v>0</v>
      </c>
      <c r="AE94" s="75">
        <v>0</v>
      </c>
      <c r="AF94" s="655"/>
      <c r="AG94" s="160">
        <f t="shared" si="29"/>
        <v>1</v>
      </c>
      <c r="AH94" s="75"/>
      <c r="AI94" s="655">
        <v>1</v>
      </c>
      <c r="AJ94" s="160">
        <f t="shared" si="30"/>
        <v>0</v>
      </c>
      <c r="AK94" s="78"/>
      <c r="AL94" s="654">
        <v>0</v>
      </c>
      <c r="AM94" s="78"/>
      <c r="AN94" s="587">
        <f t="shared" si="20"/>
        <v>1</v>
      </c>
    </row>
    <row r="95" spans="1:40" s="583" customFormat="1" ht="13.2" hidden="1" customHeight="1" x14ac:dyDescent="0.3">
      <c r="A95" s="78">
        <v>5</v>
      </c>
      <c r="B95" s="588" t="s">
        <v>764</v>
      </c>
      <c r="C95" s="593">
        <f t="shared" si="19"/>
        <v>6</v>
      </c>
      <c r="D95" s="78">
        <f t="shared" si="19"/>
        <v>4</v>
      </c>
      <c r="E95" s="78">
        <v>2</v>
      </c>
      <c r="F95" s="160">
        <f t="shared" si="24"/>
        <v>2</v>
      </c>
      <c r="G95" s="75">
        <v>0</v>
      </c>
      <c r="H95" s="75">
        <v>0</v>
      </c>
      <c r="I95" s="75"/>
      <c r="J95" s="75"/>
      <c r="K95" s="75">
        <v>2</v>
      </c>
      <c r="L95" s="78">
        <v>0</v>
      </c>
      <c r="M95" s="75">
        <v>0</v>
      </c>
      <c r="N95" s="75">
        <v>0</v>
      </c>
      <c r="O95" s="175">
        <v>0.1</v>
      </c>
      <c r="P95" s="78">
        <f t="shared" si="25"/>
        <v>0.2</v>
      </c>
      <c r="Q95" s="646">
        <f t="shared" si="26"/>
        <v>0.2</v>
      </c>
      <c r="R95" s="175">
        <v>0.5</v>
      </c>
      <c r="S95" s="78">
        <f t="shared" si="21"/>
        <v>1</v>
      </c>
      <c r="T95" s="646">
        <f t="shared" si="22"/>
        <v>1</v>
      </c>
      <c r="U95" s="175">
        <v>0.4</v>
      </c>
      <c r="V95" s="78">
        <f t="shared" si="23"/>
        <v>0.8</v>
      </c>
      <c r="W95" s="646">
        <f t="shared" si="31"/>
        <v>-0.19999999999999996</v>
      </c>
      <c r="X95" s="74">
        <v>0</v>
      </c>
      <c r="Y95" s="75">
        <v>0</v>
      </c>
      <c r="Z95" s="75">
        <v>0</v>
      </c>
      <c r="AA95" s="160">
        <f t="shared" si="27"/>
        <v>0</v>
      </c>
      <c r="AB95" s="78">
        <v>0</v>
      </c>
      <c r="AC95" s="654">
        <v>0</v>
      </c>
      <c r="AD95" s="160">
        <f t="shared" si="28"/>
        <v>1</v>
      </c>
      <c r="AE95" s="75">
        <v>1</v>
      </c>
      <c r="AF95" s="655"/>
      <c r="AG95" s="160">
        <f t="shared" si="29"/>
        <v>0</v>
      </c>
      <c r="AH95" s="75"/>
      <c r="AI95" s="655">
        <v>0</v>
      </c>
      <c r="AJ95" s="160">
        <f t="shared" si="30"/>
        <v>0</v>
      </c>
      <c r="AK95" s="78"/>
      <c r="AL95" s="654">
        <v>0</v>
      </c>
      <c r="AM95" s="78"/>
      <c r="AN95" s="587">
        <f t="shared" si="20"/>
        <v>1</v>
      </c>
    </row>
    <row r="96" spans="1:40" s="583" customFormat="1" ht="13.2" hidden="1" customHeight="1" x14ac:dyDescent="0.3">
      <c r="A96" s="78">
        <v>6</v>
      </c>
      <c r="B96" s="588" t="s">
        <v>749</v>
      </c>
      <c r="C96" s="593">
        <f t="shared" si="19"/>
        <v>13</v>
      </c>
      <c r="D96" s="78">
        <f t="shared" si="19"/>
        <v>11</v>
      </c>
      <c r="E96" s="78">
        <v>2</v>
      </c>
      <c r="F96" s="160">
        <f t="shared" si="24"/>
        <v>9</v>
      </c>
      <c r="G96" s="75">
        <v>0</v>
      </c>
      <c r="H96" s="78">
        <v>0</v>
      </c>
      <c r="I96" s="78"/>
      <c r="J96" s="78"/>
      <c r="K96" s="78">
        <v>7</v>
      </c>
      <c r="L96" s="78">
        <v>2</v>
      </c>
      <c r="M96" s="78">
        <v>2</v>
      </c>
      <c r="N96" s="75">
        <v>0</v>
      </c>
      <c r="O96" s="175">
        <v>0.1</v>
      </c>
      <c r="P96" s="78">
        <f t="shared" si="25"/>
        <v>0.9</v>
      </c>
      <c r="Q96" s="646">
        <f t="shared" si="26"/>
        <v>0.9</v>
      </c>
      <c r="R96" s="175">
        <v>0.5</v>
      </c>
      <c r="S96" s="78">
        <f t="shared" si="21"/>
        <v>4.5</v>
      </c>
      <c r="T96" s="646">
        <f t="shared" si="22"/>
        <v>4.5</v>
      </c>
      <c r="U96" s="175">
        <v>0.4</v>
      </c>
      <c r="V96" s="78">
        <f t="shared" si="23"/>
        <v>3.6</v>
      </c>
      <c r="W96" s="646">
        <f t="shared" si="31"/>
        <v>1.1000000000000001</v>
      </c>
      <c r="X96" s="74">
        <v>0</v>
      </c>
      <c r="Y96" s="75">
        <v>0</v>
      </c>
      <c r="Z96" s="75">
        <v>0</v>
      </c>
      <c r="AA96" s="160">
        <f t="shared" si="27"/>
        <v>0</v>
      </c>
      <c r="AB96" s="78">
        <v>0</v>
      </c>
      <c r="AC96" s="654">
        <v>0</v>
      </c>
      <c r="AD96" s="160">
        <f t="shared" si="28"/>
        <v>0</v>
      </c>
      <c r="AE96" s="75">
        <v>0</v>
      </c>
      <c r="AF96" s="655"/>
      <c r="AG96" s="160">
        <f t="shared" si="29"/>
        <v>1</v>
      </c>
      <c r="AH96" s="75"/>
      <c r="AI96" s="655">
        <v>1</v>
      </c>
      <c r="AJ96" s="160">
        <f t="shared" si="30"/>
        <v>0</v>
      </c>
      <c r="AK96" s="78"/>
      <c r="AL96" s="654">
        <v>0</v>
      </c>
      <c r="AM96" s="78"/>
      <c r="AN96" s="587">
        <f t="shared" si="20"/>
        <v>1</v>
      </c>
    </row>
    <row r="97" spans="1:40" s="583" customFormat="1" ht="13.2" hidden="1" customHeight="1" x14ac:dyDescent="0.3">
      <c r="A97" s="78">
        <v>7</v>
      </c>
      <c r="B97" s="588" t="s">
        <v>728</v>
      </c>
      <c r="C97" s="593">
        <f t="shared" si="19"/>
        <v>1</v>
      </c>
      <c r="D97" s="78">
        <f t="shared" si="19"/>
        <v>1</v>
      </c>
      <c r="E97" s="78">
        <v>0</v>
      </c>
      <c r="F97" s="160">
        <f t="shared" si="24"/>
        <v>1</v>
      </c>
      <c r="G97" s="75">
        <v>0</v>
      </c>
      <c r="H97" s="75">
        <v>0</v>
      </c>
      <c r="I97" s="75"/>
      <c r="J97" s="75"/>
      <c r="K97" s="75">
        <v>1</v>
      </c>
      <c r="L97" s="78">
        <v>0</v>
      </c>
      <c r="M97" s="75">
        <v>0</v>
      </c>
      <c r="N97" s="75">
        <v>0</v>
      </c>
      <c r="O97" s="175">
        <v>0.1</v>
      </c>
      <c r="P97" s="78">
        <f t="shared" si="25"/>
        <v>0.1</v>
      </c>
      <c r="Q97" s="646">
        <f t="shared" si="26"/>
        <v>0.1</v>
      </c>
      <c r="R97" s="175">
        <v>0.5</v>
      </c>
      <c r="S97" s="78">
        <f t="shared" si="21"/>
        <v>0.5</v>
      </c>
      <c r="T97" s="646">
        <f t="shared" si="22"/>
        <v>0.5</v>
      </c>
      <c r="U97" s="175">
        <v>0.4</v>
      </c>
      <c r="V97" s="78">
        <f t="shared" si="23"/>
        <v>0.4</v>
      </c>
      <c r="W97" s="646">
        <f t="shared" si="31"/>
        <v>-9.9999999999999978E-2</v>
      </c>
      <c r="X97" s="74">
        <v>0</v>
      </c>
      <c r="Y97" s="75">
        <v>0</v>
      </c>
      <c r="Z97" s="75">
        <v>0</v>
      </c>
      <c r="AA97" s="160">
        <f t="shared" si="27"/>
        <v>0</v>
      </c>
      <c r="AB97" s="78">
        <v>0</v>
      </c>
      <c r="AC97" s="654">
        <v>0</v>
      </c>
      <c r="AD97" s="160">
        <f t="shared" si="28"/>
        <v>0</v>
      </c>
      <c r="AE97" s="75">
        <v>0</v>
      </c>
      <c r="AF97" s="655"/>
      <c r="AG97" s="160">
        <f t="shared" si="29"/>
        <v>0</v>
      </c>
      <c r="AH97" s="75"/>
      <c r="AI97" s="655">
        <v>0</v>
      </c>
      <c r="AJ97" s="160">
        <f t="shared" si="30"/>
        <v>0</v>
      </c>
      <c r="AK97" s="78"/>
      <c r="AL97" s="654">
        <v>0</v>
      </c>
      <c r="AM97" s="78"/>
      <c r="AN97" s="587">
        <f t="shared" si="20"/>
        <v>0</v>
      </c>
    </row>
    <row r="98" spans="1:40" s="583" customFormat="1" ht="26.4" hidden="1" customHeight="1" x14ac:dyDescent="0.3">
      <c r="A98" s="78">
        <v>8</v>
      </c>
      <c r="B98" s="588" t="s">
        <v>765</v>
      </c>
      <c r="C98" s="593">
        <f t="shared" si="19"/>
        <v>5</v>
      </c>
      <c r="D98" s="78">
        <f t="shared" si="19"/>
        <v>3</v>
      </c>
      <c r="E98" s="78">
        <v>2</v>
      </c>
      <c r="F98" s="160">
        <f t="shared" si="24"/>
        <v>1</v>
      </c>
      <c r="G98" s="78">
        <v>0</v>
      </c>
      <c r="H98" s="78">
        <v>0</v>
      </c>
      <c r="I98" s="78"/>
      <c r="J98" s="78"/>
      <c r="K98" s="78">
        <v>1</v>
      </c>
      <c r="L98" s="78">
        <v>0</v>
      </c>
      <c r="M98" s="78">
        <v>0</v>
      </c>
      <c r="N98" s="78">
        <v>0</v>
      </c>
      <c r="O98" s="175">
        <v>0.1</v>
      </c>
      <c r="P98" s="78">
        <f t="shared" si="25"/>
        <v>0.1</v>
      </c>
      <c r="Q98" s="646">
        <f t="shared" si="26"/>
        <v>0.1</v>
      </c>
      <c r="R98" s="175">
        <v>0.5</v>
      </c>
      <c r="S98" s="78">
        <f t="shared" si="21"/>
        <v>0.5</v>
      </c>
      <c r="T98" s="646">
        <f t="shared" si="22"/>
        <v>0.5</v>
      </c>
      <c r="U98" s="175">
        <v>0.4</v>
      </c>
      <c r="V98" s="78">
        <f t="shared" si="23"/>
        <v>0.4</v>
      </c>
      <c r="W98" s="646">
        <f t="shared" si="31"/>
        <v>-9.9999999999999978E-2</v>
      </c>
      <c r="X98" s="74">
        <v>0</v>
      </c>
      <c r="Y98" s="75">
        <v>0</v>
      </c>
      <c r="Z98" s="75">
        <v>0</v>
      </c>
      <c r="AA98" s="160">
        <f t="shared" si="27"/>
        <v>0</v>
      </c>
      <c r="AB98" s="78">
        <v>0</v>
      </c>
      <c r="AC98" s="654">
        <v>0</v>
      </c>
      <c r="AD98" s="160">
        <f t="shared" si="28"/>
        <v>0</v>
      </c>
      <c r="AE98" s="75">
        <v>0</v>
      </c>
      <c r="AF98" s="655"/>
      <c r="AG98" s="160">
        <f t="shared" si="29"/>
        <v>0</v>
      </c>
      <c r="AH98" s="75"/>
      <c r="AI98" s="655">
        <v>0</v>
      </c>
      <c r="AJ98" s="160">
        <f t="shared" si="30"/>
        <v>0</v>
      </c>
      <c r="AK98" s="78"/>
      <c r="AL98" s="654">
        <v>0</v>
      </c>
      <c r="AM98" s="78"/>
      <c r="AN98" s="587">
        <f t="shared" si="20"/>
        <v>0</v>
      </c>
    </row>
    <row r="99" spans="1:40" s="583" customFormat="1" ht="13.2" hidden="1" customHeight="1" x14ac:dyDescent="0.3">
      <c r="A99" s="78">
        <v>9</v>
      </c>
      <c r="B99" s="588" t="s">
        <v>725</v>
      </c>
      <c r="C99" s="593">
        <f t="shared" si="19"/>
        <v>6</v>
      </c>
      <c r="D99" s="78">
        <f t="shared" si="19"/>
        <v>5</v>
      </c>
      <c r="E99" s="78">
        <v>1</v>
      </c>
      <c r="F99" s="160">
        <f t="shared" si="24"/>
        <v>4</v>
      </c>
      <c r="G99" s="78">
        <v>0</v>
      </c>
      <c r="H99" s="78">
        <v>0</v>
      </c>
      <c r="I99" s="78"/>
      <c r="J99" s="78"/>
      <c r="K99" s="78">
        <v>4</v>
      </c>
      <c r="L99" s="78">
        <v>0</v>
      </c>
      <c r="M99" s="78">
        <v>0</v>
      </c>
      <c r="N99" s="78">
        <v>0</v>
      </c>
      <c r="O99" s="175">
        <v>0.1</v>
      </c>
      <c r="P99" s="78">
        <f t="shared" si="25"/>
        <v>0.4</v>
      </c>
      <c r="Q99" s="646">
        <f t="shared" si="26"/>
        <v>0.4</v>
      </c>
      <c r="R99" s="175">
        <v>0.5</v>
      </c>
      <c r="S99" s="78">
        <f t="shared" si="21"/>
        <v>2</v>
      </c>
      <c r="T99" s="646">
        <f t="shared" si="22"/>
        <v>2</v>
      </c>
      <c r="U99" s="175">
        <v>0.4</v>
      </c>
      <c r="V99" s="78">
        <f t="shared" si="23"/>
        <v>1.6</v>
      </c>
      <c r="W99" s="646">
        <f t="shared" si="31"/>
        <v>-0.39999999999999991</v>
      </c>
      <c r="X99" s="74">
        <v>0</v>
      </c>
      <c r="Y99" s="75">
        <v>0</v>
      </c>
      <c r="Z99" s="75">
        <v>0</v>
      </c>
      <c r="AA99" s="160">
        <f t="shared" si="27"/>
        <v>0</v>
      </c>
      <c r="AB99" s="78">
        <v>0</v>
      </c>
      <c r="AC99" s="654">
        <v>0</v>
      </c>
      <c r="AD99" s="160">
        <f t="shared" si="28"/>
        <v>0</v>
      </c>
      <c r="AE99" s="75">
        <v>0</v>
      </c>
      <c r="AF99" s="655"/>
      <c r="AG99" s="160">
        <f t="shared" si="29"/>
        <v>0</v>
      </c>
      <c r="AH99" s="75"/>
      <c r="AI99" s="655">
        <v>0</v>
      </c>
      <c r="AJ99" s="160">
        <f t="shared" si="30"/>
        <v>0</v>
      </c>
      <c r="AK99" s="78"/>
      <c r="AL99" s="654">
        <v>0</v>
      </c>
      <c r="AM99" s="78"/>
      <c r="AN99" s="587">
        <f t="shared" si="20"/>
        <v>0</v>
      </c>
    </row>
    <row r="100" spans="1:40" s="583" customFormat="1" ht="13.2" hidden="1" customHeight="1" x14ac:dyDescent="0.3">
      <c r="A100" s="78">
        <v>10</v>
      </c>
      <c r="B100" s="588" t="s">
        <v>733</v>
      </c>
      <c r="C100" s="593">
        <f t="shared" si="19"/>
        <v>1</v>
      </c>
      <c r="D100" s="78">
        <f t="shared" si="19"/>
        <v>1</v>
      </c>
      <c r="E100" s="78">
        <v>0</v>
      </c>
      <c r="F100" s="160">
        <f t="shared" si="24"/>
        <v>1</v>
      </c>
      <c r="G100" s="78">
        <v>0</v>
      </c>
      <c r="H100" s="78">
        <v>0</v>
      </c>
      <c r="I100" s="78"/>
      <c r="J100" s="78"/>
      <c r="K100" s="78">
        <v>1</v>
      </c>
      <c r="L100" s="78">
        <v>0</v>
      </c>
      <c r="M100" s="78">
        <v>0</v>
      </c>
      <c r="N100" s="78">
        <v>0</v>
      </c>
      <c r="O100" s="175">
        <v>0.1</v>
      </c>
      <c r="P100" s="78">
        <f t="shared" si="25"/>
        <v>0.1</v>
      </c>
      <c r="Q100" s="646">
        <f t="shared" si="26"/>
        <v>0.1</v>
      </c>
      <c r="R100" s="175">
        <v>0.5</v>
      </c>
      <c r="S100" s="78">
        <f t="shared" si="21"/>
        <v>0.5</v>
      </c>
      <c r="T100" s="646">
        <f t="shared" si="22"/>
        <v>0.5</v>
      </c>
      <c r="U100" s="175">
        <v>0.4</v>
      </c>
      <c r="V100" s="78">
        <f t="shared" si="23"/>
        <v>0.4</v>
      </c>
      <c r="W100" s="646">
        <f t="shared" si="31"/>
        <v>-9.9999999999999978E-2</v>
      </c>
      <c r="X100" s="74">
        <v>0</v>
      </c>
      <c r="Y100" s="75">
        <v>0</v>
      </c>
      <c r="Z100" s="75">
        <v>0</v>
      </c>
      <c r="AA100" s="160">
        <f t="shared" si="27"/>
        <v>0</v>
      </c>
      <c r="AB100" s="78">
        <v>0</v>
      </c>
      <c r="AC100" s="654">
        <v>0</v>
      </c>
      <c r="AD100" s="160">
        <f t="shared" si="28"/>
        <v>0</v>
      </c>
      <c r="AE100" s="75">
        <v>0</v>
      </c>
      <c r="AF100" s="655"/>
      <c r="AG100" s="160">
        <f t="shared" si="29"/>
        <v>0</v>
      </c>
      <c r="AH100" s="75"/>
      <c r="AI100" s="655">
        <v>0</v>
      </c>
      <c r="AJ100" s="160">
        <f t="shared" si="30"/>
        <v>0</v>
      </c>
      <c r="AK100" s="78"/>
      <c r="AL100" s="654">
        <v>0</v>
      </c>
      <c r="AM100" s="78"/>
      <c r="AN100" s="587">
        <f t="shared" si="20"/>
        <v>0</v>
      </c>
    </row>
    <row r="101" spans="1:40" s="583" customFormat="1" ht="13.2" hidden="1" customHeight="1" x14ac:dyDescent="0.3">
      <c r="A101" s="78">
        <v>11</v>
      </c>
      <c r="B101" s="588" t="s">
        <v>766</v>
      </c>
      <c r="C101" s="593">
        <f t="shared" si="19"/>
        <v>1</v>
      </c>
      <c r="D101" s="78">
        <f t="shared" si="19"/>
        <v>1</v>
      </c>
      <c r="E101" s="78">
        <v>0</v>
      </c>
      <c r="F101" s="160">
        <f t="shared" si="24"/>
        <v>1</v>
      </c>
      <c r="G101" s="78">
        <v>0</v>
      </c>
      <c r="H101" s="78">
        <v>0</v>
      </c>
      <c r="I101" s="78"/>
      <c r="J101" s="78"/>
      <c r="K101" s="78">
        <v>0</v>
      </c>
      <c r="L101" s="78">
        <v>1</v>
      </c>
      <c r="M101" s="78">
        <v>1</v>
      </c>
      <c r="N101" s="78">
        <v>0</v>
      </c>
      <c r="O101" s="175">
        <v>0.1</v>
      </c>
      <c r="P101" s="78">
        <f t="shared" si="25"/>
        <v>0.1</v>
      </c>
      <c r="Q101" s="646">
        <f t="shared" si="26"/>
        <v>0.1</v>
      </c>
      <c r="R101" s="175">
        <v>0.5</v>
      </c>
      <c r="S101" s="78">
        <f t="shared" si="21"/>
        <v>0.5</v>
      </c>
      <c r="T101" s="646">
        <f t="shared" si="22"/>
        <v>0.5</v>
      </c>
      <c r="U101" s="175">
        <v>0.4</v>
      </c>
      <c r="V101" s="78">
        <f t="shared" si="23"/>
        <v>0.4</v>
      </c>
      <c r="W101" s="646">
        <f t="shared" si="31"/>
        <v>0.9</v>
      </c>
      <c r="X101" s="74">
        <v>0</v>
      </c>
      <c r="Y101" s="75">
        <v>0</v>
      </c>
      <c r="Z101" s="75">
        <v>0</v>
      </c>
      <c r="AA101" s="160">
        <f t="shared" si="27"/>
        <v>0</v>
      </c>
      <c r="AB101" s="78">
        <v>0</v>
      </c>
      <c r="AC101" s="654">
        <v>0</v>
      </c>
      <c r="AD101" s="160">
        <f t="shared" si="28"/>
        <v>0</v>
      </c>
      <c r="AE101" s="75">
        <v>0</v>
      </c>
      <c r="AF101" s="655"/>
      <c r="AG101" s="160">
        <f t="shared" si="29"/>
        <v>0</v>
      </c>
      <c r="AH101" s="75"/>
      <c r="AI101" s="655">
        <v>0</v>
      </c>
      <c r="AJ101" s="160">
        <f t="shared" si="30"/>
        <v>0</v>
      </c>
      <c r="AK101" s="78"/>
      <c r="AL101" s="654">
        <v>0</v>
      </c>
      <c r="AM101" s="78"/>
      <c r="AN101" s="587">
        <f t="shared" si="20"/>
        <v>0</v>
      </c>
    </row>
    <row r="102" spans="1:40" s="596" customFormat="1" ht="51.75" customHeight="1" x14ac:dyDescent="0.25">
      <c r="A102" s="75" t="s">
        <v>777</v>
      </c>
      <c r="B102" s="588" t="s">
        <v>965</v>
      </c>
      <c r="C102" s="593">
        <v>28</v>
      </c>
      <c r="D102" s="78">
        <f t="shared" si="19"/>
        <v>28</v>
      </c>
      <c r="E102" s="78">
        <v>9</v>
      </c>
      <c r="F102" s="160">
        <f t="shared" si="24"/>
        <v>19</v>
      </c>
      <c r="G102" s="78">
        <v>0</v>
      </c>
      <c r="H102" s="78">
        <v>0</v>
      </c>
      <c r="I102" s="78"/>
      <c r="J102" s="78"/>
      <c r="K102" s="78">
        <v>8</v>
      </c>
      <c r="L102" s="78">
        <v>11</v>
      </c>
      <c r="M102" s="78">
        <v>11</v>
      </c>
      <c r="N102" s="78">
        <v>0</v>
      </c>
      <c r="O102" s="175">
        <v>0.1</v>
      </c>
      <c r="P102" s="78">
        <f t="shared" si="25"/>
        <v>1.9000000000000001</v>
      </c>
      <c r="Q102" s="646">
        <f t="shared" si="26"/>
        <v>1.9000000000000001</v>
      </c>
      <c r="R102" s="175">
        <v>0.5</v>
      </c>
      <c r="S102" s="78">
        <f t="shared" si="21"/>
        <v>9.5</v>
      </c>
      <c r="T102" s="646">
        <f t="shared" si="22"/>
        <v>9.5</v>
      </c>
      <c r="U102" s="175">
        <v>0.4</v>
      </c>
      <c r="V102" s="78">
        <f t="shared" si="23"/>
        <v>7.6000000000000005</v>
      </c>
      <c r="W102" s="646">
        <f>V102-K102+T102-AF102</f>
        <v>9.1000000000000014</v>
      </c>
      <c r="X102" s="78">
        <v>0</v>
      </c>
      <c r="Y102" s="78">
        <v>0</v>
      </c>
      <c r="Z102" s="78">
        <v>0</v>
      </c>
      <c r="AA102" s="160">
        <f t="shared" si="27"/>
        <v>0</v>
      </c>
      <c r="AB102" s="78">
        <v>0</v>
      </c>
      <c r="AC102" s="654">
        <v>0</v>
      </c>
      <c r="AD102" s="160">
        <f t="shared" si="28"/>
        <v>1</v>
      </c>
      <c r="AE102" s="78">
        <v>1</v>
      </c>
      <c r="AF102" s="654">
        <v>0</v>
      </c>
      <c r="AG102" s="160">
        <f t="shared" si="29"/>
        <v>1</v>
      </c>
      <c r="AH102" s="78">
        <v>0</v>
      </c>
      <c r="AI102" s="654">
        <v>1</v>
      </c>
      <c r="AJ102" s="160">
        <f t="shared" si="30"/>
        <v>0</v>
      </c>
      <c r="AK102" s="78">
        <v>0</v>
      </c>
      <c r="AL102" s="654">
        <v>0</v>
      </c>
      <c r="AM102" s="78">
        <v>0</v>
      </c>
      <c r="AN102" s="587">
        <f t="shared" si="20"/>
        <v>2</v>
      </c>
    </row>
    <row r="103" spans="1:40" s="596" customFormat="1" ht="13.2" hidden="1" customHeight="1" x14ac:dyDescent="0.25">
      <c r="A103" s="78">
        <v>1</v>
      </c>
      <c r="B103" s="588" t="s">
        <v>367</v>
      </c>
      <c r="C103" s="593">
        <f t="shared" si="19"/>
        <v>9</v>
      </c>
      <c r="D103" s="78">
        <f t="shared" si="19"/>
        <v>5</v>
      </c>
      <c r="E103" s="78">
        <v>4</v>
      </c>
      <c r="F103" s="160">
        <f t="shared" si="24"/>
        <v>1</v>
      </c>
      <c r="G103" s="75"/>
      <c r="H103" s="75"/>
      <c r="I103" s="75"/>
      <c r="J103" s="75"/>
      <c r="K103" s="75">
        <v>1</v>
      </c>
      <c r="L103" s="78">
        <v>0</v>
      </c>
      <c r="M103" s="75"/>
      <c r="N103" s="75"/>
      <c r="O103" s="175">
        <v>0.1</v>
      </c>
      <c r="P103" s="78">
        <f t="shared" si="25"/>
        <v>0.1</v>
      </c>
      <c r="Q103" s="646">
        <f t="shared" si="26"/>
        <v>0.1</v>
      </c>
      <c r="R103" s="175">
        <v>0.5</v>
      </c>
      <c r="S103" s="78">
        <f t="shared" si="21"/>
        <v>0.5</v>
      </c>
      <c r="T103" s="646">
        <f t="shared" si="22"/>
        <v>0.5</v>
      </c>
      <c r="U103" s="175">
        <v>0.4</v>
      </c>
      <c r="V103" s="78">
        <f t="shared" si="23"/>
        <v>0.4</v>
      </c>
      <c r="W103" s="646">
        <f t="shared" si="31"/>
        <v>-9.9999999999999978E-2</v>
      </c>
      <c r="X103" s="74"/>
      <c r="Y103" s="75"/>
      <c r="Z103" s="75"/>
      <c r="AA103" s="160">
        <f t="shared" si="27"/>
        <v>0</v>
      </c>
      <c r="AB103" s="78">
        <v>0</v>
      </c>
      <c r="AC103" s="654">
        <v>0</v>
      </c>
      <c r="AD103" s="160">
        <f t="shared" si="28"/>
        <v>0</v>
      </c>
      <c r="AE103" s="75"/>
      <c r="AF103" s="655"/>
      <c r="AG103" s="160">
        <f t="shared" si="29"/>
        <v>0</v>
      </c>
      <c r="AH103" s="75"/>
      <c r="AI103" s="655"/>
      <c r="AJ103" s="160">
        <f t="shared" si="30"/>
        <v>0</v>
      </c>
      <c r="AK103" s="78"/>
      <c r="AL103" s="654"/>
      <c r="AM103" s="78"/>
      <c r="AN103" s="587">
        <f t="shared" si="20"/>
        <v>0</v>
      </c>
    </row>
    <row r="104" spans="1:40" s="596" customFormat="1" ht="13.2" hidden="1" customHeight="1" x14ac:dyDescent="0.25">
      <c r="A104" s="78">
        <v>3</v>
      </c>
      <c r="B104" s="588" t="s">
        <v>752</v>
      </c>
      <c r="C104" s="593">
        <f t="shared" si="19"/>
        <v>0</v>
      </c>
      <c r="D104" s="78">
        <f t="shared" si="19"/>
        <v>0</v>
      </c>
      <c r="E104" s="78">
        <v>0</v>
      </c>
      <c r="F104" s="160">
        <f t="shared" si="24"/>
        <v>0</v>
      </c>
      <c r="G104" s="75"/>
      <c r="H104" s="75"/>
      <c r="I104" s="75"/>
      <c r="J104" s="75"/>
      <c r="K104" s="75"/>
      <c r="L104" s="78">
        <v>0</v>
      </c>
      <c r="M104" s="75"/>
      <c r="N104" s="75"/>
      <c r="O104" s="175">
        <v>0.1</v>
      </c>
      <c r="P104" s="78">
        <f t="shared" si="25"/>
        <v>0</v>
      </c>
      <c r="Q104" s="646">
        <f t="shared" si="26"/>
        <v>0</v>
      </c>
      <c r="R104" s="175">
        <v>0.5</v>
      </c>
      <c r="S104" s="78">
        <f t="shared" si="21"/>
        <v>0</v>
      </c>
      <c r="T104" s="646">
        <f t="shared" si="22"/>
        <v>0</v>
      </c>
      <c r="U104" s="175">
        <v>0.4</v>
      </c>
      <c r="V104" s="78">
        <f t="shared" si="23"/>
        <v>0</v>
      </c>
      <c r="W104" s="646">
        <f t="shared" si="31"/>
        <v>0</v>
      </c>
      <c r="X104" s="75"/>
      <c r="Y104" s="75"/>
      <c r="Z104" s="75"/>
      <c r="AA104" s="160">
        <f t="shared" si="27"/>
        <v>0</v>
      </c>
      <c r="AB104" s="78">
        <v>0</v>
      </c>
      <c r="AC104" s="654">
        <v>0</v>
      </c>
      <c r="AD104" s="160">
        <f t="shared" si="28"/>
        <v>0</v>
      </c>
      <c r="AE104" s="75"/>
      <c r="AF104" s="655"/>
      <c r="AG104" s="160">
        <f t="shared" si="29"/>
        <v>0</v>
      </c>
      <c r="AH104" s="75"/>
      <c r="AI104" s="655"/>
      <c r="AJ104" s="160">
        <f t="shared" si="30"/>
        <v>0</v>
      </c>
      <c r="AK104" s="78"/>
      <c r="AL104" s="654"/>
      <c r="AM104" s="78"/>
      <c r="AN104" s="587">
        <f t="shared" si="20"/>
        <v>0</v>
      </c>
    </row>
    <row r="105" spans="1:40" s="596" customFormat="1" ht="13.2" hidden="1" customHeight="1" x14ac:dyDescent="0.25">
      <c r="A105" s="78">
        <v>4</v>
      </c>
      <c r="B105" s="588" t="s">
        <v>140</v>
      </c>
      <c r="C105" s="593">
        <f t="shared" si="19"/>
        <v>3</v>
      </c>
      <c r="D105" s="78">
        <f t="shared" si="19"/>
        <v>2</v>
      </c>
      <c r="E105" s="78">
        <v>1</v>
      </c>
      <c r="F105" s="160">
        <f t="shared" si="24"/>
        <v>1</v>
      </c>
      <c r="G105" s="75"/>
      <c r="H105" s="75"/>
      <c r="I105" s="75"/>
      <c r="J105" s="75"/>
      <c r="K105" s="75">
        <v>1</v>
      </c>
      <c r="L105" s="78">
        <v>0</v>
      </c>
      <c r="M105" s="75"/>
      <c r="N105" s="75"/>
      <c r="O105" s="175">
        <v>0.1</v>
      </c>
      <c r="P105" s="78">
        <f t="shared" si="25"/>
        <v>0.1</v>
      </c>
      <c r="Q105" s="646">
        <f t="shared" si="26"/>
        <v>0.1</v>
      </c>
      <c r="R105" s="175">
        <v>0.5</v>
      </c>
      <c r="S105" s="78">
        <f t="shared" si="21"/>
        <v>0.5</v>
      </c>
      <c r="T105" s="646">
        <f t="shared" si="22"/>
        <v>0.5</v>
      </c>
      <c r="U105" s="175">
        <v>0.4</v>
      </c>
      <c r="V105" s="78">
        <f t="shared" si="23"/>
        <v>0.4</v>
      </c>
      <c r="W105" s="646">
        <f t="shared" si="31"/>
        <v>-9.9999999999999978E-2</v>
      </c>
      <c r="X105" s="74"/>
      <c r="Y105" s="75"/>
      <c r="Z105" s="75"/>
      <c r="AA105" s="160">
        <f t="shared" si="27"/>
        <v>0</v>
      </c>
      <c r="AB105" s="78">
        <v>0</v>
      </c>
      <c r="AC105" s="654">
        <v>0</v>
      </c>
      <c r="AD105" s="160">
        <f t="shared" si="28"/>
        <v>0</v>
      </c>
      <c r="AE105" s="75"/>
      <c r="AF105" s="655"/>
      <c r="AG105" s="160">
        <f t="shared" si="29"/>
        <v>0</v>
      </c>
      <c r="AH105" s="75"/>
      <c r="AI105" s="655"/>
      <c r="AJ105" s="160">
        <f t="shared" si="30"/>
        <v>0</v>
      </c>
      <c r="AK105" s="78"/>
      <c r="AL105" s="654"/>
      <c r="AM105" s="78"/>
      <c r="AN105" s="587">
        <f t="shared" si="20"/>
        <v>0</v>
      </c>
    </row>
    <row r="106" spans="1:40" s="596" customFormat="1" ht="13.2" hidden="1" customHeight="1" x14ac:dyDescent="0.25">
      <c r="A106" s="78">
        <v>5</v>
      </c>
      <c r="B106" s="588" t="s">
        <v>151</v>
      </c>
      <c r="C106" s="593">
        <f t="shared" si="19"/>
        <v>16</v>
      </c>
      <c r="D106" s="78">
        <f t="shared" si="19"/>
        <v>14</v>
      </c>
      <c r="E106" s="78">
        <v>2</v>
      </c>
      <c r="F106" s="160">
        <f t="shared" si="24"/>
        <v>12</v>
      </c>
      <c r="G106" s="75"/>
      <c r="H106" s="75"/>
      <c r="I106" s="75"/>
      <c r="J106" s="75"/>
      <c r="K106" s="75">
        <v>2</v>
      </c>
      <c r="L106" s="78">
        <v>10</v>
      </c>
      <c r="M106" s="75">
        <v>10</v>
      </c>
      <c r="N106" s="75"/>
      <c r="O106" s="175">
        <v>0.1</v>
      </c>
      <c r="P106" s="78">
        <f t="shared" si="25"/>
        <v>1.2000000000000002</v>
      </c>
      <c r="Q106" s="646">
        <f t="shared" si="26"/>
        <v>1.2000000000000002</v>
      </c>
      <c r="R106" s="175">
        <v>0.5</v>
      </c>
      <c r="S106" s="78">
        <f t="shared" si="21"/>
        <v>6</v>
      </c>
      <c r="T106" s="646">
        <f t="shared" si="22"/>
        <v>6</v>
      </c>
      <c r="U106" s="175">
        <v>0.4</v>
      </c>
      <c r="V106" s="78">
        <f t="shared" si="23"/>
        <v>4.8000000000000007</v>
      </c>
      <c r="W106" s="646">
        <f t="shared" si="31"/>
        <v>8.8000000000000007</v>
      </c>
      <c r="X106" s="75"/>
      <c r="Y106" s="75"/>
      <c r="Z106" s="75"/>
      <c r="AA106" s="160">
        <f t="shared" si="27"/>
        <v>0</v>
      </c>
      <c r="AB106" s="78">
        <v>0</v>
      </c>
      <c r="AC106" s="654">
        <v>0</v>
      </c>
      <c r="AD106" s="160">
        <f t="shared" si="28"/>
        <v>0</v>
      </c>
      <c r="AE106" s="75"/>
      <c r="AF106" s="655"/>
      <c r="AG106" s="160">
        <f t="shared" si="29"/>
        <v>0</v>
      </c>
      <c r="AH106" s="75"/>
      <c r="AI106" s="655"/>
      <c r="AJ106" s="160">
        <f t="shared" si="30"/>
        <v>0</v>
      </c>
      <c r="AK106" s="78"/>
      <c r="AL106" s="654"/>
      <c r="AM106" s="78"/>
      <c r="AN106" s="587">
        <f t="shared" si="20"/>
        <v>0</v>
      </c>
    </row>
    <row r="107" spans="1:40" s="596" customFormat="1" ht="13.2" hidden="1" customHeight="1" x14ac:dyDescent="0.25">
      <c r="A107" s="78">
        <v>6</v>
      </c>
      <c r="B107" s="588" t="s">
        <v>737</v>
      </c>
      <c r="C107" s="593">
        <f t="shared" si="19"/>
        <v>4</v>
      </c>
      <c r="D107" s="78">
        <f t="shared" si="19"/>
        <v>3</v>
      </c>
      <c r="E107" s="78">
        <v>1</v>
      </c>
      <c r="F107" s="160">
        <f t="shared" si="24"/>
        <v>2</v>
      </c>
      <c r="G107" s="75"/>
      <c r="H107" s="75"/>
      <c r="I107" s="75"/>
      <c r="J107" s="75"/>
      <c r="K107" s="75">
        <v>2</v>
      </c>
      <c r="L107" s="78">
        <v>0</v>
      </c>
      <c r="M107" s="75"/>
      <c r="N107" s="75"/>
      <c r="O107" s="175">
        <v>0.1</v>
      </c>
      <c r="P107" s="78">
        <f t="shared" si="25"/>
        <v>0.2</v>
      </c>
      <c r="Q107" s="646">
        <f t="shared" si="26"/>
        <v>0.2</v>
      </c>
      <c r="R107" s="175">
        <v>0.5</v>
      </c>
      <c r="S107" s="78">
        <f t="shared" si="21"/>
        <v>1</v>
      </c>
      <c r="T107" s="646">
        <f t="shared" si="22"/>
        <v>1</v>
      </c>
      <c r="U107" s="175">
        <v>0.4</v>
      </c>
      <c r="V107" s="78">
        <f t="shared" si="23"/>
        <v>0.8</v>
      </c>
      <c r="W107" s="646">
        <f t="shared" si="31"/>
        <v>-0.19999999999999996</v>
      </c>
      <c r="X107" s="75"/>
      <c r="Y107" s="75"/>
      <c r="Z107" s="75"/>
      <c r="AA107" s="160">
        <f t="shared" si="27"/>
        <v>0</v>
      </c>
      <c r="AB107" s="78">
        <v>0</v>
      </c>
      <c r="AC107" s="654">
        <v>0</v>
      </c>
      <c r="AD107" s="160">
        <f t="shared" si="28"/>
        <v>0</v>
      </c>
      <c r="AE107" s="75"/>
      <c r="AF107" s="655"/>
      <c r="AG107" s="160">
        <f t="shared" si="29"/>
        <v>0</v>
      </c>
      <c r="AH107" s="75"/>
      <c r="AI107" s="655"/>
      <c r="AJ107" s="160">
        <f t="shared" si="30"/>
        <v>0</v>
      </c>
      <c r="AK107" s="78"/>
      <c r="AL107" s="654"/>
      <c r="AM107" s="78"/>
      <c r="AN107" s="587">
        <f t="shared" si="20"/>
        <v>0</v>
      </c>
    </row>
    <row r="108" spans="1:40" s="596" customFormat="1" ht="13.2" hidden="1" customHeight="1" x14ac:dyDescent="0.25">
      <c r="A108" s="78">
        <v>7</v>
      </c>
      <c r="B108" s="588" t="s">
        <v>725</v>
      </c>
      <c r="C108" s="593">
        <f t="shared" si="19"/>
        <v>3</v>
      </c>
      <c r="D108" s="78">
        <f t="shared" si="19"/>
        <v>2</v>
      </c>
      <c r="E108" s="78">
        <v>1</v>
      </c>
      <c r="F108" s="160">
        <f t="shared" si="24"/>
        <v>1</v>
      </c>
      <c r="G108" s="78"/>
      <c r="H108" s="78"/>
      <c r="I108" s="78"/>
      <c r="J108" s="78"/>
      <c r="K108" s="78">
        <v>1</v>
      </c>
      <c r="L108" s="78">
        <v>0</v>
      </c>
      <c r="M108" s="78"/>
      <c r="N108" s="78"/>
      <c r="O108" s="175">
        <v>0.1</v>
      </c>
      <c r="P108" s="78">
        <f t="shared" si="25"/>
        <v>0.1</v>
      </c>
      <c r="Q108" s="646">
        <f t="shared" si="26"/>
        <v>0.1</v>
      </c>
      <c r="R108" s="175">
        <v>0.5</v>
      </c>
      <c r="S108" s="78">
        <f t="shared" ref="S108:S122" si="32">R108*F108</f>
        <v>0.5</v>
      </c>
      <c r="T108" s="646">
        <f t="shared" ref="T108:T122" si="33">S108-H108</f>
        <v>0.5</v>
      </c>
      <c r="U108" s="175">
        <v>0.4</v>
      </c>
      <c r="V108" s="78">
        <f t="shared" ref="V108:V122" si="34">U108*F108</f>
        <v>0.4</v>
      </c>
      <c r="W108" s="646">
        <f t="shared" si="31"/>
        <v>-9.9999999999999978E-2</v>
      </c>
      <c r="X108" s="78"/>
      <c r="Y108" s="78"/>
      <c r="Z108" s="78"/>
      <c r="AA108" s="160">
        <f t="shared" si="27"/>
        <v>0</v>
      </c>
      <c r="AB108" s="78">
        <v>0</v>
      </c>
      <c r="AC108" s="654">
        <v>0</v>
      </c>
      <c r="AD108" s="160">
        <f t="shared" si="28"/>
        <v>1</v>
      </c>
      <c r="AE108" s="78">
        <v>1</v>
      </c>
      <c r="AF108" s="654"/>
      <c r="AG108" s="160">
        <f t="shared" si="29"/>
        <v>0</v>
      </c>
      <c r="AH108" s="78"/>
      <c r="AI108" s="654"/>
      <c r="AJ108" s="160">
        <f t="shared" si="30"/>
        <v>0</v>
      </c>
      <c r="AK108" s="78"/>
      <c r="AL108" s="654"/>
      <c r="AM108" s="78"/>
      <c r="AN108" s="587">
        <f t="shared" si="20"/>
        <v>1</v>
      </c>
    </row>
    <row r="109" spans="1:40" s="596" customFormat="1" ht="13.2" hidden="1" customHeight="1" x14ac:dyDescent="0.25">
      <c r="A109" s="78">
        <v>8</v>
      </c>
      <c r="B109" s="588" t="s">
        <v>766</v>
      </c>
      <c r="C109" s="593">
        <f t="shared" si="19"/>
        <v>1</v>
      </c>
      <c r="D109" s="78">
        <f t="shared" si="19"/>
        <v>1</v>
      </c>
      <c r="E109" s="78"/>
      <c r="F109" s="160">
        <f t="shared" si="24"/>
        <v>1</v>
      </c>
      <c r="G109" s="78"/>
      <c r="H109" s="78"/>
      <c r="I109" s="78"/>
      <c r="J109" s="78"/>
      <c r="K109" s="78">
        <v>1</v>
      </c>
      <c r="L109" s="78">
        <v>0</v>
      </c>
      <c r="M109" s="78"/>
      <c r="N109" s="78"/>
      <c r="O109" s="175">
        <v>0.1</v>
      </c>
      <c r="P109" s="78">
        <f t="shared" si="25"/>
        <v>0.1</v>
      </c>
      <c r="Q109" s="646">
        <f t="shared" si="26"/>
        <v>0.1</v>
      </c>
      <c r="R109" s="175">
        <v>0.5</v>
      </c>
      <c r="S109" s="78">
        <f t="shared" si="32"/>
        <v>0.5</v>
      </c>
      <c r="T109" s="646">
        <f t="shared" si="33"/>
        <v>0.5</v>
      </c>
      <c r="U109" s="175">
        <v>0.4</v>
      </c>
      <c r="V109" s="78">
        <f t="shared" si="34"/>
        <v>0.4</v>
      </c>
      <c r="W109" s="646">
        <f t="shared" si="31"/>
        <v>-9.9999999999999978E-2</v>
      </c>
      <c r="X109" s="78"/>
      <c r="Y109" s="78"/>
      <c r="Z109" s="78"/>
      <c r="AA109" s="160">
        <f t="shared" si="27"/>
        <v>0</v>
      </c>
      <c r="AB109" s="78">
        <v>0</v>
      </c>
      <c r="AC109" s="654">
        <v>0</v>
      </c>
      <c r="AD109" s="160">
        <f t="shared" si="28"/>
        <v>0</v>
      </c>
      <c r="AE109" s="78"/>
      <c r="AF109" s="654"/>
      <c r="AG109" s="160">
        <f t="shared" si="29"/>
        <v>0</v>
      </c>
      <c r="AH109" s="78"/>
      <c r="AI109" s="654"/>
      <c r="AJ109" s="160">
        <f t="shared" si="30"/>
        <v>0</v>
      </c>
      <c r="AK109" s="78"/>
      <c r="AL109" s="654"/>
      <c r="AM109" s="78"/>
      <c r="AN109" s="587">
        <f t="shared" si="20"/>
        <v>0</v>
      </c>
    </row>
    <row r="110" spans="1:40" s="596" customFormat="1" ht="13.2" hidden="1" customHeight="1" x14ac:dyDescent="0.25">
      <c r="A110" s="78">
        <v>9</v>
      </c>
      <c r="B110" s="588" t="s">
        <v>767</v>
      </c>
      <c r="C110" s="593">
        <f t="shared" si="19"/>
        <v>1</v>
      </c>
      <c r="D110" s="78">
        <f t="shared" si="19"/>
        <v>1</v>
      </c>
      <c r="E110" s="78"/>
      <c r="F110" s="160">
        <f t="shared" si="24"/>
        <v>1</v>
      </c>
      <c r="G110" s="78"/>
      <c r="H110" s="78"/>
      <c r="I110" s="78"/>
      <c r="J110" s="78"/>
      <c r="K110" s="78"/>
      <c r="L110" s="78">
        <v>1</v>
      </c>
      <c r="M110" s="78">
        <v>1</v>
      </c>
      <c r="N110" s="78"/>
      <c r="O110" s="175">
        <v>0.1</v>
      </c>
      <c r="P110" s="78">
        <f t="shared" si="25"/>
        <v>0.1</v>
      </c>
      <c r="Q110" s="646">
        <f t="shared" si="26"/>
        <v>0.1</v>
      </c>
      <c r="R110" s="175">
        <v>0.5</v>
      </c>
      <c r="S110" s="78">
        <f t="shared" si="32"/>
        <v>0.5</v>
      </c>
      <c r="T110" s="646">
        <f t="shared" si="33"/>
        <v>0.5</v>
      </c>
      <c r="U110" s="175">
        <v>0.4</v>
      </c>
      <c r="V110" s="78">
        <f t="shared" si="34"/>
        <v>0.4</v>
      </c>
      <c r="W110" s="646">
        <f t="shared" si="31"/>
        <v>0.9</v>
      </c>
      <c r="X110" s="78"/>
      <c r="Y110" s="78"/>
      <c r="Z110" s="78"/>
      <c r="AA110" s="160">
        <f t="shared" si="27"/>
        <v>0</v>
      </c>
      <c r="AB110" s="78">
        <v>0</v>
      </c>
      <c r="AC110" s="654">
        <v>0</v>
      </c>
      <c r="AD110" s="160">
        <f t="shared" si="28"/>
        <v>0</v>
      </c>
      <c r="AE110" s="78"/>
      <c r="AF110" s="654"/>
      <c r="AG110" s="160">
        <f t="shared" si="29"/>
        <v>1</v>
      </c>
      <c r="AH110" s="78"/>
      <c r="AI110" s="654">
        <v>1</v>
      </c>
      <c r="AJ110" s="160">
        <f t="shared" si="30"/>
        <v>0</v>
      </c>
      <c r="AK110" s="78"/>
      <c r="AL110" s="654"/>
      <c r="AM110" s="78"/>
      <c r="AN110" s="587">
        <f t="shared" si="20"/>
        <v>1</v>
      </c>
    </row>
    <row r="111" spans="1:40" s="589" customFormat="1" ht="52.8" x14ac:dyDescent="0.25">
      <c r="A111" s="75" t="s">
        <v>780</v>
      </c>
      <c r="B111" s="588" t="s">
        <v>1063</v>
      </c>
      <c r="C111" s="593">
        <v>300</v>
      </c>
      <c r="D111" s="78">
        <f t="shared" si="19"/>
        <v>176</v>
      </c>
      <c r="E111" s="78">
        <f t="shared" ref="E111" si="35">SUM(E112:E122)</f>
        <v>27</v>
      </c>
      <c r="F111" s="160">
        <f t="shared" si="24"/>
        <v>149</v>
      </c>
      <c r="G111" s="78">
        <v>0</v>
      </c>
      <c r="H111" s="78">
        <v>0</v>
      </c>
      <c r="I111" s="78"/>
      <c r="J111" s="78"/>
      <c r="K111" s="78">
        <v>69</v>
      </c>
      <c r="L111" s="78">
        <v>80</v>
      </c>
      <c r="M111" s="78">
        <v>80</v>
      </c>
      <c r="N111" s="78">
        <v>0</v>
      </c>
      <c r="O111" s="175">
        <v>0.1</v>
      </c>
      <c r="P111" s="78">
        <f t="shared" si="25"/>
        <v>14.9</v>
      </c>
      <c r="Q111" s="646">
        <f t="shared" si="26"/>
        <v>14.9</v>
      </c>
      <c r="R111" s="175">
        <v>0.5</v>
      </c>
      <c r="S111" s="78">
        <f t="shared" si="32"/>
        <v>74.5</v>
      </c>
      <c r="T111" s="646">
        <f t="shared" si="33"/>
        <v>74.5</v>
      </c>
      <c r="U111" s="175">
        <v>0.4</v>
      </c>
      <c r="V111" s="78">
        <f t="shared" si="34"/>
        <v>59.6</v>
      </c>
      <c r="W111" s="646">
        <f>V111-K111+T111-AF111</f>
        <v>65.099999999999994</v>
      </c>
      <c r="X111" s="78">
        <v>0</v>
      </c>
      <c r="Y111" s="78">
        <v>95</v>
      </c>
      <c r="Z111" s="78">
        <v>21</v>
      </c>
      <c r="AA111" s="160">
        <f t="shared" si="27"/>
        <v>0</v>
      </c>
      <c r="AB111" s="78">
        <v>0</v>
      </c>
      <c r="AC111" s="654">
        <v>0</v>
      </c>
      <c r="AD111" s="160">
        <f t="shared" si="28"/>
        <v>0</v>
      </c>
      <c r="AE111" s="78">
        <v>0</v>
      </c>
      <c r="AF111" s="654">
        <v>0</v>
      </c>
      <c r="AG111" s="160">
        <f t="shared" si="29"/>
        <v>25</v>
      </c>
      <c r="AH111" s="78">
        <v>0</v>
      </c>
      <c r="AI111" s="654">
        <v>25</v>
      </c>
      <c r="AJ111" s="160">
        <f t="shared" si="30"/>
        <v>0</v>
      </c>
      <c r="AK111" s="78">
        <v>0</v>
      </c>
      <c r="AL111" s="654">
        <v>0</v>
      </c>
      <c r="AM111" s="78">
        <v>0</v>
      </c>
      <c r="AN111" s="587">
        <f t="shared" si="20"/>
        <v>25</v>
      </c>
    </row>
    <row r="112" spans="1:40" s="152" customFormat="1" ht="13.2" hidden="1" customHeight="1" x14ac:dyDescent="0.25">
      <c r="A112" s="78">
        <v>1</v>
      </c>
      <c r="B112" s="588" t="s">
        <v>367</v>
      </c>
      <c r="C112" s="593">
        <f t="shared" si="19"/>
        <v>41</v>
      </c>
      <c r="D112" s="78">
        <f t="shared" si="19"/>
        <v>27</v>
      </c>
      <c r="E112" s="78">
        <v>14</v>
      </c>
      <c r="F112" s="160">
        <f t="shared" si="24"/>
        <v>13</v>
      </c>
      <c r="G112" s="78">
        <v>0</v>
      </c>
      <c r="H112" s="78">
        <v>0</v>
      </c>
      <c r="I112" s="78"/>
      <c r="J112" s="78"/>
      <c r="K112" s="75">
        <v>12</v>
      </c>
      <c r="L112" s="78">
        <v>1</v>
      </c>
      <c r="M112" s="75">
        <v>1</v>
      </c>
      <c r="N112" s="75">
        <v>0</v>
      </c>
      <c r="O112" s="175">
        <v>0.1</v>
      </c>
      <c r="P112" s="78">
        <f t="shared" si="25"/>
        <v>1.3</v>
      </c>
      <c r="Q112" s="646">
        <f t="shared" si="26"/>
        <v>1.3</v>
      </c>
      <c r="R112" s="175">
        <v>0.5</v>
      </c>
      <c r="S112" s="78">
        <f t="shared" si="32"/>
        <v>6.5</v>
      </c>
      <c r="T112" s="646">
        <f t="shared" si="33"/>
        <v>6.5</v>
      </c>
      <c r="U112" s="175">
        <v>0.4</v>
      </c>
      <c r="V112" s="78">
        <f t="shared" si="34"/>
        <v>5.2</v>
      </c>
      <c r="W112" s="648">
        <v>25</v>
      </c>
      <c r="X112" s="74"/>
      <c r="Y112" s="75">
        <v>0</v>
      </c>
      <c r="Z112" s="75">
        <v>0</v>
      </c>
      <c r="AA112" s="160">
        <f t="shared" si="27"/>
        <v>0</v>
      </c>
      <c r="AB112" s="78">
        <v>0</v>
      </c>
      <c r="AC112" s="654">
        <v>0</v>
      </c>
      <c r="AD112" s="160">
        <f t="shared" si="28"/>
        <v>1</v>
      </c>
      <c r="AE112" s="75">
        <v>1</v>
      </c>
      <c r="AF112" s="655">
        <v>0</v>
      </c>
      <c r="AG112" s="160">
        <f t="shared" si="29"/>
        <v>0</v>
      </c>
      <c r="AH112" s="75">
        <v>0</v>
      </c>
      <c r="AI112" s="655">
        <v>0</v>
      </c>
      <c r="AJ112" s="160">
        <f t="shared" si="30"/>
        <v>0</v>
      </c>
      <c r="AK112" s="78"/>
      <c r="AL112" s="654"/>
      <c r="AM112" s="78"/>
      <c r="AN112" s="587">
        <f t="shared" si="20"/>
        <v>1</v>
      </c>
    </row>
    <row r="113" spans="1:40" s="152" customFormat="1" ht="13.2" hidden="1" customHeight="1" x14ac:dyDescent="0.25">
      <c r="A113" s="78">
        <v>2</v>
      </c>
      <c r="B113" s="588" t="s">
        <v>140</v>
      </c>
      <c r="C113" s="593">
        <f t="shared" si="19"/>
        <v>13</v>
      </c>
      <c r="D113" s="78">
        <f t="shared" si="19"/>
        <v>11</v>
      </c>
      <c r="E113" s="78">
        <v>2</v>
      </c>
      <c r="F113" s="160">
        <f t="shared" si="24"/>
        <v>9</v>
      </c>
      <c r="G113" s="78">
        <v>0</v>
      </c>
      <c r="H113" s="78">
        <v>0</v>
      </c>
      <c r="I113" s="78"/>
      <c r="J113" s="78"/>
      <c r="K113" s="75">
        <v>1</v>
      </c>
      <c r="L113" s="78">
        <v>8</v>
      </c>
      <c r="M113" s="75">
        <v>8</v>
      </c>
      <c r="N113" s="75"/>
      <c r="O113" s="175">
        <v>0.1</v>
      </c>
      <c r="P113" s="78">
        <f t="shared" si="25"/>
        <v>0.9</v>
      </c>
      <c r="Q113" s="646">
        <f t="shared" si="26"/>
        <v>0.9</v>
      </c>
      <c r="R113" s="175">
        <v>0.5</v>
      </c>
      <c r="S113" s="78">
        <f t="shared" si="32"/>
        <v>4.5</v>
      </c>
      <c r="T113" s="646">
        <f t="shared" si="33"/>
        <v>4.5</v>
      </c>
      <c r="U113" s="175">
        <v>0.4</v>
      </c>
      <c r="V113" s="78">
        <f t="shared" si="34"/>
        <v>3.6</v>
      </c>
      <c r="W113" s="648">
        <v>4</v>
      </c>
      <c r="X113" s="74"/>
      <c r="Y113" s="75">
        <v>14</v>
      </c>
      <c r="Z113" s="75">
        <v>11</v>
      </c>
      <c r="AA113" s="160">
        <f t="shared" si="27"/>
        <v>0</v>
      </c>
      <c r="AB113" s="78">
        <v>0</v>
      </c>
      <c r="AC113" s="654">
        <v>0</v>
      </c>
      <c r="AD113" s="160">
        <f t="shared" si="28"/>
        <v>1</v>
      </c>
      <c r="AE113" s="75">
        <v>1</v>
      </c>
      <c r="AF113" s="655">
        <v>0</v>
      </c>
      <c r="AG113" s="160">
        <f t="shared" si="29"/>
        <v>1</v>
      </c>
      <c r="AH113" s="75">
        <v>0</v>
      </c>
      <c r="AI113" s="655">
        <v>1</v>
      </c>
      <c r="AJ113" s="160">
        <f t="shared" si="30"/>
        <v>0</v>
      </c>
      <c r="AK113" s="78"/>
      <c r="AL113" s="654"/>
      <c r="AM113" s="78"/>
      <c r="AN113" s="587">
        <f t="shared" si="20"/>
        <v>2</v>
      </c>
    </row>
    <row r="114" spans="1:40" s="152" customFormat="1" ht="13.2" hidden="1" customHeight="1" x14ac:dyDescent="0.25">
      <c r="A114" s="78">
        <v>3</v>
      </c>
      <c r="B114" s="588" t="s">
        <v>151</v>
      </c>
      <c r="C114" s="593">
        <f t="shared" si="19"/>
        <v>118</v>
      </c>
      <c r="D114" s="78">
        <f t="shared" si="19"/>
        <v>111</v>
      </c>
      <c r="E114" s="78">
        <v>7</v>
      </c>
      <c r="F114" s="160">
        <f t="shared" si="24"/>
        <v>104</v>
      </c>
      <c r="G114" s="78">
        <v>0</v>
      </c>
      <c r="H114" s="78">
        <v>0</v>
      </c>
      <c r="I114" s="78"/>
      <c r="J114" s="78"/>
      <c r="K114" s="75">
        <v>42</v>
      </c>
      <c r="L114" s="78">
        <v>62</v>
      </c>
      <c r="M114" s="75">
        <v>62</v>
      </c>
      <c r="N114" s="75"/>
      <c r="O114" s="175">
        <v>0.1</v>
      </c>
      <c r="P114" s="78">
        <f t="shared" si="25"/>
        <v>10.4</v>
      </c>
      <c r="Q114" s="646">
        <f t="shared" si="26"/>
        <v>10.4</v>
      </c>
      <c r="R114" s="175">
        <v>0.5</v>
      </c>
      <c r="S114" s="78">
        <f t="shared" si="32"/>
        <v>52</v>
      </c>
      <c r="T114" s="646">
        <f t="shared" si="33"/>
        <v>52</v>
      </c>
      <c r="U114" s="175">
        <v>0.4</v>
      </c>
      <c r="V114" s="78">
        <f t="shared" si="34"/>
        <v>41.6</v>
      </c>
      <c r="W114" s="648">
        <v>39</v>
      </c>
      <c r="X114" s="75"/>
      <c r="Y114" s="75">
        <v>62</v>
      </c>
      <c r="Z114" s="75">
        <v>0</v>
      </c>
      <c r="AA114" s="160">
        <f t="shared" si="27"/>
        <v>0</v>
      </c>
      <c r="AB114" s="78">
        <v>0</v>
      </c>
      <c r="AC114" s="654">
        <v>0</v>
      </c>
      <c r="AD114" s="160">
        <f t="shared" si="28"/>
        <v>0</v>
      </c>
      <c r="AE114" s="75">
        <v>0</v>
      </c>
      <c r="AF114" s="655">
        <v>0</v>
      </c>
      <c r="AG114" s="160">
        <f t="shared" si="29"/>
        <v>23</v>
      </c>
      <c r="AH114" s="75">
        <v>0</v>
      </c>
      <c r="AI114" s="655">
        <v>23</v>
      </c>
      <c r="AJ114" s="160">
        <f t="shared" si="30"/>
        <v>0</v>
      </c>
      <c r="AK114" s="78"/>
      <c r="AL114" s="654"/>
      <c r="AM114" s="78"/>
      <c r="AN114" s="587">
        <f t="shared" si="20"/>
        <v>23</v>
      </c>
    </row>
    <row r="115" spans="1:40" s="152" customFormat="1" ht="13.2" hidden="1" customHeight="1" x14ac:dyDescent="0.25">
      <c r="A115" s="78">
        <v>4</v>
      </c>
      <c r="B115" s="588" t="s">
        <v>749</v>
      </c>
      <c r="C115" s="593">
        <f t="shared" si="19"/>
        <v>6</v>
      </c>
      <c r="D115" s="78">
        <f t="shared" si="19"/>
        <v>6</v>
      </c>
      <c r="E115" s="78">
        <v>0</v>
      </c>
      <c r="F115" s="160">
        <f t="shared" si="24"/>
        <v>6</v>
      </c>
      <c r="G115" s="78">
        <v>0</v>
      </c>
      <c r="H115" s="78">
        <v>0</v>
      </c>
      <c r="I115" s="78"/>
      <c r="J115" s="78"/>
      <c r="K115" s="78">
        <v>2</v>
      </c>
      <c r="L115" s="78">
        <v>4</v>
      </c>
      <c r="M115" s="78">
        <v>4</v>
      </c>
      <c r="N115" s="78"/>
      <c r="O115" s="175">
        <v>0.1</v>
      </c>
      <c r="P115" s="78">
        <f t="shared" si="25"/>
        <v>0.60000000000000009</v>
      </c>
      <c r="Q115" s="646">
        <f t="shared" si="26"/>
        <v>0.60000000000000009</v>
      </c>
      <c r="R115" s="175">
        <v>0.5</v>
      </c>
      <c r="S115" s="78">
        <f t="shared" si="32"/>
        <v>3</v>
      </c>
      <c r="T115" s="646">
        <f t="shared" si="33"/>
        <v>3</v>
      </c>
      <c r="U115" s="175">
        <v>0.4</v>
      </c>
      <c r="V115" s="78">
        <f t="shared" si="34"/>
        <v>2.4000000000000004</v>
      </c>
      <c r="W115" s="646">
        <v>3</v>
      </c>
      <c r="X115" s="78"/>
      <c r="Y115" s="78">
        <v>4</v>
      </c>
      <c r="Z115" s="78">
        <v>0</v>
      </c>
      <c r="AA115" s="160">
        <f t="shared" si="27"/>
        <v>0</v>
      </c>
      <c r="AB115" s="78">
        <v>0</v>
      </c>
      <c r="AC115" s="654">
        <v>0</v>
      </c>
      <c r="AD115" s="160">
        <f t="shared" si="28"/>
        <v>0</v>
      </c>
      <c r="AE115" s="78"/>
      <c r="AF115" s="654"/>
      <c r="AG115" s="160">
        <f t="shared" si="29"/>
        <v>1</v>
      </c>
      <c r="AH115" s="78"/>
      <c r="AI115" s="654">
        <v>1</v>
      </c>
      <c r="AJ115" s="160">
        <f t="shared" si="30"/>
        <v>0</v>
      </c>
      <c r="AK115" s="78"/>
      <c r="AL115" s="654"/>
      <c r="AM115" s="78"/>
      <c r="AN115" s="587">
        <f t="shared" si="20"/>
        <v>1</v>
      </c>
    </row>
    <row r="116" spans="1:40" s="152" customFormat="1" ht="13.2" hidden="1" customHeight="1" x14ac:dyDescent="0.25">
      <c r="A116" s="78">
        <v>5</v>
      </c>
      <c r="B116" s="588" t="s">
        <v>739</v>
      </c>
      <c r="C116" s="593">
        <f t="shared" si="19"/>
        <v>4</v>
      </c>
      <c r="D116" s="78">
        <f t="shared" si="19"/>
        <v>4</v>
      </c>
      <c r="E116" s="78"/>
      <c r="F116" s="160">
        <f t="shared" si="24"/>
        <v>4</v>
      </c>
      <c r="G116" s="78">
        <v>0</v>
      </c>
      <c r="H116" s="78">
        <v>0</v>
      </c>
      <c r="I116" s="78"/>
      <c r="J116" s="78"/>
      <c r="K116" s="78">
        <v>0</v>
      </c>
      <c r="L116" s="78">
        <v>4</v>
      </c>
      <c r="M116" s="78">
        <v>4</v>
      </c>
      <c r="N116" s="78"/>
      <c r="O116" s="175">
        <v>0.1</v>
      </c>
      <c r="P116" s="78">
        <f t="shared" si="25"/>
        <v>0.4</v>
      </c>
      <c r="Q116" s="646">
        <f t="shared" si="26"/>
        <v>0.4</v>
      </c>
      <c r="R116" s="175">
        <v>0.5</v>
      </c>
      <c r="S116" s="78">
        <f t="shared" si="32"/>
        <v>2</v>
      </c>
      <c r="T116" s="646">
        <f t="shared" si="33"/>
        <v>2</v>
      </c>
      <c r="U116" s="175">
        <v>0.4</v>
      </c>
      <c r="V116" s="78">
        <f t="shared" si="34"/>
        <v>1.6</v>
      </c>
      <c r="W116" s="646">
        <v>3</v>
      </c>
      <c r="X116" s="78"/>
      <c r="Y116" s="78">
        <v>6</v>
      </c>
      <c r="Z116" s="78">
        <v>2</v>
      </c>
      <c r="AA116" s="160">
        <f t="shared" si="27"/>
        <v>0</v>
      </c>
      <c r="AB116" s="78">
        <v>0</v>
      </c>
      <c r="AC116" s="654">
        <v>0</v>
      </c>
      <c r="AD116" s="160">
        <f t="shared" si="28"/>
        <v>0</v>
      </c>
      <c r="AE116" s="78"/>
      <c r="AF116" s="654"/>
      <c r="AG116" s="160">
        <f t="shared" si="29"/>
        <v>0</v>
      </c>
      <c r="AH116" s="78"/>
      <c r="AI116" s="654"/>
      <c r="AJ116" s="160">
        <f t="shared" si="30"/>
        <v>0</v>
      </c>
      <c r="AK116" s="78"/>
      <c r="AL116" s="654"/>
      <c r="AM116" s="78"/>
      <c r="AN116" s="587">
        <f t="shared" si="20"/>
        <v>0</v>
      </c>
    </row>
    <row r="117" spans="1:40" s="152" customFormat="1" ht="13.2" hidden="1" customHeight="1" x14ac:dyDescent="0.25">
      <c r="A117" s="78">
        <v>6</v>
      </c>
      <c r="B117" s="588" t="s">
        <v>725</v>
      </c>
      <c r="C117" s="593">
        <f t="shared" si="19"/>
        <v>15</v>
      </c>
      <c r="D117" s="78">
        <f t="shared" si="19"/>
        <v>12</v>
      </c>
      <c r="E117" s="78">
        <v>3</v>
      </c>
      <c r="F117" s="160">
        <f t="shared" si="24"/>
        <v>9</v>
      </c>
      <c r="G117" s="78">
        <v>0</v>
      </c>
      <c r="H117" s="78">
        <v>0</v>
      </c>
      <c r="I117" s="78"/>
      <c r="J117" s="78"/>
      <c r="K117" s="78">
        <v>9</v>
      </c>
      <c r="L117" s="78">
        <v>0</v>
      </c>
      <c r="M117" s="78">
        <v>0</v>
      </c>
      <c r="N117" s="78"/>
      <c r="O117" s="175">
        <v>0.1</v>
      </c>
      <c r="P117" s="78">
        <f t="shared" si="25"/>
        <v>0.9</v>
      </c>
      <c r="Q117" s="646">
        <f t="shared" si="26"/>
        <v>0.9</v>
      </c>
      <c r="R117" s="175">
        <v>0.5</v>
      </c>
      <c r="S117" s="78">
        <f t="shared" si="32"/>
        <v>4.5</v>
      </c>
      <c r="T117" s="646">
        <f t="shared" si="33"/>
        <v>4.5</v>
      </c>
      <c r="U117" s="175">
        <v>0.4</v>
      </c>
      <c r="V117" s="78">
        <f t="shared" si="34"/>
        <v>3.6</v>
      </c>
      <c r="W117" s="646">
        <v>10</v>
      </c>
      <c r="X117" s="78"/>
      <c r="Y117" s="78">
        <v>5</v>
      </c>
      <c r="Z117" s="78">
        <v>5</v>
      </c>
      <c r="AA117" s="160">
        <f t="shared" si="27"/>
        <v>0</v>
      </c>
      <c r="AB117" s="78">
        <v>0</v>
      </c>
      <c r="AC117" s="654">
        <v>0</v>
      </c>
      <c r="AD117" s="160">
        <f t="shared" si="28"/>
        <v>0</v>
      </c>
      <c r="AE117" s="78"/>
      <c r="AF117" s="654"/>
      <c r="AG117" s="160">
        <f t="shared" si="29"/>
        <v>0</v>
      </c>
      <c r="AH117" s="78"/>
      <c r="AI117" s="654"/>
      <c r="AJ117" s="160">
        <f t="shared" si="30"/>
        <v>0</v>
      </c>
      <c r="AK117" s="78"/>
      <c r="AL117" s="654"/>
      <c r="AM117" s="78"/>
      <c r="AN117" s="587">
        <f t="shared" si="20"/>
        <v>0</v>
      </c>
    </row>
    <row r="118" spans="1:40" s="152" customFormat="1" ht="13.2" hidden="1" customHeight="1" x14ac:dyDescent="0.25">
      <c r="A118" s="78">
        <v>7</v>
      </c>
      <c r="B118" s="588" t="s">
        <v>726</v>
      </c>
      <c r="C118" s="593">
        <f t="shared" si="19"/>
        <v>2</v>
      </c>
      <c r="D118" s="78">
        <f t="shared" si="19"/>
        <v>1</v>
      </c>
      <c r="E118" s="78">
        <v>1</v>
      </c>
      <c r="F118" s="160">
        <f t="shared" si="24"/>
        <v>0</v>
      </c>
      <c r="G118" s="78">
        <v>0</v>
      </c>
      <c r="H118" s="78">
        <v>0</v>
      </c>
      <c r="I118" s="78"/>
      <c r="J118" s="78"/>
      <c r="K118" s="78">
        <v>0</v>
      </c>
      <c r="L118" s="78">
        <v>0</v>
      </c>
      <c r="M118" s="78">
        <v>0</v>
      </c>
      <c r="N118" s="78"/>
      <c r="O118" s="175">
        <v>0.1</v>
      </c>
      <c r="P118" s="78">
        <f t="shared" si="25"/>
        <v>0</v>
      </c>
      <c r="Q118" s="646">
        <f t="shared" si="26"/>
        <v>0</v>
      </c>
      <c r="R118" s="175">
        <v>0.5</v>
      </c>
      <c r="S118" s="78">
        <f t="shared" si="32"/>
        <v>0</v>
      </c>
      <c r="T118" s="646">
        <f t="shared" si="33"/>
        <v>0</v>
      </c>
      <c r="U118" s="175">
        <v>0.4</v>
      </c>
      <c r="V118" s="78">
        <f t="shared" si="34"/>
        <v>0</v>
      </c>
      <c r="W118" s="646">
        <v>7</v>
      </c>
      <c r="X118" s="78"/>
      <c r="Y118" s="78">
        <v>1</v>
      </c>
      <c r="Z118" s="78">
        <v>1</v>
      </c>
      <c r="AA118" s="160">
        <f t="shared" si="27"/>
        <v>0</v>
      </c>
      <c r="AB118" s="78">
        <v>0</v>
      </c>
      <c r="AC118" s="654">
        <v>0</v>
      </c>
      <c r="AD118" s="160">
        <f t="shared" si="28"/>
        <v>0</v>
      </c>
      <c r="AE118" s="78"/>
      <c r="AF118" s="654"/>
      <c r="AG118" s="160">
        <f t="shared" si="29"/>
        <v>0</v>
      </c>
      <c r="AH118" s="78"/>
      <c r="AI118" s="654"/>
      <c r="AJ118" s="160">
        <f t="shared" si="30"/>
        <v>0</v>
      </c>
      <c r="AK118" s="78"/>
      <c r="AL118" s="654"/>
      <c r="AM118" s="78"/>
      <c r="AN118" s="587">
        <f t="shared" si="20"/>
        <v>0</v>
      </c>
    </row>
    <row r="119" spans="1:40" s="152" customFormat="1" ht="26.4" hidden="1" customHeight="1" x14ac:dyDescent="0.25">
      <c r="A119" s="78">
        <v>8</v>
      </c>
      <c r="B119" s="588" t="s">
        <v>768</v>
      </c>
      <c r="C119" s="593">
        <f t="shared" si="19"/>
        <v>2</v>
      </c>
      <c r="D119" s="78">
        <f t="shared" si="19"/>
        <v>2</v>
      </c>
      <c r="E119" s="78">
        <v>0</v>
      </c>
      <c r="F119" s="160">
        <f t="shared" si="24"/>
        <v>2</v>
      </c>
      <c r="G119" s="78">
        <v>0</v>
      </c>
      <c r="H119" s="78">
        <v>0</v>
      </c>
      <c r="I119" s="78"/>
      <c r="J119" s="78"/>
      <c r="K119" s="78">
        <v>2</v>
      </c>
      <c r="L119" s="78">
        <v>0</v>
      </c>
      <c r="M119" s="78">
        <v>0</v>
      </c>
      <c r="N119" s="78">
        <v>0</v>
      </c>
      <c r="O119" s="175">
        <v>0.1</v>
      </c>
      <c r="P119" s="78">
        <f t="shared" si="25"/>
        <v>0.2</v>
      </c>
      <c r="Q119" s="646">
        <f t="shared" si="26"/>
        <v>0.2</v>
      </c>
      <c r="R119" s="175">
        <v>0.5</v>
      </c>
      <c r="S119" s="78">
        <f t="shared" si="32"/>
        <v>1</v>
      </c>
      <c r="T119" s="646">
        <f t="shared" si="33"/>
        <v>1</v>
      </c>
      <c r="U119" s="175">
        <v>0.4</v>
      </c>
      <c r="V119" s="78">
        <f t="shared" si="34"/>
        <v>0.8</v>
      </c>
      <c r="W119" s="646">
        <v>1</v>
      </c>
      <c r="X119" s="78"/>
      <c r="Y119" s="78">
        <v>0</v>
      </c>
      <c r="Z119" s="78">
        <v>0</v>
      </c>
      <c r="AA119" s="160">
        <f t="shared" si="27"/>
        <v>0</v>
      </c>
      <c r="AB119" s="78">
        <v>0</v>
      </c>
      <c r="AC119" s="654">
        <v>0</v>
      </c>
      <c r="AD119" s="160">
        <f t="shared" si="28"/>
        <v>0</v>
      </c>
      <c r="AE119" s="78"/>
      <c r="AF119" s="654"/>
      <c r="AG119" s="160">
        <f t="shared" si="29"/>
        <v>0</v>
      </c>
      <c r="AH119" s="78"/>
      <c r="AI119" s="654"/>
      <c r="AJ119" s="160">
        <f t="shared" si="30"/>
        <v>0</v>
      </c>
      <c r="AK119" s="78"/>
      <c r="AL119" s="654"/>
      <c r="AM119" s="78"/>
      <c r="AN119" s="587">
        <f t="shared" si="20"/>
        <v>0</v>
      </c>
    </row>
    <row r="120" spans="1:40" s="152" customFormat="1" ht="13.2" hidden="1" customHeight="1" x14ac:dyDescent="0.25">
      <c r="A120" s="78">
        <v>9</v>
      </c>
      <c r="B120" s="588" t="s">
        <v>766</v>
      </c>
      <c r="C120" s="593">
        <f t="shared" si="19"/>
        <v>1</v>
      </c>
      <c r="D120" s="78">
        <f t="shared" si="19"/>
        <v>1</v>
      </c>
      <c r="E120" s="78">
        <v>0</v>
      </c>
      <c r="F120" s="160">
        <f t="shared" si="24"/>
        <v>1</v>
      </c>
      <c r="G120" s="78">
        <v>0</v>
      </c>
      <c r="H120" s="78">
        <v>0</v>
      </c>
      <c r="I120" s="78"/>
      <c r="J120" s="78"/>
      <c r="K120" s="78">
        <v>0</v>
      </c>
      <c r="L120" s="78">
        <v>1</v>
      </c>
      <c r="M120" s="78">
        <v>1</v>
      </c>
      <c r="N120" s="78">
        <v>0</v>
      </c>
      <c r="O120" s="175">
        <v>0.1</v>
      </c>
      <c r="P120" s="78">
        <f t="shared" si="25"/>
        <v>0.1</v>
      </c>
      <c r="Q120" s="646">
        <f t="shared" si="26"/>
        <v>0.1</v>
      </c>
      <c r="R120" s="175">
        <v>0.5</v>
      </c>
      <c r="S120" s="78">
        <f t="shared" si="32"/>
        <v>0.5</v>
      </c>
      <c r="T120" s="646">
        <f t="shared" si="33"/>
        <v>0.5</v>
      </c>
      <c r="U120" s="175">
        <v>0.4</v>
      </c>
      <c r="V120" s="78">
        <f t="shared" si="34"/>
        <v>0.4</v>
      </c>
      <c r="W120" s="646">
        <v>1</v>
      </c>
      <c r="X120" s="78"/>
      <c r="Y120" s="78">
        <v>1</v>
      </c>
      <c r="Z120" s="78">
        <v>0</v>
      </c>
      <c r="AA120" s="160">
        <f t="shared" si="27"/>
        <v>0</v>
      </c>
      <c r="AB120" s="78">
        <v>0</v>
      </c>
      <c r="AC120" s="654">
        <v>0</v>
      </c>
      <c r="AD120" s="160">
        <f t="shared" si="28"/>
        <v>0</v>
      </c>
      <c r="AE120" s="78"/>
      <c r="AF120" s="654"/>
      <c r="AG120" s="160">
        <f t="shared" si="29"/>
        <v>0</v>
      </c>
      <c r="AH120" s="78"/>
      <c r="AI120" s="654"/>
      <c r="AJ120" s="160">
        <f t="shared" si="30"/>
        <v>0</v>
      </c>
      <c r="AK120" s="78"/>
      <c r="AL120" s="654"/>
      <c r="AM120" s="78"/>
      <c r="AN120" s="587">
        <f t="shared" si="20"/>
        <v>0</v>
      </c>
    </row>
    <row r="121" spans="1:40" s="152" customFormat="1" ht="13.2" hidden="1" customHeight="1" x14ac:dyDescent="0.25">
      <c r="A121" s="78">
        <v>10</v>
      </c>
      <c r="B121" s="588" t="s">
        <v>769</v>
      </c>
      <c r="C121" s="593">
        <f t="shared" si="19"/>
        <v>0</v>
      </c>
      <c r="D121" s="78">
        <f t="shared" si="19"/>
        <v>0</v>
      </c>
      <c r="E121" s="78">
        <v>0</v>
      </c>
      <c r="F121" s="160">
        <f t="shared" si="24"/>
        <v>0</v>
      </c>
      <c r="G121" s="78">
        <v>0</v>
      </c>
      <c r="H121" s="78">
        <v>0</v>
      </c>
      <c r="I121" s="78"/>
      <c r="J121" s="78"/>
      <c r="K121" s="78">
        <v>0</v>
      </c>
      <c r="L121" s="78">
        <v>0</v>
      </c>
      <c r="M121" s="78">
        <v>0</v>
      </c>
      <c r="N121" s="78"/>
      <c r="O121" s="175">
        <v>0.1</v>
      </c>
      <c r="P121" s="78">
        <f t="shared" si="25"/>
        <v>0</v>
      </c>
      <c r="Q121" s="646">
        <f t="shared" si="26"/>
        <v>0</v>
      </c>
      <c r="R121" s="175">
        <v>0.5</v>
      </c>
      <c r="S121" s="78">
        <f t="shared" si="32"/>
        <v>0</v>
      </c>
      <c r="T121" s="646">
        <f t="shared" si="33"/>
        <v>0</v>
      </c>
      <c r="U121" s="175">
        <v>0.4</v>
      </c>
      <c r="V121" s="78">
        <f t="shared" si="34"/>
        <v>0</v>
      </c>
      <c r="W121" s="646">
        <v>0</v>
      </c>
      <c r="X121" s="78"/>
      <c r="Y121" s="78">
        <v>1</v>
      </c>
      <c r="Z121" s="78">
        <v>1</v>
      </c>
      <c r="AA121" s="160">
        <f t="shared" si="27"/>
        <v>0</v>
      </c>
      <c r="AB121" s="78">
        <v>0</v>
      </c>
      <c r="AC121" s="654">
        <v>0</v>
      </c>
      <c r="AD121" s="160">
        <f t="shared" si="28"/>
        <v>0</v>
      </c>
      <c r="AE121" s="78"/>
      <c r="AF121" s="654"/>
      <c r="AG121" s="160">
        <f t="shared" si="29"/>
        <v>0</v>
      </c>
      <c r="AH121" s="78"/>
      <c r="AI121" s="654"/>
      <c r="AJ121" s="160">
        <f t="shared" si="30"/>
        <v>0</v>
      </c>
      <c r="AK121" s="78"/>
      <c r="AL121" s="654"/>
      <c r="AM121" s="78"/>
      <c r="AN121" s="587">
        <f t="shared" si="20"/>
        <v>0</v>
      </c>
    </row>
    <row r="122" spans="1:40" s="152" customFormat="1" ht="13.2" hidden="1" customHeight="1" x14ac:dyDescent="0.25">
      <c r="A122" s="78">
        <v>11</v>
      </c>
      <c r="B122" s="588" t="s">
        <v>751</v>
      </c>
      <c r="C122" s="593">
        <f t="shared" si="19"/>
        <v>1</v>
      </c>
      <c r="D122" s="78">
        <f t="shared" si="19"/>
        <v>1</v>
      </c>
      <c r="E122" s="78">
        <v>0</v>
      </c>
      <c r="F122" s="160">
        <f t="shared" si="24"/>
        <v>1</v>
      </c>
      <c r="G122" s="78">
        <v>0</v>
      </c>
      <c r="H122" s="78">
        <v>0</v>
      </c>
      <c r="I122" s="78"/>
      <c r="J122" s="78"/>
      <c r="K122" s="78">
        <v>1</v>
      </c>
      <c r="L122" s="78">
        <v>0</v>
      </c>
      <c r="M122" s="78">
        <v>0</v>
      </c>
      <c r="N122" s="78"/>
      <c r="O122" s="175">
        <v>0.1</v>
      </c>
      <c r="P122" s="78">
        <f t="shared" si="25"/>
        <v>0.1</v>
      </c>
      <c r="Q122" s="646">
        <f t="shared" si="26"/>
        <v>0.1</v>
      </c>
      <c r="R122" s="175">
        <v>0.5</v>
      </c>
      <c r="S122" s="78">
        <f t="shared" si="32"/>
        <v>0.5</v>
      </c>
      <c r="T122" s="646">
        <f t="shared" si="33"/>
        <v>0.5</v>
      </c>
      <c r="U122" s="175">
        <v>0.4</v>
      </c>
      <c r="V122" s="78">
        <f t="shared" si="34"/>
        <v>0.4</v>
      </c>
      <c r="W122" s="646">
        <v>1</v>
      </c>
      <c r="X122" s="78"/>
      <c r="Y122" s="78">
        <v>1</v>
      </c>
      <c r="Z122" s="78">
        <v>1</v>
      </c>
      <c r="AA122" s="160">
        <f t="shared" si="27"/>
        <v>0</v>
      </c>
      <c r="AB122" s="78">
        <v>0</v>
      </c>
      <c r="AC122" s="654">
        <v>0</v>
      </c>
      <c r="AD122" s="160">
        <f t="shared" si="28"/>
        <v>0</v>
      </c>
      <c r="AE122" s="78"/>
      <c r="AF122" s="654"/>
      <c r="AG122" s="160">
        <f t="shared" si="29"/>
        <v>0</v>
      </c>
      <c r="AH122" s="78"/>
      <c r="AI122" s="654"/>
      <c r="AJ122" s="160">
        <f t="shared" si="30"/>
        <v>0</v>
      </c>
      <c r="AK122" s="78"/>
      <c r="AL122" s="654"/>
      <c r="AM122" s="78"/>
      <c r="AN122" s="587">
        <f t="shared" si="20"/>
        <v>0</v>
      </c>
    </row>
    <row r="123" spans="1:40" s="586" customFormat="1" ht="31.2" customHeight="1" x14ac:dyDescent="0.25">
      <c r="A123" s="160" t="s">
        <v>781</v>
      </c>
      <c r="B123" s="632" t="s">
        <v>782</v>
      </c>
      <c r="C123" s="639">
        <f>C124+C131+C136+C149+C155</f>
        <v>579</v>
      </c>
      <c r="D123" s="639">
        <f t="shared" ref="D123:AM123" si="36">D124+D131+D136+D149+D155</f>
        <v>388</v>
      </c>
      <c r="E123" s="639">
        <f t="shared" si="36"/>
        <v>94</v>
      </c>
      <c r="F123" s="639">
        <f t="shared" si="36"/>
        <v>294</v>
      </c>
      <c r="G123" s="639">
        <f t="shared" si="36"/>
        <v>0</v>
      </c>
      <c r="H123" s="639">
        <f t="shared" si="36"/>
        <v>6</v>
      </c>
      <c r="I123" s="639"/>
      <c r="J123" s="639"/>
      <c r="K123" s="639">
        <f t="shared" si="36"/>
        <v>184</v>
      </c>
      <c r="L123" s="639">
        <f t="shared" si="36"/>
        <v>104</v>
      </c>
      <c r="M123" s="639">
        <f t="shared" si="36"/>
        <v>97</v>
      </c>
      <c r="N123" s="639">
        <f t="shared" si="36"/>
        <v>7</v>
      </c>
      <c r="O123" s="639">
        <f t="shared" si="36"/>
        <v>0.5</v>
      </c>
      <c r="P123" s="639">
        <f t="shared" si="36"/>
        <v>29.400000000000002</v>
      </c>
      <c r="Q123" s="647">
        <f t="shared" si="36"/>
        <v>29.400000000000002</v>
      </c>
      <c r="R123" s="639">
        <f t="shared" si="36"/>
        <v>2.5</v>
      </c>
      <c r="S123" s="639">
        <f t="shared" si="36"/>
        <v>147</v>
      </c>
      <c r="T123" s="647">
        <f t="shared" si="36"/>
        <v>141</v>
      </c>
      <c r="U123" s="639">
        <f t="shared" si="36"/>
        <v>2</v>
      </c>
      <c r="V123" s="639">
        <f t="shared" si="36"/>
        <v>117.60000000000001</v>
      </c>
      <c r="W123" s="647">
        <f t="shared" si="36"/>
        <v>73.600000000000009</v>
      </c>
      <c r="X123" s="639">
        <f t="shared" si="36"/>
        <v>1.3</v>
      </c>
      <c r="Y123" s="639">
        <f t="shared" si="36"/>
        <v>42</v>
      </c>
      <c r="Z123" s="639">
        <f t="shared" si="36"/>
        <v>14</v>
      </c>
      <c r="AA123" s="639">
        <f t="shared" si="36"/>
        <v>0</v>
      </c>
      <c r="AB123" s="639">
        <f t="shared" si="36"/>
        <v>0</v>
      </c>
      <c r="AC123" s="656">
        <f t="shared" si="36"/>
        <v>0</v>
      </c>
      <c r="AD123" s="639">
        <f t="shared" si="36"/>
        <v>15</v>
      </c>
      <c r="AE123" s="639">
        <f t="shared" si="36"/>
        <v>14</v>
      </c>
      <c r="AF123" s="656">
        <f t="shared" si="36"/>
        <v>1</v>
      </c>
      <c r="AG123" s="639">
        <f t="shared" si="36"/>
        <v>28</v>
      </c>
      <c r="AH123" s="639">
        <f t="shared" si="36"/>
        <v>1</v>
      </c>
      <c r="AI123" s="656">
        <f t="shared" si="36"/>
        <v>27</v>
      </c>
      <c r="AJ123" s="639">
        <f t="shared" si="36"/>
        <v>1</v>
      </c>
      <c r="AK123" s="639">
        <f t="shared" si="36"/>
        <v>0</v>
      </c>
      <c r="AL123" s="656">
        <f t="shared" si="36"/>
        <v>1</v>
      </c>
      <c r="AM123" s="639">
        <f t="shared" si="36"/>
        <v>0</v>
      </c>
      <c r="AN123" s="587">
        <f t="shared" si="20"/>
        <v>44</v>
      </c>
    </row>
    <row r="124" spans="1:40" s="589" customFormat="1" ht="66" x14ac:dyDescent="0.25">
      <c r="A124" s="78">
        <v>1</v>
      </c>
      <c r="B124" s="588" t="s">
        <v>967</v>
      </c>
      <c r="C124" s="593">
        <v>65</v>
      </c>
      <c r="D124" s="78">
        <f t="shared" si="19"/>
        <v>47</v>
      </c>
      <c r="E124" s="75">
        <f t="shared" ref="E124" si="37">SUM(E125:E130)</f>
        <v>16</v>
      </c>
      <c r="F124" s="160">
        <f t="shared" si="24"/>
        <v>31</v>
      </c>
      <c r="G124" s="75">
        <v>0</v>
      </c>
      <c r="H124" s="75">
        <v>1</v>
      </c>
      <c r="I124" s="75"/>
      <c r="J124" s="75"/>
      <c r="K124" s="75">
        <v>20</v>
      </c>
      <c r="L124" s="78">
        <v>10</v>
      </c>
      <c r="M124" s="75">
        <v>10</v>
      </c>
      <c r="N124" s="75">
        <v>0</v>
      </c>
      <c r="O124" s="175">
        <v>0.1</v>
      </c>
      <c r="P124" s="78">
        <f t="shared" si="25"/>
        <v>3.1</v>
      </c>
      <c r="Q124" s="646">
        <f t="shared" si="26"/>
        <v>3.1</v>
      </c>
      <c r="R124" s="175">
        <v>0.5</v>
      </c>
      <c r="S124" s="78">
        <f t="shared" ref="S124:S155" si="38">R124*F124</f>
        <v>15.5</v>
      </c>
      <c r="T124" s="646">
        <f t="shared" ref="T124:T155" si="39">S124-H124</f>
        <v>14.5</v>
      </c>
      <c r="U124" s="175">
        <v>0.4</v>
      </c>
      <c r="V124" s="78">
        <f t="shared" ref="V124:V155" si="40">U124*F124</f>
        <v>12.4</v>
      </c>
      <c r="W124" s="646">
        <f>V124-K124+T124-AF124</f>
        <v>6.9</v>
      </c>
      <c r="X124" s="74">
        <v>0.15</v>
      </c>
      <c r="Y124" s="75">
        <v>6</v>
      </c>
      <c r="Z124" s="75">
        <v>-4</v>
      </c>
      <c r="AA124" s="160">
        <f t="shared" si="27"/>
        <v>0</v>
      </c>
      <c r="AB124" s="78">
        <v>0</v>
      </c>
      <c r="AC124" s="654">
        <v>0</v>
      </c>
      <c r="AD124" s="160">
        <f t="shared" si="28"/>
        <v>4</v>
      </c>
      <c r="AE124" s="75">
        <v>4</v>
      </c>
      <c r="AF124" s="655">
        <v>0</v>
      </c>
      <c r="AG124" s="160">
        <f t="shared" si="29"/>
        <v>3</v>
      </c>
      <c r="AH124" s="75">
        <v>1</v>
      </c>
      <c r="AI124" s="655">
        <v>2</v>
      </c>
      <c r="AJ124" s="160">
        <f t="shared" si="30"/>
        <v>0</v>
      </c>
      <c r="AK124" s="75">
        <v>0</v>
      </c>
      <c r="AL124" s="655">
        <v>0</v>
      </c>
      <c r="AM124" s="78"/>
      <c r="AN124" s="587">
        <f t="shared" si="20"/>
        <v>7</v>
      </c>
    </row>
    <row r="125" spans="1:40" s="152" customFormat="1" ht="13.2" hidden="1" customHeight="1" x14ac:dyDescent="0.25">
      <c r="A125" s="78">
        <v>1</v>
      </c>
      <c r="B125" s="588" t="s">
        <v>140</v>
      </c>
      <c r="C125" s="593">
        <f t="shared" si="19"/>
        <v>49</v>
      </c>
      <c r="D125" s="78">
        <f t="shared" si="19"/>
        <v>38</v>
      </c>
      <c r="E125" s="78">
        <v>11</v>
      </c>
      <c r="F125" s="160">
        <f t="shared" si="24"/>
        <v>27</v>
      </c>
      <c r="G125" s="78">
        <v>0</v>
      </c>
      <c r="H125" s="78">
        <v>1</v>
      </c>
      <c r="I125" s="78"/>
      <c r="J125" s="78"/>
      <c r="K125" s="78">
        <v>16</v>
      </c>
      <c r="L125" s="78">
        <v>10</v>
      </c>
      <c r="M125" s="78">
        <v>10</v>
      </c>
      <c r="N125" s="78">
        <v>0</v>
      </c>
      <c r="O125" s="175">
        <v>0.1</v>
      </c>
      <c r="P125" s="78">
        <f t="shared" si="25"/>
        <v>2.7</v>
      </c>
      <c r="Q125" s="646">
        <f t="shared" si="26"/>
        <v>2.7</v>
      </c>
      <c r="R125" s="175">
        <v>0.5</v>
      </c>
      <c r="S125" s="78">
        <f t="shared" si="38"/>
        <v>13.5</v>
      </c>
      <c r="T125" s="646">
        <f t="shared" si="39"/>
        <v>12.5</v>
      </c>
      <c r="U125" s="175">
        <v>0.4</v>
      </c>
      <c r="V125" s="78">
        <f t="shared" si="40"/>
        <v>10.8</v>
      </c>
      <c r="W125" s="646">
        <f t="shared" ref="W125:W154" si="41">V125-K125+T125</f>
        <v>7.3000000000000007</v>
      </c>
      <c r="X125" s="74">
        <v>0.15</v>
      </c>
      <c r="Y125" s="75">
        <v>6</v>
      </c>
      <c r="Z125" s="75">
        <v>-4</v>
      </c>
      <c r="AA125" s="160">
        <f t="shared" si="27"/>
        <v>0</v>
      </c>
      <c r="AB125" s="78">
        <v>0</v>
      </c>
      <c r="AC125" s="654">
        <v>0</v>
      </c>
      <c r="AD125" s="160">
        <f t="shared" si="28"/>
        <v>3</v>
      </c>
      <c r="AE125" s="75">
        <v>3</v>
      </c>
      <c r="AF125" s="655">
        <v>0</v>
      </c>
      <c r="AG125" s="160">
        <f t="shared" si="29"/>
        <v>3</v>
      </c>
      <c r="AH125" s="78">
        <v>1</v>
      </c>
      <c r="AI125" s="654">
        <v>2</v>
      </c>
      <c r="AJ125" s="160">
        <f t="shared" si="30"/>
        <v>0</v>
      </c>
      <c r="AK125" s="75">
        <v>0</v>
      </c>
      <c r="AL125" s="655">
        <v>0</v>
      </c>
      <c r="AM125" s="78"/>
      <c r="AN125" s="587">
        <f t="shared" si="20"/>
        <v>6</v>
      </c>
    </row>
    <row r="126" spans="1:40" s="152" customFormat="1" ht="13.2" hidden="1" customHeight="1" x14ac:dyDescent="0.25">
      <c r="A126" s="78">
        <v>2</v>
      </c>
      <c r="B126" s="588" t="s">
        <v>749</v>
      </c>
      <c r="C126" s="593">
        <f t="shared" si="19"/>
        <v>0</v>
      </c>
      <c r="D126" s="78">
        <f t="shared" si="19"/>
        <v>0</v>
      </c>
      <c r="E126" s="78">
        <v>0</v>
      </c>
      <c r="F126" s="160">
        <f t="shared" si="24"/>
        <v>0</v>
      </c>
      <c r="G126" s="78">
        <v>0</v>
      </c>
      <c r="H126" s="78">
        <v>0</v>
      </c>
      <c r="I126" s="78"/>
      <c r="J126" s="78"/>
      <c r="K126" s="78">
        <v>0</v>
      </c>
      <c r="L126" s="78">
        <v>0</v>
      </c>
      <c r="M126" s="78">
        <v>0</v>
      </c>
      <c r="N126" s="78">
        <v>0</v>
      </c>
      <c r="O126" s="175">
        <v>0.1</v>
      </c>
      <c r="P126" s="78">
        <f t="shared" si="25"/>
        <v>0</v>
      </c>
      <c r="Q126" s="646">
        <f t="shared" si="26"/>
        <v>0</v>
      </c>
      <c r="R126" s="175">
        <v>0.5</v>
      </c>
      <c r="S126" s="78">
        <f t="shared" si="38"/>
        <v>0</v>
      </c>
      <c r="T126" s="646">
        <f t="shared" si="39"/>
        <v>0</v>
      </c>
      <c r="U126" s="175">
        <v>0.4</v>
      </c>
      <c r="V126" s="78">
        <f t="shared" si="40"/>
        <v>0</v>
      </c>
      <c r="W126" s="646">
        <f t="shared" si="41"/>
        <v>0</v>
      </c>
      <c r="X126" s="74">
        <v>0.15</v>
      </c>
      <c r="Y126" s="78">
        <v>0</v>
      </c>
      <c r="Z126" s="78">
        <v>0</v>
      </c>
      <c r="AA126" s="160">
        <f t="shared" si="27"/>
        <v>0</v>
      </c>
      <c r="AB126" s="78">
        <v>0</v>
      </c>
      <c r="AC126" s="654">
        <v>0</v>
      </c>
      <c r="AD126" s="160">
        <f t="shared" si="28"/>
        <v>0</v>
      </c>
      <c r="AE126" s="78">
        <v>0</v>
      </c>
      <c r="AF126" s="654">
        <v>0</v>
      </c>
      <c r="AG126" s="160">
        <f t="shared" si="29"/>
        <v>0</v>
      </c>
      <c r="AH126" s="78">
        <v>0</v>
      </c>
      <c r="AI126" s="654">
        <v>0</v>
      </c>
      <c r="AJ126" s="160">
        <f t="shared" si="30"/>
        <v>0</v>
      </c>
      <c r="AK126" s="78">
        <v>0</v>
      </c>
      <c r="AL126" s="654">
        <v>0</v>
      </c>
      <c r="AM126" s="78"/>
      <c r="AN126" s="587">
        <f t="shared" si="20"/>
        <v>0</v>
      </c>
    </row>
    <row r="127" spans="1:40" s="152" customFormat="1" ht="13.2" hidden="1" customHeight="1" x14ac:dyDescent="0.25">
      <c r="A127" s="78">
        <v>3</v>
      </c>
      <c r="B127" s="588" t="s">
        <v>728</v>
      </c>
      <c r="C127" s="593">
        <f t="shared" si="19"/>
        <v>5</v>
      </c>
      <c r="D127" s="78">
        <f t="shared" si="19"/>
        <v>3</v>
      </c>
      <c r="E127" s="78">
        <v>2</v>
      </c>
      <c r="F127" s="160">
        <f t="shared" si="24"/>
        <v>1</v>
      </c>
      <c r="G127" s="78">
        <v>0</v>
      </c>
      <c r="H127" s="78">
        <v>0</v>
      </c>
      <c r="I127" s="78"/>
      <c r="J127" s="78"/>
      <c r="K127" s="78">
        <v>1</v>
      </c>
      <c r="L127" s="78">
        <v>0</v>
      </c>
      <c r="M127" s="78">
        <v>0</v>
      </c>
      <c r="N127" s="78">
        <v>0</v>
      </c>
      <c r="O127" s="175">
        <v>0.1</v>
      </c>
      <c r="P127" s="78">
        <f t="shared" si="25"/>
        <v>0.1</v>
      </c>
      <c r="Q127" s="646">
        <f t="shared" si="26"/>
        <v>0.1</v>
      </c>
      <c r="R127" s="175">
        <v>0.5</v>
      </c>
      <c r="S127" s="78">
        <f t="shared" si="38"/>
        <v>0.5</v>
      </c>
      <c r="T127" s="646">
        <f t="shared" si="39"/>
        <v>0.5</v>
      </c>
      <c r="U127" s="175">
        <v>0.4</v>
      </c>
      <c r="V127" s="78">
        <f t="shared" si="40"/>
        <v>0.4</v>
      </c>
      <c r="W127" s="646">
        <f t="shared" si="41"/>
        <v>-9.9999999999999978E-2</v>
      </c>
      <c r="X127" s="74">
        <v>0.15</v>
      </c>
      <c r="Y127" s="75">
        <v>0</v>
      </c>
      <c r="Z127" s="75">
        <v>0</v>
      </c>
      <c r="AA127" s="160">
        <f t="shared" si="27"/>
        <v>0</v>
      </c>
      <c r="AB127" s="78">
        <v>0</v>
      </c>
      <c r="AC127" s="654">
        <v>0</v>
      </c>
      <c r="AD127" s="160">
        <f t="shared" si="28"/>
        <v>0</v>
      </c>
      <c r="AE127" s="78">
        <v>0</v>
      </c>
      <c r="AF127" s="654">
        <v>0</v>
      </c>
      <c r="AG127" s="160">
        <f t="shared" si="29"/>
        <v>0</v>
      </c>
      <c r="AH127" s="78">
        <v>0</v>
      </c>
      <c r="AI127" s="654">
        <v>0</v>
      </c>
      <c r="AJ127" s="160">
        <f t="shared" si="30"/>
        <v>0</v>
      </c>
      <c r="AK127" s="75">
        <v>0</v>
      </c>
      <c r="AL127" s="655">
        <v>0</v>
      </c>
      <c r="AM127" s="78"/>
      <c r="AN127" s="587">
        <f t="shared" si="20"/>
        <v>0</v>
      </c>
    </row>
    <row r="128" spans="1:40" s="152" customFormat="1" ht="13.2" hidden="1" customHeight="1" x14ac:dyDescent="0.25">
      <c r="A128" s="78">
        <v>4</v>
      </c>
      <c r="B128" s="588" t="s">
        <v>725</v>
      </c>
      <c r="C128" s="593">
        <f t="shared" si="19"/>
        <v>3</v>
      </c>
      <c r="D128" s="78">
        <f t="shared" si="19"/>
        <v>2</v>
      </c>
      <c r="E128" s="78">
        <v>1</v>
      </c>
      <c r="F128" s="160">
        <f t="shared" si="24"/>
        <v>1</v>
      </c>
      <c r="G128" s="78">
        <v>0</v>
      </c>
      <c r="H128" s="78">
        <v>0</v>
      </c>
      <c r="I128" s="78"/>
      <c r="J128" s="78"/>
      <c r="K128" s="78">
        <v>1</v>
      </c>
      <c r="L128" s="78">
        <v>0</v>
      </c>
      <c r="M128" s="78">
        <v>0</v>
      </c>
      <c r="N128" s="78">
        <v>0</v>
      </c>
      <c r="O128" s="175">
        <v>0.1</v>
      </c>
      <c r="P128" s="78">
        <f t="shared" si="25"/>
        <v>0.1</v>
      </c>
      <c r="Q128" s="646">
        <f t="shared" si="26"/>
        <v>0.1</v>
      </c>
      <c r="R128" s="175">
        <v>0.5</v>
      </c>
      <c r="S128" s="78">
        <f t="shared" si="38"/>
        <v>0.5</v>
      </c>
      <c r="T128" s="646">
        <f t="shared" si="39"/>
        <v>0.5</v>
      </c>
      <c r="U128" s="175">
        <v>0.4</v>
      </c>
      <c r="V128" s="78">
        <f t="shared" si="40"/>
        <v>0.4</v>
      </c>
      <c r="W128" s="646">
        <f t="shared" si="41"/>
        <v>-9.9999999999999978E-2</v>
      </c>
      <c r="X128" s="74">
        <v>0.15</v>
      </c>
      <c r="Y128" s="75">
        <v>0</v>
      </c>
      <c r="Z128" s="75">
        <v>0</v>
      </c>
      <c r="AA128" s="160">
        <f t="shared" si="27"/>
        <v>0</v>
      </c>
      <c r="AB128" s="78">
        <v>0</v>
      </c>
      <c r="AC128" s="654">
        <v>0</v>
      </c>
      <c r="AD128" s="160">
        <f t="shared" si="28"/>
        <v>1</v>
      </c>
      <c r="AE128" s="78">
        <v>1</v>
      </c>
      <c r="AF128" s="654">
        <v>0</v>
      </c>
      <c r="AG128" s="160">
        <f t="shared" si="29"/>
        <v>0</v>
      </c>
      <c r="AH128" s="78">
        <v>0</v>
      </c>
      <c r="AI128" s="654">
        <v>0</v>
      </c>
      <c r="AJ128" s="160">
        <f t="shared" si="30"/>
        <v>0</v>
      </c>
      <c r="AK128" s="75">
        <v>0</v>
      </c>
      <c r="AL128" s="655">
        <v>0</v>
      </c>
      <c r="AM128" s="78"/>
      <c r="AN128" s="587">
        <f t="shared" si="20"/>
        <v>1</v>
      </c>
    </row>
    <row r="129" spans="1:40" s="152" customFormat="1" ht="13.2" hidden="1" customHeight="1" x14ac:dyDescent="0.25">
      <c r="A129" s="78">
        <v>5</v>
      </c>
      <c r="B129" s="588" t="s">
        <v>766</v>
      </c>
      <c r="C129" s="593">
        <f t="shared" si="19"/>
        <v>0</v>
      </c>
      <c r="D129" s="78">
        <f t="shared" si="19"/>
        <v>0</v>
      </c>
      <c r="E129" s="78">
        <v>0</v>
      </c>
      <c r="F129" s="160">
        <f t="shared" si="24"/>
        <v>0</v>
      </c>
      <c r="G129" s="78">
        <v>0</v>
      </c>
      <c r="H129" s="78">
        <v>0</v>
      </c>
      <c r="I129" s="78"/>
      <c r="J129" s="78"/>
      <c r="K129" s="78">
        <v>0</v>
      </c>
      <c r="L129" s="78">
        <v>0</v>
      </c>
      <c r="M129" s="78">
        <v>0</v>
      </c>
      <c r="N129" s="78">
        <v>0</v>
      </c>
      <c r="O129" s="175">
        <v>0.1</v>
      </c>
      <c r="P129" s="78">
        <f t="shared" si="25"/>
        <v>0</v>
      </c>
      <c r="Q129" s="646">
        <f t="shared" si="26"/>
        <v>0</v>
      </c>
      <c r="R129" s="175">
        <v>0.5</v>
      </c>
      <c r="S129" s="78">
        <f t="shared" si="38"/>
        <v>0</v>
      </c>
      <c r="T129" s="646">
        <f t="shared" si="39"/>
        <v>0</v>
      </c>
      <c r="U129" s="175">
        <v>0.4</v>
      </c>
      <c r="V129" s="78">
        <f t="shared" si="40"/>
        <v>0</v>
      </c>
      <c r="W129" s="646">
        <f t="shared" si="41"/>
        <v>0</v>
      </c>
      <c r="X129" s="74">
        <v>0.15</v>
      </c>
      <c r="Y129" s="75">
        <v>0</v>
      </c>
      <c r="Z129" s="75">
        <v>0</v>
      </c>
      <c r="AA129" s="160">
        <f t="shared" si="27"/>
        <v>0</v>
      </c>
      <c r="AB129" s="78">
        <v>0</v>
      </c>
      <c r="AC129" s="654">
        <v>0</v>
      </c>
      <c r="AD129" s="160">
        <f t="shared" si="28"/>
        <v>0</v>
      </c>
      <c r="AE129" s="78">
        <v>0</v>
      </c>
      <c r="AF129" s="654">
        <v>0</v>
      </c>
      <c r="AG129" s="160">
        <f t="shared" si="29"/>
        <v>0</v>
      </c>
      <c r="AH129" s="78">
        <v>0</v>
      </c>
      <c r="AI129" s="654">
        <v>0</v>
      </c>
      <c r="AJ129" s="160">
        <f t="shared" si="30"/>
        <v>0</v>
      </c>
      <c r="AK129" s="75">
        <v>0</v>
      </c>
      <c r="AL129" s="655">
        <v>0</v>
      </c>
      <c r="AM129" s="78"/>
      <c r="AN129" s="587">
        <f t="shared" si="20"/>
        <v>0</v>
      </c>
    </row>
    <row r="130" spans="1:40" s="152" customFormat="1" ht="13.2" hidden="1" customHeight="1" x14ac:dyDescent="0.25">
      <c r="A130" s="78">
        <v>6</v>
      </c>
      <c r="B130" s="588" t="s">
        <v>726</v>
      </c>
      <c r="C130" s="593">
        <f t="shared" si="19"/>
        <v>6</v>
      </c>
      <c r="D130" s="78">
        <f t="shared" si="19"/>
        <v>4</v>
      </c>
      <c r="E130" s="78">
        <v>2</v>
      </c>
      <c r="F130" s="160">
        <f t="shared" si="24"/>
        <v>2</v>
      </c>
      <c r="G130" s="78">
        <v>0</v>
      </c>
      <c r="H130" s="78">
        <v>0</v>
      </c>
      <c r="I130" s="78"/>
      <c r="J130" s="78"/>
      <c r="K130" s="78">
        <v>2</v>
      </c>
      <c r="L130" s="78">
        <v>0</v>
      </c>
      <c r="M130" s="78">
        <v>0</v>
      </c>
      <c r="N130" s="78">
        <v>0</v>
      </c>
      <c r="O130" s="175">
        <v>0.1</v>
      </c>
      <c r="P130" s="78">
        <f t="shared" si="25"/>
        <v>0.2</v>
      </c>
      <c r="Q130" s="646">
        <f t="shared" si="26"/>
        <v>0.2</v>
      </c>
      <c r="R130" s="175">
        <v>0.5</v>
      </c>
      <c r="S130" s="78">
        <f t="shared" si="38"/>
        <v>1</v>
      </c>
      <c r="T130" s="646">
        <f t="shared" si="39"/>
        <v>1</v>
      </c>
      <c r="U130" s="175">
        <v>0.4</v>
      </c>
      <c r="V130" s="78">
        <f t="shared" si="40"/>
        <v>0.8</v>
      </c>
      <c r="W130" s="646">
        <f t="shared" si="41"/>
        <v>-0.19999999999999996</v>
      </c>
      <c r="X130" s="74">
        <v>0.15</v>
      </c>
      <c r="Y130" s="75">
        <v>0</v>
      </c>
      <c r="Z130" s="75">
        <v>0</v>
      </c>
      <c r="AA130" s="160">
        <f t="shared" si="27"/>
        <v>0</v>
      </c>
      <c r="AB130" s="78">
        <v>0</v>
      </c>
      <c r="AC130" s="654">
        <v>0</v>
      </c>
      <c r="AD130" s="160">
        <f t="shared" si="28"/>
        <v>0</v>
      </c>
      <c r="AE130" s="78">
        <v>0</v>
      </c>
      <c r="AF130" s="654">
        <v>0</v>
      </c>
      <c r="AG130" s="160">
        <f t="shared" si="29"/>
        <v>0</v>
      </c>
      <c r="AH130" s="78">
        <v>0</v>
      </c>
      <c r="AI130" s="654">
        <v>0</v>
      </c>
      <c r="AJ130" s="160">
        <f t="shared" si="30"/>
        <v>0</v>
      </c>
      <c r="AK130" s="75">
        <v>0</v>
      </c>
      <c r="AL130" s="655">
        <v>0</v>
      </c>
      <c r="AM130" s="78"/>
      <c r="AN130" s="587">
        <f t="shared" si="20"/>
        <v>0</v>
      </c>
    </row>
    <row r="131" spans="1:40" s="589" customFormat="1" ht="52.8" x14ac:dyDescent="0.25">
      <c r="A131" s="78">
        <v>2</v>
      </c>
      <c r="B131" s="588" t="s">
        <v>968</v>
      </c>
      <c r="C131" s="593">
        <v>79</v>
      </c>
      <c r="D131" s="78">
        <f t="shared" ref="D131:D194" si="42">E131+F131</f>
        <v>54</v>
      </c>
      <c r="E131" s="75">
        <v>12</v>
      </c>
      <c r="F131" s="160">
        <f t="shared" si="24"/>
        <v>42</v>
      </c>
      <c r="G131" s="75"/>
      <c r="H131" s="75">
        <v>2</v>
      </c>
      <c r="I131" s="75"/>
      <c r="J131" s="75"/>
      <c r="K131" s="75">
        <v>18</v>
      </c>
      <c r="L131" s="78">
        <v>22</v>
      </c>
      <c r="M131" s="75">
        <v>18</v>
      </c>
      <c r="N131" s="75">
        <v>4</v>
      </c>
      <c r="O131" s="175">
        <v>0.1</v>
      </c>
      <c r="P131" s="78">
        <f t="shared" si="25"/>
        <v>4.2</v>
      </c>
      <c r="Q131" s="646">
        <f t="shared" si="26"/>
        <v>4.2</v>
      </c>
      <c r="R131" s="175">
        <v>0.5</v>
      </c>
      <c r="S131" s="78">
        <f t="shared" si="38"/>
        <v>21</v>
      </c>
      <c r="T131" s="646">
        <f t="shared" si="39"/>
        <v>19</v>
      </c>
      <c r="U131" s="175">
        <v>0.4</v>
      </c>
      <c r="V131" s="78">
        <f t="shared" si="40"/>
        <v>16.8</v>
      </c>
      <c r="W131" s="646">
        <f>V131-K131+T131-AF131</f>
        <v>17.8</v>
      </c>
      <c r="X131" s="74">
        <v>0.55000000000000004</v>
      </c>
      <c r="Y131" s="75">
        <v>35</v>
      </c>
      <c r="Z131" s="75">
        <v>17</v>
      </c>
      <c r="AA131" s="160">
        <f t="shared" si="27"/>
        <v>0</v>
      </c>
      <c r="AB131" s="78">
        <v>0</v>
      </c>
      <c r="AC131" s="654">
        <v>0</v>
      </c>
      <c r="AD131" s="160">
        <f t="shared" si="28"/>
        <v>1</v>
      </c>
      <c r="AE131" s="75">
        <v>1</v>
      </c>
      <c r="AF131" s="655"/>
      <c r="AG131" s="160">
        <f t="shared" si="29"/>
        <v>6</v>
      </c>
      <c r="AH131" s="75"/>
      <c r="AI131" s="655">
        <v>6</v>
      </c>
      <c r="AJ131" s="160">
        <f t="shared" si="30"/>
        <v>0</v>
      </c>
      <c r="AK131" s="78"/>
      <c r="AL131" s="654"/>
      <c r="AM131" s="78"/>
      <c r="AN131" s="587">
        <f t="shared" si="20"/>
        <v>7</v>
      </c>
    </row>
    <row r="132" spans="1:40" s="152" customFormat="1" ht="13.2" hidden="1" customHeight="1" x14ac:dyDescent="0.25">
      <c r="A132" s="78">
        <v>1</v>
      </c>
      <c r="B132" s="588" t="s">
        <v>367</v>
      </c>
      <c r="C132" s="593">
        <f t="shared" ref="C132:D195" si="43">D132+E132</f>
        <v>0</v>
      </c>
      <c r="D132" s="78">
        <f t="shared" si="42"/>
        <v>0</v>
      </c>
      <c r="E132" s="78"/>
      <c r="F132" s="160">
        <f t="shared" si="24"/>
        <v>0</v>
      </c>
      <c r="G132" s="75"/>
      <c r="H132" s="75"/>
      <c r="I132" s="75"/>
      <c r="J132" s="75"/>
      <c r="K132" s="75"/>
      <c r="L132" s="78">
        <v>0</v>
      </c>
      <c r="M132" s="75"/>
      <c r="N132" s="75"/>
      <c r="O132" s="175">
        <v>0.1</v>
      </c>
      <c r="P132" s="78">
        <f t="shared" si="25"/>
        <v>0</v>
      </c>
      <c r="Q132" s="646">
        <f t="shared" si="26"/>
        <v>0</v>
      </c>
      <c r="R132" s="175">
        <v>0.5</v>
      </c>
      <c r="S132" s="78">
        <f t="shared" si="38"/>
        <v>0</v>
      </c>
      <c r="T132" s="646">
        <f t="shared" si="39"/>
        <v>0</v>
      </c>
      <c r="U132" s="175">
        <v>0.4</v>
      </c>
      <c r="V132" s="78">
        <f t="shared" si="40"/>
        <v>0</v>
      </c>
      <c r="W132" s="646">
        <f t="shared" si="41"/>
        <v>0</v>
      </c>
      <c r="X132" s="74"/>
      <c r="Y132" s="75"/>
      <c r="Z132" s="75"/>
      <c r="AA132" s="160">
        <f t="shared" si="27"/>
        <v>0</v>
      </c>
      <c r="AB132" s="78">
        <v>0</v>
      </c>
      <c r="AC132" s="654">
        <v>0</v>
      </c>
      <c r="AD132" s="160">
        <f t="shared" si="28"/>
        <v>1</v>
      </c>
      <c r="AE132" s="75">
        <v>1</v>
      </c>
      <c r="AF132" s="655"/>
      <c r="AG132" s="160">
        <f t="shared" si="29"/>
        <v>0</v>
      </c>
      <c r="AH132" s="75"/>
      <c r="AI132" s="655"/>
      <c r="AJ132" s="160">
        <f t="shared" si="30"/>
        <v>0</v>
      </c>
      <c r="AK132" s="78"/>
      <c r="AL132" s="654"/>
      <c r="AM132" s="78"/>
      <c r="AN132" s="587">
        <f t="shared" si="20"/>
        <v>1</v>
      </c>
    </row>
    <row r="133" spans="1:40" s="152" customFormat="1" ht="13.2" hidden="1" customHeight="1" x14ac:dyDescent="0.25">
      <c r="A133" s="78">
        <v>2</v>
      </c>
      <c r="B133" s="588" t="s">
        <v>752</v>
      </c>
      <c r="C133" s="593">
        <f t="shared" si="43"/>
        <v>0</v>
      </c>
      <c r="D133" s="78">
        <f t="shared" si="42"/>
        <v>0</v>
      </c>
      <c r="E133" s="78"/>
      <c r="F133" s="160">
        <f t="shared" si="24"/>
        <v>0</v>
      </c>
      <c r="G133" s="75"/>
      <c r="H133" s="75"/>
      <c r="I133" s="75"/>
      <c r="J133" s="75"/>
      <c r="K133" s="75"/>
      <c r="L133" s="78">
        <v>0</v>
      </c>
      <c r="M133" s="75"/>
      <c r="N133" s="75"/>
      <c r="O133" s="175">
        <v>0.1</v>
      </c>
      <c r="P133" s="78">
        <f t="shared" si="25"/>
        <v>0</v>
      </c>
      <c r="Q133" s="646">
        <f t="shared" si="26"/>
        <v>0</v>
      </c>
      <c r="R133" s="175">
        <v>0.5</v>
      </c>
      <c r="S133" s="78">
        <f t="shared" si="38"/>
        <v>0</v>
      </c>
      <c r="T133" s="646">
        <f t="shared" si="39"/>
        <v>0</v>
      </c>
      <c r="U133" s="175">
        <v>0.4</v>
      </c>
      <c r="V133" s="78">
        <f t="shared" si="40"/>
        <v>0</v>
      </c>
      <c r="W133" s="646">
        <f t="shared" si="41"/>
        <v>0</v>
      </c>
      <c r="X133" s="75"/>
      <c r="Y133" s="75"/>
      <c r="Z133" s="75"/>
      <c r="AA133" s="160">
        <f t="shared" si="27"/>
        <v>0</v>
      </c>
      <c r="AB133" s="78">
        <v>0</v>
      </c>
      <c r="AC133" s="654">
        <v>0</v>
      </c>
      <c r="AD133" s="160">
        <f t="shared" si="28"/>
        <v>0</v>
      </c>
      <c r="AE133" s="75"/>
      <c r="AF133" s="655"/>
      <c r="AG133" s="160">
        <f t="shared" si="29"/>
        <v>0</v>
      </c>
      <c r="AH133" s="75"/>
      <c r="AI133" s="655"/>
      <c r="AJ133" s="160">
        <f t="shared" si="30"/>
        <v>0</v>
      </c>
      <c r="AK133" s="78"/>
      <c r="AL133" s="654"/>
      <c r="AM133" s="78"/>
      <c r="AN133" s="587">
        <f t="shared" si="20"/>
        <v>0</v>
      </c>
    </row>
    <row r="134" spans="1:40" s="152" customFormat="1" ht="13.2" hidden="1" customHeight="1" x14ac:dyDescent="0.25">
      <c r="A134" s="78">
        <v>3</v>
      </c>
      <c r="B134" s="588" t="s">
        <v>140</v>
      </c>
      <c r="C134" s="593">
        <f t="shared" si="43"/>
        <v>0</v>
      </c>
      <c r="D134" s="78">
        <f t="shared" si="42"/>
        <v>0</v>
      </c>
      <c r="E134" s="78"/>
      <c r="F134" s="160">
        <f t="shared" si="24"/>
        <v>0</v>
      </c>
      <c r="G134" s="75"/>
      <c r="H134" s="75"/>
      <c r="I134" s="75"/>
      <c r="J134" s="75"/>
      <c r="K134" s="75"/>
      <c r="L134" s="78">
        <v>0</v>
      </c>
      <c r="M134" s="75"/>
      <c r="N134" s="75"/>
      <c r="O134" s="175">
        <v>0.1</v>
      </c>
      <c r="P134" s="78">
        <f t="shared" si="25"/>
        <v>0</v>
      </c>
      <c r="Q134" s="646">
        <f t="shared" si="26"/>
        <v>0</v>
      </c>
      <c r="R134" s="175">
        <v>0.5</v>
      </c>
      <c r="S134" s="78">
        <f t="shared" si="38"/>
        <v>0</v>
      </c>
      <c r="T134" s="646">
        <f t="shared" si="39"/>
        <v>0</v>
      </c>
      <c r="U134" s="175">
        <v>0.4</v>
      </c>
      <c r="V134" s="78">
        <f t="shared" si="40"/>
        <v>0</v>
      </c>
      <c r="W134" s="646">
        <f t="shared" si="41"/>
        <v>0</v>
      </c>
      <c r="X134" s="74"/>
      <c r="Y134" s="75"/>
      <c r="Z134" s="75"/>
      <c r="AA134" s="160">
        <f t="shared" si="27"/>
        <v>0</v>
      </c>
      <c r="AB134" s="78">
        <v>0</v>
      </c>
      <c r="AC134" s="654">
        <v>0</v>
      </c>
      <c r="AD134" s="160">
        <f t="shared" si="28"/>
        <v>0</v>
      </c>
      <c r="AE134" s="75"/>
      <c r="AF134" s="655"/>
      <c r="AG134" s="160">
        <f t="shared" si="29"/>
        <v>1</v>
      </c>
      <c r="AH134" s="75"/>
      <c r="AI134" s="655">
        <v>1</v>
      </c>
      <c r="AJ134" s="160">
        <f t="shared" si="30"/>
        <v>0</v>
      </c>
      <c r="AK134" s="78"/>
      <c r="AL134" s="654"/>
      <c r="AM134" s="78"/>
      <c r="AN134" s="587">
        <f t="shared" si="20"/>
        <v>1</v>
      </c>
    </row>
    <row r="135" spans="1:40" s="152" customFormat="1" ht="13.2" hidden="1" customHeight="1" x14ac:dyDescent="0.25">
      <c r="A135" s="78">
        <v>4</v>
      </c>
      <c r="B135" s="588" t="s">
        <v>151</v>
      </c>
      <c r="C135" s="593">
        <f t="shared" si="43"/>
        <v>0</v>
      </c>
      <c r="D135" s="78">
        <f t="shared" si="42"/>
        <v>0</v>
      </c>
      <c r="E135" s="78"/>
      <c r="F135" s="160">
        <f t="shared" si="24"/>
        <v>0</v>
      </c>
      <c r="G135" s="75"/>
      <c r="H135" s="75"/>
      <c r="I135" s="75"/>
      <c r="J135" s="75"/>
      <c r="K135" s="75"/>
      <c r="L135" s="78">
        <v>0</v>
      </c>
      <c r="M135" s="75"/>
      <c r="N135" s="75"/>
      <c r="O135" s="175">
        <v>0.1</v>
      </c>
      <c r="P135" s="78">
        <f t="shared" si="25"/>
        <v>0</v>
      </c>
      <c r="Q135" s="646">
        <f t="shared" si="26"/>
        <v>0</v>
      </c>
      <c r="R135" s="175">
        <v>0.5</v>
      </c>
      <c r="S135" s="78">
        <f t="shared" si="38"/>
        <v>0</v>
      </c>
      <c r="T135" s="646">
        <f t="shared" si="39"/>
        <v>0</v>
      </c>
      <c r="U135" s="175">
        <v>0.4</v>
      </c>
      <c r="V135" s="78">
        <f t="shared" si="40"/>
        <v>0</v>
      </c>
      <c r="W135" s="646">
        <f t="shared" si="41"/>
        <v>0</v>
      </c>
      <c r="X135" s="75"/>
      <c r="Y135" s="75"/>
      <c r="Z135" s="75"/>
      <c r="AA135" s="160">
        <f t="shared" si="27"/>
        <v>0</v>
      </c>
      <c r="AB135" s="78">
        <v>0</v>
      </c>
      <c r="AC135" s="654">
        <v>0</v>
      </c>
      <c r="AD135" s="160">
        <f t="shared" si="28"/>
        <v>0</v>
      </c>
      <c r="AE135" s="75"/>
      <c r="AF135" s="655"/>
      <c r="AG135" s="160">
        <f t="shared" si="29"/>
        <v>5</v>
      </c>
      <c r="AH135" s="75"/>
      <c r="AI135" s="655">
        <v>5</v>
      </c>
      <c r="AJ135" s="160">
        <f t="shared" si="30"/>
        <v>0</v>
      </c>
      <c r="AK135" s="78"/>
      <c r="AL135" s="654"/>
      <c r="AM135" s="78"/>
      <c r="AN135" s="587">
        <f t="shared" si="20"/>
        <v>5</v>
      </c>
    </row>
    <row r="136" spans="1:40" s="589" customFormat="1" ht="39.6" x14ac:dyDescent="0.25">
      <c r="A136" s="78">
        <v>3</v>
      </c>
      <c r="B136" s="588" t="s">
        <v>969</v>
      </c>
      <c r="C136" s="593">
        <v>36</v>
      </c>
      <c r="D136" s="78">
        <f t="shared" si="42"/>
        <v>26</v>
      </c>
      <c r="E136" s="75">
        <v>9</v>
      </c>
      <c r="F136" s="160">
        <f t="shared" si="24"/>
        <v>17</v>
      </c>
      <c r="G136" s="75">
        <v>0</v>
      </c>
      <c r="H136" s="75">
        <v>0</v>
      </c>
      <c r="I136" s="75"/>
      <c r="J136" s="75"/>
      <c r="K136" s="75">
        <v>10</v>
      </c>
      <c r="L136" s="78">
        <v>7</v>
      </c>
      <c r="M136" s="75">
        <v>7</v>
      </c>
      <c r="N136" s="75"/>
      <c r="O136" s="175">
        <v>0.1</v>
      </c>
      <c r="P136" s="78">
        <f t="shared" si="25"/>
        <v>1.7000000000000002</v>
      </c>
      <c r="Q136" s="646">
        <f t="shared" si="26"/>
        <v>1.7000000000000002</v>
      </c>
      <c r="R136" s="175">
        <v>0.5</v>
      </c>
      <c r="S136" s="78">
        <f t="shared" si="38"/>
        <v>8.5</v>
      </c>
      <c r="T136" s="646">
        <f t="shared" si="39"/>
        <v>8.5</v>
      </c>
      <c r="U136" s="175">
        <v>0.4</v>
      </c>
      <c r="V136" s="78">
        <f t="shared" si="40"/>
        <v>6.8000000000000007</v>
      </c>
      <c r="W136" s="646">
        <f>V136-K136+T136-AF136</f>
        <v>5.3000000000000007</v>
      </c>
      <c r="X136" s="74">
        <v>0.6</v>
      </c>
      <c r="Y136" s="75">
        <v>1</v>
      </c>
      <c r="Z136" s="75">
        <v>1</v>
      </c>
      <c r="AA136" s="160">
        <f t="shared" si="27"/>
        <v>0</v>
      </c>
      <c r="AB136" s="78">
        <v>0</v>
      </c>
      <c r="AC136" s="654">
        <v>0</v>
      </c>
      <c r="AD136" s="160">
        <f t="shared" si="28"/>
        <v>1</v>
      </c>
      <c r="AE136" s="75">
        <v>1</v>
      </c>
      <c r="AF136" s="655"/>
      <c r="AG136" s="160">
        <f t="shared" si="29"/>
        <v>0</v>
      </c>
      <c r="AH136" s="75"/>
      <c r="AI136" s="655"/>
      <c r="AJ136" s="160">
        <f t="shared" si="30"/>
        <v>0</v>
      </c>
      <c r="AK136" s="78"/>
      <c r="AL136" s="654"/>
      <c r="AM136" s="78"/>
      <c r="AN136" s="587">
        <f t="shared" si="20"/>
        <v>1</v>
      </c>
    </row>
    <row r="137" spans="1:40" s="152" customFormat="1" ht="13.2" hidden="1" customHeight="1" x14ac:dyDescent="0.25">
      <c r="A137" s="78">
        <v>1</v>
      </c>
      <c r="B137" s="588" t="s">
        <v>367</v>
      </c>
      <c r="C137" s="593">
        <f t="shared" si="43"/>
        <v>14</v>
      </c>
      <c r="D137" s="78">
        <f t="shared" si="42"/>
        <v>8</v>
      </c>
      <c r="E137" s="78">
        <v>6</v>
      </c>
      <c r="F137" s="160">
        <f t="shared" si="24"/>
        <v>2</v>
      </c>
      <c r="G137" s="75"/>
      <c r="H137" s="75"/>
      <c r="I137" s="75"/>
      <c r="J137" s="75"/>
      <c r="K137" s="75">
        <v>2</v>
      </c>
      <c r="L137" s="78">
        <v>0</v>
      </c>
      <c r="M137" s="75"/>
      <c r="N137" s="75"/>
      <c r="O137" s="175">
        <v>0.1</v>
      </c>
      <c r="P137" s="78">
        <f t="shared" si="25"/>
        <v>0.2</v>
      </c>
      <c r="Q137" s="646">
        <f t="shared" si="26"/>
        <v>0.2</v>
      </c>
      <c r="R137" s="175">
        <v>0.5</v>
      </c>
      <c r="S137" s="78">
        <f t="shared" si="38"/>
        <v>1</v>
      </c>
      <c r="T137" s="646">
        <f t="shared" si="39"/>
        <v>1</v>
      </c>
      <c r="U137" s="175">
        <v>0.4</v>
      </c>
      <c r="V137" s="78">
        <f t="shared" si="40"/>
        <v>0.8</v>
      </c>
      <c r="W137" s="646">
        <f t="shared" si="41"/>
        <v>-0.19999999999999996</v>
      </c>
      <c r="X137" s="74"/>
      <c r="Y137" s="75"/>
      <c r="Z137" s="75"/>
      <c r="AA137" s="160">
        <f t="shared" si="27"/>
        <v>0</v>
      </c>
      <c r="AB137" s="78">
        <v>0</v>
      </c>
      <c r="AC137" s="654">
        <v>0</v>
      </c>
      <c r="AD137" s="160">
        <f t="shared" si="28"/>
        <v>1</v>
      </c>
      <c r="AE137" s="75">
        <v>1</v>
      </c>
      <c r="AF137" s="655"/>
      <c r="AG137" s="160">
        <f t="shared" si="29"/>
        <v>0</v>
      </c>
      <c r="AH137" s="75"/>
      <c r="AI137" s="655"/>
      <c r="AJ137" s="160">
        <f t="shared" si="30"/>
        <v>0</v>
      </c>
      <c r="AK137" s="78"/>
      <c r="AL137" s="654"/>
      <c r="AM137" s="78"/>
      <c r="AN137" s="587">
        <f t="shared" si="20"/>
        <v>1</v>
      </c>
    </row>
    <row r="138" spans="1:40" s="152" customFormat="1" ht="13.2" hidden="1" customHeight="1" x14ac:dyDescent="0.25">
      <c r="A138" s="78">
        <v>2</v>
      </c>
      <c r="B138" s="588" t="s">
        <v>140</v>
      </c>
      <c r="C138" s="593">
        <f t="shared" si="43"/>
        <v>1</v>
      </c>
      <c r="D138" s="78">
        <f t="shared" si="42"/>
        <v>1</v>
      </c>
      <c r="E138" s="78"/>
      <c r="F138" s="160">
        <f t="shared" si="24"/>
        <v>1</v>
      </c>
      <c r="G138" s="75"/>
      <c r="H138" s="75"/>
      <c r="I138" s="75"/>
      <c r="J138" s="75"/>
      <c r="K138" s="75"/>
      <c r="L138" s="78">
        <v>1</v>
      </c>
      <c r="M138" s="75">
        <v>1</v>
      </c>
      <c r="N138" s="75"/>
      <c r="O138" s="175">
        <v>0.1</v>
      </c>
      <c r="P138" s="78">
        <f t="shared" si="25"/>
        <v>0.1</v>
      </c>
      <c r="Q138" s="646">
        <f t="shared" si="26"/>
        <v>0.1</v>
      </c>
      <c r="R138" s="175">
        <v>0.5</v>
      </c>
      <c r="S138" s="78">
        <f t="shared" si="38"/>
        <v>0.5</v>
      </c>
      <c r="T138" s="646">
        <f t="shared" si="39"/>
        <v>0.5</v>
      </c>
      <c r="U138" s="175">
        <v>0.4</v>
      </c>
      <c r="V138" s="78">
        <f t="shared" si="40"/>
        <v>0.4</v>
      </c>
      <c r="W138" s="646">
        <f t="shared" si="41"/>
        <v>0.9</v>
      </c>
      <c r="X138" s="74"/>
      <c r="Y138" s="75"/>
      <c r="Z138" s="75"/>
      <c r="AA138" s="160">
        <f t="shared" si="27"/>
        <v>0</v>
      </c>
      <c r="AB138" s="78">
        <v>0</v>
      </c>
      <c r="AC138" s="654">
        <v>0</v>
      </c>
      <c r="AD138" s="160">
        <f t="shared" si="28"/>
        <v>0</v>
      </c>
      <c r="AE138" s="75"/>
      <c r="AF138" s="655"/>
      <c r="AG138" s="160">
        <f t="shared" si="29"/>
        <v>0</v>
      </c>
      <c r="AH138" s="75"/>
      <c r="AI138" s="655"/>
      <c r="AJ138" s="160">
        <f t="shared" si="30"/>
        <v>0</v>
      </c>
      <c r="AK138" s="78"/>
      <c r="AL138" s="654"/>
      <c r="AM138" s="78"/>
      <c r="AN138" s="587">
        <f t="shared" si="20"/>
        <v>0</v>
      </c>
    </row>
    <row r="139" spans="1:40" s="152" customFormat="1" ht="13.2" hidden="1" customHeight="1" x14ac:dyDescent="0.25">
      <c r="A139" s="78">
        <v>3</v>
      </c>
      <c r="B139" s="588" t="s">
        <v>151</v>
      </c>
      <c r="C139" s="593">
        <f t="shared" si="43"/>
        <v>7</v>
      </c>
      <c r="D139" s="78">
        <f t="shared" si="42"/>
        <v>7</v>
      </c>
      <c r="E139" s="78"/>
      <c r="F139" s="160">
        <f t="shared" si="24"/>
        <v>7</v>
      </c>
      <c r="G139" s="75"/>
      <c r="H139" s="75"/>
      <c r="I139" s="75"/>
      <c r="J139" s="75"/>
      <c r="K139" s="75">
        <v>3</v>
      </c>
      <c r="L139" s="78">
        <v>4</v>
      </c>
      <c r="M139" s="75">
        <v>4</v>
      </c>
      <c r="N139" s="75"/>
      <c r="O139" s="175">
        <v>0.1</v>
      </c>
      <c r="P139" s="78">
        <f t="shared" si="25"/>
        <v>0.70000000000000007</v>
      </c>
      <c r="Q139" s="646">
        <f t="shared" si="26"/>
        <v>0.70000000000000007</v>
      </c>
      <c r="R139" s="175">
        <v>0.5</v>
      </c>
      <c r="S139" s="78">
        <f t="shared" si="38"/>
        <v>3.5</v>
      </c>
      <c r="T139" s="646">
        <f t="shared" si="39"/>
        <v>3.5</v>
      </c>
      <c r="U139" s="175">
        <v>0.4</v>
      </c>
      <c r="V139" s="78">
        <f t="shared" si="40"/>
        <v>2.8000000000000003</v>
      </c>
      <c r="W139" s="646">
        <f t="shared" si="41"/>
        <v>3.3000000000000003</v>
      </c>
      <c r="X139" s="75"/>
      <c r="Y139" s="75">
        <v>1</v>
      </c>
      <c r="Z139" s="75">
        <v>1</v>
      </c>
      <c r="AA139" s="160">
        <f t="shared" si="27"/>
        <v>0</v>
      </c>
      <c r="AB139" s="78">
        <v>0</v>
      </c>
      <c r="AC139" s="654">
        <v>0</v>
      </c>
      <c r="AD139" s="160">
        <f t="shared" si="28"/>
        <v>0</v>
      </c>
      <c r="AE139" s="75"/>
      <c r="AF139" s="655"/>
      <c r="AG139" s="160">
        <f t="shared" si="29"/>
        <v>0</v>
      </c>
      <c r="AH139" s="75"/>
      <c r="AI139" s="655"/>
      <c r="AJ139" s="160">
        <f t="shared" si="30"/>
        <v>0</v>
      </c>
      <c r="AK139" s="78"/>
      <c r="AL139" s="654"/>
      <c r="AM139" s="78"/>
      <c r="AN139" s="587">
        <f t="shared" ref="AN139:AN202" si="44">AD139+AG139+AJ139+AA139</f>
        <v>0</v>
      </c>
    </row>
    <row r="140" spans="1:40" s="152" customFormat="1" ht="13.2" hidden="1" customHeight="1" x14ac:dyDescent="0.25">
      <c r="A140" s="78">
        <v>4</v>
      </c>
      <c r="B140" s="588" t="s">
        <v>786</v>
      </c>
      <c r="C140" s="593">
        <f t="shared" si="43"/>
        <v>3</v>
      </c>
      <c r="D140" s="78">
        <f t="shared" si="42"/>
        <v>3</v>
      </c>
      <c r="E140" s="78"/>
      <c r="F140" s="160">
        <f t="shared" si="24"/>
        <v>3</v>
      </c>
      <c r="G140" s="78"/>
      <c r="H140" s="78"/>
      <c r="I140" s="78"/>
      <c r="J140" s="78"/>
      <c r="K140" s="78">
        <v>1</v>
      </c>
      <c r="L140" s="78">
        <v>2</v>
      </c>
      <c r="M140" s="78">
        <v>2</v>
      </c>
      <c r="N140" s="78"/>
      <c r="O140" s="175">
        <v>0.1</v>
      </c>
      <c r="P140" s="78">
        <f t="shared" si="25"/>
        <v>0.30000000000000004</v>
      </c>
      <c r="Q140" s="646">
        <f t="shared" si="26"/>
        <v>0.30000000000000004</v>
      </c>
      <c r="R140" s="175">
        <v>0.5</v>
      </c>
      <c r="S140" s="78">
        <f t="shared" si="38"/>
        <v>1.5</v>
      </c>
      <c r="T140" s="646">
        <f t="shared" si="39"/>
        <v>1.5</v>
      </c>
      <c r="U140" s="175">
        <v>0.4</v>
      </c>
      <c r="V140" s="78">
        <f t="shared" si="40"/>
        <v>1.2000000000000002</v>
      </c>
      <c r="W140" s="646">
        <f t="shared" si="41"/>
        <v>1.7000000000000002</v>
      </c>
      <c r="X140" s="78"/>
      <c r="Y140" s="78">
        <v>0</v>
      </c>
      <c r="Z140" s="78">
        <v>0</v>
      </c>
      <c r="AA140" s="160">
        <f t="shared" si="27"/>
        <v>0</v>
      </c>
      <c r="AB140" s="78">
        <v>0</v>
      </c>
      <c r="AC140" s="654">
        <v>0</v>
      </c>
      <c r="AD140" s="160">
        <f t="shared" si="28"/>
        <v>0</v>
      </c>
      <c r="AE140" s="78"/>
      <c r="AF140" s="654"/>
      <c r="AG140" s="160">
        <f t="shared" si="29"/>
        <v>0</v>
      </c>
      <c r="AH140" s="78"/>
      <c r="AI140" s="654"/>
      <c r="AJ140" s="160">
        <f t="shared" si="30"/>
        <v>0</v>
      </c>
      <c r="AK140" s="78"/>
      <c r="AL140" s="654"/>
      <c r="AM140" s="78"/>
      <c r="AN140" s="587">
        <f t="shared" si="44"/>
        <v>0</v>
      </c>
    </row>
    <row r="141" spans="1:40" s="152" customFormat="1" ht="13.2" hidden="1" customHeight="1" x14ac:dyDescent="0.25">
      <c r="A141" s="78">
        <v>5</v>
      </c>
      <c r="B141" s="588" t="s">
        <v>725</v>
      </c>
      <c r="C141" s="593">
        <f t="shared" si="43"/>
        <v>3</v>
      </c>
      <c r="D141" s="78">
        <f t="shared" si="42"/>
        <v>2</v>
      </c>
      <c r="E141" s="78">
        <v>1</v>
      </c>
      <c r="F141" s="160">
        <f t="shared" ref="F141:F204" si="45">G141+H141+K141+L141</f>
        <v>1</v>
      </c>
      <c r="G141" s="78"/>
      <c r="H141" s="78"/>
      <c r="I141" s="78"/>
      <c r="J141" s="78"/>
      <c r="K141" s="78">
        <v>1</v>
      </c>
      <c r="L141" s="78">
        <v>0</v>
      </c>
      <c r="M141" s="78"/>
      <c r="N141" s="78"/>
      <c r="O141" s="175">
        <v>0.1</v>
      </c>
      <c r="P141" s="78">
        <f t="shared" ref="P141:P204" si="46">O141*F141</f>
        <v>0.1</v>
      </c>
      <c r="Q141" s="646">
        <f t="shared" ref="Q141:Q204" si="47">P141-G141</f>
        <v>0.1</v>
      </c>
      <c r="R141" s="175">
        <v>0.5</v>
      </c>
      <c r="S141" s="78">
        <f t="shared" si="38"/>
        <v>0.5</v>
      </c>
      <c r="T141" s="646">
        <f t="shared" si="39"/>
        <v>0.5</v>
      </c>
      <c r="U141" s="175">
        <v>0.4</v>
      </c>
      <c r="V141" s="78">
        <f t="shared" si="40"/>
        <v>0.4</v>
      </c>
      <c r="W141" s="646">
        <f t="shared" si="41"/>
        <v>-9.9999999999999978E-2</v>
      </c>
      <c r="X141" s="78"/>
      <c r="Y141" s="78"/>
      <c r="Z141" s="78"/>
      <c r="AA141" s="160">
        <f t="shared" ref="AA141:AA204" si="48">AB141+AC141</f>
        <v>0</v>
      </c>
      <c r="AB141" s="78">
        <v>0</v>
      </c>
      <c r="AC141" s="654">
        <v>0</v>
      </c>
      <c r="AD141" s="160">
        <f t="shared" ref="AD141:AD204" si="49">AE141+AF141</f>
        <v>0</v>
      </c>
      <c r="AE141" s="78"/>
      <c r="AF141" s="654"/>
      <c r="AG141" s="160">
        <f t="shared" ref="AG141:AG204" si="50">AH141+AI141</f>
        <v>0</v>
      </c>
      <c r="AH141" s="78"/>
      <c r="AI141" s="654"/>
      <c r="AJ141" s="160">
        <f t="shared" ref="AJ141:AJ204" si="51">AK141+AL141</f>
        <v>0</v>
      </c>
      <c r="AK141" s="78"/>
      <c r="AL141" s="654"/>
      <c r="AM141" s="78"/>
      <c r="AN141" s="587">
        <f t="shared" si="44"/>
        <v>0</v>
      </c>
    </row>
    <row r="142" spans="1:40" s="152" customFormat="1" ht="13.2" hidden="1" customHeight="1" x14ac:dyDescent="0.25">
      <c r="A142" s="78">
        <v>6</v>
      </c>
      <c r="B142" s="588" t="s">
        <v>766</v>
      </c>
      <c r="C142" s="593">
        <f t="shared" si="43"/>
        <v>2</v>
      </c>
      <c r="D142" s="78">
        <f t="shared" si="42"/>
        <v>2</v>
      </c>
      <c r="E142" s="78"/>
      <c r="F142" s="160">
        <f t="shared" si="45"/>
        <v>2</v>
      </c>
      <c r="G142" s="78"/>
      <c r="H142" s="78"/>
      <c r="I142" s="78"/>
      <c r="J142" s="78"/>
      <c r="K142" s="78">
        <v>2</v>
      </c>
      <c r="L142" s="78">
        <v>0</v>
      </c>
      <c r="M142" s="78"/>
      <c r="N142" s="78"/>
      <c r="O142" s="175">
        <v>0.1</v>
      </c>
      <c r="P142" s="78">
        <f t="shared" si="46"/>
        <v>0.2</v>
      </c>
      <c r="Q142" s="646">
        <f t="shared" si="47"/>
        <v>0.2</v>
      </c>
      <c r="R142" s="175">
        <v>0.5</v>
      </c>
      <c r="S142" s="78">
        <f t="shared" si="38"/>
        <v>1</v>
      </c>
      <c r="T142" s="646">
        <f t="shared" si="39"/>
        <v>1</v>
      </c>
      <c r="U142" s="175">
        <v>0.4</v>
      </c>
      <c r="V142" s="78">
        <f t="shared" si="40"/>
        <v>0.8</v>
      </c>
      <c r="W142" s="646">
        <f t="shared" si="41"/>
        <v>-0.19999999999999996</v>
      </c>
      <c r="X142" s="78"/>
      <c r="Y142" s="78"/>
      <c r="Z142" s="78"/>
      <c r="AA142" s="160">
        <f t="shared" si="48"/>
        <v>0</v>
      </c>
      <c r="AB142" s="78">
        <v>0</v>
      </c>
      <c r="AC142" s="654">
        <v>0</v>
      </c>
      <c r="AD142" s="160">
        <f t="shared" si="49"/>
        <v>0</v>
      </c>
      <c r="AE142" s="78"/>
      <c r="AF142" s="654"/>
      <c r="AG142" s="160">
        <f t="shared" si="50"/>
        <v>0</v>
      </c>
      <c r="AH142" s="78"/>
      <c r="AI142" s="654"/>
      <c r="AJ142" s="160">
        <f t="shared" si="51"/>
        <v>0</v>
      </c>
      <c r="AK142" s="78"/>
      <c r="AL142" s="654"/>
      <c r="AM142" s="78"/>
      <c r="AN142" s="587">
        <f t="shared" si="44"/>
        <v>0</v>
      </c>
    </row>
    <row r="143" spans="1:40" s="152" customFormat="1" ht="13.2" hidden="1" customHeight="1" x14ac:dyDescent="0.25">
      <c r="A143" s="78">
        <v>7</v>
      </c>
      <c r="B143" s="588" t="s">
        <v>727</v>
      </c>
      <c r="C143" s="593">
        <f t="shared" si="43"/>
        <v>2</v>
      </c>
      <c r="D143" s="78">
        <f t="shared" si="42"/>
        <v>1</v>
      </c>
      <c r="E143" s="78">
        <v>1</v>
      </c>
      <c r="F143" s="160">
        <f t="shared" si="45"/>
        <v>0</v>
      </c>
      <c r="G143" s="78"/>
      <c r="H143" s="78"/>
      <c r="I143" s="78"/>
      <c r="J143" s="78"/>
      <c r="K143" s="78"/>
      <c r="L143" s="78">
        <v>0</v>
      </c>
      <c r="M143" s="78"/>
      <c r="N143" s="78"/>
      <c r="O143" s="175">
        <v>0.1</v>
      </c>
      <c r="P143" s="78">
        <f t="shared" si="46"/>
        <v>0</v>
      </c>
      <c r="Q143" s="646">
        <f t="shared" si="47"/>
        <v>0</v>
      </c>
      <c r="R143" s="175">
        <v>0.5</v>
      </c>
      <c r="S143" s="78">
        <f t="shared" si="38"/>
        <v>0</v>
      </c>
      <c r="T143" s="646">
        <f t="shared" si="39"/>
        <v>0</v>
      </c>
      <c r="U143" s="175">
        <v>0.4</v>
      </c>
      <c r="V143" s="78">
        <f t="shared" si="40"/>
        <v>0</v>
      </c>
      <c r="W143" s="646">
        <f t="shared" si="41"/>
        <v>0</v>
      </c>
      <c r="X143" s="78"/>
      <c r="Y143" s="78"/>
      <c r="Z143" s="78"/>
      <c r="AA143" s="160">
        <f t="shared" si="48"/>
        <v>0</v>
      </c>
      <c r="AB143" s="78">
        <v>0</v>
      </c>
      <c r="AC143" s="654">
        <v>0</v>
      </c>
      <c r="AD143" s="160">
        <f t="shared" si="49"/>
        <v>0</v>
      </c>
      <c r="AE143" s="78"/>
      <c r="AF143" s="654"/>
      <c r="AG143" s="160">
        <f t="shared" si="50"/>
        <v>0</v>
      </c>
      <c r="AH143" s="78"/>
      <c r="AI143" s="654"/>
      <c r="AJ143" s="160">
        <f t="shared" si="51"/>
        <v>0</v>
      </c>
      <c r="AK143" s="78"/>
      <c r="AL143" s="654"/>
      <c r="AM143" s="78"/>
      <c r="AN143" s="587">
        <f t="shared" si="44"/>
        <v>0</v>
      </c>
    </row>
    <row r="144" spans="1:40" s="152" customFormat="1" ht="13.2" hidden="1" customHeight="1" x14ac:dyDescent="0.25">
      <c r="A144" s="78">
        <v>8</v>
      </c>
      <c r="B144" s="588" t="s">
        <v>197</v>
      </c>
      <c r="C144" s="593">
        <f t="shared" si="43"/>
        <v>2</v>
      </c>
      <c r="D144" s="78">
        <f t="shared" si="42"/>
        <v>1</v>
      </c>
      <c r="E144" s="78">
        <v>1</v>
      </c>
      <c r="F144" s="160">
        <f t="shared" si="45"/>
        <v>0</v>
      </c>
      <c r="G144" s="78"/>
      <c r="H144" s="78"/>
      <c r="I144" s="78"/>
      <c r="J144" s="78"/>
      <c r="K144" s="78"/>
      <c r="L144" s="78">
        <v>0</v>
      </c>
      <c r="M144" s="78"/>
      <c r="N144" s="78"/>
      <c r="O144" s="175">
        <v>0.1</v>
      </c>
      <c r="P144" s="78">
        <f t="shared" si="46"/>
        <v>0</v>
      </c>
      <c r="Q144" s="646">
        <f t="shared" si="47"/>
        <v>0</v>
      </c>
      <c r="R144" s="175">
        <v>0.5</v>
      </c>
      <c r="S144" s="78">
        <f t="shared" si="38"/>
        <v>0</v>
      </c>
      <c r="T144" s="646">
        <f t="shared" si="39"/>
        <v>0</v>
      </c>
      <c r="U144" s="175">
        <v>0.4</v>
      </c>
      <c r="V144" s="78">
        <f t="shared" si="40"/>
        <v>0</v>
      </c>
      <c r="W144" s="646">
        <f t="shared" si="41"/>
        <v>0</v>
      </c>
      <c r="X144" s="78"/>
      <c r="Y144" s="78"/>
      <c r="Z144" s="78"/>
      <c r="AA144" s="160">
        <f t="shared" si="48"/>
        <v>0</v>
      </c>
      <c r="AB144" s="78">
        <v>0</v>
      </c>
      <c r="AC144" s="654">
        <v>0</v>
      </c>
      <c r="AD144" s="160">
        <f t="shared" si="49"/>
        <v>0</v>
      </c>
      <c r="AE144" s="78"/>
      <c r="AF144" s="654"/>
      <c r="AG144" s="160">
        <f t="shared" si="50"/>
        <v>0</v>
      </c>
      <c r="AH144" s="78"/>
      <c r="AI144" s="654"/>
      <c r="AJ144" s="160">
        <f t="shared" si="51"/>
        <v>0</v>
      </c>
      <c r="AK144" s="78"/>
      <c r="AL144" s="654"/>
      <c r="AM144" s="78"/>
      <c r="AN144" s="587">
        <f t="shared" si="44"/>
        <v>0</v>
      </c>
    </row>
    <row r="145" spans="1:40" s="152" customFormat="1" ht="13.2" hidden="1" customHeight="1" x14ac:dyDescent="0.25">
      <c r="A145" s="78">
        <v>9</v>
      </c>
      <c r="B145" s="588" t="s">
        <v>726</v>
      </c>
      <c r="C145" s="593">
        <f t="shared" si="43"/>
        <v>1</v>
      </c>
      <c r="D145" s="78">
        <f t="shared" si="42"/>
        <v>1</v>
      </c>
      <c r="E145" s="78"/>
      <c r="F145" s="160">
        <f t="shared" si="45"/>
        <v>1</v>
      </c>
      <c r="G145" s="78"/>
      <c r="H145" s="78"/>
      <c r="I145" s="78"/>
      <c r="J145" s="78"/>
      <c r="K145" s="78">
        <v>1</v>
      </c>
      <c r="L145" s="78">
        <v>0</v>
      </c>
      <c r="M145" s="78"/>
      <c r="N145" s="78"/>
      <c r="O145" s="175">
        <v>0.1</v>
      </c>
      <c r="P145" s="78">
        <f t="shared" si="46"/>
        <v>0.1</v>
      </c>
      <c r="Q145" s="646">
        <f t="shared" si="47"/>
        <v>0.1</v>
      </c>
      <c r="R145" s="175">
        <v>0.5</v>
      </c>
      <c r="S145" s="78">
        <f t="shared" si="38"/>
        <v>0.5</v>
      </c>
      <c r="T145" s="646">
        <f t="shared" si="39"/>
        <v>0.5</v>
      </c>
      <c r="U145" s="175">
        <v>0.4</v>
      </c>
      <c r="V145" s="78">
        <f t="shared" si="40"/>
        <v>0.4</v>
      </c>
      <c r="W145" s="646">
        <f t="shared" si="41"/>
        <v>-9.9999999999999978E-2</v>
      </c>
      <c r="X145" s="78"/>
      <c r="Y145" s="78"/>
      <c r="Z145" s="78"/>
      <c r="AA145" s="160">
        <f t="shared" si="48"/>
        <v>0</v>
      </c>
      <c r="AB145" s="78">
        <v>0</v>
      </c>
      <c r="AC145" s="654">
        <v>0</v>
      </c>
      <c r="AD145" s="160">
        <f t="shared" si="49"/>
        <v>0</v>
      </c>
      <c r="AE145" s="78"/>
      <c r="AF145" s="654"/>
      <c r="AG145" s="160">
        <f t="shared" si="50"/>
        <v>0</v>
      </c>
      <c r="AH145" s="78"/>
      <c r="AI145" s="654"/>
      <c r="AJ145" s="160">
        <f t="shared" si="51"/>
        <v>0</v>
      </c>
      <c r="AK145" s="78"/>
      <c r="AL145" s="654"/>
      <c r="AM145" s="78"/>
      <c r="AN145" s="587">
        <f t="shared" si="44"/>
        <v>0</v>
      </c>
    </row>
    <row r="146" spans="1:40" s="152" customFormat="1" ht="26.4" hidden="1" customHeight="1" x14ac:dyDescent="0.25">
      <c r="A146" s="78">
        <v>10</v>
      </c>
      <c r="B146" s="588" t="s">
        <v>787</v>
      </c>
      <c r="C146" s="593">
        <f t="shared" si="43"/>
        <v>0</v>
      </c>
      <c r="D146" s="78">
        <f t="shared" si="42"/>
        <v>0</v>
      </c>
      <c r="E146" s="78"/>
      <c r="F146" s="160">
        <f t="shared" si="45"/>
        <v>0</v>
      </c>
      <c r="G146" s="78"/>
      <c r="H146" s="78"/>
      <c r="I146" s="78"/>
      <c r="J146" s="78"/>
      <c r="K146" s="78"/>
      <c r="L146" s="78">
        <v>0</v>
      </c>
      <c r="M146" s="78"/>
      <c r="N146" s="78"/>
      <c r="O146" s="175">
        <v>0.1</v>
      </c>
      <c r="P146" s="78">
        <f t="shared" si="46"/>
        <v>0</v>
      </c>
      <c r="Q146" s="646">
        <f t="shared" si="47"/>
        <v>0</v>
      </c>
      <c r="R146" s="175">
        <v>0.5</v>
      </c>
      <c r="S146" s="78">
        <f t="shared" si="38"/>
        <v>0</v>
      </c>
      <c r="T146" s="646">
        <f t="shared" si="39"/>
        <v>0</v>
      </c>
      <c r="U146" s="175">
        <v>0.4</v>
      </c>
      <c r="V146" s="78">
        <f t="shared" si="40"/>
        <v>0</v>
      </c>
      <c r="W146" s="646">
        <f t="shared" si="41"/>
        <v>0</v>
      </c>
      <c r="X146" s="78"/>
      <c r="Y146" s="78"/>
      <c r="Z146" s="78"/>
      <c r="AA146" s="160">
        <f t="shared" si="48"/>
        <v>0</v>
      </c>
      <c r="AB146" s="78">
        <v>0</v>
      </c>
      <c r="AC146" s="654">
        <v>0</v>
      </c>
      <c r="AD146" s="160">
        <f t="shared" si="49"/>
        <v>0</v>
      </c>
      <c r="AE146" s="78"/>
      <c r="AF146" s="654"/>
      <c r="AG146" s="160">
        <f t="shared" si="50"/>
        <v>0</v>
      </c>
      <c r="AH146" s="78"/>
      <c r="AI146" s="654"/>
      <c r="AJ146" s="160">
        <f t="shared" si="51"/>
        <v>0</v>
      </c>
      <c r="AK146" s="78"/>
      <c r="AL146" s="654"/>
      <c r="AM146" s="78"/>
      <c r="AN146" s="587">
        <f t="shared" si="44"/>
        <v>0</v>
      </c>
    </row>
    <row r="147" spans="1:40" s="152" customFormat="1" ht="13.2" hidden="1" customHeight="1" x14ac:dyDescent="0.25">
      <c r="A147" s="78">
        <v>11</v>
      </c>
      <c r="B147" s="588" t="s">
        <v>733</v>
      </c>
      <c r="C147" s="593">
        <f t="shared" si="43"/>
        <v>0</v>
      </c>
      <c r="D147" s="78">
        <f t="shared" si="42"/>
        <v>0</v>
      </c>
      <c r="E147" s="78"/>
      <c r="F147" s="160">
        <f t="shared" si="45"/>
        <v>0</v>
      </c>
      <c r="G147" s="78"/>
      <c r="H147" s="78"/>
      <c r="I147" s="78"/>
      <c r="J147" s="78"/>
      <c r="K147" s="78"/>
      <c r="L147" s="78">
        <v>0</v>
      </c>
      <c r="M147" s="78"/>
      <c r="N147" s="78"/>
      <c r="O147" s="175">
        <v>0.1</v>
      </c>
      <c r="P147" s="78">
        <f t="shared" si="46"/>
        <v>0</v>
      </c>
      <c r="Q147" s="646">
        <f t="shared" si="47"/>
        <v>0</v>
      </c>
      <c r="R147" s="175">
        <v>0.5</v>
      </c>
      <c r="S147" s="78">
        <f t="shared" si="38"/>
        <v>0</v>
      </c>
      <c r="T147" s="646">
        <f t="shared" si="39"/>
        <v>0</v>
      </c>
      <c r="U147" s="175">
        <v>0.4</v>
      </c>
      <c r="V147" s="78">
        <f t="shared" si="40"/>
        <v>0</v>
      </c>
      <c r="W147" s="646">
        <f t="shared" si="41"/>
        <v>0</v>
      </c>
      <c r="X147" s="78"/>
      <c r="Y147" s="78"/>
      <c r="Z147" s="78"/>
      <c r="AA147" s="160">
        <f t="shared" si="48"/>
        <v>0</v>
      </c>
      <c r="AB147" s="78">
        <v>0</v>
      </c>
      <c r="AC147" s="654">
        <v>0</v>
      </c>
      <c r="AD147" s="160">
        <f t="shared" si="49"/>
        <v>0</v>
      </c>
      <c r="AE147" s="78"/>
      <c r="AF147" s="654"/>
      <c r="AG147" s="160">
        <f t="shared" si="50"/>
        <v>0</v>
      </c>
      <c r="AH147" s="78"/>
      <c r="AI147" s="654"/>
      <c r="AJ147" s="160">
        <f t="shared" si="51"/>
        <v>0</v>
      </c>
      <c r="AK147" s="78"/>
      <c r="AL147" s="654"/>
      <c r="AM147" s="78"/>
      <c r="AN147" s="587">
        <f t="shared" si="44"/>
        <v>0</v>
      </c>
    </row>
    <row r="148" spans="1:40" s="152" customFormat="1" ht="13.2" hidden="1" customHeight="1" x14ac:dyDescent="0.25">
      <c r="A148" s="78">
        <v>12</v>
      </c>
      <c r="B148" s="588" t="s">
        <v>788</v>
      </c>
      <c r="C148" s="593">
        <f t="shared" si="43"/>
        <v>0</v>
      </c>
      <c r="D148" s="78">
        <f t="shared" si="42"/>
        <v>0</v>
      </c>
      <c r="E148" s="78"/>
      <c r="F148" s="160">
        <f t="shared" si="45"/>
        <v>0</v>
      </c>
      <c r="G148" s="78"/>
      <c r="H148" s="78"/>
      <c r="I148" s="78"/>
      <c r="J148" s="78"/>
      <c r="K148" s="78"/>
      <c r="L148" s="78">
        <v>0</v>
      </c>
      <c r="M148" s="78"/>
      <c r="N148" s="78"/>
      <c r="O148" s="175">
        <v>0.1</v>
      </c>
      <c r="P148" s="78">
        <f t="shared" si="46"/>
        <v>0</v>
      </c>
      <c r="Q148" s="646">
        <f t="shared" si="47"/>
        <v>0</v>
      </c>
      <c r="R148" s="175">
        <v>0.5</v>
      </c>
      <c r="S148" s="78">
        <f t="shared" si="38"/>
        <v>0</v>
      </c>
      <c r="T148" s="646">
        <f t="shared" si="39"/>
        <v>0</v>
      </c>
      <c r="U148" s="175">
        <v>0.4</v>
      </c>
      <c r="V148" s="78">
        <f t="shared" si="40"/>
        <v>0</v>
      </c>
      <c r="W148" s="646">
        <f t="shared" si="41"/>
        <v>0</v>
      </c>
      <c r="X148" s="78"/>
      <c r="Y148" s="78"/>
      <c r="Z148" s="78"/>
      <c r="AA148" s="160">
        <f t="shared" si="48"/>
        <v>0</v>
      </c>
      <c r="AB148" s="78">
        <v>0</v>
      </c>
      <c r="AC148" s="654">
        <v>0</v>
      </c>
      <c r="AD148" s="160">
        <f t="shared" si="49"/>
        <v>0</v>
      </c>
      <c r="AE148" s="78"/>
      <c r="AF148" s="654"/>
      <c r="AG148" s="160">
        <f t="shared" si="50"/>
        <v>0</v>
      </c>
      <c r="AH148" s="78"/>
      <c r="AI148" s="654"/>
      <c r="AJ148" s="160">
        <f t="shared" si="51"/>
        <v>0</v>
      </c>
      <c r="AK148" s="78"/>
      <c r="AL148" s="654"/>
      <c r="AM148" s="78"/>
      <c r="AN148" s="587">
        <f t="shared" si="44"/>
        <v>0</v>
      </c>
    </row>
    <row r="149" spans="1:40" s="596" customFormat="1" ht="39.6" x14ac:dyDescent="0.25">
      <c r="A149" s="78">
        <v>4</v>
      </c>
      <c r="B149" s="588" t="s">
        <v>1073</v>
      </c>
      <c r="C149" s="593">
        <v>36</v>
      </c>
      <c r="D149" s="78">
        <f t="shared" si="42"/>
        <v>24</v>
      </c>
      <c r="E149" s="75">
        <v>6</v>
      </c>
      <c r="F149" s="160">
        <f t="shared" si="45"/>
        <v>18</v>
      </c>
      <c r="G149" s="75">
        <v>0</v>
      </c>
      <c r="H149" s="75">
        <v>0</v>
      </c>
      <c r="I149" s="75"/>
      <c r="J149" s="75"/>
      <c r="K149" s="75">
        <v>10</v>
      </c>
      <c r="L149" s="78">
        <v>8</v>
      </c>
      <c r="M149" s="75">
        <v>8</v>
      </c>
      <c r="N149" s="75">
        <v>0</v>
      </c>
      <c r="O149" s="175">
        <v>0.1</v>
      </c>
      <c r="P149" s="78">
        <f t="shared" si="46"/>
        <v>1.8</v>
      </c>
      <c r="Q149" s="646">
        <f t="shared" si="47"/>
        <v>1.8</v>
      </c>
      <c r="R149" s="175">
        <v>0.5</v>
      </c>
      <c r="S149" s="78">
        <f t="shared" si="38"/>
        <v>9</v>
      </c>
      <c r="T149" s="646">
        <f t="shared" si="39"/>
        <v>9</v>
      </c>
      <c r="U149" s="175">
        <v>0.4</v>
      </c>
      <c r="V149" s="78">
        <f t="shared" si="40"/>
        <v>7.2</v>
      </c>
      <c r="W149" s="646">
        <f>V149-K149+T149-AF149</f>
        <v>6.2</v>
      </c>
      <c r="X149" s="75"/>
      <c r="Y149" s="75"/>
      <c r="Z149" s="75"/>
      <c r="AA149" s="160">
        <f t="shared" si="48"/>
        <v>0</v>
      </c>
      <c r="AB149" s="78">
        <v>0</v>
      </c>
      <c r="AC149" s="654">
        <v>0</v>
      </c>
      <c r="AD149" s="160">
        <f t="shared" si="49"/>
        <v>1</v>
      </c>
      <c r="AE149" s="75">
        <v>1</v>
      </c>
      <c r="AF149" s="655">
        <v>0</v>
      </c>
      <c r="AG149" s="160">
        <f t="shared" si="50"/>
        <v>2</v>
      </c>
      <c r="AH149" s="75">
        <v>0</v>
      </c>
      <c r="AI149" s="655">
        <v>2</v>
      </c>
      <c r="AJ149" s="160">
        <f t="shared" si="51"/>
        <v>0</v>
      </c>
      <c r="AK149" s="78"/>
      <c r="AL149" s="654"/>
      <c r="AM149" s="78"/>
      <c r="AN149" s="587">
        <f t="shared" si="44"/>
        <v>3</v>
      </c>
    </row>
    <row r="150" spans="1:40" s="596" customFormat="1" ht="13.2" hidden="1" customHeight="1" x14ac:dyDescent="0.25">
      <c r="A150" s="78">
        <v>1</v>
      </c>
      <c r="B150" s="588" t="s">
        <v>367</v>
      </c>
      <c r="C150" s="593">
        <f t="shared" si="43"/>
        <v>16</v>
      </c>
      <c r="D150" s="78">
        <f t="shared" si="42"/>
        <v>11</v>
      </c>
      <c r="E150" s="78">
        <v>5</v>
      </c>
      <c r="F150" s="160">
        <f t="shared" si="45"/>
        <v>6</v>
      </c>
      <c r="G150" s="75"/>
      <c r="H150" s="75">
        <v>0</v>
      </c>
      <c r="I150" s="75"/>
      <c r="J150" s="75"/>
      <c r="K150" s="75">
        <v>6</v>
      </c>
      <c r="L150" s="78">
        <v>0</v>
      </c>
      <c r="M150" s="75"/>
      <c r="N150" s="75"/>
      <c r="O150" s="175">
        <v>0.1</v>
      </c>
      <c r="P150" s="78">
        <f t="shared" si="46"/>
        <v>0.60000000000000009</v>
      </c>
      <c r="Q150" s="646">
        <f t="shared" si="47"/>
        <v>0.60000000000000009</v>
      </c>
      <c r="R150" s="175">
        <v>0.5</v>
      </c>
      <c r="S150" s="78">
        <f t="shared" si="38"/>
        <v>3</v>
      </c>
      <c r="T150" s="646">
        <f t="shared" si="39"/>
        <v>3</v>
      </c>
      <c r="U150" s="175">
        <v>0.4</v>
      </c>
      <c r="V150" s="78">
        <f t="shared" si="40"/>
        <v>2.4000000000000004</v>
      </c>
      <c r="W150" s="646">
        <f t="shared" si="41"/>
        <v>-0.59999999999999964</v>
      </c>
      <c r="X150" s="74"/>
      <c r="Y150" s="75"/>
      <c r="Z150" s="75"/>
      <c r="AA150" s="160">
        <f t="shared" si="48"/>
        <v>0</v>
      </c>
      <c r="AB150" s="78">
        <v>0</v>
      </c>
      <c r="AC150" s="654">
        <v>0</v>
      </c>
      <c r="AD150" s="160">
        <f t="shared" si="49"/>
        <v>2</v>
      </c>
      <c r="AE150" s="75">
        <v>2</v>
      </c>
      <c r="AF150" s="655">
        <v>0</v>
      </c>
      <c r="AG150" s="160">
        <f t="shared" si="50"/>
        <v>0</v>
      </c>
      <c r="AH150" s="78"/>
      <c r="AI150" s="655"/>
      <c r="AJ150" s="160">
        <f t="shared" si="51"/>
        <v>0</v>
      </c>
      <c r="AK150" s="78"/>
      <c r="AL150" s="654"/>
      <c r="AM150" s="78"/>
      <c r="AN150" s="587">
        <f t="shared" si="44"/>
        <v>2</v>
      </c>
    </row>
    <row r="151" spans="1:40" s="596" customFormat="1" ht="13.2" hidden="1" customHeight="1" x14ac:dyDescent="0.25">
      <c r="A151" s="78">
        <v>2</v>
      </c>
      <c r="B151" s="588" t="s">
        <v>151</v>
      </c>
      <c r="C151" s="593">
        <f t="shared" si="43"/>
        <v>7</v>
      </c>
      <c r="D151" s="78">
        <f t="shared" si="42"/>
        <v>7</v>
      </c>
      <c r="E151" s="78">
        <v>0</v>
      </c>
      <c r="F151" s="160">
        <f t="shared" si="45"/>
        <v>7</v>
      </c>
      <c r="G151" s="75"/>
      <c r="H151" s="75"/>
      <c r="I151" s="75"/>
      <c r="J151" s="75"/>
      <c r="K151" s="75">
        <v>0</v>
      </c>
      <c r="L151" s="78">
        <v>7</v>
      </c>
      <c r="M151" s="75">
        <v>7</v>
      </c>
      <c r="N151" s="75"/>
      <c r="O151" s="175">
        <v>0.1</v>
      </c>
      <c r="P151" s="78">
        <f t="shared" si="46"/>
        <v>0.70000000000000007</v>
      </c>
      <c r="Q151" s="646">
        <f t="shared" si="47"/>
        <v>0.70000000000000007</v>
      </c>
      <c r="R151" s="175">
        <v>0.5</v>
      </c>
      <c r="S151" s="78">
        <f t="shared" si="38"/>
        <v>3.5</v>
      </c>
      <c r="T151" s="646">
        <f t="shared" si="39"/>
        <v>3.5</v>
      </c>
      <c r="U151" s="175">
        <v>0.4</v>
      </c>
      <c r="V151" s="78">
        <f t="shared" si="40"/>
        <v>2.8000000000000003</v>
      </c>
      <c r="W151" s="646">
        <f t="shared" si="41"/>
        <v>6.3000000000000007</v>
      </c>
      <c r="X151" s="74"/>
      <c r="Y151" s="75"/>
      <c r="Z151" s="75"/>
      <c r="AA151" s="160">
        <f t="shared" si="48"/>
        <v>0</v>
      </c>
      <c r="AB151" s="78">
        <v>0</v>
      </c>
      <c r="AC151" s="654">
        <v>0</v>
      </c>
      <c r="AD151" s="160">
        <f t="shared" si="49"/>
        <v>0</v>
      </c>
      <c r="AE151" s="75"/>
      <c r="AF151" s="655"/>
      <c r="AG151" s="160">
        <f t="shared" si="50"/>
        <v>2</v>
      </c>
      <c r="AH151" s="75">
        <v>0</v>
      </c>
      <c r="AI151" s="655">
        <v>2</v>
      </c>
      <c r="AJ151" s="160">
        <f t="shared" si="51"/>
        <v>0</v>
      </c>
      <c r="AK151" s="78"/>
      <c r="AL151" s="654"/>
      <c r="AM151" s="78"/>
      <c r="AN151" s="587">
        <f t="shared" si="44"/>
        <v>2</v>
      </c>
    </row>
    <row r="152" spans="1:40" s="596" customFormat="1" ht="13.2" hidden="1" customHeight="1" x14ac:dyDescent="0.25">
      <c r="A152" s="78">
        <v>3</v>
      </c>
      <c r="B152" s="588" t="s">
        <v>749</v>
      </c>
      <c r="C152" s="593">
        <f t="shared" si="43"/>
        <v>1</v>
      </c>
      <c r="D152" s="78">
        <f t="shared" si="42"/>
        <v>1</v>
      </c>
      <c r="E152" s="78"/>
      <c r="F152" s="160">
        <f t="shared" si="45"/>
        <v>1</v>
      </c>
      <c r="G152" s="78"/>
      <c r="H152" s="78"/>
      <c r="I152" s="78"/>
      <c r="J152" s="78"/>
      <c r="K152" s="78">
        <v>0</v>
      </c>
      <c r="L152" s="78">
        <v>1</v>
      </c>
      <c r="M152" s="78">
        <v>1</v>
      </c>
      <c r="N152" s="78"/>
      <c r="O152" s="175">
        <v>0.1</v>
      </c>
      <c r="P152" s="78">
        <f t="shared" si="46"/>
        <v>0.1</v>
      </c>
      <c r="Q152" s="646">
        <f t="shared" si="47"/>
        <v>0.1</v>
      </c>
      <c r="R152" s="175">
        <v>0.5</v>
      </c>
      <c r="S152" s="78">
        <f t="shared" si="38"/>
        <v>0.5</v>
      </c>
      <c r="T152" s="646">
        <f t="shared" si="39"/>
        <v>0.5</v>
      </c>
      <c r="U152" s="175">
        <v>0.4</v>
      </c>
      <c r="V152" s="78">
        <f t="shared" si="40"/>
        <v>0.4</v>
      </c>
      <c r="W152" s="646">
        <f t="shared" si="41"/>
        <v>0.9</v>
      </c>
      <c r="X152" s="78"/>
      <c r="Y152" s="78"/>
      <c r="Z152" s="78"/>
      <c r="AA152" s="160">
        <f t="shared" si="48"/>
        <v>0</v>
      </c>
      <c r="AB152" s="78">
        <v>0</v>
      </c>
      <c r="AC152" s="654">
        <v>0</v>
      </c>
      <c r="AD152" s="160">
        <f t="shared" si="49"/>
        <v>0</v>
      </c>
      <c r="AE152" s="78"/>
      <c r="AF152" s="654"/>
      <c r="AG152" s="160">
        <f t="shared" si="50"/>
        <v>0</v>
      </c>
      <c r="AH152" s="78"/>
      <c r="AI152" s="654"/>
      <c r="AJ152" s="160">
        <f t="shared" si="51"/>
        <v>0</v>
      </c>
      <c r="AK152" s="78"/>
      <c r="AL152" s="654"/>
      <c r="AM152" s="78"/>
      <c r="AN152" s="587">
        <f t="shared" si="44"/>
        <v>0</v>
      </c>
    </row>
    <row r="153" spans="1:40" s="596" customFormat="1" ht="13.2" hidden="1" customHeight="1" x14ac:dyDescent="0.25">
      <c r="A153" s="78">
        <v>4</v>
      </c>
      <c r="B153" s="588" t="s">
        <v>726</v>
      </c>
      <c r="C153" s="593">
        <f t="shared" si="43"/>
        <v>2</v>
      </c>
      <c r="D153" s="78">
        <f t="shared" si="42"/>
        <v>2</v>
      </c>
      <c r="E153" s="78"/>
      <c r="F153" s="160">
        <f t="shared" si="45"/>
        <v>2</v>
      </c>
      <c r="G153" s="78"/>
      <c r="H153" s="78"/>
      <c r="I153" s="78"/>
      <c r="J153" s="78"/>
      <c r="K153" s="78">
        <v>2</v>
      </c>
      <c r="L153" s="78">
        <v>0</v>
      </c>
      <c r="M153" s="78"/>
      <c r="N153" s="78"/>
      <c r="O153" s="175">
        <v>0.1</v>
      </c>
      <c r="P153" s="78">
        <f t="shared" si="46"/>
        <v>0.2</v>
      </c>
      <c r="Q153" s="646">
        <f t="shared" si="47"/>
        <v>0.2</v>
      </c>
      <c r="R153" s="175">
        <v>0.5</v>
      </c>
      <c r="S153" s="78">
        <f t="shared" si="38"/>
        <v>1</v>
      </c>
      <c r="T153" s="646">
        <f t="shared" si="39"/>
        <v>1</v>
      </c>
      <c r="U153" s="175">
        <v>0.4</v>
      </c>
      <c r="V153" s="78">
        <f t="shared" si="40"/>
        <v>0.8</v>
      </c>
      <c r="W153" s="646">
        <f t="shared" si="41"/>
        <v>-0.19999999999999996</v>
      </c>
      <c r="X153" s="78"/>
      <c r="Y153" s="78"/>
      <c r="Z153" s="78"/>
      <c r="AA153" s="160">
        <f t="shared" si="48"/>
        <v>0</v>
      </c>
      <c r="AB153" s="78">
        <v>0</v>
      </c>
      <c r="AC153" s="654">
        <v>0</v>
      </c>
      <c r="AD153" s="160">
        <f t="shared" si="49"/>
        <v>0</v>
      </c>
      <c r="AE153" s="78"/>
      <c r="AF153" s="654"/>
      <c r="AG153" s="160">
        <f t="shared" si="50"/>
        <v>0</v>
      </c>
      <c r="AH153" s="78"/>
      <c r="AI153" s="654"/>
      <c r="AJ153" s="160">
        <f t="shared" si="51"/>
        <v>0</v>
      </c>
      <c r="AK153" s="78"/>
      <c r="AL153" s="654"/>
      <c r="AM153" s="78"/>
      <c r="AN153" s="587">
        <f t="shared" si="44"/>
        <v>0</v>
      </c>
    </row>
    <row r="154" spans="1:40" s="596" customFormat="1" ht="13.2" hidden="1" customHeight="1" x14ac:dyDescent="0.25">
      <c r="A154" s="78">
        <v>5</v>
      </c>
      <c r="B154" s="588" t="s">
        <v>725</v>
      </c>
      <c r="C154" s="593">
        <f t="shared" si="43"/>
        <v>4</v>
      </c>
      <c r="D154" s="78">
        <f t="shared" si="42"/>
        <v>3</v>
      </c>
      <c r="E154" s="78">
        <v>1</v>
      </c>
      <c r="F154" s="160">
        <f t="shared" si="45"/>
        <v>2</v>
      </c>
      <c r="G154" s="78"/>
      <c r="H154" s="78"/>
      <c r="I154" s="78"/>
      <c r="J154" s="78"/>
      <c r="K154" s="78">
        <v>2</v>
      </c>
      <c r="L154" s="78">
        <v>0</v>
      </c>
      <c r="M154" s="78"/>
      <c r="N154" s="78"/>
      <c r="O154" s="175">
        <v>0.1</v>
      </c>
      <c r="P154" s="78">
        <f t="shared" si="46"/>
        <v>0.2</v>
      </c>
      <c r="Q154" s="646">
        <f t="shared" si="47"/>
        <v>0.2</v>
      </c>
      <c r="R154" s="175">
        <v>0.5</v>
      </c>
      <c r="S154" s="78">
        <f t="shared" si="38"/>
        <v>1</v>
      </c>
      <c r="T154" s="646">
        <f t="shared" si="39"/>
        <v>1</v>
      </c>
      <c r="U154" s="175">
        <v>0.4</v>
      </c>
      <c r="V154" s="78">
        <f t="shared" si="40"/>
        <v>0.8</v>
      </c>
      <c r="W154" s="646">
        <f t="shared" si="41"/>
        <v>-0.19999999999999996</v>
      </c>
      <c r="X154" s="78"/>
      <c r="Y154" s="78"/>
      <c r="Z154" s="78"/>
      <c r="AA154" s="160">
        <f t="shared" si="48"/>
        <v>0</v>
      </c>
      <c r="AB154" s="78">
        <v>0</v>
      </c>
      <c r="AC154" s="654">
        <v>0</v>
      </c>
      <c r="AD154" s="160">
        <f t="shared" si="49"/>
        <v>0</v>
      </c>
      <c r="AE154" s="78"/>
      <c r="AF154" s="654"/>
      <c r="AG154" s="160">
        <f t="shared" si="50"/>
        <v>0</v>
      </c>
      <c r="AH154" s="78"/>
      <c r="AI154" s="654"/>
      <c r="AJ154" s="160">
        <f t="shared" si="51"/>
        <v>0</v>
      </c>
      <c r="AK154" s="78"/>
      <c r="AL154" s="654"/>
      <c r="AM154" s="78"/>
      <c r="AN154" s="587">
        <f t="shared" si="44"/>
        <v>0</v>
      </c>
    </row>
    <row r="155" spans="1:40" s="589" customFormat="1" ht="92.4" x14ac:dyDescent="0.25">
      <c r="A155" s="75" t="s">
        <v>772</v>
      </c>
      <c r="B155" s="588" t="s">
        <v>1064</v>
      </c>
      <c r="C155" s="593">
        <v>363</v>
      </c>
      <c r="D155" s="78">
        <f t="shared" si="42"/>
        <v>237</v>
      </c>
      <c r="E155" s="78">
        <f>SUM(E156:E173)</f>
        <v>51</v>
      </c>
      <c r="F155" s="160">
        <f t="shared" si="45"/>
        <v>186</v>
      </c>
      <c r="G155" s="78">
        <v>0</v>
      </c>
      <c r="H155" s="78">
        <v>3</v>
      </c>
      <c r="I155" s="78"/>
      <c r="J155" s="78"/>
      <c r="K155" s="78">
        <v>126</v>
      </c>
      <c r="L155" s="78">
        <v>57</v>
      </c>
      <c r="M155" s="78">
        <v>54</v>
      </c>
      <c r="N155" s="78">
        <v>3</v>
      </c>
      <c r="O155" s="175">
        <v>0.1</v>
      </c>
      <c r="P155" s="78">
        <f t="shared" si="46"/>
        <v>18.600000000000001</v>
      </c>
      <c r="Q155" s="646">
        <f t="shared" si="47"/>
        <v>18.600000000000001</v>
      </c>
      <c r="R155" s="175">
        <v>0.5</v>
      </c>
      <c r="S155" s="78">
        <f t="shared" si="38"/>
        <v>93</v>
      </c>
      <c r="T155" s="646">
        <f t="shared" si="39"/>
        <v>90</v>
      </c>
      <c r="U155" s="175">
        <v>0.4</v>
      </c>
      <c r="V155" s="78">
        <f t="shared" si="40"/>
        <v>74.400000000000006</v>
      </c>
      <c r="W155" s="646">
        <f>V155-K155+T155-AF155</f>
        <v>37.400000000000006</v>
      </c>
      <c r="X155" s="75"/>
      <c r="Y155" s="75"/>
      <c r="Z155" s="75"/>
      <c r="AA155" s="160">
        <f t="shared" si="48"/>
        <v>0</v>
      </c>
      <c r="AB155" s="78">
        <v>0</v>
      </c>
      <c r="AC155" s="654">
        <v>0</v>
      </c>
      <c r="AD155" s="160">
        <f t="shared" si="49"/>
        <v>8</v>
      </c>
      <c r="AE155" s="75">
        <v>7</v>
      </c>
      <c r="AF155" s="655">
        <v>1</v>
      </c>
      <c r="AG155" s="160">
        <f t="shared" si="50"/>
        <v>17</v>
      </c>
      <c r="AH155" s="75">
        <v>0</v>
      </c>
      <c r="AI155" s="655">
        <v>17</v>
      </c>
      <c r="AJ155" s="160">
        <f t="shared" si="51"/>
        <v>1</v>
      </c>
      <c r="AK155" s="78">
        <v>0</v>
      </c>
      <c r="AL155" s="654">
        <v>1</v>
      </c>
      <c r="AM155" s="78"/>
      <c r="AN155" s="587">
        <f t="shared" si="44"/>
        <v>26</v>
      </c>
    </row>
    <row r="156" spans="1:40" s="152" customFormat="1" ht="13.2" hidden="1" customHeight="1" x14ac:dyDescent="0.25">
      <c r="A156" s="78">
        <v>1</v>
      </c>
      <c r="B156" s="588" t="s">
        <v>367</v>
      </c>
      <c r="C156" s="593">
        <f t="shared" si="43"/>
        <v>39</v>
      </c>
      <c r="D156" s="78">
        <f t="shared" si="42"/>
        <v>27</v>
      </c>
      <c r="E156" s="78">
        <v>12</v>
      </c>
      <c r="F156" s="160">
        <f t="shared" si="45"/>
        <v>15</v>
      </c>
      <c r="G156" s="75">
        <v>0</v>
      </c>
      <c r="H156" s="75">
        <v>1</v>
      </c>
      <c r="I156" s="75"/>
      <c r="J156" s="75"/>
      <c r="K156" s="75">
        <v>14</v>
      </c>
      <c r="L156" s="78">
        <v>0</v>
      </c>
      <c r="M156" s="75"/>
      <c r="N156" s="75"/>
      <c r="O156" s="175">
        <v>0.1</v>
      </c>
      <c r="P156" s="78">
        <f t="shared" si="46"/>
        <v>1.5</v>
      </c>
      <c r="Q156" s="646">
        <f t="shared" si="47"/>
        <v>1.5</v>
      </c>
      <c r="R156" s="175">
        <v>0.5</v>
      </c>
      <c r="S156" s="78">
        <f t="shared" ref="S156:S173" si="52">R156*F156</f>
        <v>7.5</v>
      </c>
      <c r="T156" s="646">
        <f t="shared" ref="T156:T173" si="53">S156-H156</f>
        <v>6.5</v>
      </c>
      <c r="U156" s="175">
        <v>0.4</v>
      </c>
      <c r="V156" s="78">
        <f t="shared" ref="V156:V173" si="54">U156*F156</f>
        <v>6</v>
      </c>
      <c r="W156" s="648"/>
      <c r="X156" s="74"/>
      <c r="Y156" s="75"/>
      <c r="Z156" s="75"/>
      <c r="AA156" s="160">
        <f t="shared" si="48"/>
        <v>0</v>
      </c>
      <c r="AB156" s="78">
        <v>0</v>
      </c>
      <c r="AC156" s="654">
        <v>0</v>
      </c>
      <c r="AD156" s="160">
        <f t="shared" si="49"/>
        <v>4</v>
      </c>
      <c r="AE156" s="75">
        <v>4</v>
      </c>
      <c r="AF156" s="655"/>
      <c r="AG156" s="160">
        <f t="shared" si="50"/>
        <v>0</v>
      </c>
      <c r="AH156" s="75"/>
      <c r="AI156" s="655"/>
      <c r="AJ156" s="160">
        <f t="shared" si="51"/>
        <v>0</v>
      </c>
      <c r="AK156" s="78"/>
      <c r="AL156" s="654"/>
      <c r="AM156" s="78"/>
      <c r="AN156" s="587">
        <f t="shared" si="44"/>
        <v>4</v>
      </c>
    </row>
    <row r="157" spans="1:40" s="152" customFormat="1" ht="13.2" hidden="1" customHeight="1" x14ac:dyDescent="0.25">
      <c r="A157" s="78">
        <v>3</v>
      </c>
      <c r="B157" s="588" t="s">
        <v>752</v>
      </c>
      <c r="C157" s="593">
        <f t="shared" si="43"/>
        <v>40</v>
      </c>
      <c r="D157" s="78">
        <f t="shared" si="42"/>
        <v>30</v>
      </c>
      <c r="E157" s="78">
        <v>10</v>
      </c>
      <c r="F157" s="160">
        <f t="shared" si="45"/>
        <v>20</v>
      </c>
      <c r="G157" s="75"/>
      <c r="H157" s="75">
        <v>0</v>
      </c>
      <c r="I157" s="75"/>
      <c r="J157" s="75"/>
      <c r="K157" s="75">
        <v>20</v>
      </c>
      <c r="L157" s="78">
        <v>0</v>
      </c>
      <c r="M157" s="75"/>
      <c r="N157" s="75"/>
      <c r="O157" s="175">
        <v>0.1</v>
      </c>
      <c r="P157" s="78">
        <f t="shared" si="46"/>
        <v>2</v>
      </c>
      <c r="Q157" s="646">
        <f t="shared" si="47"/>
        <v>2</v>
      </c>
      <c r="R157" s="175">
        <v>0.5</v>
      </c>
      <c r="S157" s="78">
        <f t="shared" si="52"/>
        <v>10</v>
      </c>
      <c r="T157" s="646">
        <f t="shared" si="53"/>
        <v>10</v>
      </c>
      <c r="U157" s="175">
        <v>0.4</v>
      </c>
      <c r="V157" s="78">
        <f t="shared" si="54"/>
        <v>8</v>
      </c>
      <c r="W157" s="648"/>
      <c r="X157" s="75"/>
      <c r="Y157" s="75"/>
      <c r="Z157" s="75"/>
      <c r="AA157" s="160">
        <f t="shared" si="48"/>
        <v>0</v>
      </c>
      <c r="AB157" s="78">
        <v>0</v>
      </c>
      <c r="AC157" s="654">
        <v>0</v>
      </c>
      <c r="AD157" s="160">
        <f t="shared" si="49"/>
        <v>3</v>
      </c>
      <c r="AE157" s="75">
        <v>2</v>
      </c>
      <c r="AF157" s="655">
        <v>1</v>
      </c>
      <c r="AG157" s="160">
        <f t="shared" si="50"/>
        <v>0</v>
      </c>
      <c r="AH157" s="75"/>
      <c r="AI157" s="655"/>
      <c r="AJ157" s="160">
        <f t="shared" si="51"/>
        <v>0</v>
      </c>
      <c r="AK157" s="78"/>
      <c r="AL157" s="654"/>
      <c r="AM157" s="78"/>
      <c r="AN157" s="587">
        <f t="shared" si="44"/>
        <v>3</v>
      </c>
    </row>
    <row r="158" spans="1:40" s="152" customFormat="1" ht="13.2" hidden="1" customHeight="1" x14ac:dyDescent="0.25">
      <c r="A158" s="78">
        <v>4</v>
      </c>
      <c r="B158" s="588" t="s">
        <v>140</v>
      </c>
      <c r="C158" s="593">
        <f t="shared" si="43"/>
        <v>14</v>
      </c>
      <c r="D158" s="78">
        <f t="shared" si="42"/>
        <v>13</v>
      </c>
      <c r="E158" s="78">
        <v>1</v>
      </c>
      <c r="F158" s="160">
        <f t="shared" si="45"/>
        <v>12</v>
      </c>
      <c r="G158" s="75">
        <v>0</v>
      </c>
      <c r="H158" s="75">
        <v>0</v>
      </c>
      <c r="I158" s="75"/>
      <c r="J158" s="75"/>
      <c r="K158" s="75">
        <v>6</v>
      </c>
      <c r="L158" s="78">
        <v>6</v>
      </c>
      <c r="M158" s="75">
        <v>6</v>
      </c>
      <c r="N158" s="75">
        <v>0</v>
      </c>
      <c r="O158" s="175">
        <v>0.1</v>
      </c>
      <c r="P158" s="78">
        <f t="shared" si="46"/>
        <v>1.2000000000000002</v>
      </c>
      <c r="Q158" s="646">
        <f t="shared" si="47"/>
        <v>1.2000000000000002</v>
      </c>
      <c r="R158" s="175">
        <v>0.5</v>
      </c>
      <c r="S158" s="78">
        <f t="shared" si="52"/>
        <v>6</v>
      </c>
      <c r="T158" s="646">
        <f t="shared" si="53"/>
        <v>6</v>
      </c>
      <c r="U158" s="175">
        <v>0.4</v>
      </c>
      <c r="V158" s="78">
        <f t="shared" si="54"/>
        <v>4.8000000000000007</v>
      </c>
      <c r="W158" s="648">
        <v>2</v>
      </c>
      <c r="X158" s="74"/>
      <c r="Y158" s="75"/>
      <c r="Z158" s="75"/>
      <c r="AA158" s="160">
        <f t="shared" si="48"/>
        <v>0</v>
      </c>
      <c r="AB158" s="78">
        <v>0</v>
      </c>
      <c r="AC158" s="654">
        <v>0</v>
      </c>
      <c r="AD158" s="160">
        <f t="shared" si="49"/>
        <v>0</v>
      </c>
      <c r="AE158" s="75"/>
      <c r="AF158" s="655"/>
      <c r="AG158" s="160">
        <f t="shared" si="50"/>
        <v>1</v>
      </c>
      <c r="AH158" s="75"/>
      <c r="AI158" s="655">
        <v>1</v>
      </c>
      <c r="AJ158" s="160">
        <f t="shared" si="51"/>
        <v>0</v>
      </c>
      <c r="AK158" s="78"/>
      <c r="AL158" s="654"/>
      <c r="AM158" s="78"/>
      <c r="AN158" s="587">
        <f t="shared" si="44"/>
        <v>1</v>
      </c>
    </row>
    <row r="159" spans="1:40" s="152" customFormat="1" ht="13.2" hidden="1" customHeight="1" x14ac:dyDescent="0.25">
      <c r="A159" s="78">
        <v>5</v>
      </c>
      <c r="B159" s="588" t="s">
        <v>151</v>
      </c>
      <c r="C159" s="593">
        <f t="shared" si="43"/>
        <v>40</v>
      </c>
      <c r="D159" s="78">
        <f t="shared" si="42"/>
        <v>40</v>
      </c>
      <c r="E159" s="78">
        <v>0</v>
      </c>
      <c r="F159" s="160">
        <f t="shared" si="45"/>
        <v>40</v>
      </c>
      <c r="G159" s="75">
        <v>0</v>
      </c>
      <c r="H159" s="75">
        <v>0</v>
      </c>
      <c r="I159" s="75"/>
      <c r="J159" s="75"/>
      <c r="K159" s="75">
        <v>19</v>
      </c>
      <c r="L159" s="78">
        <v>21</v>
      </c>
      <c r="M159" s="75">
        <v>21</v>
      </c>
      <c r="N159" s="75">
        <v>0</v>
      </c>
      <c r="O159" s="175">
        <v>0.1</v>
      </c>
      <c r="P159" s="78">
        <f t="shared" si="46"/>
        <v>4</v>
      </c>
      <c r="Q159" s="646">
        <f t="shared" si="47"/>
        <v>4</v>
      </c>
      <c r="R159" s="175">
        <v>0.5</v>
      </c>
      <c r="S159" s="78">
        <f t="shared" si="52"/>
        <v>20</v>
      </c>
      <c r="T159" s="646">
        <f t="shared" si="53"/>
        <v>20</v>
      </c>
      <c r="U159" s="175">
        <v>0.4</v>
      </c>
      <c r="V159" s="78">
        <f t="shared" si="54"/>
        <v>16</v>
      </c>
      <c r="W159" s="648">
        <v>1</v>
      </c>
      <c r="X159" s="75"/>
      <c r="Y159" s="75"/>
      <c r="Z159" s="75"/>
      <c r="AA159" s="160">
        <f t="shared" si="48"/>
        <v>0</v>
      </c>
      <c r="AB159" s="78">
        <v>0</v>
      </c>
      <c r="AC159" s="654">
        <v>0</v>
      </c>
      <c r="AD159" s="160">
        <f t="shared" si="49"/>
        <v>0</v>
      </c>
      <c r="AE159" s="75"/>
      <c r="AF159" s="655"/>
      <c r="AG159" s="160">
        <f t="shared" si="50"/>
        <v>10</v>
      </c>
      <c r="AH159" s="75"/>
      <c r="AI159" s="655">
        <v>10</v>
      </c>
      <c r="AJ159" s="160">
        <f t="shared" si="51"/>
        <v>0</v>
      </c>
      <c r="AK159" s="78"/>
      <c r="AL159" s="654"/>
      <c r="AM159" s="78"/>
      <c r="AN159" s="587">
        <f t="shared" si="44"/>
        <v>10</v>
      </c>
    </row>
    <row r="160" spans="1:40" s="152" customFormat="1" ht="13.2" hidden="1" customHeight="1" x14ac:dyDescent="0.25">
      <c r="A160" s="78">
        <v>6</v>
      </c>
      <c r="B160" s="588" t="s">
        <v>790</v>
      </c>
      <c r="C160" s="593">
        <f t="shared" si="43"/>
        <v>11</v>
      </c>
      <c r="D160" s="78">
        <f t="shared" si="42"/>
        <v>11</v>
      </c>
      <c r="E160" s="78">
        <v>0</v>
      </c>
      <c r="F160" s="160">
        <f t="shared" si="45"/>
        <v>11</v>
      </c>
      <c r="G160" s="78">
        <v>0</v>
      </c>
      <c r="H160" s="78">
        <v>0</v>
      </c>
      <c r="I160" s="78"/>
      <c r="J160" s="78"/>
      <c r="K160" s="78">
        <v>6</v>
      </c>
      <c r="L160" s="78">
        <v>5</v>
      </c>
      <c r="M160" s="78">
        <v>5</v>
      </c>
      <c r="N160" s="78">
        <v>0</v>
      </c>
      <c r="O160" s="175">
        <v>0.1</v>
      </c>
      <c r="P160" s="78">
        <f t="shared" si="46"/>
        <v>1.1000000000000001</v>
      </c>
      <c r="Q160" s="646">
        <f t="shared" si="47"/>
        <v>1.1000000000000001</v>
      </c>
      <c r="R160" s="175">
        <v>0.5</v>
      </c>
      <c r="S160" s="78">
        <f t="shared" si="52"/>
        <v>5.5</v>
      </c>
      <c r="T160" s="646">
        <f t="shared" si="53"/>
        <v>5.5</v>
      </c>
      <c r="U160" s="175">
        <v>0.4</v>
      </c>
      <c r="V160" s="78">
        <f t="shared" si="54"/>
        <v>4.4000000000000004</v>
      </c>
      <c r="W160" s="646">
        <v>1</v>
      </c>
      <c r="X160" s="78"/>
      <c r="Y160" s="78"/>
      <c r="Z160" s="78"/>
      <c r="AA160" s="160">
        <f t="shared" si="48"/>
        <v>0</v>
      </c>
      <c r="AB160" s="78">
        <v>0</v>
      </c>
      <c r="AC160" s="654">
        <v>0</v>
      </c>
      <c r="AD160" s="160">
        <f t="shared" si="49"/>
        <v>0</v>
      </c>
      <c r="AE160" s="78"/>
      <c r="AF160" s="654"/>
      <c r="AG160" s="160">
        <f t="shared" si="50"/>
        <v>1</v>
      </c>
      <c r="AH160" s="78"/>
      <c r="AI160" s="654">
        <v>1</v>
      </c>
      <c r="AJ160" s="160">
        <f t="shared" si="51"/>
        <v>0</v>
      </c>
      <c r="AK160" s="78"/>
      <c r="AL160" s="654"/>
      <c r="AM160" s="78"/>
      <c r="AN160" s="587">
        <f t="shared" si="44"/>
        <v>1</v>
      </c>
    </row>
    <row r="161" spans="1:40" s="152" customFormat="1" ht="13.2" hidden="1" customHeight="1" x14ac:dyDescent="0.25">
      <c r="A161" s="78">
        <v>7</v>
      </c>
      <c r="B161" s="588" t="s">
        <v>749</v>
      </c>
      <c r="C161" s="593">
        <f t="shared" si="43"/>
        <v>30</v>
      </c>
      <c r="D161" s="78">
        <f t="shared" si="42"/>
        <v>28</v>
      </c>
      <c r="E161" s="78">
        <v>2</v>
      </c>
      <c r="F161" s="160">
        <f t="shared" si="45"/>
        <v>26</v>
      </c>
      <c r="G161" s="78">
        <v>0</v>
      </c>
      <c r="H161" s="78">
        <v>0</v>
      </c>
      <c r="I161" s="78"/>
      <c r="J161" s="78"/>
      <c r="K161" s="78">
        <v>11</v>
      </c>
      <c r="L161" s="78">
        <v>15</v>
      </c>
      <c r="M161" s="78">
        <v>15</v>
      </c>
      <c r="N161" s="78">
        <v>0</v>
      </c>
      <c r="O161" s="175">
        <v>0.1</v>
      </c>
      <c r="P161" s="78">
        <f t="shared" si="46"/>
        <v>2.6</v>
      </c>
      <c r="Q161" s="646">
        <f t="shared" si="47"/>
        <v>2.6</v>
      </c>
      <c r="R161" s="175">
        <v>0.5</v>
      </c>
      <c r="S161" s="78">
        <f t="shared" si="52"/>
        <v>13</v>
      </c>
      <c r="T161" s="646">
        <f t="shared" si="53"/>
        <v>13</v>
      </c>
      <c r="U161" s="175">
        <v>0.4</v>
      </c>
      <c r="V161" s="78">
        <f t="shared" si="54"/>
        <v>10.4</v>
      </c>
      <c r="W161" s="646">
        <v>3</v>
      </c>
      <c r="X161" s="78"/>
      <c r="Y161" s="78"/>
      <c r="Z161" s="78"/>
      <c r="AA161" s="160">
        <f t="shared" si="48"/>
        <v>0</v>
      </c>
      <c r="AB161" s="78">
        <v>0</v>
      </c>
      <c r="AC161" s="654">
        <v>0</v>
      </c>
      <c r="AD161" s="160">
        <f t="shared" si="49"/>
        <v>0</v>
      </c>
      <c r="AE161" s="78"/>
      <c r="AF161" s="654"/>
      <c r="AG161" s="160">
        <f t="shared" si="50"/>
        <v>5</v>
      </c>
      <c r="AH161" s="78"/>
      <c r="AI161" s="654">
        <v>5</v>
      </c>
      <c r="AJ161" s="160">
        <f t="shared" si="51"/>
        <v>0</v>
      </c>
      <c r="AK161" s="78"/>
      <c r="AL161" s="654"/>
      <c r="AM161" s="78"/>
      <c r="AN161" s="587">
        <f t="shared" si="44"/>
        <v>5</v>
      </c>
    </row>
    <row r="162" spans="1:40" s="152" customFormat="1" ht="13.2" hidden="1" customHeight="1" x14ac:dyDescent="0.25">
      <c r="A162" s="78">
        <v>8</v>
      </c>
      <c r="B162" s="588" t="s">
        <v>791</v>
      </c>
      <c r="C162" s="593">
        <f t="shared" si="43"/>
        <v>0</v>
      </c>
      <c r="D162" s="78">
        <f t="shared" si="42"/>
        <v>0</v>
      </c>
      <c r="E162" s="78"/>
      <c r="F162" s="160">
        <f t="shared" si="45"/>
        <v>0</v>
      </c>
      <c r="G162" s="78">
        <v>0</v>
      </c>
      <c r="H162" s="78">
        <v>0</v>
      </c>
      <c r="I162" s="78"/>
      <c r="J162" s="78"/>
      <c r="K162" s="78">
        <v>0</v>
      </c>
      <c r="L162" s="78">
        <v>0</v>
      </c>
      <c r="M162" s="78">
        <v>0</v>
      </c>
      <c r="N162" s="78">
        <v>0</v>
      </c>
      <c r="O162" s="175">
        <v>0.1</v>
      </c>
      <c r="P162" s="78">
        <f t="shared" si="46"/>
        <v>0</v>
      </c>
      <c r="Q162" s="646">
        <f t="shared" si="47"/>
        <v>0</v>
      </c>
      <c r="R162" s="175">
        <v>0.5</v>
      </c>
      <c r="S162" s="78">
        <f t="shared" si="52"/>
        <v>0</v>
      </c>
      <c r="T162" s="646">
        <f t="shared" si="53"/>
        <v>0</v>
      </c>
      <c r="U162" s="175">
        <v>0.4</v>
      </c>
      <c r="V162" s="78">
        <f t="shared" si="54"/>
        <v>0</v>
      </c>
      <c r="W162" s="646"/>
      <c r="X162" s="78"/>
      <c r="Y162" s="78"/>
      <c r="Z162" s="78"/>
      <c r="AA162" s="160">
        <f t="shared" si="48"/>
        <v>0</v>
      </c>
      <c r="AB162" s="78">
        <v>0</v>
      </c>
      <c r="AC162" s="654">
        <v>0</v>
      </c>
      <c r="AD162" s="160">
        <f t="shared" si="49"/>
        <v>0</v>
      </c>
      <c r="AE162" s="78"/>
      <c r="AF162" s="654"/>
      <c r="AG162" s="160">
        <f t="shared" si="50"/>
        <v>0</v>
      </c>
      <c r="AH162" s="78"/>
      <c r="AI162" s="654"/>
      <c r="AJ162" s="160">
        <f t="shared" si="51"/>
        <v>0</v>
      </c>
      <c r="AK162" s="78"/>
      <c r="AL162" s="654"/>
      <c r="AM162" s="78"/>
      <c r="AN162" s="587">
        <f t="shared" si="44"/>
        <v>0</v>
      </c>
    </row>
    <row r="163" spans="1:40" s="152" customFormat="1" ht="13.2" hidden="1" customHeight="1" x14ac:dyDescent="0.25">
      <c r="A163" s="78">
        <v>9</v>
      </c>
      <c r="B163" s="588" t="s">
        <v>727</v>
      </c>
      <c r="C163" s="593">
        <f t="shared" si="43"/>
        <v>34</v>
      </c>
      <c r="D163" s="78">
        <f t="shared" si="42"/>
        <v>21</v>
      </c>
      <c r="E163" s="78">
        <v>13</v>
      </c>
      <c r="F163" s="160">
        <f t="shared" si="45"/>
        <v>8</v>
      </c>
      <c r="G163" s="78">
        <v>0</v>
      </c>
      <c r="H163" s="78">
        <v>1</v>
      </c>
      <c r="I163" s="78"/>
      <c r="J163" s="78"/>
      <c r="K163" s="78">
        <v>7</v>
      </c>
      <c r="L163" s="78">
        <v>0</v>
      </c>
      <c r="M163" s="78">
        <v>0</v>
      </c>
      <c r="N163" s="78">
        <v>0</v>
      </c>
      <c r="O163" s="175">
        <v>0.1</v>
      </c>
      <c r="P163" s="78">
        <f t="shared" si="46"/>
        <v>0.8</v>
      </c>
      <c r="Q163" s="646">
        <f t="shared" si="47"/>
        <v>0.8</v>
      </c>
      <c r="R163" s="175">
        <v>0.5</v>
      </c>
      <c r="S163" s="78">
        <f t="shared" si="52"/>
        <v>4</v>
      </c>
      <c r="T163" s="646">
        <f t="shared" si="53"/>
        <v>3</v>
      </c>
      <c r="U163" s="175">
        <v>0.4</v>
      </c>
      <c r="V163" s="78">
        <f t="shared" si="54"/>
        <v>3.2</v>
      </c>
      <c r="W163" s="646"/>
      <c r="X163" s="78"/>
      <c r="Y163" s="78"/>
      <c r="Z163" s="78"/>
      <c r="AA163" s="160">
        <f t="shared" si="48"/>
        <v>0</v>
      </c>
      <c r="AB163" s="78">
        <v>0</v>
      </c>
      <c r="AC163" s="654">
        <v>0</v>
      </c>
      <c r="AD163" s="160">
        <f t="shared" si="49"/>
        <v>2</v>
      </c>
      <c r="AE163" s="78">
        <v>1</v>
      </c>
      <c r="AF163" s="654">
        <v>1</v>
      </c>
      <c r="AG163" s="160">
        <f t="shared" si="50"/>
        <v>0</v>
      </c>
      <c r="AH163" s="78"/>
      <c r="AI163" s="654"/>
      <c r="AJ163" s="160">
        <f t="shared" si="51"/>
        <v>0</v>
      </c>
      <c r="AK163" s="78"/>
      <c r="AL163" s="654"/>
      <c r="AM163" s="78"/>
      <c r="AN163" s="587">
        <f t="shared" si="44"/>
        <v>2</v>
      </c>
    </row>
    <row r="164" spans="1:40" s="152" customFormat="1" ht="13.2" hidden="1" customHeight="1" x14ac:dyDescent="0.25">
      <c r="A164" s="78">
        <v>10</v>
      </c>
      <c r="B164" s="588" t="s">
        <v>792</v>
      </c>
      <c r="C164" s="593">
        <f t="shared" si="43"/>
        <v>4</v>
      </c>
      <c r="D164" s="78">
        <f t="shared" si="42"/>
        <v>4</v>
      </c>
      <c r="E164" s="78">
        <v>0</v>
      </c>
      <c r="F164" s="160">
        <f t="shared" si="45"/>
        <v>4</v>
      </c>
      <c r="G164" s="78">
        <v>0</v>
      </c>
      <c r="H164" s="78">
        <v>0</v>
      </c>
      <c r="I164" s="78"/>
      <c r="J164" s="78"/>
      <c r="K164" s="78">
        <v>0</v>
      </c>
      <c r="L164" s="78">
        <v>4</v>
      </c>
      <c r="M164" s="78">
        <v>4</v>
      </c>
      <c r="N164" s="78"/>
      <c r="O164" s="175">
        <v>0.1</v>
      </c>
      <c r="P164" s="78">
        <f t="shared" si="46"/>
        <v>0.4</v>
      </c>
      <c r="Q164" s="646">
        <f t="shared" si="47"/>
        <v>0.4</v>
      </c>
      <c r="R164" s="175">
        <v>0.5</v>
      </c>
      <c r="S164" s="78">
        <f t="shared" si="52"/>
        <v>2</v>
      </c>
      <c r="T164" s="646">
        <f t="shared" si="53"/>
        <v>2</v>
      </c>
      <c r="U164" s="175">
        <v>0.4</v>
      </c>
      <c r="V164" s="78">
        <f t="shared" si="54"/>
        <v>1.6</v>
      </c>
      <c r="W164" s="646"/>
      <c r="X164" s="78"/>
      <c r="Y164" s="78"/>
      <c r="Z164" s="78"/>
      <c r="AA164" s="160">
        <f t="shared" si="48"/>
        <v>0</v>
      </c>
      <c r="AB164" s="78">
        <v>0</v>
      </c>
      <c r="AC164" s="654">
        <v>0</v>
      </c>
      <c r="AD164" s="160">
        <f t="shared" si="49"/>
        <v>0</v>
      </c>
      <c r="AE164" s="78"/>
      <c r="AF164" s="654"/>
      <c r="AG164" s="160">
        <f t="shared" si="50"/>
        <v>0</v>
      </c>
      <c r="AH164" s="78"/>
      <c r="AI164" s="654"/>
      <c r="AJ164" s="160">
        <f t="shared" si="51"/>
        <v>0</v>
      </c>
      <c r="AK164" s="78"/>
      <c r="AL164" s="654"/>
      <c r="AM164" s="78"/>
      <c r="AN164" s="587">
        <f t="shared" si="44"/>
        <v>0</v>
      </c>
    </row>
    <row r="165" spans="1:40" s="152" customFormat="1" ht="13.2" hidden="1" customHeight="1" x14ac:dyDescent="0.25">
      <c r="A165" s="78">
        <v>11</v>
      </c>
      <c r="B165" s="588" t="s">
        <v>728</v>
      </c>
      <c r="C165" s="593">
        <f t="shared" si="43"/>
        <v>23</v>
      </c>
      <c r="D165" s="78">
        <f t="shared" si="42"/>
        <v>20</v>
      </c>
      <c r="E165" s="78">
        <v>3</v>
      </c>
      <c r="F165" s="160">
        <f t="shared" si="45"/>
        <v>17</v>
      </c>
      <c r="G165" s="78">
        <v>0</v>
      </c>
      <c r="H165" s="78">
        <v>0</v>
      </c>
      <c r="I165" s="78"/>
      <c r="J165" s="78"/>
      <c r="K165" s="78">
        <v>17</v>
      </c>
      <c r="L165" s="78">
        <v>0</v>
      </c>
      <c r="M165" s="78">
        <v>0</v>
      </c>
      <c r="N165" s="78">
        <v>0</v>
      </c>
      <c r="O165" s="175">
        <v>0.1</v>
      </c>
      <c r="P165" s="78">
        <f t="shared" si="46"/>
        <v>1.7000000000000002</v>
      </c>
      <c r="Q165" s="646">
        <f t="shared" si="47"/>
        <v>1.7000000000000002</v>
      </c>
      <c r="R165" s="175">
        <v>0.5</v>
      </c>
      <c r="S165" s="78">
        <f t="shared" si="52"/>
        <v>8.5</v>
      </c>
      <c r="T165" s="646">
        <f t="shared" si="53"/>
        <v>8.5</v>
      </c>
      <c r="U165" s="175">
        <v>0.4</v>
      </c>
      <c r="V165" s="78">
        <f t="shared" si="54"/>
        <v>6.8000000000000007</v>
      </c>
      <c r="W165" s="646"/>
      <c r="X165" s="78"/>
      <c r="Y165" s="78"/>
      <c r="Z165" s="78"/>
      <c r="AA165" s="160">
        <f t="shared" si="48"/>
        <v>0</v>
      </c>
      <c r="AB165" s="78">
        <v>0</v>
      </c>
      <c r="AC165" s="654">
        <v>0</v>
      </c>
      <c r="AD165" s="160">
        <f t="shared" si="49"/>
        <v>0</v>
      </c>
      <c r="AE165" s="78"/>
      <c r="AF165" s="654"/>
      <c r="AG165" s="160">
        <f t="shared" si="50"/>
        <v>0</v>
      </c>
      <c r="AH165" s="78"/>
      <c r="AI165" s="654"/>
      <c r="AJ165" s="160">
        <f t="shared" si="51"/>
        <v>0</v>
      </c>
      <c r="AK165" s="78"/>
      <c r="AL165" s="654"/>
      <c r="AM165" s="78"/>
      <c r="AN165" s="587">
        <f t="shared" si="44"/>
        <v>0</v>
      </c>
    </row>
    <row r="166" spans="1:40" s="152" customFormat="1" ht="13.2" hidden="1" customHeight="1" x14ac:dyDescent="0.25">
      <c r="A166" s="78">
        <v>12</v>
      </c>
      <c r="B166" s="588" t="s">
        <v>793</v>
      </c>
      <c r="C166" s="593">
        <f t="shared" si="43"/>
        <v>7</v>
      </c>
      <c r="D166" s="78">
        <f t="shared" si="42"/>
        <v>5</v>
      </c>
      <c r="E166" s="78">
        <v>2</v>
      </c>
      <c r="F166" s="160">
        <f t="shared" si="45"/>
        <v>3</v>
      </c>
      <c r="G166" s="78">
        <v>0</v>
      </c>
      <c r="H166" s="78">
        <v>0</v>
      </c>
      <c r="I166" s="78"/>
      <c r="J166" s="78"/>
      <c r="K166" s="78">
        <v>3</v>
      </c>
      <c r="L166" s="78">
        <v>0</v>
      </c>
      <c r="M166" s="78">
        <v>0</v>
      </c>
      <c r="N166" s="78">
        <v>0</v>
      </c>
      <c r="O166" s="175">
        <v>0.1</v>
      </c>
      <c r="P166" s="78">
        <f t="shared" si="46"/>
        <v>0.30000000000000004</v>
      </c>
      <c r="Q166" s="646">
        <f t="shared" si="47"/>
        <v>0.30000000000000004</v>
      </c>
      <c r="R166" s="175">
        <v>0.5</v>
      </c>
      <c r="S166" s="78">
        <f t="shared" si="52"/>
        <v>1.5</v>
      </c>
      <c r="T166" s="646">
        <f t="shared" si="53"/>
        <v>1.5</v>
      </c>
      <c r="U166" s="175">
        <v>0.4</v>
      </c>
      <c r="V166" s="78">
        <f t="shared" si="54"/>
        <v>1.2000000000000002</v>
      </c>
      <c r="W166" s="646"/>
      <c r="X166" s="78"/>
      <c r="Y166" s="78"/>
      <c r="Z166" s="78"/>
      <c r="AA166" s="160">
        <f t="shared" si="48"/>
        <v>0</v>
      </c>
      <c r="AB166" s="78">
        <v>0</v>
      </c>
      <c r="AC166" s="654">
        <v>0</v>
      </c>
      <c r="AD166" s="160">
        <f t="shared" si="49"/>
        <v>0</v>
      </c>
      <c r="AE166" s="78"/>
      <c r="AF166" s="654"/>
      <c r="AG166" s="160">
        <f t="shared" si="50"/>
        <v>0</v>
      </c>
      <c r="AH166" s="78"/>
      <c r="AI166" s="654"/>
      <c r="AJ166" s="160">
        <f t="shared" si="51"/>
        <v>0</v>
      </c>
      <c r="AK166" s="78"/>
      <c r="AL166" s="654"/>
      <c r="AM166" s="78"/>
      <c r="AN166" s="587">
        <f t="shared" si="44"/>
        <v>0</v>
      </c>
    </row>
    <row r="167" spans="1:40" s="152" customFormat="1" ht="13.2" hidden="1" customHeight="1" x14ac:dyDescent="0.25">
      <c r="A167" s="78">
        <v>13</v>
      </c>
      <c r="B167" s="588" t="s">
        <v>726</v>
      </c>
      <c r="C167" s="593">
        <f t="shared" si="43"/>
        <v>18</v>
      </c>
      <c r="D167" s="78">
        <f t="shared" si="42"/>
        <v>13</v>
      </c>
      <c r="E167" s="78">
        <v>5</v>
      </c>
      <c r="F167" s="160">
        <f t="shared" si="45"/>
        <v>8</v>
      </c>
      <c r="G167" s="78">
        <v>0</v>
      </c>
      <c r="H167" s="78">
        <v>0</v>
      </c>
      <c r="I167" s="78"/>
      <c r="J167" s="78"/>
      <c r="K167" s="78">
        <v>8</v>
      </c>
      <c r="L167" s="78">
        <v>0</v>
      </c>
      <c r="M167" s="78">
        <v>0</v>
      </c>
      <c r="N167" s="78">
        <v>0</v>
      </c>
      <c r="O167" s="175">
        <v>0.1</v>
      </c>
      <c r="P167" s="78">
        <f t="shared" si="46"/>
        <v>0.8</v>
      </c>
      <c r="Q167" s="646">
        <f t="shared" si="47"/>
        <v>0.8</v>
      </c>
      <c r="R167" s="175">
        <v>0.5</v>
      </c>
      <c r="S167" s="78">
        <f t="shared" si="52"/>
        <v>4</v>
      </c>
      <c r="T167" s="646">
        <f t="shared" si="53"/>
        <v>4</v>
      </c>
      <c r="U167" s="175">
        <v>0.4</v>
      </c>
      <c r="V167" s="78">
        <f t="shared" si="54"/>
        <v>3.2</v>
      </c>
      <c r="W167" s="646"/>
      <c r="X167" s="78"/>
      <c r="Y167" s="78"/>
      <c r="Z167" s="78"/>
      <c r="AA167" s="160">
        <f t="shared" si="48"/>
        <v>0</v>
      </c>
      <c r="AB167" s="78">
        <v>0</v>
      </c>
      <c r="AC167" s="654">
        <v>0</v>
      </c>
      <c r="AD167" s="160">
        <f t="shared" si="49"/>
        <v>1</v>
      </c>
      <c r="AE167" s="78">
        <v>1</v>
      </c>
      <c r="AF167" s="654"/>
      <c r="AG167" s="160">
        <f t="shared" si="50"/>
        <v>0</v>
      </c>
      <c r="AH167" s="78"/>
      <c r="AI167" s="654"/>
      <c r="AJ167" s="160">
        <f t="shared" si="51"/>
        <v>0</v>
      </c>
      <c r="AK167" s="78"/>
      <c r="AL167" s="654"/>
      <c r="AM167" s="78"/>
      <c r="AN167" s="587">
        <f t="shared" si="44"/>
        <v>1</v>
      </c>
    </row>
    <row r="168" spans="1:40" s="590" customFormat="1" ht="26.4" hidden="1" customHeight="1" x14ac:dyDescent="0.3">
      <c r="A168" s="78">
        <v>14</v>
      </c>
      <c r="B168" s="588" t="s">
        <v>794</v>
      </c>
      <c r="C168" s="593">
        <f t="shared" si="43"/>
        <v>0</v>
      </c>
      <c r="D168" s="78">
        <f t="shared" si="42"/>
        <v>0</v>
      </c>
      <c r="E168" s="78">
        <v>0</v>
      </c>
      <c r="F168" s="160">
        <f t="shared" si="45"/>
        <v>0</v>
      </c>
      <c r="G168" s="78">
        <v>0</v>
      </c>
      <c r="H168" s="78">
        <v>0</v>
      </c>
      <c r="I168" s="78"/>
      <c r="J168" s="78"/>
      <c r="K168" s="78">
        <v>0</v>
      </c>
      <c r="L168" s="78">
        <v>0</v>
      </c>
      <c r="M168" s="78">
        <v>0</v>
      </c>
      <c r="N168" s="78">
        <v>0</v>
      </c>
      <c r="O168" s="175">
        <v>0.1</v>
      </c>
      <c r="P168" s="78">
        <f t="shared" si="46"/>
        <v>0</v>
      </c>
      <c r="Q168" s="646">
        <f t="shared" si="47"/>
        <v>0</v>
      </c>
      <c r="R168" s="175">
        <v>0.5</v>
      </c>
      <c r="S168" s="78">
        <f t="shared" si="52"/>
        <v>0</v>
      </c>
      <c r="T168" s="646">
        <f t="shared" si="53"/>
        <v>0</v>
      </c>
      <c r="U168" s="175">
        <v>0.4</v>
      </c>
      <c r="V168" s="78">
        <f t="shared" si="54"/>
        <v>0</v>
      </c>
      <c r="W168" s="646"/>
      <c r="X168" s="78"/>
      <c r="Y168" s="78">
        <v>1</v>
      </c>
      <c r="Z168" s="78">
        <v>0</v>
      </c>
      <c r="AA168" s="160">
        <f t="shared" si="48"/>
        <v>0</v>
      </c>
      <c r="AB168" s="78">
        <v>0</v>
      </c>
      <c r="AC168" s="654">
        <v>0</v>
      </c>
      <c r="AD168" s="160">
        <f t="shared" si="49"/>
        <v>0</v>
      </c>
      <c r="AE168" s="78"/>
      <c r="AF168" s="654"/>
      <c r="AG168" s="160">
        <f t="shared" si="50"/>
        <v>0</v>
      </c>
      <c r="AH168" s="78"/>
      <c r="AI168" s="654"/>
      <c r="AJ168" s="160">
        <f t="shared" si="51"/>
        <v>1</v>
      </c>
      <c r="AK168" s="78"/>
      <c r="AL168" s="654">
        <v>1</v>
      </c>
      <c r="AM168" s="78"/>
      <c r="AN168" s="587">
        <f t="shared" si="44"/>
        <v>1</v>
      </c>
    </row>
    <row r="169" spans="1:40" s="152" customFormat="1" ht="13.2" hidden="1" customHeight="1" x14ac:dyDescent="0.25">
      <c r="A169" s="78">
        <v>15</v>
      </c>
      <c r="B169" s="588" t="s">
        <v>41</v>
      </c>
      <c r="C169" s="593">
        <f t="shared" si="43"/>
        <v>1</v>
      </c>
      <c r="D169" s="78">
        <f t="shared" si="42"/>
        <v>1</v>
      </c>
      <c r="E169" s="78">
        <v>0</v>
      </c>
      <c r="F169" s="160">
        <f t="shared" si="45"/>
        <v>1</v>
      </c>
      <c r="G169" s="78">
        <v>0</v>
      </c>
      <c r="H169" s="78">
        <v>0</v>
      </c>
      <c r="I169" s="78"/>
      <c r="J169" s="78"/>
      <c r="K169" s="78">
        <v>0</v>
      </c>
      <c r="L169" s="78">
        <v>1</v>
      </c>
      <c r="M169" s="78">
        <v>0</v>
      </c>
      <c r="N169" s="78">
        <v>1</v>
      </c>
      <c r="O169" s="175">
        <v>0.1</v>
      </c>
      <c r="P169" s="78">
        <f t="shared" si="46"/>
        <v>0.1</v>
      </c>
      <c r="Q169" s="646">
        <f t="shared" si="47"/>
        <v>0.1</v>
      </c>
      <c r="R169" s="175">
        <v>0.5</v>
      </c>
      <c r="S169" s="78">
        <f t="shared" si="52"/>
        <v>0.5</v>
      </c>
      <c r="T169" s="646">
        <f t="shared" si="53"/>
        <v>0.5</v>
      </c>
      <c r="U169" s="175">
        <v>0.4</v>
      </c>
      <c r="V169" s="78">
        <f t="shared" si="54"/>
        <v>0.4</v>
      </c>
      <c r="W169" s="646"/>
      <c r="X169" s="78"/>
      <c r="Y169" s="78"/>
      <c r="Z169" s="78"/>
      <c r="AA169" s="160">
        <f t="shared" si="48"/>
        <v>0</v>
      </c>
      <c r="AB169" s="78">
        <v>0</v>
      </c>
      <c r="AC169" s="654">
        <v>0</v>
      </c>
      <c r="AD169" s="160">
        <f t="shared" si="49"/>
        <v>0</v>
      </c>
      <c r="AE169" s="78"/>
      <c r="AF169" s="654"/>
      <c r="AG169" s="160">
        <f t="shared" si="50"/>
        <v>0</v>
      </c>
      <c r="AH169" s="78"/>
      <c r="AI169" s="654"/>
      <c r="AJ169" s="160">
        <f t="shared" si="51"/>
        <v>0</v>
      </c>
      <c r="AK169" s="78"/>
      <c r="AL169" s="654"/>
      <c r="AM169" s="78"/>
      <c r="AN169" s="587">
        <f t="shared" si="44"/>
        <v>0</v>
      </c>
    </row>
    <row r="170" spans="1:40" s="590" customFormat="1" ht="13.2" hidden="1" customHeight="1" x14ac:dyDescent="0.3">
      <c r="A170" s="78">
        <v>16</v>
      </c>
      <c r="B170" s="588" t="s">
        <v>795</v>
      </c>
      <c r="C170" s="593">
        <f t="shared" si="43"/>
        <v>0</v>
      </c>
      <c r="D170" s="78">
        <f t="shared" si="42"/>
        <v>0</v>
      </c>
      <c r="E170" s="78">
        <v>0</v>
      </c>
      <c r="F170" s="160">
        <f t="shared" si="45"/>
        <v>0</v>
      </c>
      <c r="G170" s="78">
        <v>0</v>
      </c>
      <c r="H170" s="78">
        <v>0</v>
      </c>
      <c r="I170" s="78"/>
      <c r="J170" s="78"/>
      <c r="K170" s="78">
        <v>0</v>
      </c>
      <c r="L170" s="78">
        <v>0</v>
      </c>
      <c r="M170" s="78">
        <v>0</v>
      </c>
      <c r="N170" s="78">
        <v>0</v>
      </c>
      <c r="O170" s="175">
        <v>0.1</v>
      </c>
      <c r="P170" s="78">
        <f t="shared" si="46"/>
        <v>0</v>
      </c>
      <c r="Q170" s="646">
        <f t="shared" si="47"/>
        <v>0</v>
      </c>
      <c r="R170" s="175">
        <v>0.5</v>
      </c>
      <c r="S170" s="78">
        <f t="shared" si="52"/>
        <v>0</v>
      </c>
      <c r="T170" s="646">
        <f t="shared" si="53"/>
        <v>0</v>
      </c>
      <c r="U170" s="175">
        <v>0.4</v>
      </c>
      <c r="V170" s="78">
        <f t="shared" si="54"/>
        <v>0</v>
      </c>
      <c r="W170" s="646"/>
      <c r="X170" s="78"/>
      <c r="Y170" s="78"/>
      <c r="Z170" s="78"/>
      <c r="AA170" s="160">
        <f t="shared" si="48"/>
        <v>0</v>
      </c>
      <c r="AB170" s="78">
        <v>0</v>
      </c>
      <c r="AC170" s="654">
        <v>0</v>
      </c>
      <c r="AD170" s="160">
        <f t="shared" si="49"/>
        <v>0</v>
      </c>
      <c r="AE170" s="78"/>
      <c r="AF170" s="654"/>
      <c r="AG170" s="160">
        <f t="shared" si="50"/>
        <v>0</v>
      </c>
      <c r="AH170" s="78"/>
      <c r="AI170" s="654"/>
      <c r="AJ170" s="160">
        <f t="shared" si="51"/>
        <v>0</v>
      </c>
      <c r="AK170" s="78"/>
      <c r="AL170" s="654"/>
      <c r="AM170" s="78"/>
      <c r="AN170" s="587">
        <f t="shared" si="44"/>
        <v>0</v>
      </c>
    </row>
    <row r="171" spans="1:40" s="152" customFormat="1" ht="13.2" hidden="1" customHeight="1" x14ac:dyDescent="0.25">
      <c r="A171" s="78">
        <v>17</v>
      </c>
      <c r="B171" s="588" t="s">
        <v>725</v>
      </c>
      <c r="C171" s="593">
        <f t="shared" si="43"/>
        <v>25</v>
      </c>
      <c r="D171" s="78">
        <f t="shared" si="42"/>
        <v>22</v>
      </c>
      <c r="E171" s="78">
        <v>3</v>
      </c>
      <c r="F171" s="160">
        <f t="shared" si="45"/>
        <v>19</v>
      </c>
      <c r="G171" s="78">
        <v>0</v>
      </c>
      <c r="H171" s="78">
        <v>1</v>
      </c>
      <c r="I171" s="78"/>
      <c r="J171" s="78"/>
      <c r="K171" s="78">
        <v>15</v>
      </c>
      <c r="L171" s="78">
        <v>3</v>
      </c>
      <c r="M171" s="78">
        <v>3</v>
      </c>
      <c r="N171" s="78">
        <v>0</v>
      </c>
      <c r="O171" s="175">
        <v>0.1</v>
      </c>
      <c r="P171" s="78">
        <f t="shared" si="46"/>
        <v>1.9000000000000001</v>
      </c>
      <c r="Q171" s="646">
        <f t="shared" si="47"/>
        <v>1.9000000000000001</v>
      </c>
      <c r="R171" s="175">
        <v>0.5</v>
      </c>
      <c r="S171" s="78">
        <f t="shared" si="52"/>
        <v>9.5</v>
      </c>
      <c r="T171" s="646">
        <f t="shared" si="53"/>
        <v>8.5</v>
      </c>
      <c r="U171" s="175">
        <v>0.4</v>
      </c>
      <c r="V171" s="78">
        <f t="shared" si="54"/>
        <v>7.6000000000000005</v>
      </c>
      <c r="W171" s="646"/>
      <c r="X171" s="78"/>
      <c r="Y171" s="78"/>
      <c r="Z171" s="78"/>
      <c r="AA171" s="160">
        <f t="shared" si="48"/>
        <v>0</v>
      </c>
      <c r="AB171" s="78">
        <v>0</v>
      </c>
      <c r="AC171" s="654">
        <v>0</v>
      </c>
      <c r="AD171" s="160">
        <f t="shared" si="49"/>
        <v>0</v>
      </c>
      <c r="AE171" s="78"/>
      <c r="AF171" s="654"/>
      <c r="AG171" s="160">
        <f t="shared" si="50"/>
        <v>0</v>
      </c>
      <c r="AH171" s="78"/>
      <c r="AI171" s="654">
        <v>0</v>
      </c>
      <c r="AJ171" s="160">
        <f t="shared" si="51"/>
        <v>0</v>
      </c>
      <c r="AK171" s="78"/>
      <c r="AL171" s="654"/>
      <c r="AM171" s="78"/>
      <c r="AN171" s="587">
        <f t="shared" si="44"/>
        <v>0</v>
      </c>
    </row>
    <row r="172" spans="1:40" s="590" customFormat="1" ht="13.2" hidden="1" customHeight="1" x14ac:dyDescent="0.3">
      <c r="A172" s="78">
        <v>18</v>
      </c>
      <c r="B172" s="588" t="s">
        <v>796</v>
      </c>
      <c r="C172" s="593">
        <f t="shared" si="43"/>
        <v>0</v>
      </c>
      <c r="D172" s="78">
        <f t="shared" si="42"/>
        <v>0</v>
      </c>
      <c r="E172" s="78">
        <v>0</v>
      </c>
      <c r="F172" s="160">
        <f t="shared" si="45"/>
        <v>0</v>
      </c>
      <c r="G172" s="78">
        <v>0</v>
      </c>
      <c r="H172" s="78">
        <v>0</v>
      </c>
      <c r="I172" s="78"/>
      <c r="J172" s="78"/>
      <c r="K172" s="78">
        <v>0</v>
      </c>
      <c r="L172" s="78">
        <v>0</v>
      </c>
      <c r="M172" s="78">
        <v>0</v>
      </c>
      <c r="N172" s="78">
        <v>0</v>
      </c>
      <c r="O172" s="175">
        <v>0.1</v>
      </c>
      <c r="P172" s="78">
        <f t="shared" si="46"/>
        <v>0</v>
      </c>
      <c r="Q172" s="646">
        <f t="shared" si="47"/>
        <v>0</v>
      </c>
      <c r="R172" s="175">
        <v>0.5</v>
      </c>
      <c r="S172" s="78">
        <f t="shared" si="52"/>
        <v>0</v>
      </c>
      <c r="T172" s="646">
        <f t="shared" si="53"/>
        <v>0</v>
      </c>
      <c r="U172" s="175">
        <v>0.4</v>
      </c>
      <c r="V172" s="78">
        <f t="shared" si="54"/>
        <v>0</v>
      </c>
      <c r="W172" s="646"/>
      <c r="X172" s="78"/>
      <c r="Y172" s="78"/>
      <c r="Z172" s="78"/>
      <c r="AA172" s="160">
        <f t="shared" si="48"/>
        <v>0</v>
      </c>
      <c r="AB172" s="78">
        <v>0</v>
      </c>
      <c r="AC172" s="654">
        <v>0</v>
      </c>
      <c r="AD172" s="160">
        <f t="shared" si="49"/>
        <v>0</v>
      </c>
      <c r="AE172" s="78"/>
      <c r="AF172" s="654"/>
      <c r="AG172" s="160">
        <f t="shared" si="50"/>
        <v>0</v>
      </c>
      <c r="AH172" s="78"/>
      <c r="AI172" s="654"/>
      <c r="AJ172" s="160">
        <f t="shared" si="51"/>
        <v>0</v>
      </c>
      <c r="AK172" s="78"/>
      <c r="AL172" s="654"/>
      <c r="AM172" s="78"/>
      <c r="AN172" s="587">
        <f t="shared" si="44"/>
        <v>0</v>
      </c>
    </row>
    <row r="173" spans="1:40" s="152" customFormat="1" ht="26.4" hidden="1" customHeight="1" x14ac:dyDescent="0.25">
      <c r="A173" s="78">
        <v>19</v>
      </c>
      <c r="B173" s="588" t="s">
        <v>797</v>
      </c>
      <c r="C173" s="593">
        <f t="shared" si="43"/>
        <v>2</v>
      </c>
      <c r="D173" s="78">
        <f t="shared" si="42"/>
        <v>2</v>
      </c>
      <c r="E173" s="78">
        <v>0</v>
      </c>
      <c r="F173" s="160">
        <f t="shared" si="45"/>
        <v>2</v>
      </c>
      <c r="G173" s="78">
        <v>0</v>
      </c>
      <c r="H173" s="78">
        <v>0</v>
      </c>
      <c r="I173" s="78"/>
      <c r="J173" s="78"/>
      <c r="K173" s="78">
        <v>0</v>
      </c>
      <c r="L173" s="78">
        <v>2</v>
      </c>
      <c r="M173" s="78">
        <v>0</v>
      </c>
      <c r="N173" s="78">
        <v>2</v>
      </c>
      <c r="O173" s="175">
        <v>0.1</v>
      </c>
      <c r="P173" s="78">
        <f t="shared" si="46"/>
        <v>0.2</v>
      </c>
      <c r="Q173" s="646">
        <f t="shared" si="47"/>
        <v>0.2</v>
      </c>
      <c r="R173" s="175">
        <v>0.5</v>
      </c>
      <c r="S173" s="78">
        <f t="shared" si="52"/>
        <v>1</v>
      </c>
      <c r="T173" s="646">
        <f t="shared" si="53"/>
        <v>1</v>
      </c>
      <c r="U173" s="175">
        <v>0.4</v>
      </c>
      <c r="V173" s="78">
        <f t="shared" si="54"/>
        <v>0.8</v>
      </c>
      <c r="W173" s="646"/>
      <c r="X173" s="78"/>
      <c r="Y173" s="78"/>
      <c r="Z173" s="78"/>
      <c r="AA173" s="160">
        <f t="shared" si="48"/>
        <v>0</v>
      </c>
      <c r="AB173" s="78">
        <v>0</v>
      </c>
      <c r="AC173" s="654">
        <v>0</v>
      </c>
      <c r="AD173" s="160">
        <f t="shared" si="49"/>
        <v>0</v>
      </c>
      <c r="AE173" s="78"/>
      <c r="AF173" s="654"/>
      <c r="AG173" s="160">
        <f t="shared" si="50"/>
        <v>0</v>
      </c>
      <c r="AH173" s="78"/>
      <c r="AI173" s="654"/>
      <c r="AJ173" s="160">
        <f t="shared" si="51"/>
        <v>0</v>
      </c>
      <c r="AK173" s="78"/>
      <c r="AL173" s="654"/>
      <c r="AM173" s="78"/>
      <c r="AN173" s="587">
        <f t="shared" si="44"/>
        <v>0</v>
      </c>
    </row>
    <row r="174" spans="1:40" s="586" customFormat="1" ht="13.2" x14ac:dyDescent="0.25">
      <c r="A174" s="160" t="s">
        <v>799</v>
      </c>
      <c r="B174" s="632" t="s">
        <v>800</v>
      </c>
      <c r="C174" s="639">
        <f>C175+C198+C221+C244+C267+C290+C305+C323+C337+C358+C376+C392+C399+C416+C437+C457+C488+C507+C529+C545+C561+C574+C589+C608+C629+C647</f>
        <v>6965</v>
      </c>
      <c r="D174" s="639">
        <f t="shared" ref="D174:AM174" si="55">D175+D198+D221+D244+D267+D290+D305+D323+D337+D358+D376+D392+D399+D416+D437+D457+D488+D507+D529+D545+D561+D574+D589+D608+D629+D647</f>
        <v>5295</v>
      </c>
      <c r="E174" s="639">
        <f t="shared" si="55"/>
        <v>1145</v>
      </c>
      <c r="F174" s="639">
        <f t="shared" si="55"/>
        <v>4150</v>
      </c>
      <c r="G174" s="639">
        <f t="shared" si="55"/>
        <v>0</v>
      </c>
      <c r="H174" s="639">
        <f t="shared" si="55"/>
        <v>10</v>
      </c>
      <c r="I174" s="639"/>
      <c r="J174" s="639"/>
      <c r="K174" s="639">
        <f t="shared" si="55"/>
        <v>2160</v>
      </c>
      <c r="L174" s="639">
        <f t="shared" si="55"/>
        <v>1980</v>
      </c>
      <c r="M174" s="639">
        <f t="shared" si="55"/>
        <v>1955</v>
      </c>
      <c r="N174" s="639">
        <f t="shared" si="55"/>
        <v>25</v>
      </c>
      <c r="O174" s="639">
        <f t="shared" si="55"/>
        <v>2.600000000000001</v>
      </c>
      <c r="P174" s="639">
        <f t="shared" si="55"/>
        <v>415.00000000000006</v>
      </c>
      <c r="Q174" s="647">
        <f t="shared" si="55"/>
        <v>415.00000000000006</v>
      </c>
      <c r="R174" s="639">
        <f t="shared" si="55"/>
        <v>13</v>
      </c>
      <c r="S174" s="639">
        <f t="shared" si="55"/>
        <v>2075</v>
      </c>
      <c r="T174" s="647">
        <f t="shared" si="55"/>
        <v>2065</v>
      </c>
      <c r="U174" s="639">
        <f t="shared" si="55"/>
        <v>10.400000000000004</v>
      </c>
      <c r="V174" s="639">
        <f t="shared" si="55"/>
        <v>1660.0000000000002</v>
      </c>
      <c r="W174" s="647">
        <f t="shared" si="55"/>
        <v>1558.0000000000002</v>
      </c>
      <c r="X174" s="639">
        <f t="shared" si="55"/>
        <v>27.953685258964143</v>
      </c>
      <c r="Y174" s="639">
        <f t="shared" si="55"/>
        <v>964.01999999999987</v>
      </c>
      <c r="Z174" s="639">
        <f t="shared" si="55"/>
        <v>59.980000000000011</v>
      </c>
      <c r="AA174" s="639">
        <f t="shared" si="55"/>
        <v>0</v>
      </c>
      <c r="AB174" s="639">
        <f t="shared" si="55"/>
        <v>0</v>
      </c>
      <c r="AC174" s="656">
        <f t="shared" si="55"/>
        <v>0</v>
      </c>
      <c r="AD174" s="639">
        <f t="shared" si="55"/>
        <v>141</v>
      </c>
      <c r="AE174" s="639">
        <f t="shared" si="55"/>
        <v>134</v>
      </c>
      <c r="AF174" s="656">
        <f t="shared" si="55"/>
        <v>7</v>
      </c>
      <c r="AG174" s="639">
        <f t="shared" si="55"/>
        <v>329</v>
      </c>
      <c r="AH174" s="639">
        <f t="shared" si="55"/>
        <v>29</v>
      </c>
      <c r="AI174" s="656">
        <f t="shared" si="55"/>
        <v>300</v>
      </c>
      <c r="AJ174" s="639">
        <f t="shared" si="55"/>
        <v>1</v>
      </c>
      <c r="AK174" s="639">
        <f t="shared" si="55"/>
        <v>0</v>
      </c>
      <c r="AL174" s="656">
        <f t="shared" si="55"/>
        <v>1</v>
      </c>
      <c r="AM174" s="639">
        <f t="shared" si="55"/>
        <v>0</v>
      </c>
      <c r="AN174" s="587">
        <f t="shared" si="44"/>
        <v>471</v>
      </c>
    </row>
    <row r="175" spans="1:40" s="589" customFormat="1" ht="79.2" x14ac:dyDescent="0.25">
      <c r="A175" s="78">
        <v>1</v>
      </c>
      <c r="B175" s="588" t="s">
        <v>1100</v>
      </c>
      <c r="C175" s="593">
        <v>238</v>
      </c>
      <c r="D175" s="78">
        <f t="shared" si="42"/>
        <v>193</v>
      </c>
      <c r="E175" s="78">
        <v>43</v>
      </c>
      <c r="F175" s="160">
        <f t="shared" si="45"/>
        <v>150</v>
      </c>
      <c r="G175" s="78">
        <v>0</v>
      </c>
      <c r="H175" s="78">
        <v>0</v>
      </c>
      <c r="I175" s="78"/>
      <c r="J175" s="78"/>
      <c r="K175" s="78">
        <v>55</v>
      </c>
      <c r="L175" s="78">
        <v>95</v>
      </c>
      <c r="M175" s="78">
        <v>80</v>
      </c>
      <c r="N175" s="78">
        <v>15</v>
      </c>
      <c r="O175" s="175">
        <v>0.1</v>
      </c>
      <c r="P175" s="78">
        <f t="shared" si="46"/>
        <v>15</v>
      </c>
      <c r="Q175" s="646">
        <f t="shared" si="47"/>
        <v>15</v>
      </c>
      <c r="R175" s="175">
        <v>0.5</v>
      </c>
      <c r="S175" s="78">
        <f t="shared" ref="S175:S238" si="56">R175*F175</f>
        <v>75</v>
      </c>
      <c r="T175" s="646">
        <f t="shared" ref="T175:T238" si="57">S175-H175</f>
        <v>75</v>
      </c>
      <c r="U175" s="175">
        <v>0.4</v>
      </c>
      <c r="V175" s="78">
        <f t="shared" ref="V175:V238" si="58">U175*F175</f>
        <v>60</v>
      </c>
      <c r="W175" s="646">
        <f>V175-K175+T175-AF175</f>
        <v>80</v>
      </c>
      <c r="X175" s="78">
        <v>0</v>
      </c>
      <c r="Y175" s="78"/>
      <c r="Z175" s="78"/>
      <c r="AA175" s="160">
        <f t="shared" si="48"/>
        <v>0</v>
      </c>
      <c r="AB175" s="78">
        <v>0</v>
      </c>
      <c r="AC175" s="654">
        <v>0</v>
      </c>
      <c r="AD175" s="160">
        <f t="shared" si="49"/>
        <v>2</v>
      </c>
      <c r="AE175" s="78">
        <v>2</v>
      </c>
      <c r="AF175" s="654">
        <v>0</v>
      </c>
      <c r="AG175" s="160">
        <f t="shared" si="50"/>
        <v>15</v>
      </c>
      <c r="AH175" s="78">
        <v>0</v>
      </c>
      <c r="AI175" s="654">
        <v>15</v>
      </c>
      <c r="AJ175" s="160">
        <f t="shared" si="51"/>
        <v>0</v>
      </c>
      <c r="AK175" s="78">
        <v>0</v>
      </c>
      <c r="AL175" s="654">
        <v>0</v>
      </c>
      <c r="AM175" s="78">
        <v>0</v>
      </c>
      <c r="AN175" s="587">
        <f t="shared" si="44"/>
        <v>17</v>
      </c>
    </row>
    <row r="176" spans="1:40" s="152" customFormat="1" ht="13.95" hidden="1" customHeight="1" x14ac:dyDescent="0.25">
      <c r="A176" s="78">
        <v>1</v>
      </c>
      <c r="B176" s="588" t="s">
        <v>367</v>
      </c>
      <c r="C176" s="593">
        <f t="shared" si="43"/>
        <v>46</v>
      </c>
      <c r="D176" s="78">
        <f t="shared" si="42"/>
        <v>29</v>
      </c>
      <c r="E176" s="78">
        <v>17</v>
      </c>
      <c r="F176" s="160">
        <f t="shared" si="45"/>
        <v>12</v>
      </c>
      <c r="G176" s="75"/>
      <c r="H176" s="75"/>
      <c r="I176" s="75"/>
      <c r="J176" s="75"/>
      <c r="K176" s="75">
        <v>12</v>
      </c>
      <c r="L176" s="78">
        <v>0</v>
      </c>
      <c r="M176" s="75">
        <v>0</v>
      </c>
      <c r="N176" s="75"/>
      <c r="O176" s="175">
        <v>0.1</v>
      </c>
      <c r="P176" s="78">
        <f t="shared" si="46"/>
        <v>1.2000000000000002</v>
      </c>
      <c r="Q176" s="646">
        <f t="shared" si="47"/>
        <v>1.2000000000000002</v>
      </c>
      <c r="R176" s="175">
        <v>0.5</v>
      </c>
      <c r="S176" s="78">
        <f t="shared" si="56"/>
        <v>6</v>
      </c>
      <c r="T176" s="646">
        <f t="shared" si="57"/>
        <v>6</v>
      </c>
      <c r="U176" s="175">
        <v>0.4</v>
      </c>
      <c r="V176" s="78">
        <f t="shared" si="58"/>
        <v>4.8000000000000007</v>
      </c>
      <c r="W176" s="646">
        <f t="shared" ref="W176:W238" si="59">V176-K176+T176</f>
        <v>-1.1999999999999993</v>
      </c>
      <c r="X176" s="598"/>
      <c r="Y176" s="75" t="e">
        <v>#REF!</v>
      </c>
      <c r="Z176" s="597"/>
      <c r="AA176" s="160">
        <f t="shared" si="48"/>
        <v>0</v>
      </c>
      <c r="AB176" s="78">
        <v>0</v>
      </c>
      <c r="AC176" s="654">
        <v>0</v>
      </c>
      <c r="AD176" s="160">
        <f t="shared" si="49"/>
        <v>0</v>
      </c>
      <c r="AE176" s="75"/>
      <c r="AF176" s="655"/>
      <c r="AG176" s="160">
        <f t="shared" si="50"/>
        <v>0</v>
      </c>
      <c r="AH176" s="75"/>
      <c r="AI176" s="655"/>
      <c r="AJ176" s="160">
        <f t="shared" si="51"/>
        <v>0</v>
      </c>
      <c r="AK176" s="78"/>
      <c r="AL176" s="654"/>
      <c r="AM176" s="78"/>
      <c r="AN176" s="587">
        <f t="shared" si="44"/>
        <v>0</v>
      </c>
    </row>
    <row r="177" spans="1:41" s="152" customFormat="1" ht="13.95" hidden="1" customHeight="1" x14ac:dyDescent="0.25">
      <c r="A177" s="78">
        <v>2</v>
      </c>
      <c r="B177" s="588" t="s">
        <v>752</v>
      </c>
      <c r="C177" s="593">
        <f t="shared" si="43"/>
        <v>2</v>
      </c>
      <c r="D177" s="78">
        <f t="shared" si="42"/>
        <v>2</v>
      </c>
      <c r="E177" s="78"/>
      <c r="F177" s="160">
        <f t="shared" si="45"/>
        <v>2</v>
      </c>
      <c r="G177" s="75"/>
      <c r="H177" s="75"/>
      <c r="I177" s="75"/>
      <c r="J177" s="75"/>
      <c r="K177" s="75">
        <v>2</v>
      </c>
      <c r="L177" s="78">
        <v>0</v>
      </c>
      <c r="M177" s="75">
        <v>0</v>
      </c>
      <c r="N177" s="75"/>
      <c r="O177" s="175">
        <v>0.1</v>
      </c>
      <c r="P177" s="78">
        <f t="shared" si="46"/>
        <v>0.2</v>
      </c>
      <c r="Q177" s="646">
        <f t="shared" si="47"/>
        <v>0.2</v>
      </c>
      <c r="R177" s="175">
        <v>0.5</v>
      </c>
      <c r="S177" s="78">
        <f t="shared" si="56"/>
        <v>1</v>
      </c>
      <c r="T177" s="646">
        <f t="shared" si="57"/>
        <v>1</v>
      </c>
      <c r="U177" s="175">
        <v>0.4</v>
      </c>
      <c r="V177" s="78">
        <f t="shared" si="58"/>
        <v>0.8</v>
      </c>
      <c r="W177" s="646">
        <f t="shared" si="59"/>
        <v>-0.19999999999999996</v>
      </c>
      <c r="X177" s="598"/>
      <c r="Y177" s="75" t="e">
        <v>#REF!</v>
      </c>
      <c r="Z177" s="597"/>
      <c r="AA177" s="160">
        <f t="shared" si="48"/>
        <v>0</v>
      </c>
      <c r="AB177" s="78">
        <v>0</v>
      </c>
      <c r="AC177" s="654">
        <v>0</v>
      </c>
      <c r="AD177" s="160">
        <f t="shared" si="49"/>
        <v>0</v>
      </c>
      <c r="AE177" s="75"/>
      <c r="AF177" s="655"/>
      <c r="AG177" s="160">
        <f t="shared" si="50"/>
        <v>0</v>
      </c>
      <c r="AH177" s="75"/>
      <c r="AI177" s="655"/>
      <c r="AJ177" s="160">
        <f t="shared" si="51"/>
        <v>0</v>
      </c>
      <c r="AK177" s="78"/>
      <c r="AL177" s="654"/>
      <c r="AM177" s="78"/>
      <c r="AN177" s="587">
        <f t="shared" si="44"/>
        <v>0</v>
      </c>
    </row>
    <row r="178" spans="1:41" s="152" customFormat="1" ht="13.95" hidden="1" customHeight="1" x14ac:dyDescent="0.25">
      <c r="A178" s="78">
        <v>3</v>
      </c>
      <c r="B178" s="588" t="s">
        <v>140</v>
      </c>
      <c r="C178" s="593">
        <f t="shared" si="43"/>
        <v>15</v>
      </c>
      <c r="D178" s="78">
        <f t="shared" si="42"/>
        <v>13</v>
      </c>
      <c r="E178" s="78">
        <v>2</v>
      </c>
      <c r="F178" s="160">
        <f t="shared" si="45"/>
        <v>11</v>
      </c>
      <c r="G178" s="75"/>
      <c r="H178" s="75"/>
      <c r="I178" s="75"/>
      <c r="J178" s="75"/>
      <c r="K178" s="75">
        <v>1</v>
      </c>
      <c r="L178" s="78">
        <v>10</v>
      </c>
      <c r="M178" s="75">
        <v>8</v>
      </c>
      <c r="N178" s="75">
        <v>2</v>
      </c>
      <c r="O178" s="175">
        <v>0.1</v>
      </c>
      <c r="P178" s="78">
        <f t="shared" si="46"/>
        <v>1.1000000000000001</v>
      </c>
      <c r="Q178" s="646">
        <f t="shared" si="47"/>
        <v>1.1000000000000001</v>
      </c>
      <c r="R178" s="175">
        <v>0.5</v>
      </c>
      <c r="S178" s="78">
        <f t="shared" si="56"/>
        <v>5.5</v>
      </c>
      <c r="T178" s="646">
        <f t="shared" si="57"/>
        <v>5.5</v>
      </c>
      <c r="U178" s="175">
        <v>0.4</v>
      </c>
      <c r="V178" s="78">
        <f t="shared" si="58"/>
        <v>4.4000000000000004</v>
      </c>
      <c r="W178" s="646">
        <f t="shared" si="59"/>
        <v>8.9</v>
      </c>
      <c r="X178" s="598"/>
      <c r="Y178" s="75" t="e">
        <v>#REF!</v>
      </c>
      <c r="Z178" s="597" t="e">
        <v>#REF!</v>
      </c>
      <c r="AA178" s="160">
        <f t="shared" si="48"/>
        <v>0</v>
      </c>
      <c r="AB178" s="78">
        <v>0</v>
      </c>
      <c r="AC178" s="654">
        <v>0</v>
      </c>
      <c r="AD178" s="160">
        <f t="shared" si="49"/>
        <v>1</v>
      </c>
      <c r="AE178" s="75">
        <v>1</v>
      </c>
      <c r="AF178" s="655"/>
      <c r="AG178" s="160">
        <f t="shared" si="50"/>
        <v>3</v>
      </c>
      <c r="AH178" s="75"/>
      <c r="AI178" s="655">
        <v>3</v>
      </c>
      <c r="AJ178" s="160">
        <f t="shared" si="51"/>
        <v>0</v>
      </c>
      <c r="AK178" s="78"/>
      <c r="AL178" s="654"/>
      <c r="AM178" s="78"/>
      <c r="AN178" s="587">
        <f t="shared" si="44"/>
        <v>4</v>
      </c>
    </row>
    <row r="179" spans="1:41" s="152" customFormat="1" ht="13.95" hidden="1" customHeight="1" x14ac:dyDescent="0.25">
      <c r="A179" s="78">
        <v>4</v>
      </c>
      <c r="B179" s="588" t="s">
        <v>151</v>
      </c>
      <c r="C179" s="593">
        <f t="shared" si="43"/>
        <v>105</v>
      </c>
      <c r="D179" s="78">
        <f t="shared" si="42"/>
        <v>91</v>
      </c>
      <c r="E179" s="78">
        <v>14</v>
      </c>
      <c r="F179" s="160">
        <f t="shared" si="45"/>
        <v>77</v>
      </c>
      <c r="G179" s="75"/>
      <c r="H179" s="75"/>
      <c r="I179" s="75"/>
      <c r="J179" s="75"/>
      <c r="K179" s="75">
        <v>14</v>
      </c>
      <c r="L179" s="78">
        <v>63</v>
      </c>
      <c r="M179" s="75">
        <v>61</v>
      </c>
      <c r="N179" s="75">
        <v>2</v>
      </c>
      <c r="O179" s="175">
        <v>0.1</v>
      </c>
      <c r="P179" s="78">
        <f t="shared" si="46"/>
        <v>7.7</v>
      </c>
      <c r="Q179" s="646">
        <f t="shared" si="47"/>
        <v>7.7</v>
      </c>
      <c r="R179" s="175">
        <v>0.5</v>
      </c>
      <c r="S179" s="78">
        <f t="shared" si="56"/>
        <v>38.5</v>
      </c>
      <c r="T179" s="646">
        <f t="shared" si="57"/>
        <v>38.5</v>
      </c>
      <c r="U179" s="175">
        <v>0.4</v>
      </c>
      <c r="V179" s="78">
        <f t="shared" si="58"/>
        <v>30.8</v>
      </c>
      <c r="W179" s="646">
        <f t="shared" si="59"/>
        <v>55.3</v>
      </c>
      <c r="X179" s="598"/>
      <c r="Y179" s="75" t="e">
        <v>#REF!</v>
      </c>
      <c r="Z179" s="597" t="e">
        <v>#REF!</v>
      </c>
      <c r="AA179" s="160">
        <f t="shared" si="48"/>
        <v>0</v>
      </c>
      <c r="AB179" s="78">
        <v>0</v>
      </c>
      <c r="AC179" s="654">
        <v>0</v>
      </c>
      <c r="AD179" s="160">
        <f t="shared" si="49"/>
        <v>0</v>
      </c>
      <c r="AE179" s="75"/>
      <c r="AF179" s="655"/>
      <c r="AG179" s="160">
        <f t="shared" si="50"/>
        <v>7</v>
      </c>
      <c r="AH179" s="75"/>
      <c r="AI179" s="655">
        <v>7</v>
      </c>
      <c r="AJ179" s="160">
        <f t="shared" si="51"/>
        <v>0</v>
      </c>
      <c r="AK179" s="78"/>
      <c r="AL179" s="654"/>
      <c r="AM179" s="78"/>
      <c r="AN179" s="587">
        <f t="shared" si="44"/>
        <v>7</v>
      </c>
      <c r="AO179" s="152">
        <v>4</v>
      </c>
    </row>
    <row r="180" spans="1:41" s="152" customFormat="1" ht="13.95" hidden="1" customHeight="1" x14ac:dyDescent="0.25">
      <c r="A180" s="78">
        <v>5</v>
      </c>
      <c r="B180" s="588" t="s">
        <v>790</v>
      </c>
      <c r="C180" s="593">
        <f t="shared" si="43"/>
        <v>10</v>
      </c>
      <c r="D180" s="78">
        <f t="shared" si="42"/>
        <v>9</v>
      </c>
      <c r="E180" s="78">
        <v>1</v>
      </c>
      <c r="F180" s="160">
        <f t="shared" si="45"/>
        <v>8</v>
      </c>
      <c r="G180" s="78"/>
      <c r="H180" s="78"/>
      <c r="I180" s="78"/>
      <c r="J180" s="78"/>
      <c r="K180" s="78">
        <v>2</v>
      </c>
      <c r="L180" s="78">
        <v>6</v>
      </c>
      <c r="M180" s="75">
        <v>4</v>
      </c>
      <c r="N180" s="78">
        <v>2</v>
      </c>
      <c r="O180" s="175">
        <v>0.1</v>
      </c>
      <c r="P180" s="78">
        <f t="shared" si="46"/>
        <v>0.8</v>
      </c>
      <c r="Q180" s="646">
        <f t="shared" si="47"/>
        <v>0.8</v>
      </c>
      <c r="R180" s="175">
        <v>0.5</v>
      </c>
      <c r="S180" s="78">
        <f t="shared" si="56"/>
        <v>4</v>
      </c>
      <c r="T180" s="646">
        <f t="shared" si="57"/>
        <v>4</v>
      </c>
      <c r="U180" s="175">
        <v>0.4</v>
      </c>
      <c r="V180" s="78">
        <f t="shared" si="58"/>
        <v>3.2</v>
      </c>
      <c r="W180" s="646">
        <f t="shared" si="59"/>
        <v>5.2</v>
      </c>
      <c r="X180" s="598"/>
      <c r="Y180" s="75" t="e">
        <v>#REF!</v>
      </c>
      <c r="Z180" s="597" t="e">
        <v>#REF!</v>
      </c>
      <c r="AA180" s="160">
        <f t="shared" si="48"/>
        <v>0</v>
      </c>
      <c r="AB180" s="78">
        <v>0</v>
      </c>
      <c r="AC180" s="654">
        <v>0</v>
      </c>
      <c r="AD180" s="160">
        <f t="shared" si="49"/>
        <v>0</v>
      </c>
      <c r="AE180" s="78"/>
      <c r="AF180" s="654"/>
      <c r="AG180" s="160">
        <f t="shared" si="50"/>
        <v>1</v>
      </c>
      <c r="AH180" s="78"/>
      <c r="AI180" s="654">
        <v>1</v>
      </c>
      <c r="AJ180" s="160">
        <f t="shared" si="51"/>
        <v>0</v>
      </c>
      <c r="AK180" s="78"/>
      <c r="AL180" s="654"/>
      <c r="AM180" s="78"/>
      <c r="AN180" s="587">
        <f t="shared" si="44"/>
        <v>1</v>
      </c>
    </row>
    <row r="181" spans="1:41" s="152" customFormat="1" ht="13.95" hidden="1" customHeight="1" x14ac:dyDescent="0.25">
      <c r="A181" s="78">
        <v>6</v>
      </c>
      <c r="B181" s="588" t="s">
        <v>749</v>
      </c>
      <c r="C181" s="593">
        <f t="shared" si="43"/>
        <v>13</v>
      </c>
      <c r="D181" s="78">
        <f t="shared" si="42"/>
        <v>11</v>
      </c>
      <c r="E181" s="78">
        <v>2</v>
      </c>
      <c r="F181" s="160">
        <f t="shared" si="45"/>
        <v>9</v>
      </c>
      <c r="G181" s="78"/>
      <c r="H181" s="78"/>
      <c r="I181" s="78"/>
      <c r="J181" s="78"/>
      <c r="K181" s="78">
        <v>2</v>
      </c>
      <c r="L181" s="78">
        <v>7</v>
      </c>
      <c r="M181" s="75">
        <v>4</v>
      </c>
      <c r="N181" s="78">
        <v>3</v>
      </c>
      <c r="O181" s="175">
        <v>0.1</v>
      </c>
      <c r="P181" s="78">
        <f t="shared" si="46"/>
        <v>0.9</v>
      </c>
      <c r="Q181" s="646">
        <f t="shared" si="47"/>
        <v>0.9</v>
      </c>
      <c r="R181" s="175">
        <v>0.5</v>
      </c>
      <c r="S181" s="78">
        <f t="shared" si="56"/>
        <v>4.5</v>
      </c>
      <c r="T181" s="646">
        <f t="shared" si="57"/>
        <v>4.5</v>
      </c>
      <c r="U181" s="175">
        <v>0.4</v>
      </c>
      <c r="V181" s="78">
        <f t="shared" si="58"/>
        <v>3.6</v>
      </c>
      <c r="W181" s="646">
        <f t="shared" si="59"/>
        <v>6.1</v>
      </c>
      <c r="X181" s="598"/>
      <c r="Y181" s="75" t="e">
        <v>#REF!</v>
      </c>
      <c r="Z181" s="597" t="e">
        <v>#REF!</v>
      </c>
      <c r="AA181" s="160">
        <f t="shared" si="48"/>
        <v>0</v>
      </c>
      <c r="AB181" s="78">
        <v>0</v>
      </c>
      <c r="AC181" s="654">
        <v>0</v>
      </c>
      <c r="AD181" s="160">
        <f t="shared" si="49"/>
        <v>0</v>
      </c>
      <c r="AE181" s="78"/>
      <c r="AF181" s="654"/>
      <c r="AG181" s="160">
        <f t="shared" si="50"/>
        <v>2</v>
      </c>
      <c r="AH181" s="78"/>
      <c r="AI181" s="654">
        <v>2</v>
      </c>
      <c r="AJ181" s="160">
        <f t="shared" si="51"/>
        <v>0</v>
      </c>
      <c r="AK181" s="78"/>
      <c r="AL181" s="654"/>
      <c r="AM181" s="78"/>
      <c r="AN181" s="587">
        <f t="shared" si="44"/>
        <v>2</v>
      </c>
    </row>
    <row r="182" spans="1:41" s="152" customFormat="1" ht="13.95" hidden="1" customHeight="1" x14ac:dyDescent="0.25">
      <c r="A182" s="78">
        <v>7</v>
      </c>
      <c r="B182" s="588" t="s">
        <v>754</v>
      </c>
      <c r="C182" s="593">
        <f t="shared" si="43"/>
        <v>1</v>
      </c>
      <c r="D182" s="78">
        <f t="shared" si="42"/>
        <v>1</v>
      </c>
      <c r="E182" s="78"/>
      <c r="F182" s="160">
        <f t="shared" si="45"/>
        <v>1</v>
      </c>
      <c r="G182" s="78"/>
      <c r="H182" s="78"/>
      <c r="I182" s="78"/>
      <c r="J182" s="78"/>
      <c r="K182" s="78">
        <v>1</v>
      </c>
      <c r="L182" s="78">
        <v>0</v>
      </c>
      <c r="M182" s="75">
        <v>0</v>
      </c>
      <c r="N182" s="78"/>
      <c r="O182" s="175">
        <v>0.1</v>
      </c>
      <c r="P182" s="78">
        <f t="shared" si="46"/>
        <v>0.1</v>
      </c>
      <c r="Q182" s="646">
        <f t="shared" si="47"/>
        <v>0.1</v>
      </c>
      <c r="R182" s="175">
        <v>0.5</v>
      </c>
      <c r="S182" s="78">
        <f t="shared" si="56"/>
        <v>0.5</v>
      </c>
      <c r="T182" s="646">
        <f t="shared" si="57"/>
        <v>0.5</v>
      </c>
      <c r="U182" s="175">
        <v>0.4</v>
      </c>
      <c r="V182" s="78">
        <f t="shared" si="58"/>
        <v>0.4</v>
      </c>
      <c r="W182" s="646">
        <f t="shared" si="59"/>
        <v>-9.9999999999999978E-2</v>
      </c>
      <c r="X182" s="598"/>
      <c r="Y182" s="75" t="e">
        <v>#REF!</v>
      </c>
      <c r="Z182" s="597"/>
      <c r="AA182" s="160">
        <f t="shared" si="48"/>
        <v>0</v>
      </c>
      <c r="AB182" s="78">
        <v>0</v>
      </c>
      <c r="AC182" s="654">
        <v>0</v>
      </c>
      <c r="AD182" s="160">
        <f t="shared" si="49"/>
        <v>0</v>
      </c>
      <c r="AE182" s="78"/>
      <c r="AF182" s="654"/>
      <c r="AG182" s="160">
        <f t="shared" si="50"/>
        <v>0</v>
      </c>
      <c r="AH182" s="78"/>
      <c r="AI182" s="654"/>
      <c r="AJ182" s="160">
        <f t="shared" si="51"/>
        <v>0</v>
      </c>
      <c r="AK182" s="78"/>
      <c r="AL182" s="654"/>
      <c r="AM182" s="78"/>
      <c r="AN182" s="587">
        <f t="shared" si="44"/>
        <v>0</v>
      </c>
    </row>
    <row r="183" spans="1:41" s="152" customFormat="1" ht="13.95" hidden="1" customHeight="1" x14ac:dyDescent="0.25">
      <c r="A183" s="78">
        <v>8</v>
      </c>
      <c r="B183" s="588" t="s">
        <v>727</v>
      </c>
      <c r="C183" s="593">
        <f t="shared" si="43"/>
        <v>7</v>
      </c>
      <c r="D183" s="78">
        <f t="shared" si="42"/>
        <v>4</v>
      </c>
      <c r="E183" s="78">
        <v>3</v>
      </c>
      <c r="F183" s="160">
        <f t="shared" si="45"/>
        <v>1</v>
      </c>
      <c r="G183" s="78"/>
      <c r="H183" s="78"/>
      <c r="I183" s="78"/>
      <c r="J183" s="78"/>
      <c r="K183" s="78">
        <v>1</v>
      </c>
      <c r="L183" s="78">
        <v>0</v>
      </c>
      <c r="M183" s="75">
        <v>0</v>
      </c>
      <c r="N183" s="78"/>
      <c r="O183" s="175">
        <v>0.1</v>
      </c>
      <c r="P183" s="78">
        <f t="shared" si="46"/>
        <v>0.1</v>
      </c>
      <c r="Q183" s="646">
        <f t="shared" si="47"/>
        <v>0.1</v>
      </c>
      <c r="R183" s="175">
        <v>0.5</v>
      </c>
      <c r="S183" s="78">
        <f t="shared" si="56"/>
        <v>0.5</v>
      </c>
      <c r="T183" s="646">
        <f t="shared" si="57"/>
        <v>0.5</v>
      </c>
      <c r="U183" s="175">
        <v>0.4</v>
      </c>
      <c r="V183" s="78">
        <f t="shared" si="58"/>
        <v>0.4</v>
      </c>
      <c r="W183" s="646">
        <f t="shared" si="59"/>
        <v>-9.9999999999999978E-2</v>
      </c>
      <c r="X183" s="598"/>
      <c r="Y183" s="75" t="e">
        <v>#REF!</v>
      </c>
      <c r="Z183" s="597"/>
      <c r="AA183" s="160">
        <f t="shared" si="48"/>
        <v>0</v>
      </c>
      <c r="AB183" s="78">
        <v>0</v>
      </c>
      <c r="AC183" s="654">
        <v>0</v>
      </c>
      <c r="AD183" s="160">
        <f t="shared" si="49"/>
        <v>1</v>
      </c>
      <c r="AE183" s="78">
        <v>1</v>
      </c>
      <c r="AF183" s="654"/>
      <c r="AG183" s="160">
        <f t="shared" si="50"/>
        <v>0</v>
      </c>
      <c r="AH183" s="78"/>
      <c r="AI183" s="654"/>
      <c r="AJ183" s="160">
        <f t="shared" si="51"/>
        <v>0</v>
      </c>
      <c r="AK183" s="78"/>
      <c r="AL183" s="654"/>
      <c r="AM183" s="78"/>
      <c r="AN183" s="587">
        <f t="shared" si="44"/>
        <v>1</v>
      </c>
    </row>
    <row r="184" spans="1:41" s="152" customFormat="1" ht="13.95" hidden="1" customHeight="1" x14ac:dyDescent="0.25">
      <c r="A184" s="78">
        <v>9</v>
      </c>
      <c r="B184" s="588" t="s">
        <v>802</v>
      </c>
      <c r="C184" s="593">
        <f t="shared" si="43"/>
        <v>2</v>
      </c>
      <c r="D184" s="78">
        <f t="shared" si="42"/>
        <v>2</v>
      </c>
      <c r="E184" s="78"/>
      <c r="F184" s="160">
        <f t="shared" si="45"/>
        <v>2</v>
      </c>
      <c r="G184" s="78"/>
      <c r="H184" s="78"/>
      <c r="I184" s="78"/>
      <c r="J184" s="78"/>
      <c r="K184" s="78">
        <v>1</v>
      </c>
      <c r="L184" s="78">
        <v>1</v>
      </c>
      <c r="M184" s="75">
        <v>1</v>
      </c>
      <c r="N184" s="78"/>
      <c r="O184" s="175">
        <v>0.1</v>
      </c>
      <c r="P184" s="78">
        <f t="shared" si="46"/>
        <v>0.2</v>
      </c>
      <c r="Q184" s="646">
        <f t="shared" si="47"/>
        <v>0.2</v>
      </c>
      <c r="R184" s="175">
        <v>0.5</v>
      </c>
      <c r="S184" s="78">
        <f t="shared" si="56"/>
        <v>1</v>
      </c>
      <c r="T184" s="646">
        <f t="shared" si="57"/>
        <v>1</v>
      </c>
      <c r="U184" s="175">
        <v>0.4</v>
      </c>
      <c r="V184" s="78">
        <f t="shared" si="58"/>
        <v>0.8</v>
      </c>
      <c r="W184" s="646">
        <f t="shared" si="59"/>
        <v>0.8</v>
      </c>
      <c r="X184" s="598"/>
      <c r="Y184" s="75" t="e">
        <v>#REF!</v>
      </c>
      <c r="Z184" s="597" t="e">
        <v>#REF!</v>
      </c>
      <c r="AA184" s="160">
        <f t="shared" si="48"/>
        <v>0</v>
      </c>
      <c r="AB184" s="78">
        <v>0</v>
      </c>
      <c r="AC184" s="654">
        <v>0</v>
      </c>
      <c r="AD184" s="160">
        <f t="shared" si="49"/>
        <v>0</v>
      </c>
      <c r="AE184" s="78"/>
      <c r="AF184" s="654"/>
      <c r="AG184" s="160">
        <f t="shared" si="50"/>
        <v>1</v>
      </c>
      <c r="AH184" s="78"/>
      <c r="AI184" s="654">
        <v>1</v>
      </c>
      <c r="AJ184" s="160">
        <f t="shared" si="51"/>
        <v>0</v>
      </c>
      <c r="AK184" s="78"/>
      <c r="AL184" s="654"/>
      <c r="AM184" s="78"/>
      <c r="AN184" s="587">
        <f t="shared" si="44"/>
        <v>1</v>
      </c>
    </row>
    <row r="185" spans="1:41" s="152" customFormat="1" ht="13.95" hidden="1" customHeight="1" x14ac:dyDescent="0.25">
      <c r="A185" s="78">
        <v>10</v>
      </c>
      <c r="B185" s="588" t="s">
        <v>803</v>
      </c>
      <c r="C185" s="593">
        <f t="shared" si="43"/>
        <v>5</v>
      </c>
      <c r="D185" s="78">
        <f t="shared" si="42"/>
        <v>5</v>
      </c>
      <c r="E185" s="78"/>
      <c r="F185" s="160">
        <f t="shared" si="45"/>
        <v>5</v>
      </c>
      <c r="G185" s="78"/>
      <c r="H185" s="78"/>
      <c r="I185" s="78"/>
      <c r="J185" s="78"/>
      <c r="K185" s="78"/>
      <c r="L185" s="78">
        <v>5</v>
      </c>
      <c r="M185" s="75">
        <v>0</v>
      </c>
      <c r="N185" s="78">
        <v>5</v>
      </c>
      <c r="O185" s="175">
        <v>0.1</v>
      </c>
      <c r="P185" s="78">
        <f t="shared" si="46"/>
        <v>0.5</v>
      </c>
      <c r="Q185" s="646">
        <f t="shared" si="47"/>
        <v>0.5</v>
      </c>
      <c r="R185" s="175">
        <v>0.5</v>
      </c>
      <c r="S185" s="78">
        <f t="shared" si="56"/>
        <v>2.5</v>
      </c>
      <c r="T185" s="646">
        <f t="shared" si="57"/>
        <v>2.5</v>
      </c>
      <c r="U185" s="175">
        <v>0.4</v>
      </c>
      <c r="V185" s="78">
        <f t="shared" si="58"/>
        <v>2</v>
      </c>
      <c r="W185" s="646">
        <f t="shared" si="59"/>
        <v>4.5</v>
      </c>
      <c r="X185" s="598"/>
      <c r="Y185" s="75" t="e">
        <v>#REF!</v>
      </c>
      <c r="Z185" s="597"/>
      <c r="AA185" s="160">
        <f t="shared" si="48"/>
        <v>0</v>
      </c>
      <c r="AB185" s="78">
        <v>0</v>
      </c>
      <c r="AC185" s="654">
        <v>0</v>
      </c>
      <c r="AD185" s="160">
        <f t="shared" si="49"/>
        <v>0</v>
      </c>
      <c r="AE185" s="78"/>
      <c r="AF185" s="654"/>
      <c r="AG185" s="160">
        <f t="shared" si="50"/>
        <v>0</v>
      </c>
      <c r="AH185" s="78"/>
      <c r="AI185" s="654"/>
      <c r="AJ185" s="160">
        <f t="shared" si="51"/>
        <v>0</v>
      </c>
      <c r="AK185" s="78"/>
      <c r="AL185" s="654"/>
      <c r="AM185" s="78"/>
      <c r="AN185" s="587">
        <f t="shared" si="44"/>
        <v>0</v>
      </c>
    </row>
    <row r="186" spans="1:41" s="152" customFormat="1" ht="13.95" hidden="1" customHeight="1" x14ac:dyDescent="0.25">
      <c r="A186" s="78">
        <v>11</v>
      </c>
      <c r="B186" s="588" t="s">
        <v>804</v>
      </c>
      <c r="C186" s="593">
        <f t="shared" si="43"/>
        <v>0</v>
      </c>
      <c r="D186" s="78">
        <f t="shared" si="42"/>
        <v>0</v>
      </c>
      <c r="E186" s="78"/>
      <c r="F186" s="160">
        <f t="shared" si="45"/>
        <v>0</v>
      </c>
      <c r="G186" s="78"/>
      <c r="H186" s="78"/>
      <c r="I186" s="78"/>
      <c r="J186" s="78"/>
      <c r="K186" s="78"/>
      <c r="L186" s="78">
        <v>0</v>
      </c>
      <c r="M186" s="75"/>
      <c r="N186" s="78"/>
      <c r="O186" s="175">
        <v>0.1</v>
      </c>
      <c r="P186" s="78">
        <f t="shared" si="46"/>
        <v>0</v>
      </c>
      <c r="Q186" s="646">
        <f t="shared" si="47"/>
        <v>0</v>
      </c>
      <c r="R186" s="175">
        <v>0.5</v>
      </c>
      <c r="S186" s="78">
        <f t="shared" si="56"/>
        <v>0</v>
      </c>
      <c r="T186" s="646">
        <f t="shared" si="57"/>
        <v>0</v>
      </c>
      <c r="U186" s="175">
        <v>0.4</v>
      </c>
      <c r="V186" s="78">
        <f t="shared" si="58"/>
        <v>0</v>
      </c>
      <c r="W186" s="646">
        <f t="shared" si="59"/>
        <v>0</v>
      </c>
      <c r="X186" s="598"/>
      <c r="Y186" s="75"/>
      <c r="Z186" s="597"/>
      <c r="AA186" s="160">
        <f t="shared" si="48"/>
        <v>0</v>
      </c>
      <c r="AB186" s="78">
        <v>0</v>
      </c>
      <c r="AC186" s="654">
        <v>0</v>
      </c>
      <c r="AD186" s="160">
        <f t="shared" si="49"/>
        <v>0</v>
      </c>
      <c r="AE186" s="78"/>
      <c r="AF186" s="654"/>
      <c r="AG186" s="160">
        <f t="shared" si="50"/>
        <v>0</v>
      </c>
      <c r="AH186" s="78"/>
      <c r="AI186" s="654"/>
      <c r="AJ186" s="160">
        <f t="shared" si="51"/>
        <v>0</v>
      </c>
      <c r="AK186" s="78"/>
      <c r="AL186" s="654"/>
      <c r="AM186" s="78"/>
      <c r="AN186" s="587">
        <f t="shared" si="44"/>
        <v>0</v>
      </c>
    </row>
    <row r="187" spans="1:41" s="152" customFormat="1" ht="13.95" hidden="1" customHeight="1" x14ac:dyDescent="0.25">
      <c r="A187" s="78">
        <v>12</v>
      </c>
      <c r="B187" s="588" t="s">
        <v>805</v>
      </c>
      <c r="C187" s="593">
        <f t="shared" si="43"/>
        <v>0</v>
      </c>
      <c r="D187" s="78">
        <f t="shared" si="42"/>
        <v>0</v>
      </c>
      <c r="E187" s="78"/>
      <c r="F187" s="160">
        <f t="shared" si="45"/>
        <v>0</v>
      </c>
      <c r="G187" s="78"/>
      <c r="H187" s="78"/>
      <c r="I187" s="78"/>
      <c r="J187" s="78"/>
      <c r="K187" s="78"/>
      <c r="L187" s="78">
        <v>0</v>
      </c>
      <c r="M187" s="75"/>
      <c r="N187" s="78"/>
      <c r="O187" s="175">
        <v>0.1</v>
      </c>
      <c r="P187" s="78">
        <f t="shared" si="46"/>
        <v>0</v>
      </c>
      <c r="Q187" s="646">
        <f t="shared" si="47"/>
        <v>0</v>
      </c>
      <c r="R187" s="175">
        <v>0.5</v>
      </c>
      <c r="S187" s="78">
        <f t="shared" si="56"/>
        <v>0</v>
      </c>
      <c r="T187" s="646">
        <f t="shared" si="57"/>
        <v>0</v>
      </c>
      <c r="U187" s="175">
        <v>0.4</v>
      </c>
      <c r="V187" s="78">
        <f t="shared" si="58"/>
        <v>0</v>
      </c>
      <c r="W187" s="646">
        <f t="shared" si="59"/>
        <v>0</v>
      </c>
      <c r="X187" s="598"/>
      <c r="Y187" s="75"/>
      <c r="Z187" s="597"/>
      <c r="AA187" s="160">
        <f t="shared" si="48"/>
        <v>0</v>
      </c>
      <c r="AB187" s="78">
        <v>0</v>
      </c>
      <c r="AC187" s="654">
        <v>0</v>
      </c>
      <c r="AD187" s="160">
        <f t="shared" si="49"/>
        <v>0</v>
      </c>
      <c r="AE187" s="78"/>
      <c r="AF187" s="654"/>
      <c r="AG187" s="160">
        <f t="shared" si="50"/>
        <v>0</v>
      </c>
      <c r="AH187" s="78"/>
      <c r="AI187" s="654"/>
      <c r="AJ187" s="160">
        <f t="shared" si="51"/>
        <v>0</v>
      </c>
      <c r="AK187" s="78"/>
      <c r="AL187" s="654"/>
      <c r="AM187" s="78"/>
      <c r="AN187" s="587">
        <f t="shared" si="44"/>
        <v>0</v>
      </c>
    </row>
    <row r="188" spans="1:41" s="152" customFormat="1" ht="13.95" hidden="1" customHeight="1" x14ac:dyDescent="0.25">
      <c r="A188" s="78">
        <v>13</v>
      </c>
      <c r="B188" s="588" t="s">
        <v>806</v>
      </c>
      <c r="C188" s="593">
        <f t="shared" si="43"/>
        <v>0</v>
      </c>
      <c r="D188" s="78">
        <f t="shared" si="42"/>
        <v>0</v>
      </c>
      <c r="E188" s="78"/>
      <c r="F188" s="160">
        <f t="shared" si="45"/>
        <v>0</v>
      </c>
      <c r="G188" s="78"/>
      <c r="H188" s="78"/>
      <c r="I188" s="78"/>
      <c r="J188" s="78"/>
      <c r="K188" s="78"/>
      <c r="L188" s="78">
        <v>0</v>
      </c>
      <c r="M188" s="75"/>
      <c r="N188" s="78"/>
      <c r="O188" s="175">
        <v>0.1</v>
      </c>
      <c r="P188" s="78">
        <f t="shared" si="46"/>
        <v>0</v>
      </c>
      <c r="Q188" s="646">
        <f t="shared" si="47"/>
        <v>0</v>
      </c>
      <c r="R188" s="175">
        <v>0.5</v>
      </c>
      <c r="S188" s="78">
        <f t="shared" si="56"/>
        <v>0</v>
      </c>
      <c r="T188" s="646">
        <f t="shared" si="57"/>
        <v>0</v>
      </c>
      <c r="U188" s="175">
        <v>0.4</v>
      </c>
      <c r="V188" s="78">
        <f t="shared" si="58"/>
        <v>0</v>
      </c>
      <c r="W188" s="646">
        <f t="shared" si="59"/>
        <v>0</v>
      </c>
      <c r="X188" s="598"/>
      <c r="Y188" s="75"/>
      <c r="Z188" s="597"/>
      <c r="AA188" s="160">
        <f t="shared" si="48"/>
        <v>0</v>
      </c>
      <c r="AB188" s="78">
        <v>0</v>
      </c>
      <c r="AC188" s="654">
        <v>0</v>
      </c>
      <c r="AD188" s="160">
        <f t="shared" si="49"/>
        <v>0</v>
      </c>
      <c r="AE188" s="78"/>
      <c r="AF188" s="654"/>
      <c r="AG188" s="160">
        <f t="shared" si="50"/>
        <v>0</v>
      </c>
      <c r="AH188" s="78"/>
      <c r="AI188" s="654"/>
      <c r="AJ188" s="160">
        <f t="shared" si="51"/>
        <v>0</v>
      </c>
      <c r="AK188" s="78"/>
      <c r="AL188" s="654"/>
      <c r="AM188" s="78"/>
      <c r="AN188" s="587">
        <f t="shared" si="44"/>
        <v>0</v>
      </c>
    </row>
    <row r="189" spans="1:41" s="152" customFormat="1" ht="13.95" hidden="1" customHeight="1" x14ac:dyDescent="0.25">
      <c r="A189" s="78">
        <v>14</v>
      </c>
      <c r="B189" s="588" t="s">
        <v>807</v>
      </c>
      <c r="C189" s="593">
        <f t="shared" si="43"/>
        <v>0</v>
      </c>
      <c r="D189" s="78">
        <f t="shared" si="42"/>
        <v>0</v>
      </c>
      <c r="E189" s="78"/>
      <c r="F189" s="160">
        <f t="shared" si="45"/>
        <v>0</v>
      </c>
      <c r="G189" s="78"/>
      <c r="H189" s="78"/>
      <c r="I189" s="78"/>
      <c r="J189" s="78"/>
      <c r="K189" s="78"/>
      <c r="L189" s="78">
        <v>0</v>
      </c>
      <c r="M189" s="75"/>
      <c r="N189" s="78"/>
      <c r="O189" s="175">
        <v>0.1</v>
      </c>
      <c r="P189" s="78">
        <f t="shared" si="46"/>
        <v>0</v>
      </c>
      <c r="Q189" s="646">
        <f t="shared" si="47"/>
        <v>0</v>
      </c>
      <c r="R189" s="175">
        <v>0.5</v>
      </c>
      <c r="S189" s="78">
        <f t="shared" si="56"/>
        <v>0</v>
      </c>
      <c r="T189" s="646">
        <f t="shared" si="57"/>
        <v>0</v>
      </c>
      <c r="U189" s="175">
        <v>0.4</v>
      </c>
      <c r="V189" s="78">
        <f t="shared" si="58"/>
        <v>0</v>
      </c>
      <c r="W189" s="646">
        <f t="shared" si="59"/>
        <v>0</v>
      </c>
      <c r="X189" s="598"/>
      <c r="Y189" s="75"/>
      <c r="Z189" s="597"/>
      <c r="AA189" s="160">
        <f t="shared" si="48"/>
        <v>0</v>
      </c>
      <c r="AB189" s="78">
        <v>0</v>
      </c>
      <c r="AC189" s="654">
        <v>0</v>
      </c>
      <c r="AD189" s="160">
        <f t="shared" si="49"/>
        <v>0</v>
      </c>
      <c r="AE189" s="78"/>
      <c r="AF189" s="654"/>
      <c r="AG189" s="160">
        <f t="shared" si="50"/>
        <v>0</v>
      </c>
      <c r="AH189" s="78"/>
      <c r="AI189" s="654"/>
      <c r="AJ189" s="160">
        <f t="shared" si="51"/>
        <v>0</v>
      </c>
      <c r="AK189" s="78"/>
      <c r="AL189" s="654"/>
      <c r="AM189" s="78"/>
      <c r="AN189" s="587">
        <f t="shared" si="44"/>
        <v>0</v>
      </c>
    </row>
    <row r="190" spans="1:41" s="152" customFormat="1" ht="27" hidden="1" customHeight="1" x14ac:dyDescent="0.25">
      <c r="A190" s="78">
        <v>15</v>
      </c>
      <c r="B190" s="588" t="s">
        <v>808</v>
      </c>
      <c r="C190" s="593">
        <f t="shared" si="43"/>
        <v>0</v>
      </c>
      <c r="D190" s="78">
        <f t="shared" si="42"/>
        <v>0</v>
      </c>
      <c r="E190" s="78"/>
      <c r="F190" s="160">
        <f t="shared" si="45"/>
        <v>0</v>
      </c>
      <c r="G190" s="78"/>
      <c r="H190" s="78"/>
      <c r="I190" s="78"/>
      <c r="J190" s="78"/>
      <c r="K190" s="78"/>
      <c r="L190" s="78">
        <v>0</v>
      </c>
      <c r="M190" s="75"/>
      <c r="N190" s="78"/>
      <c r="O190" s="175">
        <v>0.1</v>
      </c>
      <c r="P190" s="78">
        <f t="shared" si="46"/>
        <v>0</v>
      </c>
      <c r="Q190" s="646">
        <f t="shared" si="47"/>
        <v>0</v>
      </c>
      <c r="R190" s="175">
        <v>0.5</v>
      </c>
      <c r="S190" s="78">
        <f t="shared" si="56"/>
        <v>0</v>
      </c>
      <c r="T190" s="646">
        <f t="shared" si="57"/>
        <v>0</v>
      </c>
      <c r="U190" s="175">
        <v>0.4</v>
      </c>
      <c r="V190" s="78">
        <f t="shared" si="58"/>
        <v>0</v>
      </c>
      <c r="W190" s="646">
        <f t="shared" si="59"/>
        <v>0</v>
      </c>
      <c r="X190" s="598"/>
      <c r="Y190" s="75"/>
      <c r="Z190" s="597"/>
      <c r="AA190" s="160">
        <f t="shared" si="48"/>
        <v>0</v>
      </c>
      <c r="AB190" s="78">
        <v>0</v>
      </c>
      <c r="AC190" s="654">
        <v>0</v>
      </c>
      <c r="AD190" s="160">
        <f t="shared" si="49"/>
        <v>0</v>
      </c>
      <c r="AE190" s="78"/>
      <c r="AF190" s="654"/>
      <c r="AG190" s="160">
        <f t="shared" si="50"/>
        <v>0</v>
      </c>
      <c r="AH190" s="78"/>
      <c r="AI190" s="654"/>
      <c r="AJ190" s="160">
        <f t="shared" si="51"/>
        <v>0</v>
      </c>
      <c r="AK190" s="78"/>
      <c r="AL190" s="654"/>
      <c r="AM190" s="78"/>
      <c r="AN190" s="587">
        <f t="shared" si="44"/>
        <v>0</v>
      </c>
    </row>
    <row r="191" spans="1:41" s="152" customFormat="1" ht="13.95" hidden="1" customHeight="1" x14ac:dyDescent="0.25">
      <c r="A191" s="78">
        <v>16</v>
      </c>
      <c r="B191" s="588" t="s">
        <v>726</v>
      </c>
      <c r="C191" s="593">
        <f t="shared" si="43"/>
        <v>14</v>
      </c>
      <c r="D191" s="78">
        <f t="shared" si="42"/>
        <v>11</v>
      </c>
      <c r="E191" s="78">
        <v>3</v>
      </c>
      <c r="F191" s="160">
        <f t="shared" si="45"/>
        <v>8</v>
      </c>
      <c r="G191" s="78"/>
      <c r="H191" s="78"/>
      <c r="I191" s="78"/>
      <c r="J191" s="78"/>
      <c r="K191" s="78">
        <v>8</v>
      </c>
      <c r="L191" s="78">
        <v>0</v>
      </c>
      <c r="M191" s="75">
        <v>0</v>
      </c>
      <c r="N191" s="78"/>
      <c r="O191" s="175">
        <v>0.1</v>
      </c>
      <c r="P191" s="78">
        <f t="shared" si="46"/>
        <v>0.8</v>
      </c>
      <c r="Q191" s="646">
        <f t="shared" si="47"/>
        <v>0.8</v>
      </c>
      <c r="R191" s="175">
        <v>0.5</v>
      </c>
      <c r="S191" s="78">
        <f t="shared" si="56"/>
        <v>4</v>
      </c>
      <c r="T191" s="646">
        <f t="shared" si="57"/>
        <v>4</v>
      </c>
      <c r="U191" s="175">
        <v>0.4</v>
      </c>
      <c r="V191" s="78">
        <f t="shared" si="58"/>
        <v>3.2</v>
      </c>
      <c r="W191" s="646">
        <f t="shared" si="59"/>
        <v>-0.79999999999999982</v>
      </c>
      <c r="X191" s="598"/>
      <c r="Y191" s="75" t="e">
        <v>#REF!</v>
      </c>
      <c r="Z191" s="597"/>
      <c r="AA191" s="160">
        <f t="shared" si="48"/>
        <v>0</v>
      </c>
      <c r="AB191" s="78">
        <v>0</v>
      </c>
      <c r="AC191" s="654">
        <v>0</v>
      </c>
      <c r="AD191" s="160">
        <f t="shared" si="49"/>
        <v>0</v>
      </c>
      <c r="AE191" s="78"/>
      <c r="AF191" s="654"/>
      <c r="AG191" s="160">
        <f t="shared" si="50"/>
        <v>0</v>
      </c>
      <c r="AH191" s="78"/>
      <c r="AI191" s="654"/>
      <c r="AJ191" s="160">
        <f t="shared" si="51"/>
        <v>0</v>
      </c>
      <c r="AK191" s="78"/>
      <c r="AL191" s="654"/>
      <c r="AM191" s="78"/>
      <c r="AN191" s="587">
        <f t="shared" si="44"/>
        <v>0</v>
      </c>
    </row>
    <row r="192" spans="1:41" s="152" customFormat="1" ht="13.95" hidden="1" customHeight="1" x14ac:dyDescent="0.25">
      <c r="A192" s="78">
        <v>17</v>
      </c>
      <c r="B192" s="588" t="s">
        <v>809</v>
      </c>
      <c r="C192" s="593">
        <f t="shared" si="43"/>
        <v>0</v>
      </c>
      <c r="D192" s="78">
        <f t="shared" si="42"/>
        <v>0</v>
      </c>
      <c r="E192" s="78"/>
      <c r="F192" s="160">
        <f t="shared" si="45"/>
        <v>0</v>
      </c>
      <c r="G192" s="78"/>
      <c r="H192" s="78"/>
      <c r="I192" s="78"/>
      <c r="J192" s="78"/>
      <c r="K192" s="78"/>
      <c r="L192" s="78">
        <v>0</v>
      </c>
      <c r="M192" s="75"/>
      <c r="N192" s="78"/>
      <c r="O192" s="175">
        <v>0.1</v>
      </c>
      <c r="P192" s="78">
        <f t="shared" si="46"/>
        <v>0</v>
      </c>
      <c r="Q192" s="646">
        <f t="shared" si="47"/>
        <v>0</v>
      </c>
      <c r="R192" s="175">
        <v>0.5</v>
      </c>
      <c r="S192" s="78">
        <f t="shared" si="56"/>
        <v>0</v>
      </c>
      <c r="T192" s="646">
        <f t="shared" si="57"/>
        <v>0</v>
      </c>
      <c r="U192" s="175">
        <v>0.4</v>
      </c>
      <c r="V192" s="78">
        <f t="shared" si="58"/>
        <v>0</v>
      </c>
      <c r="W192" s="646">
        <f t="shared" si="59"/>
        <v>0</v>
      </c>
      <c r="X192" s="598"/>
      <c r="Y192" s="75"/>
      <c r="Z192" s="597"/>
      <c r="AA192" s="160">
        <f t="shared" si="48"/>
        <v>0</v>
      </c>
      <c r="AB192" s="78">
        <v>0</v>
      </c>
      <c r="AC192" s="654">
        <v>0</v>
      </c>
      <c r="AD192" s="160">
        <f t="shared" si="49"/>
        <v>0</v>
      </c>
      <c r="AE192" s="78"/>
      <c r="AF192" s="654"/>
      <c r="AG192" s="160">
        <f t="shared" si="50"/>
        <v>0</v>
      </c>
      <c r="AH192" s="78"/>
      <c r="AI192" s="654"/>
      <c r="AJ192" s="160">
        <f t="shared" si="51"/>
        <v>0</v>
      </c>
      <c r="AK192" s="78"/>
      <c r="AL192" s="654"/>
      <c r="AM192" s="78"/>
      <c r="AN192" s="587">
        <f t="shared" si="44"/>
        <v>0</v>
      </c>
    </row>
    <row r="193" spans="1:40" s="152" customFormat="1" ht="13.95" hidden="1" customHeight="1" x14ac:dyDescent="0.25">
      <c r="A193" s="78">
        <v>18</v>
      </c>
      <c r="B193" s="588" t="s">
        <v>810</v>
      </c>
      <c r="C193" s="593">
        <f t="shared" si="43"/>
        <v>1</v>
      </c>
      <c r="D193" s="78">
        <f t="shared" si="42"/>
        <v>1</v>
      </c>
      <c r="E193" s="78"/>
      <c r="F193" s="160">
        <f t="shared" si="45"/>
        <v>1</v>
      </c>
      <c r="G193" s="78"/>
      <c r="H193" s="78"/>
      <c r="I193" s="78"/>
      <c r="J193" s="78"/>
      <c r="K193" s="78">
        <v>1</v>
      </c>
      <c r="L193" s="78">
        <v>0</v>
      </c>
      <c r="M193" s="75">
        <v>0</v>
      </c>
      <c r="N193" s="78"/>
      <c r="O193" s="175">
        <v>0.1</v>
      </c>
      <c r="P193" s="78">
        <f t="shared" si="46"/>
        <v>0.1</v>
      </c>
      <c r="Q193" s="646">
        <f t="shared" si="47"/>
        <v>0.1</v>
      </c>
      <c r="R193" s="175">
        <v>0.5</v>
      </c>
      <c r="S193" s="78">
        <f t="shared" si="56"/>
        <v>0.5</v>
      </c>
      <c r="T193" s="646">
        <f t="shared" si="57"/>
        <v>0.5</v>
      </c>
      <c r="U193" s="175">
        <v>0.4</v>
      </c>
      <c r="V193" s="78">
        <f t="shared" si="58"/>
        <v>0.4</v>
      </c>
      <c r="W193" s="646">
        <f t="shared" si="59"/>
        <v>-9.9999999999999978E-2</v>
      </c>
      <c r="X193" s="598"/>
      <c r="Y193" s="75" t="e">
        <v>#REF!</v>
      </c>
      <c r="Z193" s="597"/>
      <c r="AA193" s="160">
        <f t="shared" si="48"/>
        <v>0</v>
      </c>
      <c r="AB193" s="78">
        <v>0</v>
      </c>
      <c r="AC193" s="654">
        <v>0</v>
      </c>
      <c r="AD193" s="160">
        <f t="shared" si="49"/>
        <v>0</v>
      </c>
      <c r="AE193" s="78"/>
      <c r="AF193" s="654"/>
      <c r="AG193" s="160">
        <f t="shared" si="50"/>
        <v>0</v>
      </c>
      <c r="AH193" s="78"/>
      <c r="AI193" s="654"/>
      <c r="AJ193" s="160">
        <f t="shared" si="51"/>
        <v>0</v>
      </c>
      <c r="AK193" s="78"/>
      <c r="AL193" s="654"/>
      <c r="AM193" s="78"/>
      <c r="AN193" s="587">
        <f t="shared" si="44"/>
        <v>0</v>
      </c>
    </row>
    <row r="194" spans="1:40" s="152" customFormat="1" ht="13.95" hidden="1" customHeight="1" x14ac:dyDescent="0.25">
      <c r="A194" s="78">
        <v>19</v>
      </c>
      <c r="B194" s="588" t="s">
        <v>763</v>
      </c>
      <c r="C194" s="593">
        <f t="shared" si="43"/>
        <v>1</v>
      </c>
      <c r="D194" s="78">
        <f t="shared" si="42"/>
        <v>1</v>
      </c>
      <c r="E194" s="78"/>
      <c r="F194" s="160">
        <f t="shared" si="45"/>
        <v>1</v>
      </c>
      <c r="G194" s="78"/>
      <c r="H194" s="78"/>
      <c r="I194" s="78"/>
      <c r="J194" s="78"/>
      <c r="K194" s="78"/>
      <c r="L194" s="78">
        <v>1</v>
      </c>
      <c r="M194" s="75">
        <v>0</v>
      </c>
      <c r="N194" s="78">
        <v>1</v>
      </c>
      <c r="O194" s="175">
        <v>0.1</v>
      </c>
      <c r="P194" s="78">
        <f t="shared" si="46"/>
        <v>0.1</v>
      </c>
      <c r="Q194" s="646">
        <f t="shared" si="47"/>
        <v>0.1</v>
      </c>
      <c r="R194" s="175">
        <v>0.5</v>
      </c>
      <c r="S194" s="78">
        <f t="shared" si="56"/>
        <v>0.5</v>
      </c>
      <c r="T194" s="646">
        <f t="shared" si="57"/>
        <v>0.5</v>
      </c>
      <c r="U194" s="175">
        <v>0.4</v>
      </c>
      <c r="V194" s="78">
        <f t="shared" si="58"/>
        <v>0.4</v>
      </c>
      <c r="W194" s="646">
        <f t="shared" si="59"/>
        <v>0.9</v>
      </c>
      <c r="X194" s="598"/>
      <c r="Y194" s="75" t="e">
        <v>#REF!</v>
      </c>
      <c r="Z194" s="597"/>
      <c r="AA194" s="160">
        <f t="shared" si="48"/>
        <v>0</v>
      </c>
      <c r="AB194" s="78">
        <v>0</v>
      </c>
      <c r="AC194" s="654">
        <v>0</v>
      </c>
      <c r="AD194" s="160">
        <f t="shared" si="49"/>
        <v>0</v>
      </c>
      <c r="AE194" s="78"/>
      <c r="AF194" s="654"/>
      <c r="AG194" s="160">
        <f t="shared" si="50"/>
        <v>1</v>
      </c>
      <c r="AH194" s="78"/>
      <c r="AI194" s="654">
        <v>1</v>
      </c>
      <c r="AJ194" s="160">
        <f t="shared" si="51"/>
        <v>0</v>
      </c>
      <c r="AK194" s="78"/>
      <c r="AL194" s="654"/>
      <c r="AM194" s="78"/>
      <c r="AN194" s="587">
        <f t="shared" si="44"/>
        <v>1</v>
      </c>
    </row>
    <row r="195" spans="1:40" s="152" customFormat="1" ht="13.95" hidden="1" customHeight="1" x14ac:dyDescent="0.25">
      <c r="A195" s="78">
        <v>20</v>
      </c>
      <c r="B195" s="588" t="s">
        <v>725</v>
      </c>
      <c r="C195" s="593">
        <f t="shared" si="43"/>
        <v>13</v>
      </c>
      <c r="D195" s="78">
        <f t="shared" si="43"/>
        <v>12</v>
      </c>
      <c r="E195" s="78">
        <v>1</v>
      </c>
      <c r="F195" s="160">
        <f t="shared" si="45"/>
        <v>11</v>
      </c>
      <c r="G195" s="78"/>
      <c r="H195" s="78"/>
      <c r="I195" s="78"/>
      <c r="J195" s="78"/>
      <c r="K195" s="78">
        <v>9</v>
      </c>
      <c r="L195" s="78">
        <v>2</v>
      </c>
      <c r="M195" s="75">
        <v>2</v>
      </c>
      <c r="N195" s="78"/>
      <c r="O195" s="175">
        <v>0.1</v>
      </c>
      <c r="P195" s="78">
        <f t="shared" si="46"/>
        <v>1.1000000000000001</v>
      </c>
      <c r="Q195" s="646">
        <f t="shared" si="47"/>
        <v>1.1000000000000001</v>
      </c>
      <c r="R195" s="175">
        <v>0.5</v>
      </c>
      <c r="S195" s="78">
        <f t="shared" si="56"/>
        <v>5.5</v>
      </c>
      <c r="T195" s="646">
        <f t="shared" si="57"/>
        <v>5.5</v>
      </c>
      <c r="U195" s="175">
        <v>0.4</v>
      </c>
      <c r="V195" s="78">
        <f t="shared" si="58"/>
        <v>4.4000000000000004</v>
      </c>
      <c r="W195" s="646">
        <f t="shared" si="59"/>
        <v>0.90000000000000036</v>
      </c>
      <c r="X195" s="598"/>
      <c r="Y195" s="75" t="e">
        <v>#REF!</v>
      </c>
      <c r="Z195" s="597"/>
      <c r="AA195" s="160">
        <f t="shared" si="48"/>
        <v>0</v>
      </c>
      <c r="AB195" s="78">
        <v>0</v>
      </c>
      <c r="AC195" s="654">
        <v>0</v>
      </c>
      <c r="AD195" s="160">
        <f t="shared" si="49"/>
        <v>0</v>
      </c>
      <c r="AE195" s="78"/>
      <c r="AF195" s="654"/>
      <c r="AG195" s="160">
        <f t="shared" si="50"/>
        <v>2</v>
      </c>
      <c r="AH195" s="78"/>
      <c r="AI195" s="654">
        <v>2</v>
      </c>
      <c r="AJ195" s="160">
        <f t="shared" si="51"/>
        <v>0</v>
      </c>
      <c r="AK195" s="78"/>
      <c r="AL195" s="654"/>
      <c r="AM195" s="78"/>
      <c r="AN195" s="587">
        <f t="shared" si="44"/>
        <v>2</v>
      </c>
    </row>
    <row r="196" spans="1:40" s="152" customFormat="1" ht="13.95" hidden="1" customHeight="1" x14ac:dyDescent="0.25">
      <c r="A196" s="78">
        <v>21</v>
      </c>
      <c r="B196" s="588" t="s">
        <v>751</v>
      </c>
      <c r="C196" s="593">
        <f t="shared" ref="C196:D256" si="60">D196+E196</f>
        <v>1</v>
      </c>
      <c r="D196" s="78">
        <f t="shared" si="60"/>
        <v>1</v>
      </c>
      <c r="E196" s="78"/>
      <c r="F196" s="160">
        <f t="shared" si="45"/>
        <v>1</v>
      </c>
      <c r="G196" s="78"/>
      <c r="H196" s="78"/>
      <c r="I196" s="78"/>
      <c r="J196" s="78"/>
      <c r="K196" s="78">
        <v>1</v>
      </c>
      <c r="L196" s="78">
        <v>0</v>
      </c>
      <c r="M196" s="75">
        <v>0</v>
      </c>
      <c r="N196" s="78"/>
      <c r="O196" s="175">
        <v>0.1</v>
      </c>
      <c r="P196" s="78">
        <f t="shared" si="46"/>
        <v>0.1</v>
      </c>
      <c r="Q196" s="646">
        <f t="shared" si="47"/>
        <v>0.1</v>
      </c>
      <c r="R196" s="175">
        <v>0.5</v>
      </c>
      <c r="S196" s="78">
        <f t="shared" si="56"/>
        <v>0.5</v>
      </c>
      <c r="T196" s="646">
        <f t="shared" si="57"/>
        <v>0.5</v>
      </c>
      <c r="U196" s="175">
        <v>0.4</v>
      </c>
      <c r="V196" s="78">
        <f t="shared" si="58"/>
        <v>0.4</v>
      </c>
      <c r="W196" s="646">
        <f t="shared" si="59"/>
        <v>-9.9999999999999978E-2</v>
      </c>
      <c r="X196" s="598"/>
      <c r="Y196" s="75" t="e">
        <v>#REF!</v>
      </c>
      <c r="Z196" s="597"/>
      <c r="AA196" s="160">
        <f t="shared" si="48"/>
        <v>0</v>
      </c>
      <c r="AB196" s="78">
        <v>0</v>
      </c>
      <c r="AC196" s="654">
        <v>0</v>
      </c>
      <c r="AD196" s="160">
        <f t="shared" si="49"/>
        <v>0</v>
      </c>
      <c r="AE196" s="78"/>
      <c r="AF196" s="654"/>
      <c r="AG196" s="160">
        <f t="shared" si="50"/>
        <v>0</v>
      </c>
      <c r="AH196" s="78"/>
      <c r="AI196" s="654"/>
      <c r="AJ196" s="160">
        <f t="shared" si="51"/>
        <v>0</v>
      </c>
      <c r="AK196" s="78"/>
      <c r="AL196" s="654"/>
      <c r="AM196" s="78"/>
      <c r="AN196" s="587">
        <f t="shared" si="44"/>
        <v>0</v>
      </c>
    </row>
    <row r="197" spans="1:40" s="152" customFormat="1" ht="13.95" hidden="1" customHeight="1" x14ac:dyDescent="0.25">
      <c r="A197" s="78">
        <v>22</v>
      </c>
      <c r="B197" s="588" t="s">
        <v>733</v>
      </c>
      <c r="C197" s="593">
        <f t="shared" si="60"/>
        <v>0</v>
      </c>
      <c r="D197" s="78">
        <f t="shared" si="60"/>
        <v>0</v>
      </c>
      <c r="E197" s="78"/>
      <c r="F197" s="160">
        <f t="shared" si="45"/>
        <v>0</v>
      </c>
      <c r="G197" s="78"/>
      <c r="H197" s="78"/>
      <c r="I197" s="78"/>
      <c r="J197" s="78"/>
      <c r="K197" s="78"/>
      <c r="L197" s="78">
        <v>0</v>
      </c>
      <c r="M197" s="75"/>
      <c r="N197" s="78"/>
      <c r="O197" s="175">
        <v>0.1</v>
      </c>
      <c r="P197" s="78">
        <f t="shared" si="46"/>
        <v>0</v>
      </c>
      <c r="Q197" s="646">
        <f t="shared" si="47"/>
        <v>0</v>
      </c>
      <c r="R197" s="175">
        <v>0.5</v>
      </c>
      <c r="S197" s="78">
        <f t="shared" si="56"/>
        <v>0</v>
      </c>
      <c r="T197" s="646">
        <f t="shared" si="57"/>
        <v>0</v>
      </c>
      <c r="U197" s="175">
        <v>0.4</v>
      </c>
      <c r="V197" s="78">
        <f t="shared" si="58"/>
        <v>0</v>
      </c>
      <c r="W197" s="646">
        <f t="shared" si="59"/>
        <v>0</v>
      </c>
      <c r="X197" s="598"/>
      <c r="Y197" s="75"/>
      <c r="Z197" s="597"/>
      <c r="AA197" s="160">
        <f t="shared" si="48"/>
        <v>0</v>
      </c>
      <c r="AB197" s="78">
        <v>0</v>
      </c>
      <c r="AC197" s="654">
        <v>0</v>
      </c>
      <c r="AD197" s="160">
        <f t="shared" si="49"/>
        <v>0</v>
      </c>
      <c r="AE197" s="78"/>
      <c r="AF197" s="654"/>
      <c r="AG197" s="160">
        <f t="shared" si="50"/>
        <v>0</v>
      </c>
      <c r="AH197" s="78"/>
      <c r="AI197" s="654"/>
      <c r="AJ197" s="160">
        <f t="shared" si="51"/>
        <v>0</v>
      </c>
      <c r="AK197" s="78"/>
      <c r="AL197" s="654"/>
      <c r="AM197" s="78"/>
      <c r="AN197" s="587">
        <f t="shared" si="44"/>
        <v>0</v>
      </c>
    </row>
    <row r="198" spans="1:40" s="589" customFormat="1" ht="52.8" x14ac:dyDescent="0.25">
      <c r="A198" s="78">
        <v>2</v>
      </c>
      <c r="B198" s="588" t="s">
        <v>1101</v>
      </c>
      <c r="C198" s="593">
        <v>249</v>
      </c>
      <c r="D198" s="78">
        <f t="shared" si="60"/>
        <v>208</v>
      </c>
      <c r="E198" s="78">
        <v>54</v>
      </c>
      <c r="F198" s="160">
        <f t="shared" si="45"/>
        <v>154</v>
      </c>
      <c r="G198" s="78">
        <v>0</v>
      </c>
      <c r="H198" s="78">
        <v>1</v>
      </c>
      <c r="I198" s="78"/>
      <c r="J198" s="78"/>
      <c r="K198" s="78">
        <v>63</v>
      </c>
      <c r="L198" s="78">
        <v>90</v>
      </c>
      <c r="M198" s="78">
        <v>90</v>
      </c>
      <c r="N198" s="78">
        <v>0</v>
      </c>
      <c r="O198" s="175">
        <v>0.1</v>
      </c>
      <c r="P198" s="78">
        <f t="shared" si="46"/>
        <v>15.4</v>
      </c>
      <c r="Q198" s="646">
        <f t="shared" si="47"/>
        <v>15.4</v>
      </c>
      <c r="R198" s="175">
        <v>0.5</v>
      </c>
      <c r="S198" s="78">
        <f t="shared" si="56"/>
        <v>77</v>
      </c>
      <c r="T198" s="646">
        <f t="shared" si="57"/>
        <v>76</v>
      </c>
      <c r="U198" s="175">
        <v>0.4</v>
      </c>
      <c r="V198" s="78">
        <f t="shared" si="58"/>
        <v>61.6</v>
      </c>
      <c r="W198" s="646">
        <f>V198-K198+T198-AF198</f>
        <v>74.599999999999994</v>
      </c>
      <c r="X198" s="78">
        <v>0</v>
      </c>
      <c r="Y198" s="78">
        <v>94</v>
      </c>
      <c r="Z198" s="78">
        <v>0</v>
      </c>
      <c r="AA198" s="160">
        <f t="shared" si="48"/>
        <v>0</v>
      </c>
      <c r="AB198" s="78">
        <v>0</v>
      </c>
      <c r="AC198" s="654">
        <v>0</v>
      </c>
      <c r="AD198" s="160">
        <f t="shared" si="49"/>
        <v>4</v>
      </c>
      <c r="AE198" s="78">
        <v>4</v>
      </c>
      <c r="AF198" s="654"/>
      <c r="AG198" s="160">
        <f t="shared" si="50"/>
        <v>9</v>
      </c>
      <c r="AH198" s="78">
        <v>2</v>
      </c>
      <c r="AI198" s="654">
        <v>7</v>
      </c>
      <c r="AJ198" s="160">
        <f t="shared" si="51"/>
        <v>0</v>
      </c>
      <c r="AK198" s="78">
        <v>0</v>
      </c>
      <c r="AL198" s="654">
        <v>0</v>
      </c>
      <c r="AM198" s="78">
        <v>0</v>
      </c>
      <c r="AN198" s="587">
        <f t="shared" si="44"/>
        <v>13</v>
      </c>
    </row>
    <row r="199" spans="1:40" s="152" customFormat="1" ht="13.2" hidden="1" customHeight="1" x14ac:dyDescent="0.25">
      <c r="A199" s="78">
        <v>1</v>
      </c>
      <c r="B199" s="588" t="s">
        <v>367</v>
      </c>
      <c r="C199" s="593">
        <f t="shared" si="60"/>
        <v>66</v>
      </c>
      <c r="D199" s="78">
        <f t="shared" si="60"/>
        <v>42</v>
      </c>
      <c r="E199" s="78">
        <v>24</v>
      </c>
      <c r="F199" s="160">
        <f t="shared" si="45"/>
        <v>18</v>
      </c>
      <c r="G199" s="75"/>
      <c r="H199" s="75">
        <v>1</v>
      </c>
      <c r="I199" s="75"/>
      <c r="J199" s="75"/>
      <c r="K199" s="75">
        <v>17</v>
      </c>
      <c r="L199" s="78">
        <v>0</v>
      </c>
      <c r="M199" s="75"/>
      <c r="N199" s="75"/>
      <c r="O199" s="175">
        <v>0.1</v>
      </c>
      <c r="P199" s="78">
        <f t="shared" si="46"/>
        <v>1.8</v>
      </c>
      <c r="Q199" s="646">
        <f t="shared" si="47"/>
        <v>1.8</v>
      </c>
      <c r="R199" s="175">
        <v>0.5</v>
      </c>
      <c r="S199" s="78">
        <f t="shared" si="56"/>
        <v>9</v>
      </c>
      <c r="T199" s="646">
        <f t="shared" si="57"/>
        <v>8</v>
      </c>
      <c r="U199" s="175">
        <v>0.4</v>
      </c>
      <c r="V199" s="78">
        <f t="shared" si="58"/>
        <v>7.2</v>
      </c>
      <c r="W199" s="646">
        <f t="shared" si="59"/>
        <v>-1.8000000000000007</v>
      </c>
      <c r="X199" s="74"/>
      <c r="Y199" s="75"/>
      <c r="Z199" s="75"/>
      <c r="AA199" s="160">
        <f t="shared" si="48"/>
        <v>0</v>
      </c>
      <c r="AB199" s="78">
        <v>0</v>
      </c>
      <c r="AC199" s="654">
        <v>0</v>
      </c>
      <c r="AD199" s="160">
        <f t="shared" si="49"/>
        <v>4</v>
      </c>
      <c r="AE199" s="75">
        <v>4</v>
      </c>
      <c r="AF199" s="655"/>
      <c r="AG199" s="160">
        <f t="shared" si="50"/>
        <v>0</v>
      </c>
      <c r="AH199" s="75"/>
      <c r="AI199" s="655"/>
      <c r="AJ199" s="160">
        <f t="shared" si="51"/>
        <v>0</v>
      </c>
      <c r="AK199" s="78"/>
      <c r="AL199" s="654"/>
      <c r="AM199" s="78"/>
      <c r="AN199" s="587">
        <f t="shared" si="44"/>
        <v>4</v>
      </c>
    </row>
    <row r="200" spans="1:40" s="152" customFormat="1" ht="13.2" hidden="1" customHeight="1" x14ac:dyDescent="0.25">
      <c r="A200" s="78">
        <v>2</v>
      </c>
      <c r="B200" s="588" t="s">
        <v>752</v>
      </c>
      <c r="C200" s="593">
        <f t="shared" si="60"/>
        <v>10</v>
      </c>
      <c r="D200" s="78">
        <f t="shared" si="60"/>
        <v>6</v>
      </c>
      <c r="E200" s="78">
        <v>4</v>
      </c>
      <c r="F200" s="160">
        <f t="shared" si="45"/>
        <v>2</v>
      </c>
      <c r="G200" s="75"/>
      <c r="H200" s="75"/>
      <c r="I200" s="75"/>
      <c r="J200" s="75"/>
      <c r="K200" s="75">
        <v>2</v>
      </c>
      <c r="L200" s="78">
        <v>0</v>
      </c>
      <c r="M200" s="75"/>
      <c r="N200" s="75"/>
      <c r="O200" s="175">
        <v>0.1</v>
      </c>
      <c r="P200" s="78">
        <f t="shared" si="46"/>
        <v>0.2</v>
      </c>
      <c r="Q200" s="646">
        <f t="shared" si="47"/>
        <v>0.2</v>
      </c>
      <c r="R200" s="175">
        <v>0.5</v>
      </c>
      <c r="S200" s="78">
        <f t="shared" si="56"/>
        <v>1</v>
      </c>
      <c r="T200" s="646">
        <f t="shared" si="57"/>
        <v>1</v>
      </c>
      <c r="U200" s="175">
        <v>0.4</v>
      </c>
      <c r="V200" s="78">
        <f t="shared" si="58"/>
        <v>0.8</v>
      </c>
      <c r="W200" s="646">
        <f t="shared" si="59"/>
        <v>-0.19999999999999996</v>
      </c>
      <c r="X200" s="75"/>
      <c r="Y200" s="75"/>
      <c r="Z200" s="75"/>
      <c r="AA200" s="160">
        <f t="shared" si="48"/>
        <v>0</v>
      </c>
      <c r="AB200" s="78">
        <v>0</v>
      </c>
      <c r="AC200" s="654">
        <v>0</v>
      </c>
      <c r="AD200" s="160">
        <f t="shared" si="49"/>
        <v>1</v>
      </c>
      <c r="AE200" s="75">
        <v>1</v>
      </c>
      <c r="AF200" s="655"/>
      <c r="AG200" s="160">
        <f t="shared" si="50"/>
        <v>0</v>
      </c>
      <c r="AH200" s="75"/>
      <c r="AI200" s="655"/>
      <c r="AJ200" s="160">
        <f t="shared" si="51"/>
        <v>0</v>
      </c>
      <c r="AK200" s="78"/>
      <c r="AL200" s="654"/>
      <c r="AM200" s="78"/>
      <c r="AN200" s="587">
        <f t="shared" si="44"/>
        <v>1</v>
      </c>
    </row>
    <row r="201" spans="1:40" s="152" customFormat="1" ht="13.2" hidden="1" customHeight="1" x14ac:dyDescent="0.25">
      <c r="A201" s="78">
        <v>3</v>
      </c>
      <c r="B201" s="588" t="s">
        <v>140</v>
      </c>
      <c r="C201" s="593">
        <f t="shared" si="60"/>
        <v>14</v>
      </c>
      <c r="D201" s="78">
        <f t="shared" si="60"/>
        <v>12</v>
      </c>
      <c r="E201" s="78">
        <v>2</v>
      </c>
      <c r="F201" s="160">
        <f t="shared" si="45"/>
        <v>10</v>
      </c>
      <c r="G201" s="75"/>
      <c r="H201" s="75"/>
      <c r="I201" s="75"/>
      <c r="J201" s="75"/>
      <c r="K201" s="75">
        <v>2</v>
      </c>
      <c r="L201" s="78">
        <v>8</v>
      </c>
      <c r="M201" s="75">
        <v>8</v>
      </c>
      <c r="N201" s="75"/>
      <c r="O201" s="175">
        <v>0.1</v>
      </c>
      <c r="P201" s="78">
        <f t="shared" si="46"/>
        <v>1</v>
      </c>
      <c r="Q201" s="646">
        <f t="shared" si="47"/>
        <v>1</v>
      </c>
      <c r="R201" s="175">
        <v>0.5</v>
      </c>
      <c r="S201" s="78">
        <f t="shared" si="56"/>
        <v>5</v>
      </c>
      <c r="T201" s="646">
        <f t="shared" si="57"/>
        <v>5</v>
      </c>
      <c r="U201" s="175">
        <v>0.4</v>
      </c>
      <c r="V201" s="78">
        <f t="shared" si="58"/>
        <v>4</v>
      </c>
      <c r="W201" s="646">
        <f t="shared" si="59"/>
        <v>7</v>
      </c>
      <c r="X201" s="74"/>
      <c r="Y201" s="75">
        <v>7</v>
      </c>
      <c r="Z201" s="75"/>
      <c r="AA201" s="160">
        <f t="shared" si="48"/>
        <v>0</v>
      </c>
      <c r="AB201" s="78">
        <v>0</v>
      </c>
      <c r="AC201" s="654">
        <v>0</v>
      </c>
      <c r="AD201" s="160">
        <f t="shared" si="49"/>
        <v>0</v>
      </c>
      <c r="AE201" s="75"/>
      <c r="AF201" s="655"/>
      <c r="AG201" s="160">
        <f t="shared" si="50"/>
        <v>0</v>
      </c>
      <c r="AH201" s="75"/>
      <c r="AI201" s="655"/>
      <c r="AJ201" s="160">
        <f t="shared" si="51"/>
        <v>0</v>
      </c>
      <c r="AK201" s="78"/>
      <c r="AL201" s="654"/>
      <c r="AM201" s="78"/>
      <c r="AN201" s="587">
        <f t="shared" si="44"/>
        <v>0</v>
      </c>
    </row>
    <row r="202" spans="1:40" s="152" customFormat="1" ht="13.2" hidden="1" customHeight="1" x14ac:dyDescent="0.25">
      <c r="A202" s="78">
        <v>4</v>
      </c>
      <c r="B202" s="588" t="s">
        <v>151</v>
      </c>
      <c r="C202" s="593">
        <f t="shared" si="60"/>
        <v>108</v>
      </c>
      <c r="D202" s="78">
        <f t="shared" si="60"/>
        <v>96</v>
      </c>
      <c r="E202" s="78">
        <v>12</v>
      </c>
      <c r="F202" s="160">
        <f t="shared" si="45"/>
        <v>84</v>
      </c>
      <c r="G202" s="75"/>
      <c r="H202" s="75"/>
      <c r="I202" s="75"/>
      <c r="J202" s="75"/>
      <c r="K202" s="75">
        <v>15</v>
      </c>
      <c r="L202" s="78">
        <v>69</v>
      </c>
      <c r="M202" s="75">
        <v>69</v>
      </c>
      <c r="N202" s="75"/>
      <c r="O202" s="175">
        <v>0.1</v>
      </c>
      <c r="P202" s="78">
        <f t="shared" si="46"/>
        <v>8.4</v>
      </c>
      <c r="Q202" s="646">
        <f t="shared" si="47"/>
        <v>8.4</v>
      </c>
      <c r="R202" s="175">
        <v>0.5</v>
      </c>
      <c r="S202" s="78">
        <f t="shared" si="56"/>
        <v>42</v>
      </c>
      <c r="T202" s="646">
        <f t="shared" si="57"/>
        <v>42</v>
      </c>
      <c r="U202" s="175">
        <v>0.4</v>
      </c>
      <c r="V202" s="78">
        <f t="shared" si="58"/>
        <v>33.6</v>
      </c>
      <c r="W202" s="646">
        <f t="shared" si="59"/>
        <v>60.6</v>
      </c>
      <c r="X202" s="75"/>
      <c r="Y202" s="75">
        <v>70</v>
      </c>
      <c r="Z202" s="75"/>
      <c r="AA202" s="160">
        <f t="shared" si="48"/>
        <v>0</v>
      </c>
      <c r="AB202" s="78">
        <v>0</v>
      </c>
      <c r="AC202" s="654">
        <v>0</v>
      </c>
      <c r="AD202" s="160">
        <f t="shared" si="49"/>
        <v>0</v>
      </c>
      <c r="AE202" s="75"/>
      <c r="AF202" s="655"/>
      <c r="AG202" s="160">
        <f t="shared" si="50"/>
        <v>5</v>
      </c>
      <c r="AH202" s="75">
        <v>1</v>
      </c>
      <c r="AI202" s="655">
        <v>4</v>
      </c>
      <c r="AJ202" s="160">
        <f t="shared" si="51"/>
        <v>0</v>
      </c>
      <c r="AK202" s="78"/>
      <c r="AL202" s="654"/>
      <c r="AM202" s="78"/>
      <c r="AN202" s="587">
        <f t="shared" si="44"/>
        <v>5</v>
      </c>
    </row>
    <row r="203" spans="1:40" s="152" customFormat="1" ht="13.2" hidden="1" customHeight="1" x14ac:dyDescent="0.25">
      <c r="A203" s="78">
        <v>5</v>
      </c>
      <c r="B203" s="588" t="s">
        <v>790</v>
      </c>
      <c r="C203" s="593">
        <f t="shared" si="60"/>
        <v>16</v>
      </c>
      <c r="D203" s="78">
        <f t="shared" si="60"/>
        <v>14</v>
      </c>
      <c r="E203" s="78">
        <v>2</v>
      </c>
      <c r="F203" s="160">
        <f t="shared" si="45"/>
        <v>12</v>
      </c>
      <c r="G203" s="78"/>
      <c r="H203" s="78"/>
      <c r="I203" s="78"/>
      <c r="J203" s="78"/>
      <c r="K203" s="78">
        <v>2</v>
      </c>
      <c r="L203" s="78">
        <v>10</v>
      </c>
      <c r="M203" s="78">
        <v>10</v>
      </c>
      <c r="N203" s="78"/>
      <c r="O203" s="175">
        <v>0.1</v>
      </c>
      <c r="P203" s="78">
        <f t="shared" si="46"/>
        <v>1.2000000000000002</v>
      </c>
      <c r="Q203" s="646">
        <f t="shared" si="47"/>
        <v>1.2000000000000002</v>
      </c>
      <c r="R203" s="175">
        <v>0.5</v>
      </c>
      <c r="S203" s="78">
        <f t="shared" si="56"/>
        <v>6</v>
      </c>
      <c r="T203" s="646">
        <f t="shared" si="57"/>
        <v>6</v>
      </c>
      <c r="U203" s="175">
        <v>0.4</v>
      </c>
      <c r="V203" s="78">
        <f t="shared" si="58"/>
        <v>4.8000000000000007</v>
      </c>
      <c r="W203" s="646">
        <f t="shared" si="59"/>
        <v>8.8000000000000007</v>
      </c>
      <c r="X203" s="78"/>
      <c r="Y203" s="78">
        <v>9</v>
      </c>
      <c r="Z203" s="78"/>
      <c r="AA203" s="160">
        <f t="shared" si="48"/>
        <v>0</v>
      </c>
      <c r="AB203" s="78">
        <v>0</v>
      </c>
      <c r="AC203" s="654">
        <v>0</v>
      </c>
      <c r="AD203" s="160">
        <f t="shared" si="49"/>
        <v>0</v>
      </c>
      <c r="AE203" s="78"/>
      <c r="AF203" s="654"/>
      <c r="AG203" s="160">
        <f t="shared" si="50"/>
        <v>1</v>
      </c>
      <c r="AH203" s="78"/>
      <c r="AI203" s="654">
        <v>1</v>
      </c>
      <c r="AJ203" s="160">
        <f t="shared" si="51"/>
        <v>0</v>
      </c>
      <c r="AK203" s="78"/>
      <c r="AL203" s="654"/>
      <c r="AM203" s="78"/>
      <c r="AN203" s="587">
        <f t="shared" ref="AN203:AN266" si="61">AD203+AG203+AJ203+AA203</f>
        <v>1</v>
      </c>
    </row>
    <row r="204" spans="1:40" s="152" customFormat="1" ht="13.2" hidden="1" customHeight="1" x14ac:dyDescent="0.25">
      <c r="A204" s="78">
        <v>6</v>
      </c>
      <c r="B204" s="588" t="s">
        <v>749</v>
      </c>
      <c r="C204" s="593">
        <f t="shared" si="60"/>
        <v>10</v>
      </c>
      <c r="D204" s="78">
        <f t="shared" si="60"/>
        <v>10</v>
      </c>
      <c r="E204" s="78"/>
      <c r="F204" s="160">
        <f t="shared" si="45"/>
        <v>10</v>
      </c>
      <c r="G204" s="78"/>
      <c r="H204" s="78"/>
      <c r="I204" s="78"/>
      <c r="J204" s="78"/>
      <c r="K204" s="78">
        <v>7</v>
      </c>
      <c r="L204" s="78">
        <v>3</v>
      </c>
      <c r="M204" s="78">
        <v>3</v>
      </c>
      <c r="N204" s="78"/>
      <c r="O204" s="175">
        <v>0.1</v>
      </c>
      <c r="P204" s="78">
        <f t="shared" si="46"/>
        <v>1</v>
      </c>
      <c r="Q204" s="646">
        <f t="shared" si="47"/>
        <v>1</v>
      </c>
      <c r="R204" s="175">
        <v>0.5</v>
      </c>
      <c r="S204" s="78">
        <f t="shared" si="56"/>
        <v>5</v>
      </c>
      <c r="T204" s="646">
        <f t="shared" si="57"/>
        <v>5</v>
      </c>
      <c r="U204" s="175">
        <v>0.4</v>
      </c>
      <c r="V204" s="78">
        <f t="shared" si="58"/>
        <v>4</v>
      </c>
      <c r="W204" s="646">
        <f t="shared" si="59"/>
        <v>2</v>
      </c>
      <c r="X204" s="78"/>
      <c r="Y204" s="78">
        <v>3</v>
      </c>
      <c r="Z204" s="78"/>
      <c r="AA204" s="160">
        <f t="shared" si="48"/>
        <v>0</v>
      </c>
      <c r="AB204" s="78">
        <v>0</v>
      </c>
      <c r="AC204" s="654">
        <v>0</v>
      </c>
      <c r="AD204" s="160">
        <f t="shared" si="49"/>
        <v>0</v>
      </c>
      <c r="AE204" s="78"/>
      <c r="AF204" s="654"/>
      <c r="AG204" s="160">
        <f t="shared" si="50"/>
        <v>1</v>
      </c>
      <c r="AH204" s="78"/>
      <c r="AI204" s="654">
        <v>1</v>
      </c>
      <c r="AJ204" s="160">
        <f t="shared" si="51"/>
        <v>0</v>
      </c>
      <c r="AK204" s="78"/>
      <c r="AL204" s="654"/>
      <c r="AM204" s="78"/>
      <c r="AN204" s="587">
        <f t="shared" si="61"/>
        <v>1</v>
      </c>
    </row>
    <row r="205" spans="1:40" s="152" customFormat="1" ht="13.2" hidden="1" customHeight="1" x14ac:dyDescent="0.25">
      <c r="A205" s="78">
        <v>7</v>
      </c>
      <c r="B205" s="588" t="s">
        <v>754</v>
      </c>
      <c r="C205" s="593">
        <f t="shared" si="60"/>
        <v>0</v>
      </c>
      <c r="D205" s="78">
        <f t="shared" si="60"/>
        <v>0</v>
      </c>
      <c r="E205" s="78"/>
      <c r="F205" s="160">
        <f t="shared" ref="F205:F268" si="62">G205+H205+K205+L205</f>
        <v>0</v>
      </c>
      <c r="G205" s="78"/>
      <c r="H205" s="78"/>
      <c r="I205" s="78"/>
      <c r="J205" s="78"/>
      <c r="K205" s="78"/>
      <c r="L205" s="78">
        <v>0</v>
      </c>
      <c r="M205" s="78"/>
      <c r="N205" s="78"/>
      <c r="O205" s="175">
        <v>0.1</v>
      </c>
      <c r="P205" s="78">
        <f t="shared" ref="P205:P268" si="63">O205*F205</f>
        <v>0</v>
      </c>
      <c r="Q205" s="646">
        <f t="shared" ref="Q205:Q268" si="64">P205-G205</f>
        <v>0</v>
      </c>
      <c r="R205" s="175">
        <v>0.5</v>
      </c>
      <c r="S205" s="78">
        <f t="shared" si="56"/>
        <v>0</v>
      </c>
      <c r="T205" s="646">
        <f t="shared" si="57"/>
        <v>0</v>
      </c>
      <c r="U205" s="175">
        <v>0.4</v>
      </c>
      <c r="V205" s="78">
        <f t="shared" si="58"/>
        <v>0</v>
      </c>
      <c r="W205" s="646">
        <f t="shared" si="59"/>
        <v>0</v>
      </c>
      <c r="X205" s="78"/>
      <c r="Y205" s="78">
        <v>1</v>
      </c>
      <c r="Z205" s="78"/>
      <c r="AA205" s="160">
        <f t="shared" ref="AA205:AA268" si="65">AB205+AC205</f>
        <v>0</v>
      </c>
      <c r="AB205" s="78">
        <v>0</v>
      </c>
      <c r="AC205" s="654">
        <v>0</v>
      </c>
      <c r="AD205" s="160">
        <f t="shared" ref="AD205:AD268" si="66">AE205+AF205</f>
        <v>0</v>
      </c>
      <c r="AE205" s="78"/>
      <c r="AF205" s="654"/>
      <c r="AG205" s="160">
        <f t="shared" ref="AG205:AG268" si="67">AH205+AI205</f>
        <v>0</v>
      </c>
      <c r="AH205" s="78"/>
      <c r="AI205" s="654"/>
      <c r="AJ205" s="160">
        <f t="shared" ref="AJ205:AJ268" si="68">AK205+AL205</f>
        <v>0</v>
      </c>
      <c r="AK205" s="78"/>
      <c r="AL205" s="654"/>
      <c r="AM205" s="78"/>
      <c r="AN205" s="587">
        <f t="shared" si="61"/>
        <v>0</v>
      </c>
    </row>
    <row r="206" spans="1:40" s="152" customFormat="1" ht="13.2" hidden="1" customHeight="1" x14ac:dyDescent="0.25">
      <c r="A206" s="78">
        <v>8</v>
      </c>
      <c r="B206" s="588" t="s">
        <v>727</v>
      </c>
      <c r="C206" s="593">
        <f t="shared" si="60"/>
        <v>4</v>
      </c>
      <c r="D206" s="78">
        <f t="shared" si="60"/>
        <v>2</v>
      </c>
      <c r="E206" s="78">
        <v>2</v>
      </c>
      <c r="F206" s="160">
        <f t="shared" si="62"/>
        <v>0</v>
      </c>
      <c r="G206" s="78"/>
      <c r="H206" s="78"/>
      <c r="I206" s="78"/>
      <c r="J206" s="78"/>
      <c r="K206" s="78"/>
      <c r="L206" s="78">
        <v>0</v>
      </c>
      <c r="M206" s="78"/>
      <c r="N206" s="78"/>
      <c r="O206" s="175">
        <v>0.1</v>
      </c>
      <c r="P206" s="78">
        <f t="shared" si="63"/>
        <v>0</v>
      </c>
      <c r="Q206" s="646">
        <f t="shared" si="64"/>
        <v>0</v>
      </c>
      <c r="R206" s="175">
        <v>0.5</v>
      </c>
      <c r="S206" s="78">
        <f t="shared" si="56"/>
        <v>0</v>
      </c>
      <c r="T206" s="646">
        <f t="shared" si="57"/>
        <v>0</v>
      </c>
      <c r="U206" s="175">
        <v>0.4</v>
      </c>
      <c r="V206" s="78">
        <f t="shared" si="58"/>
        <v>0</v>
      </c>
      <c r="W206" s="646">
        <f t="shared" si="59"/>
        <v>0</v>
      </c>
      <c r="X206" s="78"/>
      <c r="Y206" s="78"/>
      <c r="Z206" s="78"/>
      <c r="AA206" s="160">
        <f t="shared" si="65"/>
        <v>0</v>
      </c>
      <c r="AB206" s="78">
        <v>0</v>
      </c>
      <c r="AC206" s="654">
        <v>0</v>
      </c>
      <c r="AD206" s="160">
        <f t="shared" si="66"/>
        <v>0</v>
      </c>
      <c r="AE206" s="78"/>
      <c r="AF206" s="654"/>
      <c r="AG206" s="160">
        <f t="shared" si="67"/>
        <v>0</v>
      </c>
      <c r="AH206" s="78"/>
      <c r="AI206" s="654"/>
      <c r="AJ206" s="160">
        <f t="shared" si="68"/>
        <v>0</v>
      </c>
      <c r="AK206" s="78"/>
      <c r="AL206" s="654"/>
      <c r="AM206" s="78"/>
      <c r="AN206" s="587">
        <f t="shared" si="61"/>
        <v>0</v>
      </c>
    </row>
    <row r="207" spans="1:40" s="152" customFormat="1" ht="13.2" hidden="1" customHeight="1" x14ac:dyDescent="0.25">
      <c r="A207" s="78">
        <v>9</v>
      </c>
      <c r="B207" s="588" t="s">
        <v>802</v>
      </c>
      <c r="C207" s="593">
        <f t="shared" si="60"/>
        <v>5</v>
      </c>
      <c r="D207" s="78">
        <f t="shared" si="60"/>
        <v>3</v>
      </c>
      <c r="E207" s="78">
        <v>2</v>
      </c>
      <c r="F207" s="160">
        <f t="shared" si="62"/>
        <v>1</v>
      </c>
      <c r="G207" s="78"/>
      <c r="H207" s="78"/>
      <c r="I207" s="78"/>
      <c r="J207" s="78"/>
      <c r="K207" s="78">
        <v>1</v>
      </c>
      <c r="L207" s="78">
        <v>0</v>
      </c>
      <c r="M207" s="78"/>
      <c r="N207" s="78"/>
      <c r="O207" s="175">
        <v>0.1</v>
      </c>
      <c r="P207" s="78">
        <f t="shared" si="63"/>
        <v>0.1</v>
      </c>
      <c r="Q207" s="646">
        <f t="shared" si="64"/>
        <v>0.1</v>
      </c>
      <c r="R207" s="175">
        <v>0.5</v>
      </c>
      <c r="S207" s="78">
        <f t="shared" si="56"/>
        <v>0.5</v>
      </c>
      <c r="T207" s="646">
        <f t="shared" si="57"/>
        <v>0.5</v>
      </c>
      <c r="U207" s="175">
        <v>0.4</v>
      </c>
      <c r="V207" s="78">
        <f t="shared" si="58"/>
        <v>0.4</v>
      </c>
      <c r="W207" s="646">
        <f t="shared" si="59"/>
        <v>-9.9999999999999978E-2</v>
      </c>
      <c r="X207" s="78"/>
      <c r="Y207" s="78">
        <v>1</v>
      </c>
      <c r="Z207" s="78"/>
      <c r="AA207" s="160">
        <f t="shared" si="65"/>
        <v>0</v>
      </c>
      <c r="AB207" s="78">
        <v>0</v>
      </c>
      <c r="AC207" s="654">
        <v>0</v>
      </c>
      <c r="AD207" s="160">
        <f t="shared" si="66"/>
        <v>0</v>
      </c>
      <c r="AE207" s="78"/>
      <c r="AF207" s="654"/>
      <c r="AG207" s="160">
        <f t="shared" si="67"/>
        <v>0</v>
      </c>
      <c r="AH207" s="78"/>
      <c r="AI207" s="654"/>
      <c r="AJ207" s="160">
        <f t="shared" si="68"/>
        <v>0</v>
      </c>
      <c r="AK207" s="78"/>
      <c r="AL207" s="654"/>
      <c r="AM207" s="78"/>
      <c r="AN207" s="587">
        <f t="shared" si="61"/>
        <v>0</v>
      </c>
    </row>
    <row r="208" spans="1:40" s="152" customFormat="1" ht="13.2" hidden="1" customHeight="1" x14ac:dyDescent="0.25">
      <c r="A208" s="78">
        <v>10</v>
      </c>
      <c r="B208" s="588" t="s">
        <v>818</v>
      </c>
      <c r="C208" s="593">
        <f t="shared" si="60"/>
        <v>0</v>
      </c>
      <c r="D208" s="78">
        <f t="shared" si="60"/>
        <v>0</v>
      </c>
      <c r="E208" s="78"/>
      <c r="F208" s="160">
        <f t="shared" si="62"/>
        <v>0</v>
      </c>
      <c r="G208" s="78"/>
      <c r="H208" s="78"/>
      <c r="I208" s="78"/>
      <c r="J208" s="78"/>
      <c r="K208" s="78"/>
      <c r="L208" s="78">
        <v>0</v>
      </c>
      <c r="M208" s="78"/>
      <c r="N208" s="78"/>
      <c r="O208" s="175">
        <v>0.1</v>
      </c>
      <c r="P208" s="78">
        <f t="shared" si="63"/>
        <v>0</v>
      </c>
      <c r="Q208" s="646">
        <f t="shared" si="64"/>
        <v>0</v>
      </c>
      <c r="R208" s="175">
        <v>0.5</v>
      </c>
      <c r="S208" s="78">
        <f t="shared" si="56"/>
        <v>0</v>
      </c>
      <c r="T208" s="646">
        <f t="shared" si="57"/>
        <v>0</v>
      </c>
      <c r="U208" s="175">
        <v>0.4</v>
      </c>
      <c r="V208" s="78">
        <f t="shared" si="58"/>
        <v>0</v>
      </c>
      <c r="W208" s="646">
        <f t="shared" si="59"/>
        <v>0</v>
      </c>
      <c r="X208" s="78"/>
      <c r="Y208" s="78"/>
      <c r="Z208" s="78"/>
      <c r="AA208" s="160">
        <f t="shared" si="65"/>
        <v>0</v>
      </c>
      <c r="AB208" s="78">
        <v>0</v>
      </c>
      <c r="AC208" s="654">
        <v>0</v>
      </c>
      <c r="AD208" s="160">
        <f t="shared" si="66"/>
        <v>0</v>
      </c>
      <c r="AE208" s="78"/>
      <c r="AF208" s="654"/>
      <c r="AG208" s="160">
        <f t="shared" si="67"/>
        <v>0</v>
      </c>
      <c r="AH208" s="78"/>
      <c r="AI208" s="654"/>
      <c r="AJ208" s="160">
        <f t="shared" si="68"/>
        <v>0</v>
      </c>
      <c r="AK208" s="78"/>
      <c r="AL208" s="654"/>
      <c r="AM208" s="78"/>
      <c r="AN208" s="587">
        <f t="shared" si="61"/>
        <v>0</v>
      </c>
    </row>
    <row r="209" spans="1:40" s="152" customFormat="1" ht="13.2" hidden="1" customHeight="1" x14ac:dyDescent="0.25">
      <c r="A209" s="78">
        <v>11</v>
      </c>
      <c r="B209" s="588" t="s">
        <v>804</v>
      </c>
      <c r="C209" s="593">
        <f t="shared" si="60"/>
        <v>0</v>
      </c>
      <c r="D209" s="78">
        <f t="shared" si="60"/>
        <v>0</v>
      </c>
      <c r="E209" s="78"/>
      <c r="F209" s="160">
        <f t="shared" si="62"/>
        <v>0</v>
      </c>
      <c r="G209" s="78"/>
      <c r="H209" s="78"/>
      <c r="I209" s="78"/>
      <c r="J209" s="78"/>
      <c r="K209" s="78"/>
      <c r="L209" s="78">
        <v>0</v>
      </c>
      <c r="M209" s="78"/>
      <c r="N209" s="78"/>
      <c r="O209" s="175">
        <v>0.1</v>
      </c>
      <c r="P209" s="78">
        <f t="shared" si="63"/>
        <v>0</v>
      </c>
      <c r="Q209" s="646">
        <f t="shared" si="64"/>
        <v>0</v>
      </c>
      <c r="R209" s="175">
        <v>0.5</v>
      </c>
      <c r="S209" s="78">
        <f t="shared" si="56"/>
        <v>0</v>
      </c>
      <c r="T209" s="646">
        <f t="shared" si="57"/>
        <v>0</v>
      </c>
      <c r="U209" s="175">
        <v>0.4</v>
      </c>
      <c r="V209" s="78">
        <f t="shared" si="58"/>
        <v>0</v>
      </c>
      <c r="W209" s="646">
        <f t="shared" si="59"/>
        <v>0</v>
      </c>
      <c r="X209" s="78"/>
      <c r="Y209" s="78"/>
      <c r="Z209" s="78"/>
      <c r="AA209" s="160">
        <f t="shared" si="65"/>
        <v>0</v>
      </c>
      <c r="AB209" s="78">
        <v>0</v>
      </c>
      <c r="AC209" s="654">
        <v>0</v>
      </c>
      <c r="AD209" s="160">
        <f t="shared" si="66"/>
        <v>0</v>
      </c>
      <c r="AE209" s="78"/>
      <c r="AF209" s="654"/>
      <c r="AG209" s="160">
        <f t="shared" si="67"/>
        <v>0</v>
      </c>
      <c r="AH209" s="78"/>
      <c r="AI209" s="654"/>
      <c r="AJ209" s="160">
        <f t="shared" si="68"/>
        <v>0</v>
      </c>
      <c r="AK209" s="78"/>
      <c r="AL209" s="654"/>
      <c r="AM209" s="78"/>
      <c r="AN209" s="587">
        <f t="shared" si="61"/>
        <v>0</v>
      </c>
    </row>
    <row r="210" spans="1:40" s="152" customFormat="1" ht="13.2" hidden="1" customHeight="1" x14ac:dyDescent="0.25">
      <c r="A210" s="78">
        <v>12</v>
      </c>
      <c r="B210" s="588" t="s">
        <v>805</v>
      </c>
      <c r="C210" s="593">
        <f t="shared" si="60"/>
        <v>0</v>
      </c>
      <c r="D210" s="78">
        <f t="shared" si="60"/>
        <v>0</v>
      </c>
      <c r="E210" s="78"/>
      <c r="F210" s="160">
        <f t="shared" si="62"/>
        <v>0</v>
      </c>
      <c r="G210" s="78"/>
      <c r="H210" s="78"/>
      <c r="I210" s="78"/>
      <c r="J210" s="78"/>
      <c r="K210" s="78"/>
      <c r="L210" s="78">
        <v>0</v>
      </c>
      <c r="M210" s="78"/>
      <c r="N210" s="78"/>
      <c r="O210" s="175">
        <v>0.1</v>
      </c>
      <c r="P210" s="78">
        <f t="shared" si="63"/>
        <v>0</v>
      </c>
      <c r="Q210" s="646">
        <f t="shared" si="64"/>
        <v>0</v>
      </c>
      <c r="R210" s="175">
        <v>0.5</v>
      </c>
      <c r="S210" s="78">
        <f t="shared" si="56"/>
        <v>0</v>
      </c>
      <c r="T210" s="646">
        <f t="shared" si="57"/>
        <v>0</v>
      </c>
      <c r="U210" s="175">
        <v>0.4</v>
      </c>
      <c r="V210" s="78">
        <f t="shared" si="58"/>
        <v>0</v>
      </c>
      <c r="W210" s="646">
        <f t="shared" si="59"/>
        <v>0</v>
      </c>
      <c r="X210" s="78"/>
      <c r="Y210" s="78"/>
      <c r="Z210" s="78"/>
      <c r="AA210" s="160">
        <f t="shared" si="65"/>
        <v>0</v>
      </c>
      <c r="AB210" s="78">
        <v>0</v>
      </c>
      <c r="AC210" s="654">
        <v>0</v>
      </c>
      <c r="AD210" s="160">
        <f t="shared" si="66"/>
        <v>0</v>
      </c>
      <c r="AE210" s="78"/>
      <c r="AF210" s="654"/>
      <c r="AG210" s="160">
        <f t="shared" si="67"/>
        <v>0</v>
      </c>
      <c r="AH210" s="78"/>
      <c r="AI210" s="654"/>
      <c r="AJ210" s="160">
        <f t="shared" si="68"/>
        <v>0</v>
      </c>
      <c r="AK210" s="78"/>
      <c r="AL210" s="654"/>
      <c r="AM210" s="78"/>
      <c r="AN210" s="587">
        <f t="shared" si="61"/>
        <v>0</v>
      </c>
    </row>
    <row r="211" spans="1:40" s="152" customFormat="1" ht="13.2" hidden="1" customHeight="1" x14ac:dyDescent="0.25">
      <c r="A211" s="78">
        <v>13</v>
      </c>
      <c r="B211" s="588" t="s">
        <v>728</v>
      </c>
      <c r="C211" s="593">
        <f t="shared" si="60"/>
        <v>0</v>
      </c>
      <c r="D211" s="78">
        <f t="shared" si="60"/>
        <v>0</v>
      </c>
      <c r="E211" s="78"/>
      <c r="F211" s="160">
        <f t="shared" si="62"/>
        <v>0</v>
      </c>
      <c r="G211" s="78"/>
      <c r="H211" s="78"/>
      <c r="I211" s="78"/>
      <c r="J211" s="78"/>
      <c r="K211" s="78"/>
      <c r="L211" s="78">
        <v>0</v>
      </c>
      <c r="M211" s="78"/>
      <c r="N211" s="78"/>
      <c r="O211" s="175">
        <v>0.1</v>
      </c>
      <c r="P211" s="78">
        <f t="shared" si="63"/>
        <v>0</v>
      </c>
      <c r="Q211" s="646">
        <f t="shared" si="64"/>
        <v>0</v>
      </c>
      <c r="R211" s="175">
        <v>0.5</v>
      </c>
      <c r="S211" s="78">
        <f t="shared" si="56"/>
        <v>0</v>
      </c>
      <c r="T211" s="646">
        <f t="shared" si="57"/>
        <v>0</v>
      </c>
      <c r="U211" s="175">
        <v>0.4</v>
      </c>
      <c r="V211" s="78">
        <f t="shared" si="58"/>
        <v>0</v>
      </c>
      <c r="W211" s="646">
        <f t="shared" si="59"/>
        <v>0</v>
      </c>
      <c r="X211" s="78"/>
      <c r="Y211" s="78"/>
      <c r="Z211" s="78"/>
      <c r="AA211" s="160">
        <f t="shared" si="65"/>
        <v>0</v>
      </c>
      <c r="AB211" s="78">
        <v>0</v>
      </c>
      <c r="AC211" s="654">
        <v>0</v>
      </c>
      <c r="AD211" s="160">
        <f t="shared" si="66"/>
        <v>0</v>
      </c>
      <c r="AE211" s="78"/>
      <c r="AF211" s="654"/>
      <c r="AG211" s="160">
        <f t="shared" si="67"/>
        <v>0</v>
      </c>
      <c r="AH211" s="78"/>
      <c r="AI211" s="654"/>
      <c r="AJ211" s="160">
        <f t="shared" si="68"/>
        <v>0</v>
      </c>
      <c r="AK211" s="78"/>
      <c r="AL211" s="654"/>
      <c r="AM211" s="78"/>
      <c r="AN211" s="587">
        <f t="shared" si="61"/>
        <v>0</v>
      </c>
    </row>
    <row r="212" spans="1:40" s="152" customFormat="1" ht="13.2" hidden="1" customHeight="1" x14ac:dyDescent="0.25">
      <c r="A212" s="78">
        <v>14</v>
      </c>
      <c r="B212" s="588" t="s">
        <v>807</v>
      </c>
      <c r="C212" s="593">
        <f t="shared" si="60"/>
        <v>0</v>
      </c>
      <c r="D212" s="78">
        <f t="shared" si="60"/>
        <v>0</v>
      </c>
      <c r="E212" s="78"/>
      <c r="F212" s="160">
        <f t="shared" si="62"/>
        <v>0</v>
      </c>
      <c r="G212" s="78"/>
      <c r="H212" s="78"/>
      <c r="I212" s="78"/>
      <c r="J212" s="78"/>
      <c r="K212" s="78"/>
      <c r="L212" s="78">
        <v>0</v>
      </c>
      <c r="M212" s="78"/>
      <c r="N212" s="78"/>
      <c r="O212" s="175">
        <v>0.1</v>
      </c>
      <c r="P212" s="78">
        <f t="shared" si="63"/>
        <v>0</v>
      </c>
      <c r="Q212" s="646">
        <f t="shared" si="64"/>
        <v>0</v>
      </c>
      <c r="R212" s="175">
        <v>0.5</v>
      </c>
      <c r="S212" s="78">
        <f t="shared" si="56"/>
        <v>0</v>
      </c>
      <c r="T212" s="646">
        <f t="shared" si="57"/>
        <v>0</v>
      </c>
      <c r="U212" s="175">
        <v>0.4</v>
      </c>
      <c r="V212" s="78">
        <f t="shared" si="58"/>
        <v>0</v>
      </c>
      <c r="W212" s="646">
        <f t="shared" si="59"/>
        <v>0</v>
      </c>
      <c r="X212" s="78"/>
      <c r="Y212" s="78">
        <v>3</v>
      </c>
      <c r="Z212" s="78"/>
      <c r="AA212" s="160">
        <f t="shared" si="65"/>
        <v>0</v>
      </c>
      <c r="AB212" s="78">
        <v>0</v>
      </c>
      <c r="AC212" s="654">
        <v>0</v>
      </c>
      <c r="AD212" s="160">
        <f t="shared" si="66"/>
        <v>0</v>
      </c>
      <c r="AE212" s="78"/>
      <c r="AF212" s="654"/>
      <c r="AG212" s="160">
        <f t="shared" si="67"/>
        <v>0</v>
      </c>
      <c r="AH212" s="78"/>
      <c r="AI212" s="654"/>
      <c r="AJ212" s="160">
        <f t="shared" si="68"/>
        <v>0</v>
      </c>
      <c r="AK212" s="78"/>
      <c r="AL212" s="654"/>
      <c r="AM212" s="78"/>
      <c r="AN212" s="587">
        <f t="shared" si="61"/>
        <v>0</v>
      </c>
    </row>
    <row r="213" spans="1:40" s="152" customFormat="1" ht="26.4" hidden="1" customHeight="1" x14ac:dyDescent="0.25">
      <c r="A213" s="78">
        <v>15</v>
      </c>
      <c r="B213" s="588" t="s">
        <v>808</v>
      </c>
      <c r="C213" s="593">
        <f t="shared" si="60"/>
        <v>0</v>
      </c>
      <c r="D213" s="78">
        <f t="shared" si="60"/>
        <v>0</v>
      </c>
      <c r="E213" s="78"/>
      <c r="F213" s="160">
        <f t="shared" si="62"/>
        <v>0</v>
      </c>
      <c r="G213" s="78"/>
      <c r="H213" s="78"/>
      <c r="I213" s="78"/>
      <c r="J213" s="78"/>
      <c r="K213" s="78"/>
      <c r="L213" s="78">
        <v>0</v>
      </c>
      <c r="M213" s="78"/>
      <c r="N213" s="78"/>
      <c r="O213" s="175">
        <v>0.1</v>
      </c>
      <c r="P213" s="78">
        <f t="shared" si="63"/>
        <v>0</v>
      </c>
      <c r="Q213" s="646">
        <f t="shared" si="64"/>
        <v>0</v>
      </c>
      <c r="R213" s="175">
        <v>0.5</v>
      </c>
      <c r="S213" s="78">
        <f t="shared" si="56"/>
        <v>0</v>
      </c>
      <c r="T213" s="646">
        <f t="shared" si="57"/>
        <v>0</v>
      </c>
      <c r="U213" s="175">
        <v>0.4</v>
      </c>
      <c r="V213" s="78">
        <f t="shared" si="58"/>
        <v>0</v>
      </c>
      <c r="W213" s="646">
        <f t="shared" si="59"/>
        <v>0</v>
      </c>
      <c r="X213" s="78"/>
      <c r="Y213" s="78"/>
      <c r="Z213" s="78"/>
      <c r="AA213" s="160">
        <f t="shared" si="65"/>
        <v>0</v>
      </c>
      <c r="AB213" s="78">
        <v>0</v>
      </c>
      <c r="AC213" s="654">
        <v>0</v>
      </c>
      <c r="AD213" s="160">
        <f t="shared" si="66"/>
        <v>0</v>
      </c>
      <c r="AE213" s="78"/>
      <c r="AF213" s="654"/>
      <c r="AG213" s="160">
        <f t="shared" si="67"/>
        <v>0</v>
      </c>
      <c r="AH213" s="78"/>
      <c r="AI213" s="654"/>
      <c r="AJ213" s="160">
        <f t="shared" si="68"/>
        <v>0</v>
      </c>
      <c r="AK213" s="78"/>
      <c r="AL213" s="654"/>
      <c r="AM213" s="78"/>
      <c r="AN213" s="587">
        <f t="shared" si="61"/>
        <v>0</v>
      </c>
    </row>
    <row r="214" spans="1:40" s="152" customFormat="1" ht="13.2" hidden="1" customHeight="1" x14ac:dyDescent="0.25">
      <c r="A214" s="78">
        <v>16</v>
      </c>
      <c r="B214" s="588" t="s">
        <v>726</v>
      </c>
      <c r="C214" s="593">
        <f t="shared" si="60"/>
        <v>13</v>
      </c>
      <c r="D214" s="78">
        <f t="shared" si="60"/>
        <v>9</v>
      </c>
      <c r="E214" s="78">
        <v>4</v>
      </c>
      <c r="F214" s="160">
        <f t="shared" si="62"/>
        <v>5</v>
      </c>
      <c r="G214" s="78"/>
      <c r="H214" s="78"/>
      <c r="I214" s="78"/>
      <c r="J214" s="78"/>
      <c r="K214" s="78">
        <v>5</v>
      </c>
      <c r="L214" s="78">
        <v>0</v>
      </c>
      <c r="M214" s="78"/>
      <c r="N214" s="78"/>
      <c r="O214" s="175">
        <v>0.1</v>
      </c>
      <c r="P214" s="78">
        <f t="shared" si="63"/>
        <v>0.5</v>
      </c>
      <c r="Q214" s="646">
        <f t="shared" si="64"/>
        <v>0.5</v>
      </c>
      <c r="R214" s="175">
        <v>0.5</v>
      </c>
      <c r="S214" s="78">
        <f t="shared" si="56"/>
        <v>2.5</v>
      </c>
      <c r="T214" s="646">
        <f t="shared" si="57"/>
        <v>2.5</v>
      </c>
      <c r="U214" s="175">
        <v>0.4</v>
      </c>
      <c r="V214" s="78">
        <f t="shared" si="58"/>
        <v>2</v>
      </c>
      <c r="W214" s="646">
        <f t="shared" si="59"/>
        <v>-0.5</v>
      </c>
      <c r="X214" s="78"/>
      <c r="Y214" s="78"/>
      <c r="Z214" s="78"/>
      <c r="AA214" s="160">
        <f t="shared" si="65"/>
        <v>0</v>
      </c>
      <c r="AB214" s="78">
        <v>0</v>
      </c>
      <c r="AC214" s="654">
        <v>0</v>
      </c>
      <c r="AD214" s="160">
        <f t="shared" si="66"/>
        <v>0</v>
      </c>
      <c r="AE214" s="78"/>
      <c r="AF214" s="654"/>
      <c r="AG214" s="160">
        <f t="shared" si="67"/>
        <v>0</v>
      </c>
      <c r="AH214" s="78"/>
      <c r="AI214" s="654"/>
      <c r="AJ214" s="160">
        <f t="shared" si="68"/>
        <v>0</v>
      </c>
      <c r="AK214" s="78"/>
      <c r="AL214" s="654"/>
      <c r="AM214" s="78"/>
      <c r="AN214" s="587">
        <f t="shared" si="61"/>
        <v>0</v>
      </c>
    </row>
    <row r="215" spans="1:40" s="152" customFormat="1" ht="13.2" hidden="1" customHeight="1" x14ac:dyDescent="0.25">
      <c r="A215" s="78">
        <v>17</v>
      </c>
      <c r="B215" s="588" t="s">
        <v>809</v>
      </c>
      <c r="C215" s="593">
        <f t="shared" si="60"/>
        <v>0</v>
      </c>
      <c r="D215" s="78">
        <f t="shared" si="60"/>
        <v>0</v>
      </c>
      <c r="E215" s="78"/>
      <c r="F215" s="160">
        <f t="shared" si="62"/>
        <v>0</v>
      </c>
      <c r="G215" s="78"/>
      <c r="H215" s="78"/>
      <c r="I215" s="78"/>
      <c r="J215" s="78"/>
      <c r="K215" s="78"/>
      <c r="L215" s="78">
        <v>0</v>
      </c>
      <c r="M215" s="78"/>
      <c r="N215" s="78"/>
      <c r="O215" s="175">
        <v>0.1</v>
      </c>
      <c r="P215" s="78">
        <f t="shared" si="63"/>
        <v>0</v>
      </c>
      <c r="Q215" s="646">
        <f t="shared" si="64"/>
        <v>0</v>
      </c>
      <c r="R215" s="175">
        <v>0.5</v>
      </c>
      <c r="S215" s="78">
        <f t="shared" si="56"/>
        <v>0</v>
      </c>
      <c r="T215" s="646">
        <f t="shared" si="57"/>
        <v>0</v>
      </c>
      <c r="U215" s="175">
        <v>0.4</v>
      </c>
      <c r="V215" s="78">
        <f t="shared" si="58"/>
        <v>0</v>
      </c>
      <c r="W215" s="646">
        <f t="shared" si="59"/>
        <v>0</v>
      </c>
      <c r="X215" s="78"/>
      <c r="Y215" s="78"/>
      <c r="Z215" s="78"/>
      <c r="AA215" s="160">
        <f t="shared" si="65"/>
        <v>0</v>
      </c>
      <c r="AB215" s="78">
        <v>0</v>
      </c>
      <c r="AC215" s="654">
        <v>0</v>
      </c>
      <c r="AD215" s="160">
        <f t="shared" si="66"/>
        <v>0</v>
      </c>
      <c r="AE215" s="78"/>
      <c r="AF215" s="654"/>
      <c r="AG215" s="160">
        <f t="shared" si="67"/>
        <v>0</v>
      </c>
      <c r="AH215" s="78"/>
      <c r="AI215" s="654"/>
      <c r="AJ215" s="160">
        <f t="shared" si="68"/>
        <v>0</v>
      </c>
      <c r="AK215" s="78"/>
      <c r="AL215" s="654"/>
      <c r="AM215" s="78"/>
      <c r="AN215" s="587">
        <f t="shared" si="61"/>
        <v>0</v>
      </c>
    </row>
    <row r="216" spans="1:40" s="152" customFormat="1" ht="13.2" hidden="1" customHeight="1" x14ac:dyDescent="0.25">
      <c r="A216" s="78">
        <v>18</v>
      </c>
      <c r="B216" s="588" t="s">
        <v>766</v>
      </c>
      <c r="C216" s="593">
        <f t="shared" si="60"/>
        <v>1</v>
      </c>
      <c r="D216" s="78">
        <f t="shared" si="60"/>
        <v>1</v>
      </c>
      <c r="E216" s="78"/>
      <c r="F216" s="160">
        <f t="shared" si="62"/>
        <v>1</v>
      </c>
      <c r="G216" s="78"/>
      <c r="H216" s="78"/>
      <c r="I216" s="78"/>
      <c r="J216" s="78"/>
      <c r="K216" s="78">
        <v>1</v>
      </c>
      <c r="L216" s="78">
        <v>0</v>
      </c>
      <c r="M216" s="78"/>
      <c r="N216" s="78"/>
      <c r="O216" s="175">
        <v>0.1</v>
      </c>
      <c r="P216" s="78">
        <f t="shared" si="63"/>
        <v>0.1</v>
      </c>
      <c r="Q216" s="646">
        <f t="shared" si="64"/>
        <v>0.1</v>
      </c>
      <c r="R216" s="175">
        <v>0.5</v>
      </c>
      <c r="S216" s="78">
        <f t="shared" si="56"/>
        <v>0.5</v>
      </c>
      <c r="T216" s="646">
        <f t="shared" si="57"/>
        <v>0.5</v>
      </c>
      <c r="U216" s="175">
        <v>0.4</v>
      </c>
      <c r="V216" s="78">
        <f t="shared" si="58"/>
        <v>0.4</v>
      </c>
      <c r="W216" s="646">
        <f t="shared" si="59"/>
        <v>-9.9999999999999978E-2</v>
      </c>
      <c r="X216" s="78"/>
      <c r="Y216" s="78"/>
      <c r="Z216" s="78"/>
      <c r="AA216" s="160">
        <f t="shared" si="65"/>
        <v>0</v>
      </c>
      <c r="AB216" s="78">
        <v>0</v>
      </c>
      <c r="AC216" s="654">
        <v>0</v>
      </c>
      <c r="AD216" s="160">
        <f t="shared" si="66"/>
        <v>0</v>
      </c>
      <c r="AE216" s="78"/>
      <c r="AF216" s="654"/>
      <c r="AG216" s="160">
        <f t="shared" si="67"/>
        <v>0</v>
      </c>
      <c r="AH216" s="78"/>
      <c r="AI216" s="654"/>
      <c r="AJ216" s="160">
        <f t="shared" si="68"/>
        <v>0</v>
      </c>
      <c r="AK216" s="78"/>
      <c r="AL216" s="654"/>
      <c r="AM216" s="78"/>
      <c r="AN216" s="587">
        <f t="shared" si="61"/>
        <v>0</v>
      </c>
    </row>
    <row r="217" spans="1:40" s="152" customFormat="1" ht="13.2" hidden="1" customHeight="1" x14ac:dyDescent="0.25">
      <c r="A217" s="78">
        <v>19</v>
      </c>
      <c r="B217" s="588" t="s">
        <v>763</v>
      </c>
      <c r="C217" s="593">
        <f t="shared" si="60"/>
        <v>0</v>
      </c>
      <c r="D217" s="78">
        <f t="shared" si="60"/>
        <v>0</v>
      </c>
      <c r="E217" s="78"/>
      <c r="F217" s="160">
        <f t="shared" si="62"/>
        <v>0</v>
      </c>
      <c r="G217" s="78"/>
      <c r="H217" s="78"/>
      <c r="I217" s="78"/>
      <c r="J217" s="78"/>
      <c r="K217" s="78"/>
      <c r="L217" s="78">
        <v>0</v>
      </c>
      <c r="M217" s="78"/>
      <c r="N217" s="78"/>
      <c r="O217" s="175">
        <v>0.1</v>
      </c>
      <c r="P217" s="78">
        <f t="shared" si="63"/>
        <v>0</v>
      </c>
      <c r="Q217" s="646">
        <f t="shared" si="64"/>
        <v>0</v>
      </c>
      <c r="R217" s="175">
        <v>0.5</v>
      </c>
      <c r="S217" s="78">
        <f t="shared" si="56"/>
        <v>0</v>
      </c>
      <c r="T217" s="646">
        <f t="shared" si="57"/>
        <v>0</v>
      </c>
      <c r="U217" s="175">
        <v>0.4</v>
      </c>
      <c r="V217" s="78">
        <f t="shared" si="58"/>
        <v>0</v>
      </c>
      <c r="W217" s="646">
        <f t="shared" si="59"/>
        <v>0</v>
      </c>
      <c r="X217" s="78"/>
      <c r="Y217" s="78"/>
      <c r="Z217" s="78"/>
      <c r="AA217" s="160">
        <f t="shared" si="65"/>
        <v>0</v>
      </c>
      <c r="AB217" s="78">
        <v>0</v>
      </c>
      <c r="AC217" s="654">
        <v>0</v>
      </c>
      <c r="AD217" s="160">
        <f t="shared" si="66"/>
        <v>0</v>
      </c>
      <c r="AE217" s="78"/>
      <c r="AF217" s="654"/>
      <c r="AG217" s="160">
        <f t="shared" si="67"/>
        <v>0</v>
      </c>
      <c r="AH217" s="78"/>
      <c r="AI217" s="654"/>
      <c r="AJ217" s="160">
        <f t="shared" si="68"/>
        <v>0</v>
      </c>
      <c r="AK217" s="78"/>
      <c r="AL217" s="654"/>
      <c r="AM217" s="78"/>
      <c r="AN217" s="587">
        <f t="shared" si="61"/>
        <v>0</v>
      </c>
    </row>
    <row r="218" spans="1:40" s="152" customFormat="1" ht="13.2" hidden="1" customHeight="1" x14ac:dyDescent="0.25">
      <c r="A218" s="78">
        <v>20</v>
      </c>
      <c r="B218" s="588" t="s">
        <v>750</v>
      </c>
      <c r="C218" s="593">
        <f t="shared" si="60"/>
        <v>13</v>
      </c>
      <c r="D218" s="78">
        <f t="shared" si="60"/>
        <v>11</v>
      </c>
      <c r="E218" s="78">
        <v>2</v>
      </c>
      <c r="F218" s="160">
        <f t="shared" si="62"/>
        <v>9</v>
      </c>
      <c r="G218" s="78"/>
      <c r="H218" s="78"/>
      <c r="I218" s="78"/>
      <c r="J218" s="78"/>
      <c r="K218" s="78">
        <v>9</v>
      </c>
      <c r="L218" s="78">
        <v>0</v>
      </c>
      <c r="M218" s="78"/>
      <c r="N218" s="78"/>
      <c r="O218" s="175">
        <v>0.1</v>
      </c>
      <c r="P218" s="78">
        <f t="shared" si="63"/>
        <v>0.9</v>
      </c>
      <c r="Q218" s="646">
        <f t="shared" si="64"/>
        <v>0.9</v>
      </c>
      <c r="R218" s="175">
        <v>0.5</v>
      </c>
      <c r="S218" s="78">
        <f t="shared" si="56"/>
        <v>4.5</v>
      </c>
      <c r="T218" s="646">
        <f t="shared" si="57"/>
        <v>4.5</v>
      </c>
      <c r="U218" s="175">
        <v>0.4</v>
      </c>
      <c r="V218" s="78">
        <f t="shared" si="58"/>
        <v>3.6</v>
      </c>
      <c r="W218" s="646">
        <f t="shared" si="59"/>
        <v>-0.90000000000000036</v>
      </c>
      <c r="X218" s="78"/>
      <c r="Y218" s="78"/>
      <c r="Z218" s="78"/>
      <c r="AA218" s="160">
        <f t="shared" si="65"/>
        <v>0</v>
      </c>
      <c r="AB218" s="78">
        <v>0</v>
      </c>
      <c r="AC218" s="654">
        <v>0</v>
      </c>
      <c r="AD218" s="160">
        <f t="shared" si="66"/>
        <v>1</v>
      </c>
      <c r="AE218" s="78"/>
      <c r="AF218" s="654">
        <v>1</v>
      </c>
      <c r="AG218" s="160">
        <f t="shared" si="67"/>
        <v>0</v>
      </c>
      <c r="AH218" s="78"/>
      <c r="AI218" s="654"/>
      <c r="AJ218" s="160">
        <f t="shared" si="68"/>
        <v>0</v>
      </c>
      <c r="AK218" s="78"/>
      <c r="AL218" s="654"/>
      <c r="AM218" s="78"/>
      <c r="AN218" s="587">
        <f t="shared" si="61"/>
        <v>1</v>
      </c>
    </row>
    <row r="219" spans="1:40" s="152" customFormat="1" ht="13.2" hidden="1" customHeight="1" x14ac:dyDescent="0.25">
      <c r="A219" s="78">
        <v>21</v>
      </c>
      <c r="B219" s="588" t="s">
        <v>751</v>
      </c>
      <c r="C219" s="593">
        <f t="shared" si="60"/>
        <v>0</v>
      </c>
      <c r="D219" s="78">
        <f t="shared" si="60"/>
        <v>0</v>
      </c>
      <c r="E219" s="78"/>
      <c r="F219" s="160">
        <f t="shared" si="62"/>
        <v>0</v>
      </c>
      <c r="G219" s="78"/>
      <c r="H219" s="78"/>
      <c r="I219" s="78"/>
      <c r="J219" s="78"/>
      <c r="K219" s="78"/>
      <c r="L219" s="78">
        <v>0</v>
      </c>
      <c r="M219" s="78"/>
      <c r="N219" s="78"/>
      <c r="O219" s="175">
        <v>0.1</v>
      </c>
      <c r="P219" s="78">
        <f t="shared" si="63"/>
        <v>0</v>
      </c>
      <c r="Q219" s="646">
        <f t="shared" si="64"/>
        <v>0</v>
      </c>
      <c r="R219" s="175">
        <v>0.5</v>
      </c>
      <c r="S219" s="78">
        <f t="shared" si="56"/>
        <v>0</v>
      </c>
      <c r="T219" s="646">
        <f t="shared" si="57"/>
        <v>0</v>
      </c>
      <c r="U219" s="175">
        <v>0.4</v>
      </c>
      <c r="V219" s="78">
        <f t="shared" si="58"/>
        <v>0</v>
      </c>
      <c r="W219" s="646">
        <f t="shared" si="59"/>
        <v>0</v>
      </c>
      <c r="X219" s="78"/>
      <c r="Y219" s="78"/>
      <c r="Z219" s="78"/>
      <c r="AA219" s="160">
        <f t="shared" si="65"/>
        <v>0</v>
      </c>
      <c r="AB219" s="78">
        <v>0</v>
      </c>
      <c r="AC219" s="654">
        <v>0</v>
      </c>
      <c r="AD219" s="160">
        <f t="shared" si="66"/>
        <v>0</v>
      </c>
      <c r="AE219" s="78"/>
      <c r="AF219" s="654"/>
      <c r="AG219" s="160">
        <f t="shared" si="67"/>
        <v>0</v>
      </c>
      <c r="AH219" s="78"/>
      <c r="AI219" s="654"/>
      <c r="AJ219" s="160">
        <f t="shared" si="68"/>
        <v>0</v>
      </c>
      <c r="AK219" s="78"/>
      <c r="AL219" s="654"/>
      <c r="AM219" s="78"/>
      <c r="AN219" s="587">
        <f t="shared" si="61"/>
        <v>0</v>
      </c>
    </row>
    <row r="220" spans="1:40" s="152" customFormat="1" ht="13.2" hidden="1" customHeight="1" x14ac:dyDescent="0.25">
      <c r="A220" s="78">
        <v>22</v>
      </c>
      <c r="B220" s="588" t="s">
        <v>733</v>
      </c>
      <c r="C220" s="593">
        <f t="shared" si="60"/>
        <v>2</v>
      </c>
      <c r="D220" s="78">
        <f t="shared" si="60"/>
        <v>2</v>
      </c>
      <c r="E220" s="78"/>
      <c r="F220" s="160">
        <f t="shared" si="62"/>
        <v>2</v>
      </c>
      <c r="G220" s="78"/>
      <c r="H220" s="78"/>
      <c r="I220" s="78"/>
      <c r="J220" s="78"/>
      <c r="K220" s="78">
        <v>2</v>
      </c>
      <c r="L220" s="78">
        <v>0</v>
      </c>
      <c r="M220" s="78"/>
      <c r="N220" s="78"/>
      <c r="O220" s="175">
        <v>0.1</v>
      </c>
      <c r="P220" s="78">
        <f t="shared" si="63"/>
        <v>0.2</v>
      </c>
      <c r="Q220" s="646">
        <f t="shared" si="64"/>
        <v>0.2</v>
      </c>
      <c r="R220" s="175">
        <v>0.5</v>
      </c>
      <c r="S220" s="78">
        <f t="shared" si="56"/>
        <v>1</v>
      </c>
      <c r="T220" s="646">
        <f t="shared" si="57"/>
        <v>1</v>
      </c>
      <c r="U220" s="175">
        <v>0.4</v>
      </c>
      <c r="V220" s="78">
        <f t="shared" si="58"/>
        <v>0.8</v>
      </c>
      <c r="W220" s="646">
        <f t="shared" si="59"/>
        <v>-0.19999999999999996</v>
      </c>
      <c r="X220" s="78"/>
      <c r="Y220" s="78"/>
      <c r="Z220" s="78"/>
      <c r="AA220" s="160">
        <f t="shared" si="65"/>
        <v>0</v>
      </c>
      <c r="AB220" s="78">
        <v>0</v>
      </c>
      <c r="AC220" s="654">
        <v>0</v>
      </c>
      <c r="AD220" s="160">
        <f t="shared" si="66"/>
        <v>0</v>
      </c>
      <c r="AE220" s="78"/>
      <c r="AF220" s="654"/>
      <c r="AG220" s="160">
        <f t="shared" si="67"/>
        <v>0</v>
      </c>
      <c r="AH220" s="78"/>
      <c r="AI220" s="654"/>
      <c r="AJ220" s="160">
        <f t="shared" si="68"/>
        <v>0</v>
      </c>
      <c r="AK220" s="78"/>
      <c r="AL220" s="654"/>
      <c r="AM220" s="78"/>
      <c r="AN220" s="587">
        <f t="shared" si="61"/>
        <v>0</v>
      </c>
    </row>
    <row r="221" spans="1:40" s="589" customFormat="1" ht="79.2" x14ac:dyDescent="0.25">
      <c r="A221" s="78">
        <v>3</v>
      </c>
      <c r="B221" s="588" t="s">
        <v>1082</v>
      </c>
      <c r="C221" s="593">
        <v>143</v>
      </c>
      <c r="D221" s="78">
        <f t="shared" si="60"/>
        <v>124</v>
      </c>
      <c r="E221" s="78">
        <v>25</v>
      </c>
      <c r="F221" s="160">
        <f t="shared" si="62"/>
        <v>99</v>
      </c>
      <c r="G221" s="78">
        <v>0</v>
      </c>
      <c r="H221" s="78">
        <v>0</v>
      </c>
      <c r="I221" s="78"/>
      <c r="J221" s="78"/>
      <c r="K221" s="78">
        <v>42</v>
      </c>
      <c r="L221" s="78">
        <v>57</v>
      </c>
      <c r="M221" s="78">
        <v>57</v>
      </c>
      <c r="N221" s="78">
        <v>0</v>
      </c>
      <c r="O221" s="175">
        <v>0.1</v>
      </c>
      <c r="P221" s="78">
        <f t="shared" si="63"/>
        <v>9.9</v>
      </c>
      <c r="Q221" s="646">
        <f t="shared" si="64"/>
        <v>9.9</v>
      </c>
      <c r="R221" s="175">
        <v>0.5</v>
      </c>
      <c r="S221" s="78">
        <f t="shared" si="56"/>
        <v>49.5</v>
      </c>
      <c r="T221" s="646">
        <f t="shared" si="57"/>
        <v>49.5</v>
      </c>
      <c r="U221" s="175">
        <v>0.4</v>
      </c>
      <c r="V221" s="78">
        <f t="shared" si="58"/>
        <v>39.6</v>
      </c>
      <c r="W221" s="646">
        <f>V221-K221+T221-AF221</f>
        <v>47.1</v>
      </c>
      <c r="X221" s="78">
        <v>0</v>
      </c>
      <c r="Y221" s="78">
        <v>0</v>
      </c>
      <c r="Z221" s="78">
        <v>0</v>
      </c>
      <c r="AA221" s="160">
        <f t="shared" si="65"/>
        <v>0</v>
      </c>
      <c r="AB221" s="78">
        <v>0</v>
      </c>
      <c r="AC221" s="654">
        <v>0</v>
      </c>
      <c r="AD221" s="160">
        <f t="shared" si="66"/>
        <v>4</v>
      </c>
      <c r="AE221" s="78">
        <v>4</v>
      </c>
      <c r="AF221" s="654"/>
      <c r="AG221" s="160">
        <f t="shared" si="67"/>
        <v>9</v>
      </c>
      <c r="AH221" s="78">
        <v>0</v>
      </c>
      <c r="AI221" s="654">
        <v>9</v>
      </c>
      <c r="AJ221" s="160">
        <f t="shared" si="68"/>
        <v>0</v>
      </c>
      <c r="AK221" s="78">
        <v>0</v>
      </c>
      <c r="AL221" s="654">
        <v>0</v>
      </c>
      <c r="AM221" s="78">
        <v>0</v>
      </c>
      <c r="AN221" s="587">
        <f t="shared" si="61"/>
        <v>13</v>
      </c>
    </row>
    <row r="222" spans="1:40" s="152" customFormat="1" ht="13.2" hidden="1" customHeight="1" x14ac:dyDescent="0.25">
      <c r="A222" s="78">
        <v>1</v>
      </c>
      <c r="B222" s="588" t="s">
        <v>367</v>
      </c>
      <c r="C222" s="593">
        <f t="shared" si="60"/>
        <v>33</v>
      </c>
      <c r="D222" s="78">
        <f t="shared" si="60"/>
        <v>20</v>
      </c>
      <c r="E222" s="78">
        <v>13</v>
      </c>
      <c r="F222" s="160">
        <f t="shared" si="62"/>
        <v>7</v>
      </c>
      <c r="G222" s="75"/>
      <c r="H222" s="75"/>
      <c r="I222" s="75"/>
      <c r="J222" s="75"/>
      <c r="K222" s="75">
        <v>7</v>
      </c>
      <c r="L222" s="78">
        <v>0</v>
      </c>
      <c r="M222" s="75"/>
      <c r="N222" s="75"/>
      <c r="O222" s="175">
        <v>0.1</v>
      </c>
      <c r="P222" s="78">
        <f t="shared" si="63"/>
        <v>0.70000000000000007</v>
      </c>
      <c r="Q222" s="646">
        <f t="shared" si="64"/>
        <v>0.70000000000000007</v>
      </c>
      <c r="R222" s="175">
        <v>0.5</v>
      </c>
      <c r="S222" s="78">
        <f t="shared" si="56"/>
        <v>3.5</v>
      </c>
      <c r="T222" s="646">
        <f t="shared" si="57"/>
        <v>3.5</v>
      </c>
      <c r="U222" s="175">
        <v>0.4</v>
      </c>
      <c r="V222" s="78">
        <f t="shared" si="58"/>
        <v>2.8000000000000003</v>
      </c>
      <c r="W222" s="646">
        <f t="shared" si="59"/>
        <v>-0.69999999999999929</v>
      </c>
      <c r="X222" s="74"/>
      <c r="Y222" s="75"/>
      <c r="Z222" s="75"/>
      <c r="AA222" s="160">
        <f t="shared" si="65"/>
        <v>0</v>
      </c>
      <c r="AB222" s="78">
        <v>0</v>
      </c>
      <c r="AC222" s="654">
        <v>0</v>
      </c>
      <c r="AD222" s="160">
        <f t="shared" si="66"/>
        <v>4</v>
      </c>
      <c r="AE222" s="75">
        <v>3</v>
      </c>
      <c r="AF222" s="655">
        <v>1</v>
      </c>
      <c r="AG222" s="160">
        <f t="shared" si="67"/>
        <v>0</v>
      </c>
      <c r="AH222" s="75"/>
      <c r="AI222" s="655"/>
      <c r="AJ222" s="160">
        <f t="shared" si="68"/>
        <v>0</v>
      </c>
      <c r="AK222" s="78"/>
      <c r="AL222" s="654"/>
      <c r="AM222" s="78"/>
      <c r="AN222" s="587">
        <f t="shared" si="61"/>
        <v>4</v>
      </c>
    </row>
    <row r="223" spans="1:40" s="152" customFormat="1" ht="13.2" hidden="1" customHeight="1" x14ac:dyDescent="0.25">
      <c r="A223" s="78">
        <v>2</v>
      </c>
      <c r="B223" s="588" t="s">
        <v>752</v>
      </c>
      <c r="C223" s="593">
        <f t="shared" si="60"/>
        <v>4</v>
      </c>
      <c r="D223" s="78">
        <f t="shared" si="60"/>
        <v>3</v>
      </c>
      <c r="E223" s="78">
        <v>1</v>
      </c>
      <c r="F223" s="160">
        <f t="shared" si="62"/>
        <v>2</v>
      </c>
      <c r="G223" s="75"/>
      <c r="H223" s="75"/>
      <c r="I223" s="75"/>
      <c r="J223" s="75"/>
      <c r="K223" s="75">
        <v>2</v>
      </c>
      <c r="L223" s="78">
        <v>0</v>
      </c>
      <c r="M223" s="75"/>
      <c r="N223" s="75"/>
      <c r="O223" s="175">
        <v>0.1</v>
      </c>
      <c r="P223" s="78">
        <f t="shared" si="63"/>
        <v>0.2</v>
      </c>
      <c r="Q223" s="646">
        <f t="shared" si="64"/>
        <v>0.2</v>
      </c>
      <c r="R223" s="175">
        <v>0.5</v>
      </c>
      <c r="S223" s="78">
        <f t="shared" si="56"/>
        <v>1</v>
      </c>
      <c r="T223" s="646">
        <f t="shared" si="57"/>
        <v>1</v>
      </c>
      <c r="U223" s="175">
        <v>0.4</v>
      </c>
      <c r="V223" s="78">
        <f t="shared" si="58"/>
        <v>0.8</v>
      </c>
      <c r="W223" s="646">
        <f t="shared" si="59"/>
        <v>-0.19999999999999996</v>
      </c>
      <c r="X223" s="75"/>
      <c r="Y223" s="75"/>
      <c r="Z223" s="75"/>
      <c r="AA223" s="160">
        <f t="shared" si="65"/>
        <v>0</v>
      </c>
      <c r="AB223" s="78">
        <v>0</v>
      </c>
      <c r="AC223" s="654">
        <v>0</v>
      </c>
      <c r="AD223" s="160">
        <f t="shared" si="66"/>
        <v>0</v>
      </c>
      <c r="AE223" s="75"/>
      <c r="AF223" s="655"/>
      <c r="AG223" s="160">
        <f t="shared" si="67"/>
        <v>0</v>
      </c>
      <c r="AH223" s="75"/>
      <c r="AI223" s="655"/>
      <c r="AJ223" s="160">
        <f t="shared" si="68"/>
        <v>0</v>
      </c>
      <c r="AK223" s="78"/>
      <c r="AL223" s="654"/>
      <c r="AM223" s="78"/>
      <c r="AN223" s="587">
        <f t="shared" si="61"/>
        <v>0</v>
      </c>
    </row>
    <row r="224" spans="1:40" s="152" customFormat="1" ht="13.2" hidden="1" customHeight="1" x14ac:dyDescent="0.25">
      <c r="A224" s="78">
        <v>3</v>
      </c>
      <c r="B224" s="588" t="s">
        <v>140</v>
      </c>
      <c r="C224" s="593">
        <f t="shared" si="60"/>
        <v>11</v>
      </c>
      <c r="D224" s="78">
        <f t="shared" si="60"/>
        <v>9</v>
      </c>
      <c r="E224" s="78">
        <v>2</v>
      </c>
      <c r="F224" s="160">
        <f t="shared" si="62"/>
        <v>7</v>
      </c>
      <c r="G224" s="75"/>
      <c r="H224" s="75"/>
      <c r="I224" s="75"/>
      <c r="J224" s="75"/>
      <c r="K224" s="75">
        <v>3</v>
      </c>
      <c r="L224" s="78">
        <v>4</v>
      </c>
      <c r="M224" s="75">
        <v>4</v>
      </c>
      <c r="N224" s="75"/>
      <c r="O224" s="175">
        <v>0.1</v>
      </c>
      <c r="P224" s="78">
        <f t="shared" si="63"/>
        <v>0.70000000000000007</v>
      </c>
      <c r="Q224" s="646">
        <f t="shared" si="64"/>
        <v>0.70000000000000007</v>
      </c>
      <c r="R224" s="175">
        <v>0.5</v>
      </c>
      <c r="S224" s="78">
        <f t="shared" si="56"/>
        <v>3.5</v>
      </c>
      <c r="T224" s="646">
        <f t="shared" si="57"/>
        <v>3.5</v>
      </c>
      <c r="U224" s="175">
        <v>0.4</v>
      </c>
      <c r="V224" s="78">
        <f t="shared" si="58"/>
        <v>2.8000000000000003</v>
      </c>
      <c r="W224" s="646">
        <f t="shared" si="59"/>
        <v>3.3000000000000003</v>
      </c>
      <c r="X224" s="74"/>
      <c r="Y224" s="75"/>
      <c r="Z224" s="75"/>
      <c r="AA224" s="160">
        <f t="shared" si="65"/>
        <v>0</v>
      </c>
      <c r="AB224" s="78">
        <v>0</v>
      </c>
      <c r="AC224" s="654">
        <v>0</v>
      </c>
      <c r="AD224" s="160">
        <f t="shared" si="66"/>
        <v>1</v>
      </c>
      <c r="AE224" s="75">
        <v>1</v>
      </c>
      <c r="AF224" s="655"/>
      <c r="AG224" s="160">
        <f t="shared" si="67"/>
        <v>1</v>
      </c>
      <c r="AH224" s="75"/>
      <c r="AI224" s="655">
        <v>1</v>
      </c>
      <c r="AJ224" s="160">
        <f t="shared" si="68"/>
        <v>0</v>
      </c>
      <c r="AK224" s="78"/>
      <c r="AL224" s="654"/>
      <c r="AM224" s="78"/>
      <c r="AN224" s="587">
        <f t="shared" si="61"/>
        <v>2</v>
      </c>
    </row>
    <row r="225" spans="1:40" s="152" customFormat="1" ht="13.2" hidden="1" customHeight="1" x14ac:dyDescent="0.25">
      <c r="A225" s="78">
        <v>4</v>
      </c>
      <c r="B225" s="588" t="s">
        <v>151</v>
      </c>
      <c r="C225" s="593">
        <f t="shared" si="60"/>
        <v>51</v>
      </c>
      <c r="D225" s="78">
        <f t="shared" si="60"/>
        <v>49</v>
      </c>
      <c r="E225" s="78">
        <v>2</v>
      </c>
      <c r="F225" s="160">
        <f t="shared" si="62"/>
        <v>47</v>
      </c>
      <c r="G225" s="75"/>
      <c r="H225" s="75"/>
      <c r="I225" s="75"/>
      <c r="J225" s="75"/>
      <c r="K225" s="75">
        <v>10</v>
      </c>
      <c r="L225" s="78">
        <v>37</v>
      </c>
      <c r="M225" s="75">
        <v>37</v>
      </c>
      <c r="N225" s="75"/>
      <c r="O225" s="175">
        <v>0.1</v>
      </c>
      <c r="P225" s="78">
        <f t="shared" si="63"/>
        <v>4.7</v>
      </c>
      <c r="Q225" s="646">
        <f t="shared" si="64"/>
        <v>4.7</v>
      </c>
      <c r="R225" s="175">
        <v>0.5</v>
      </c>
      <c r="S225" s="78">
        <f t="shared" si="56"/>
        <v>23.5</v>
      </c>
      <c r="T225" s="646">
        <f t="shared" si="57"/>
        <v>23.5</v>
      </c>
      <c r="U225" s="175">
        <v>0.4</v>
      </c>
      <c r="V225" s="78">
        <f t="shared" si="58"/>
        <v>18.8</v>
      </c>
      <c r="W225" s="646">
        <f t="shared" si="59"/>
        <v>32.299999999999997</v>
      </c>
      <c r="X225" s="75"/>
      <c r="Y225" s="75"/>
      <c r="Z225" s="75"/>
      <c r="AA225" s="160">
        <f t="shared" si="65"/>
        <v>0</v>
      </c>
      <c r="AB225" s="78">
        <v>0</v>
      </c>
      <c r="AC225" s="654">
        <v>0</v>
      </c>
      <c r="AD225" s="160">
        <f t="shared" si="66"/>
        <v>0</v>
      </c>
      <c r="AE225" s="75"/>
      <c r="AF225" s="655"/>
      <c r="AG225" s="160">
        <f t="shared" si="67"/>
        <v>4</v>
      </c>
      <c r="AH225" s="75"/>
      <c r="AI225" s="655">
        <v>4</v>
      </c>
      <c r="AJ225" s="160">
        <f t="shared" si="68"/>
        <v>0</v>
      </c>
      <c r="AK225" s="78"/>
      <c r="AL225" s="654"/>
      <c r="AM225" s="78"/>
      <c r="AN225" s="587">
        <f t="shared" si="61"/>
        <v>4</v>
      </c>
    </row>
    <row r="226" spans="1:40" s="152" customFormat="1" ht="13.2" hidden="1" customHeight="1" x14ac:dyDescent="0.25">
      <c r="A226" s="78">
        <v>5</v>
      </c>
      <c r="B226" s="588" t="s">
        <v>790</v>
      </c>
      <c r="C226" s="593">
        <f t="shared" si="60"/>
        <v>4</v>
      </c>
      <c r="D226" s="78">
        <f t="shared" si="60"/>
        <v>4</v>
      </c>
      <c r="E226" s="78"/>
      <c r="F226" s="160">
        <f t="shared" si="62"/>
        <v>4</v>
      </c>
      <c r="G226" s="78"/>
      <c r="H226" s="78"/>
      <c r="I226" s="78"/>
      <c r="J226" s="78"/>
      <c r="K226" s="78">
        <v>1</v>
      </c>
      <c r="L226" s="78">
        <v>3</v>
      </c>
      <c r="M226" s="78">
        <v>3</v>
      </c>
      <c r="N226" s="78"/>
      <c r="O226" s="175">
        <v>0.1</v>
      </c>
      <c r="P226" s="78">
        <f t="shared" si="63"/>
        <v>0.4</v>
      </c>
      <c r="Q226" s="646">
        <f t="shared" si="64"/>
        <v>0.4</v>
      </c>
      <c r="R226" s="175">
        <v>0.5</v>
      </c>
      <c r="S226" s="78">
        <f t="shared" si="56"/>
        <v>2</v>
      </c>
      <c r="T226" s="646">
        <f t="shared" si="57"/>
        <v>2</v>
      </c>
      <c r="U226" s="175">
        <v>0.4</v>
      </c>
      <c r="V226" s="78">
        <f t="shared" si="58"/>
        <v>1.6</v>
      </c>
      <c r="W226" s="646">
        <f t="shared" si="59"/>
        <v>2.6</v>
      </c>
      <c r="X226" s="78"/>
      <c r="Y226" s="78"/>
      <c r="Z226" s="78"/>
      <c r="AA226" s="160">
        <f t="shared" si="65"/>
        <v>0</v>
      </c>
      <c r="AB226" s="78">
        <v>0</v>
      </c>
      <c r="AC226" s="654">
        <v>0</v>
      </c>
      <c r="AD226" s="160">
        <f t="shared" si="66"/>
        <v>0</v>
      </c>
      <c r="AE226" s="78"/>
      <c r="AF226" s="654"/>
      <c r="AG226" s="160">
        <f t="shared" si="67"/>
        <v>0</v>
      </c>
      <c r="AH226" s="78"/>
      <c r="AI226" s="654"/>
      <c r="AJ226" s="160">
        <f t="shared" si="68"/>
        <v>0</v>
      </c>
      <c r="AK226" s="78"/>
      <c r="AL226" s="654"/>
      <c r="AM226" s="78"/>
      <c r="AN226" s="587">
        <f t="shared" si="61"/>
        <v>0</v>
      </c>
    </row>
    <row r="227" spans="1:40" s="152" customFormat="1" ht="13.2" hidden="1" customHeight="1" x14ac:dyDescent="0.25">
      <c r="A227" s="78">
        <v>6</v>
      </c>
      <c r="B227" s="588" t="s">
        <v>749</v>
      </c>
      <c r="C227" s="593">
        <f t="shared" si="60"/>
        <v>8</v>
      </c>
      <c r="D227" s="78">
        <f t="shared" si="60"/>
        <v>8</v>
      </c>
      <c r="E227" s="78"/>
      <c r="F227" s="160">
        <f t="shared" si="62"/>
        <v>8</v>
      </c>
      <c r="G227" s="78"/>
      <c r="H227" s="78"/>
      <c r="I227" s="78"/>
      <c r="J227" s="78"/>
      <c r="K227" s="78">
        <v>4</v>
      </c>
      <c r="L227" s="78">
        <v>4</v>
      </c>
      <c r="M227" s="78">
        <v>4</v>
      </c>
      <c r="N227" s="78"/>
      <c r="O227" s="175">
        <v>0.1</v>
      </c>
      <c r="P227" s="78">
        <f t="shared" si="63"/>
        <v>0.8</v>
      </c>
      <c r="Q227" s="646">
        <f t="shared" si="64"/>
        <v>0.8</v>
      </c>
      <c r="R227" s="175">
        <v>0.5</v>
      </c>
      <c r="S227" s="78">
        <f t="shared" si="56"/>
        <v>4</v>
      </c>
      <c r="T227" s="646">
        <f t="shared" si="57"/>
        <v>4</v>
      </c>
      <c r="U227" s="175">
        <v>0.4</v>
      </c>
      <c r="V227" s="78">
        <f t="shared" si="58"/>
        <v>3.2</v>
      </c>
      <c r="W227" s="646">
        <f t="shared" si="59"/>
        <v>3.2</v>
      </c>
      <c r="X227" s="78"/>
      <c r="Y227" s="78"/>
      <c r="Z227" s="78"/>
      <c r="AA227" s="160">
        <f t="shared" si="65"/>
        <v>0</v>
      </c>
      <c r="AB227" s="78">
        <v>0</v>
      </c>
      <c r="AC227" s="654">
        <v>0</v>
      </c>
      <c r="AD227" s="160">
        <f t="shared" si="66"/>
        <v>0</v>
      </c>
      <c r="AE227" s="78"/>
      <c r="AF227" s="654"/>
      <c r="AG227" s="160">
        <f t="shared" si="67"/>
        <v>1</v>
      </c>
      <c r="AH227" s="78"/>
      <c r="AI227" s="654">
        <v>1</v>
      </c>
      <c r="AJ227" s="160">
        <f t="shared" si="68"/>
        <v>0</v>
      </c>
      <c r="AK227" s="78"/>
      <c r="AL227" s="654"/>
      <c r="AM227" s="78"/>
      <c r="AN227" s="587">
        <f t="shared" si="61"/>
        <v>1</v>
      </c>
    </row>
    <row r="228" spans="1:40" s="152" customFormat="1" ht="13.2" hidden="1" customHeight="1" x14ac:dyDescent="0.25">
      <c r="A228" s="78">
        <v>7</v>
      </c>
      <c r="B228" s="588" t="s">
        <v>791</v>
      </c>
      <c r="C228" s="593">
        <f t="shared" si="60"/>
        <v>0</v>
      </c>
      <c r="D228" s="78">
        <f t="shared" si="60"/>
        <v>0</v>
      </c>
      <c r="E228" s="78"/>
      <c r="F228" s="160">
        <f t="shared" si="62"/>
        <v>0</v>
      </c>
      <c r="G228" s="78"/>
      <c r="H228" s="78"/>
      <c r="I228" s="78"/>
      <c r="J228" s="78"/>
      <c r="K228" s="78"/>
      <c r="L228" s="78">
        <v>0</v>
      </c>
      <c r="M228" s="78"/>
      <c r="N228" s="78"/>
      <c r="O228" s="175">
        <v>0.1</v>
      </c>
      <c r="P228" s="78">
        <f t="shared" si="63"/>
        <v>0</v>
      </c>
      <c r="Q228" s="646">
        <f t="shared" si="64"/>
        <v>0</v>
      </c>
      <c r="R228" s="175">
        <v>0.5</v>
      </c>
      <c r="S228" s="78">
        <f t="shared" si="56"/>
        <v>0</v>
      </c>
      <c r="T228" s="646">
        <f t="shared" si="57"/>
        <v>0</v>
      </c>
      <c r="U228" s="175">
        <v>0.4</v>
      </c>
      <c r="V228" s="78">
        <f t="shared" si="58"/>
        <v>0</v>
      </c>
      <c r="W228" s="646">
        <f t="shared" si="59"/>
        <v>0</v>
      </c>
      <c r="X228" s="78"/>
      <c r="Y228" s="78"/>
      <c r="Z228" s="78"/>
      <c r="AA228" s="160">
        <f t="shared" si="65"/>
        <v>0</v>
      </c>
      <c r="AB228" s="78">
        <v>0</v>
      </c>
      <c r="AC228" s="654">
        <v>0</v>
      </c>
      <c r="AD228" s="160">
        <f t="shared" si="66"/>
        <v>0</v>
      </c>
      <c r="AE228" s="78"/>
      <c r="AF228" s="654"/>
      <c r="AG228" s="160">
        <f t="shared" si="67"/>
        <v>0</v>
      </c>
      <c r="AH228" s="78"/>
      <c r="AI228" s="654"/>
      <c r="AJ228" s="160">
        <f t="shared" si="68"/>
        <v>0</v>
      </c>
      <c r="AK228" s="78"/>
      <c r="AL228" s="654"/>
      <c r="AM228" s="78"/>
      <c r="AN228" s="587">
        <f t="shared" si="61"/>
        <v>0</v>
      </c>
    </row>
    <row r="229" spans="1:40" s="152" customFormat="1" ht="13.2" hidden="1" customHeight="1" x14ac:dyDescent="0.25">
      <c r="A229" s="78">
        <v>8</v>
      </c>
      <c r="B229" s="588" t="s">
        <v>727</v>
      </c>
      <c r="C229" s="593">
        <f t="shared" si="60"/>
        <v>1</v>
      </c>
      <c r="D229" s="78">
        <f t="shared" si="60"/>
        <v>1</v>
      </c>
      <c r="E229" s="78"/>
      <c r="F229" s="160">
        <f t="shared" si="62"/>
        <v>1</v>
      </c>
      <c r="G229" s="78"/>
      <c r="H229" s="78"/>
      <c r="I229" s="78"/>
      <c r="J229" s="78"/>
      <c r="K229" s="78">
        <v>1</v>
      </c>
      <c r="L229" s="78">
        <v>0</v>
      </c>
      <c r="M229" s="78"/>
      <c r="N229" s="78"/>
      <c r="O229" s="175">
        <v>0.1</v>
      </c>
      <c r="P229" s="78">
        <f t="shared" si="63"/>
        <v>0.1</v>
      </c>
      <c r="Q229" s="646">
        <f t="shared" si="64"/>
        <v>0.1</v>
      </c>
      <c r="R229" s="175">
        <v>0.5</v>
      </c>
      <c r="S229" s="78">
        <f t="shared" si="56"/>
        <v>0.5</v>
      </c>
      <c r="T229" s="646">
        <f t="shared" si="57"/>
        <v>0.5</v>
      </c>
      <c r="U229" s="175">
        <v>0.4</v>
      </c>
      <c r="V229" s="78">
        <f t="shared" si="58"/>
        <v>0.4</v>
      </c>
      <c r="W229" s="646">
        <f t="shared" si="59"/>
        <v>-9.9999999999999978E-2</v>
      </c>
      <c r="X229" s="78"/>
      <c r="Y229" s="78"/>
      <c r="Z229" s="78"/>
      <c r="AA229" s="160">
        <f t="shared" si="65"/>
        <v>0</v>
      </c>
      <c r="AB229" s="78">
        <v>0</v>
      </c>
      <c r="AC229" s="654">
        <v>0</v>
      </c>
      <c r="AD229" s="160">
        <f t="shared" si="66"/>
        <v>0</v>
      </c>
      <c r="AE229" s="78"/>
      <c r="AF229" s="654"/>
      <c r="AG229" s="160">
        <f t="shared" si="67"/>
        <v>0</v>
      </c>
      <c r="AH229" s="78"/>
      <c r="AI229" s="654"/>
      <c r="AJ229" s="160">
        <f t="shared" si="68"/>
        <v>0</v>
      </c>
      <c r="AK229" s="78"/>
      <c r="AL229" s="654"/>
      <c r="AM229" s="78"/>
      <c r="AN229" s="587">
        <f t="shared" si="61"/>
        <v>0</v>
      </c>
    </row>
    <row r="230" spans="1:40" s="152" customFormat="1" ht="13.2" hidden="1" customHeight="1" x14ac:dyDescent="0.25">
      <c r="A230" s="78">
        <v>9</v>
      </c>
      <c r="B230" s="588" t="s">
        <v>802</v>
      </c>
      <c r="C230" s="593">
        <f t="shared" si="60"/>
        <v>9</v>
      </c>
      <c r="D230" s="78">
        <f t="shared" si="60"/>
        <v>8</v>
      </c>
      <c r="E230" s="78">
        <v>1</v>
      </c>
      <c r="F230" s="160">
        <f t="shared" si="62"/>
        <v>7</v>
      </c>
      <c r="G230" s="78"/>
      <c r="H230" s="78"/>
      <c r="I230" s="78"/>
      <c r="J230" s="78"/>
      <c r="K230" s="78">
        <v>5</v>
      </c>
      <c r="L230" s="78">
        <v>2</v>
      </c>
      <c r="M230" s="78">
        <v>2</v>
      </c>
      <c r="N230" s="78"/>
      <c r="O230" s="175">
        <v>0.1</v>
      </c>
      <c r="P230" s="78">
        <f t="shared" si="63"/>
        <v>0.70000000000000007</v>
      </c>
      <c r="Q230" s="646">
        <f t="shared" si="64"/>
        <v>0.70000000000000007</v>
      </c>
      <c r="R230" s="175">
        <v>0.5</v>
      </c>
      <c r="S230" s="78">
        <f t="shared" si="56"/>
        <v>3.5</v>
      </c>
      <c r="T230" s="646">
        <f t="shared" si="57"/>
        <v>3.5</v>
      </c>
      <c r="U230" s="175">
        <v>0.4</v>
      </c>
      <c r="V230" s="78">
        <f t="shared" si="58"/>
        <v>2.8000000000000003</v>
      </c>
      <c r="W230" s="646">
        <f t="shared" si="59"/>
        <v>1.3000000000000003</v>
      </c>
      <c r="X230" s="78"/>
      <c r="Y230" s="78"/>
      <c r="Z230" s="78"/>
      <c r="AA230" s="160">
        <f t="shared" si="65"/>
        <v>0</v>
      </c>
      <c r="AB230" s="78">
        <v>0</v>
      </c>
      <c r="AC230" s="654">
        <v>0</v>
      </c>
      <c r="AD230" s="160">
        <f t="shared" si="66"/>
        <v>0</v>
      </c>
      <c r="AE230" s="78"/>
      <c r="AF230" s="654"/>
      <c r="AG230" s="160">
        <f t="shared" si="67"/>
        <v>1</v>
      </c>
      <c r="AH230" s="78"/>
      <c r="AI230" s="654">
        <v>1</v>
      </c>
      <c r="AJ230" s="160">
        <f t="shared" si="68"/>
        <v>0</v>
      </c>
      <c r="AK230" s="78"/>
      <c r="AL230" s="654"/>
      <c r="AM230" s="78"/>
      <c r="AN230" s="587">
        <f t="shared" si="61"/>
        <v>1</v>
      </c>
    </row>
    <row r="231" spans="1:40" s="152" customFormat="1" ht="13.2" hidden="1" customHeight="1" x14ac:dyDescent="0.25">
      <c r="A231" s="78">
        <v>10</v>
      </c>
      <c r="B231" s="588" t="s">
        <v>803</v>
      </c>
      <c r="C231" s="593">
        <f t="shared" si="60"/>
        <v>5</v>
      </c>
      <c r="D231" s="78">
        <f t="shared" si="60"/>
        <v>5</v>
      </c>
      <c r="E231" s="78"/>
      <c r="F231" s="160">
        <f t="shared" si="62"/>
        <v>5</v>
      </c>
      <c r="G231" s="75"/>
      <c r="H231" s="75"/>
      <c r="I231" s="75"/>
      <c r="J231" s="75"/>
      <c r="K231" s="75"/>
      <c r="L231" s="78">
        <v>5</v>
      </c>
      <c r="M231" s="75">
        <v>5</v>
      </c>
      <c r="N231" s="75"/>
      <c r="O231" s="175">
        <v>0.1</v>
      </c>
      <c r="P231" s="78">
        <f t="shared" si="63"/>
        <v>0.5</v>
      </c>
      <c r="Q231" s="646">
        <f t="shared" si="64"/>
        <v>0.5</v>
      </c>
      <c r="R231" s="175">
        <v>0.5</v>
      </c>
      <c r="S231" s="78">
        <f t="shared" si="56"/>
        <v>2.5</v>
      </c>
      <c r="T231" s="646">
        <f t="shared" si="57"/>
        <v>2.5</v>
      </c>
      <c r="U231" s="175">
        <v>0.4</v>
      </c>
      <c r="V231" s="78">
        <f t="shared" si="58"/>
        <v>2</v>
      </c>
      <c r="W231" s="646">
        <f t="shared" si="59"/>
        <v>4.5</v>
      </c>
      <c r="X231" s="74"/>
      <c r="Y231" s="75"/>
      <c r="Z231" s="75"/>
      <c r="AA231" s="160">
        <f t="shared" si="65"/>
        <v>0</v>
      </c>
      <c r="AB231" s="78">
        <v>0</v>
      </c>
      <c r="AC231" s="654">
        <v>0</v>
      </c>
      <c r="AD231" s="160">
        <f t="shared" si="66"/>
        <v>0</v>
      </c>
      <c r="AE231" s="75"/>
      <c r="AF231" s="655"/>
      <c r="AG231" s="160">
        <f t="shared" si="67"/>
        <v>0</v>
      </c>
      <c r="AH231" s="75"/>
      <c r="AI231" s="655"/>
      <c r="AJ231" s="160">
        <f t="shared" si="68"/>
        <v>0</v>
      </c>
      <c r="AK231" s="78"/>
      <c r="AL231" s="654"/>
      <c r="AM231" s="78"/>
      <c r="AN231" s="587">
        <f t="shared" si="61"/>
        <v>0</v>
      </c>
    </row>
    <row r="232" spans="1:40" s="152" customFormat="1" ht="13.2" hidden="1" customHeight="1" x14ac:dyDescent="0.25">
      <c r="A232" s="78">
        <v>11</v>
      </c>
      <c r="B232" s="588" t="s">
        <v>804</v>
      </c>
      <c r="C232" s="593">
        <f t="shared" si="60"/>
        <v>0</v>
      </c>
      <c r="D232" s="78">
        <f t="shared" si="60"/>
        <v>0</v>
      </c>
      <c r="E232" s="78"/>
      <c r="F232" s="160">
        <f t="shared" si="62"/>
        <v>0</v>
      </c>
      <c r="G232" s="75"/>
      <c r="H232" s="75"/>
      <c r="I232" s="75"/>
      <c r="J232" s="75"/>
      <c r="K232" s="75"/>
      <c r="L232" s="78">
        <v>0</v>
      </c>
      <c r="M232" s="75"/>
      <c r="N232" s="75"/>
      <c r="O232" s="175">
        <v>0.1</v>
      </c>
      <c r="P232" s="78">
        <f t="shared" si="63"/>
        <v>0</v>
      </c>
      <c r="Q232" s="646">
        <f t="shared" si="64"/>
        <v>0</v>
      </c>
      <c r="R232" s="175">
        <v>0.5</v>
      </c>
      <c r="S232" s="78">
        <f t="shared" si="56"/>
        <v>0</v>
      </c>
      <c r="T232" s="646">
        <f t="shared" si="57"/>
        <v>0</v>
      </c>
      <c r="U232" s="175">
        <v>0.4</v>
      </c>
      <c r="V232" s="78">
        <f t="shared" si="58"/>
        <v>0</v>
      </c>
      <c r="W232" s="646">
        <f t="shared" si="59"/>
        <v>0</v>
      </c>
      <c r="X232" s="74"/>
      <c r="Y232" s="75"/>
      <c r="Z232" s="75"/>
      <c r="AA232" s="160">
        <f t="shared" si="65"/>
        <v>0</v>
      </c>
      <c r="AB232" s="78">
        <v>0</v>
      </c>
      <c r="AC232" s="654">
        <v>0</v>
      </c>
      <c r="AD232" s="160">
        <f t="shared" si="66"/>
        <v>0</v>
      </c>
      <c r="AE232" s="75"/>
      <c r="AF232" s="655"/>
      <c r="AG232" s="160">
        <f t="shared" si="67"/>
        <v>0</v>
      </c>
      <c r="AH232" s="75"/>
      <c r="AI232" s="655"/>
      <c r="AJ232" s="160">
        <f t="shared" si="68"/>
        <v>0</v>
      </c>
      <c r="AK232" s="78"/>
      <c r="AL232" s="654"/>
      <c r="AM232" s="78"/>
      <c r="AN232" s="587">
        <f t="shared" si="61"/>
        <v>0</v>
      </c>
    </row>
    <row r="233" spans="1:40" s="152" customFormat="1" ht="13.2" hidden="1" customHeight="1" x14ac:dyDescent="0.25">
      <c r="A233" s="78">
        <v>12</v>
      </c>
      <c r="B233" s="588" t="s">
        <v>805</v>
      </c>
      <c r="C233" s="593">
        <f t="shared" si="60"/>
        <v>0</v>
      </c>
      <c r="D233" s="78">
        <f t="shared" si="60"/>
        <v>0</v>
      </c>
      <c r="E233" s="78"/>
      <c r="F233" s="160">
        <f t="shared" si="62"/>
        <v>0</v>
      </c>
      <c r="G233" s="75"/>
      <c r="H233" s="75"/>
      <c r="I233" s="75"/>
      <c r="J233" s="75"/>
      <c r="K233" s="75"/>
      <c r="L233" s="78">
        <v>0</v>
      </c>
      <c r="M233" s="75"/>
      <c r="N233" s="75"/>
      <c r="O233" s="175">
        <v>0.1</v>
      </c>
      <c r="P233" s="78">
        <f t="shared" si="63"/>
        <v>0</v>
      </c>
      <c r="Q233" s="646">
        <f t="shared" si="64"/>
        <v>0</v>
      </c>
      <c r="R233" s="175">
        <v>0.5</v>
      </c>
      <c r="S233" s="78">
        <f t="shared" si="56"/>
        <v>0</v>
      </c>
      <c r="T233" s="646">
        <f t="shared" si="57"/>
        <v>0</v>
      </c>
      <c r="U233" s="175">
        <v>0.4</v>
      </c>
      <c r="V233" s="78">
        <f t="shared" si="58"/>
        <v>0</v>
      </c>
      <c r="W233" s="646">
        <f t="shared" si="59"/>
        <v>0</v>
      </c>
      <c r="X233" s="74"/>
      <c r="Y233" s="75"/>
      <c r="Z233" s="75"/>
      <c r="AA233" s="160">
        <f t="shared" si="65"/>
        <v>0</v>
      </c>
      <c r="AB233" s="78">
        <v>0</v>
      </c>
      <c r="AC233" s="654">
        <v>0</v>
      </c>
      <c r="AD233" s="160">
        <f t="shared" si="66"/>
        <v>0</v>
      </c>
      <c r="AE233" s="75"/>
      <c r="AF233" s="655"/>
      <c r="AG233" s="160">
        <f t="shared" si="67"/>
        <v>0</v>
      </c>
      <c r="AH233" s="75"/>
      <c r="AI233" s="655"/>
      <c r="AJ233" s="160">
        <f t="shared" si="68"/>
        <v>0</v>
      </c>
      <c r="AK233" s="78"/>
      <c r="AL233" s="654"/>
      <c r="AM233" s="78"/>
      <c r="AN233" s="587">
        <f t="shared" si="61"/>
        <v>0</v>
      </c>
    </row>
    <row r="234" spans="1:40" s="152" customFormat="1" ht="13.2" hidden="1" customHeight="1" x14ac:dyDescent="0.25">
      <c r="A234" s="78">
        <v>13</v>
      </c>
      <c r="B234" s="588" t="s">
        <v>728</v>
      </c>
      <c r="C234" s="593">
        <f t="shared" si="60"/>
        <v>7</v>
      </c>
      <c r="D234" s="78">
        <f t="shared" si="60"/>
        <v>5</v>
      </c>
      <c r="E234" s="78">
        <v>2</v>
      </c>
      <c r="F234" s="160">
        <f t="shared" si="62"/>
        <v>3</v>
      </c>
      <c r="G234" s="78"/>
      <c r="H234" s="78"/>
      <c r="I234" s="78"/>
      <c r="J234" s="78"/>
      <c r="K234" s="78">
        <v>3</v>
      </c>
      <c r="L234" s="78">
        <v>0</v>
      </c>
      <c r="M234" s="78"/>
      <c r="N234" s="78"/>
      <c r="O234" s="175">
        <v>0.1</v>
      </c>
      <c r="P234" s="78">
        <f t="shared" si="63"/>
        <v>0.30000000000000004</v>
      </c>
      <c r="Q234" s="646">
        <f t="shared" si="64"/>
        <v>0.30000000000000004</v>
      </c>
      <c r="R234" s="175">
        <v>0.5</v>
      </c>
      <c r="S234" s="78">
        <f t="shared" si="56"/>
        <v>1.5</v>
      </c>
      <c r="T234" s="646">
        <f t="shared" si="57"/>
        <v>1.5</v>
      </c>
      <c r="U234" s="175">
        <v>0.4</v>
      </c>
      <c r="V234" s="78">
        <f t="shared" si="58"/>
        <v>1.2000000000000002</v>
      </c>
      <c r="W234" s="646">
        <f t="shared" si="59"/>
        <v>-0.29999999999999982</v>
      </c>
      <c r="X234" s="78"/>
      <c r="Y234" s="78"/>
      <c r="Z234" s="78"/>
      <c r="AA234" s="160">
        <f t="shared" si="65"/>
        <v>0</v>
      </c>
      <c r="AB234" s="78">
        <v>0</v>
      </c>
      <c r="AC234" s="654">
        <v>0</v>
      </c>
      <c r="AD234" s="160">
        <f t="shared" si="66"/>
        <v>0</v>
      </c>
      <c r="AE234" s="78"/>
      <c r="AF234" s="654"/>
      <c r="AG234" s="160">
        <f t="shared" si="67"/>
        <v>0</v>
      </c>
      <c r="AH234" s="78"/>
      <c r="AI234" s="654"/>
      <c r="AJ234" s="160">
        <f t="shared" si="68"/>
        <v>0</v>
      </c>
      <c r="AK234" s="78"/>
      <c r="AL234" s="654"/>
      <c r="AM234" s="78"/>
      <c r="AN234" s="587">
        <f t="shared" si="61"/>
        <v>0</v>
      </c>
    </row>
    <row r="235" spans="1:40" s="152" customFormat="1" ht="13.2" hidden="1" customHeight="1" x14ac:dyDescent="0.25">
      <c r="A235" s="78">
        <v>14</v>
      </c>
      <c r="B235" s="588" t="s">
        <v>730</v>
      </c>
      <c r="C235" s="593">
        <f t="shared" si="60"/>
        <v>0</v>
      </c>
      <c r="D235" s="78">
        <f t="shared" si="60"/>
        <v>0</v>
      </c>
      <c r="E235" s="78"/>
      <c r="F235" s="160">
        <f t="shared" si="62"/>
        <v>0</v>
      </c>
      <c r="G235" s="78"/>
      <c r="H235" s="78"/>
      <c r="I235" s="78"/>
      <c r="J235" s="78"/>
      <c r="K235" s="78"/>
      <c r="L235" s="78">
        <v>0</v>
      </c>
      <c r="M235" s="78"/>
      <c r="N235" s="78"/>
      <c r="O235" s="175">
        <v>0.1</v>
      </c>
      <c r="P235" s="78">
        <f t="shared" si="63"/>
        <v>0</v>
      </c>
      <c r="Q235" s="646">
        <f t="shared" si="64"/>
        <v>0</v>
      </c>
      <c r="R235" s="175">
        <v>0.5</v>
      </c>
      <c r="S235" s="78">
        <f t="shared" si="56"/>
        <v>0</v>
      </c>
      <c r="T235" s="646">
        <f t="shared" si="57"/>
        <v>0</v>
      </c>
      <c r="U235" s="175">
        <v>0.4</v>
      </c>
      <c r="V235" s="78">
        <f t="shared" si="58"/>
        <v>0</v>
      </c>
      <c r="W235" s="646">
        <f t="shared" si="59"/>
        <v>0</v>
      </c>
      <c r="X235" s="78"/>
      <c r="Y235" s="78"/>
      <c r="Z235" s="78"/>
      <c r="AA235" s="160">
        <f t="shared" si="65"/>
        <v>0</v>
      </c>
      <c r="AB235" s="78">
        <v>0</v>
      </c>
      <c r="AC235" s="654">
        <v>0</v>
      </c>
      <c r="AD235" s="160">
        <f t="shared" si="66"/>
        <v>0</v>
      </c>
      <c r="AE235" s="78"/>
      <c r="AF235" s="654"/>
      <c r="AG235" s="160">
        <f t="shared" si="67"/>
        <v>0</v>
      </c>
      <c r="AH235" s="78"/>
      <c r="AI235" s="654"/>
      <c r="AJ235" s="160">
        <f t="shared" si="68"/>
        <v>0</v>
      </c>
      <c r="AK235" s="78"/>
      <c r="AL235" s="654"/>
      <c r="AM235" s="78"/>
      <c r="AN235" s="587">
        <f t="shared" si="61"/>
        <v>0</v>
      </c>
    </row>
    <row r="236" spans="1:40" s="152" customFormat="1" ht="26.4" hidden="1" customHeight="1" x14ac:dyDescent="0.25">
      <c r="A236" s="78">
        <v>15</v>
      </c>
      <c r="B236" s="588" t="s">
        <v>808</v>
      </c>
      <c r="C236" s="593">
        <f t="shared" si="60"/>
        <v>0</v>
      </c>
      <c r="D236" s="78">
        <f t="shared" si="60"/>
        <v>0</v>
      </c>
      <c r="E236" s="78"/>
      <c r="F236" s="160">
        <f t="shared" si="62"/>
        <v>0</v>
      </c>
      <c r="G236" s="78"/>
      <c r="H236" s="78"/>
      <c r="I236" s="78"/>
      <c r="J236" s="78"/>
      <c r="K236" s="78"/>
      <c r="L236" s="78">
        <v>0</v>
      </c>
      <c r="M236" s="78"/>
      <c r="N236" s="78"/>
      <c r="O236" s="175">
        <v>0.1</v>
      </c>
      <c r="P236" s="78">
        <f t="shared" si="63"/>
        <v>0</v>
      </c>
      <c r="Q236" s="646">
        <f t="shared" si="64"/>
        <v>0</v>
      </c>
      <c r="R236" s="175">
        <v>0.5</v>
      </c>
      <c r="S236" s="78">
        <f t="shared" si="56"/>
        <v>0</v>
      </c>
      <c r="T236" s="646">
        <f t="shared" si="57"/>
        <v>0</v>
      </c>
      <c r="U236" s="175">
        <v>0.4</v>
      </c>
      <c r="V236" s="78">
        <f t="shared" si="58"/>
        <v>0</v>
      </c>
      <c r="W236" s="646">
        <f t="shared" si="59"/>
        <v>0</v>
      </c>
      <c r="X236" s="78"/>
      <c r="Y236" s="78"/>
      <c r="Z236" s="78"/>
      <c r="AA236" s="160">
        <f t="shared" si="65"/>
        <v>0</v>
      </c>
      <c r="AB236" s="78">
        <v>0</v>
      </c>
      <c r="AC236" s="654">
        <v>0</v>
      </c>
      <c r="AD236" s="160">
        <f t="shared" si="66"/>
        <v>0</v>
      </c>
      <c r="AE236" s="78"/>
      <c r="AF236" s="654"/>
      <c r="AG236" s="160">
        <f t="shared" si="67"/>
        <v>0</v>
      </c>
      <c r="AH236" s="78"/>
      <c r="AI236" s="654"/>
      <c r="AJ236" s="160">
        <f t="shared" si="68"/>
        <v>0</v>
      </c>
      <c r="AK236" s="78"/>
      <c r="AL236" s="654"/>
      <c r="AM236" s="78"/>
      <c r="AN236" s="587">
        <f t="shared" si="61"/>
        <v>0</v>
      </c>
    </row>
    <row r="237" spans="1:40" s="152" customFormat="1" ht="13.2" hidden="1" customHeight="1" x14ac:dyDescent="0.25">
      <c r="A237" s="78">
        <v>16</v>
      </c>
      <c r="B237" s="588" t="s">
        <v>726</v>
      </c>
      <c r="C237" s="593">
        <f t="shared" si="60"/>
        <v>4</v>
      </c>
      <c r="D237" s="78">
        <f t="shared" si="60"/>
        <v>3</v>
      </c>
      <c r="E237" s="78">
        <v>1</v>
      </c>
      <c r="F237" s="160">
        <f t="shared" si="62"/>
        <v>2</v>
      </c>
      <c r="G237" s="78"/>
      <c r="H237" s="78"/>
      <c r="I237" s="78"/>
      <c r="J237" s="78"/>
      <c r="K237" s="78">
        <v>2</v>
      </c>
      <c r="L237" s="78">
        <v>0</v>
      </c>
      <c r="M237" s="78"/>
      <c r="N237" s="78"/>
      <c r="O237" s="175">
        <v>0.1</v>
      </c>
      <c r="P237" s="78">
        <f t="shared" si="63"/>
        <v>0.2</v>
      </c>
      <c r="Q237" s="646">
        <f t="shared" si="64"/>
        <v>0.2</v>
      </c>
      <c r="R237" s="175">
        <v>0.5</v>
      </c>
      <c r="S237" s="78">
        <f t="shared" si="56"/>
        <v>1</v>
      </c>
      <c r="T237" s="646">
        <f t="shared" si="57"/>
        <v>1</v>
      </c>
      <c r="U237" s="175">
        <v>0.4</v>
      </c>
      <c r="V237" s="78">
        <f t="shared" si="58"/>
        <v>0.8</v>
      </c>
      <c r="W237" s="646">
        <f t="shared" si="59"/>
        <v>-0.19999999999999996</v>
      </c>
      <c r="X237" s="78"/>
      <c r="Y237" s="78"/>
      <c r="Z237" s="78"/>
      <c r="AA237" s="160">
        <f t="shared" si="65"/>
        <v>0</v>
      </c>
      <c r="AB237" s="78">
        <v>0</v>
      </c>
      <c r="AC237" s="654">
        <v>0</v>
      </c>
      <c r="AD237" s="160">
        <f t="shared" si="66"/>
        <v>0</v>
      </c>
      <c r="AE237" s="78"/>
      <c r="AF237" s="654"/>
      <c r="AG237" s="160">
        <f t="shared" si="67"/>
        <v>0</v>
      </c>
      <c r="AH237" s="78"/>
      <c r="AI237" s="654"/>
      <c r="AJ237" s="160">
        <f t="shared" si="68"/>
        <v>0</v>
      </c>
      <c r="AK237" s="78"/>
      <c r="AL237" s="654"/>
      <c r="AM237" s="78"/>
      <c r="AN237" s="587">
        <f t="shared" si="61"/>
        <v>0</v>
      </c>
    </row>
    <row r="238" spans="1:40" s="152" customFormat="1" ht="13.2" hidden="1" customHeight="1" x14ac:dyDescent="0.25">
      <c r="A238" s="78">
        <v>17</v>
      </c>
      <c r="B238" s="588" t="s">
        <v>43</v>
      </c>
      <c r="C238" s="593">
        <f t="shared" si="60"/>
        <v>0</v>
      </c>
      <c r="D238" s="78">
        <f t="shared" si="60"/>
        <v>0</v>
      </c>
      <c r="E238" s="78"/>
      <c r="F238" s="160">
        <f t="shared" si="62"/>
        <v>0</v>
      </c>
      <c r="G238" s="78"/>
      <c r="H238" s="78"/>
      <c r="I238" s="78"/>
      <c r="J238" s="78"/>
      <c r="K238" s="78"/>
      <c r="L238" s="78">
        <v>0</v>
      </c>
      <c r="M238" s="78"/>
      <c r="N238" s="78"/>
      <c r="O238" s="175">
        <v>0.1</v>
      </c>
      <c r="P238" s="78">
        <f t="shared" si="63"/>
        <v>0</v>
      </c>
      <c r="Q238" s="646">
        <f t="shared" si="64"/>
        <v>0</v>
      </c>
      <c r="R238" s="175">
        <v>0.5</v>
      </c>
      <c r="S238" s="78">
        <f t="shared" si="56"/>
        <v>0</v>
      </c>
      <c r="T238" s="646">
        <f t="shared" si="57"/>
        <v>0</v>
      </c>
      <c r="U238" s="175">
        <v>0.4</v>
      </c>
      <c r="V238" s="78">
        <f t="shared" si="58"/>
        <v>0</v>
      </c>
      <c r="W238" s="646">
        <f t="shared" si="59"/>
        <v>0</v>
      </c>
      <c r="X238" s="78"/>
      <c r="Y238" s="78"/>
      <c r="Z238" s="78"/>
      <c r="AA238" s="160">
        <f t="shared" si="65"/>
        <v>0</v>
      </c>
      <c r="AB238" s="78">
        <v>0</v>
      </c>
      <c r="AC238" s="654">
        <v>0</v>
      </c>
      <c r="AD238" s="160">
        <f t="shared" si="66"/>
        <v>0</v>
      </c>
      <c r="AE238" s="78"/>
      <c r="AF238" s="654"/>
      <c r="AG238" s="160">
        <f t="shared" si="67"/>
        <v>0</v>
      </c>
      <c r="AH238" s="78"/>
      <c r="AI238" s="654"/>
      <c r="AJ238" s="160">
        <f t="shared" si="68"/>
        <v>0</v>
      </c>
      <c r="AK238" s="78"/>
      <c r="AL238" s="654"/>
      <c r="AM238" s="78"/>
      <c r="AN238" s="587">
        <f t="shared" si="61"/>
        <v>0</v>
      </c>
    </row>
    <row r="239" spans="1:40" s="152" customFormat="1" ht="13.2" hidden="1" customHeight="1" x14ac:dyDescent="0.25">
      <c r="A239" s="78">
        <v>18</v>
      </c>
      <c r="B239" s="588" t="s">
        <v>766</v>
      </c>
      <c r="C239" s="593">
        <f t="shared" si="60"/>
        <v>1</v>
      </c>
      <c r="D239" s="78">
        <f t="shared" si="60"/>
        <v>1</v>
      </c>
      <c r="E239" s="78"/>
      <c r="F239" s="160">
        <f t="shared" si="62"/>
        <v>1</v>
      </c>
      <c r="G239" s="78"/>
      <c r="H239" s="78"/>
      <c r="I239" s="78"/>
      <c r="J239" s="78"/>
      <c r="K239" s="78">
        <v>1</v>
      </c>
      <c r="L239" s="78">
        <v>0</v>
      </c>
      <c r="M239" s="78"/>
      <c r="N239" s="78"/>
      <c r="O239" s="175">
        <v>0.1</v>
      </c>
      <c r="P239" s="78">
        <f t="shared" si="63"/>
        <v>0.1</v>
      </c>
      <c r="Q239" s="646">
        <f t="shared" si="64"/>
        <v>0.1</v>
      </c>
      <c r="R239" s="175">
        <v>0.5</v>
      </c>
      <c r="S239" s="78">
        <f t="shared" ref="S239:S302" si="69">R239*F239</f>
        <v>0.5</v>
      </c>
      <c r="T239" s="646">
        <f t="shared" ref="T239:T302" si="70">S239-H239</f>
        <v>0.5</v>
      </c>
      <c r="U239" s="175">
        <v>0.4</v>
      </c>
      <c r="V239" s="78">
        <f t="shared" ref="V239:V302" si="71">U239*F239</f>
        <v>0.4</v>
      </c>
      <c r="W239" s="646">
        <f t="shared" ref="W239:W302" si="72">V239-K239+T239</f>
        <v>-9.9999999999999978E-2</v>
      </c>
      <c r="X239" s="78"/>
      <c r="Y239" s="78"/>
      <c r="Z239" s="78"/>
      <c r="AA239" s="160">
        <f t="shared" si="65"/>
        <v>0</v>
      </c>
      <c r="AB239" s="78">
        <v>0</v>
      </c>
      <c r="AC239" s="654">
        <v>0</v>
      </c>
      <c r="AD239" s="160">
        <f t="shared" si="66"/>
        <v>0</v>
      </c>
      <c r="AE239" s="78"/>
      <c r="AF239" s="654"/>
      <c r="AG239" s="160">
        <f t="shared" si="67"/>
        <v>0</v>
      </c>
      <c r="AH239" s="78"/>
      <c r="AI239" s="654"/>
      <c r="AJ239" s="160">
        <f t="shared" si="68"/>
        <v>0</v>
      </c>
      <c r="AK239" s="78"/>
      <c r="AL239" s="654"/>
      <c r="AM239" s="78"/>
      <c r="AN239" s="587">
        <f t="shared" si="61"/>
        <v>0</v>
      </c>
    </row>
    <row r="240" spans="1:40" s="152" customFormat="1" ht="13.2" hidden="1" customHeight="1" x14ac:dyDescent="0.25">
      <c r="A240" s="78">
        <v>19</v>
      </c>
      <c r="B240" s="588" t="s">
        <v>763</v>
      </c>
      <c r="C240" s="593">
        <f t="shared" si="60"/>
        <v>0</v>
      </c>
      <c r="D240" s="78">
        <f t="shared" si="60"/>
        <v>0</v>
      </c>
      <c r="E240" s="78"/>
      <c r="F240" s="160">
        <f t="shared" si="62"/>
        <v>0</v>
      </c>
      <c r="G240" s="78"/>
      <c r="H240" s="78"/>
      <c r="I240" s="78"/>
      <c r="J240" s="78"/>
      <c r="K240" s="78"/>
      <c r="L240" s="78">
        <v>0</v>
      </c>
      <c r="M240" s="78"/>
      <c r="N240" s="78"/>
      <c r="O240" s="175">
        <v>0.1</v>
      </c>
      <c r="P240" s="78">
        <f t="shared" si="63"/>
        <v>0</v>
      </c>
      <c r="Q240" s="646">
        <f t="shared" si="64"/>
        <v>0</v>
      </c>
      <c r="R240" s="175">
        <v>0.5</v>
      </c>
      <c r="S240" s="78">
        <f t="shared" si="69"/>
        <v>0</v>
      </c>
      <c r="T240" s="646">
        <f t="shared" si="70"/>
        <v>0</v>
      </c>
      <c r="U240" s="175">
        <v>0.4</v>
      </c>
      <c r="V240" s="78">
        <f t="shared" si="71"/>
        <v>0</v>
      </c>
      <c r="W240" s="646">
        <f t="shared" si="72"/>
        <v>0</v>
      </c>
      <c r="X240" s="78"/>
      <c r="Y240" s="78"/>
      <c r="Z240" s="78"/>
      <c r="AA240" s="160">
        <f t="shared" si="65"/>
        <v>0</v>
      </c>
      <c r="AB240" s="78">
        <v>0</v>
      </c>
      <c r="AC240" s="654">
        <v>0</v>
      </c>
      <c r="AD240" s="160">
        <f t="shared" si="66"/>
        <v>0</v>
      </c>
      <c r="AE240" s="78"/>
      <c r="AF240" s="654"/>
      <c r="AG240" s="160">
        <f t="shared" si="67"/>
        <v>0</v>
      </c>
      <c r="AH240" s="78"/>
      <c r="AI240" s="654"/>
      <c r="AJ240" s="160">
        <f t="shared" si="68"/>
        <v>0</v>
      </c>
      <c r="AK240" s="78"/>
      <c r="AL240" s="654"/>
      <c r="AM240" s="78"/>
      <c r="AN240" s="587">
        <f t="shared" si="61"/>
        <v>0</v>
      </c>
    </row>
    <row r="241" spans="1:61" s="152" customFormat="1" ht="13.2" hidden="1" customHeight="1" x14ac:dyDescent="0.25">
      <c r="A241" s="78">
        <v>20</v>
      </c>
      <c r="B241" s="588" t="s">
        <v>750</v>
      </c>
      <c r="C241" s="593">
        <f t="shared" si="60"/>
        <v>11</v>
      </c>
      <c r="D241" s="78">
        <f t="shared" si="60"/>
        <v>8</v>
      </c>
      <c r="E241" s="78">
        <v>3</v>
      </c>
      <c r="F241" s="160">
        <f t="shared" si="62"/>
        <v>5</v>
      </c>
      <c r="G241" s="78"/>
      <c r="H241" s="78"/>
      <c r="I241" s="78"/>
      <c r="J241" s="78"/>
      <c r="K241" s="78">
        <v>3</v>
      </c>
      <c r="L241" s="78">
        <v>2</v>
      </c>
      <c r="M241" s="78">
        <v>2</v>
      </c>
      <c r="N241" s="78"/>
      <c r="O241" s="175">
        <v>0.1</v>
      </c>
      <c r="P241" s="78">
        <f t="shared" si="63"/>
        <v>0.5</v>
      </c>
      <c r="Q241" s="646">
        <f t="shared" si="64"/>
        <v>0.5</v>
      </c>
      <c r="R241" s="175">
        <v>0.5</v>
      </c>
      <c r="S241" s="78">
        <f t="shared" si="69"/>
        <v>2.5</v>
      </c>
      <c r="T241" s="646">
        <f t="shared" si="70"/>
        <v>2.5</v>
      </c>
      <c r="U241" s="175">
        <v>0.4</v>
      </c>
      <c r="V241" s="78">
        <f t="shared" si="71"/>
        <v>2</v>
      </c>
      <c r="W241" s="646">
        <f t="shared" si="72"/>
        <v>1.5</v>
      </c>
      <c r="X241" s="78"/>
      <c r="Y241" s="78"/>
      <c r="Z241" s="78"/>
      <c r="AA241" s="160">
        <f t="shared" si="65"/>
        <v>0</v>
      </c>
      <c r="AB241" s="78">
        <v>0</v>
      </c>
      <c r="AC241" s="654">
        <v>0</v>
      </c>
      <c r="AD241" s="160">
        <f t="shared" si="66"/>
        <v>2</v>
      </c>
      <c r="AE241" s="78">
        <v>2</v>
      </c>
      <c r="AF241" s="654"/>
      <c r="AG241" s="160">
        <f t="shared" si="67"/>
        <v>2</v>
      </c>
      <c r="AH241" s="78"/>
      <c r="AI241" s="654">
        <v>2</v>
      </c>
      <c r="AJ241" s="160">
        <f t="shared" si="68"/>
        <v>0</v>
      </c>
      <c r="AK241" s="78"/>
      <c r="AL241" s="654"/>
      <c r="AM241" s="78"/>
      <c r="AN241" s="587">
        <f t="shared" si="61"/>
        <v>4</v>
      </c>
    </row>
    <row r="242" spans="1:61" s="152" customFormat="1" ht="13.2" hidden="1" customHeight="1" x14ac:dyDescent="0.25">
      <c r="A242" s="78">
        <v>21</v>
      </c>
      <c r="B242" s="588" t="s">
        <v>751</v>
      </c>
      <c r="C242" s="593">
        <f t="shared" si="60"/>
        <v>0</v>
      </c>
      <c r="D242" s="78">
        <f t="shared" si="60"/>
        <v>0</v>
      </c>
      <c r="E242" s="78"/>
      <c r="F242" s="160">
        <f t="shared" si="62"/>
        <v>0</v>
      </c>
      <c r="G242" s="78"/>
      <c r="H242" s="78"/>
      <c r="I242" s="78"/>
      <c r="J242" s="78"/>
      <c r="K242" s="78"/>
      <c r="L242" s="78">
        <v>0</v>
      </c>
      <c r="M242" s="78"/>
      <c r="N242" s="78"/>
      <c r="O242" s="175">
        <v>0.1</v>
      </c>
      <c r="P242" s="78">
        <f t="shared" si="63"/>
        <v>0</v>
      </c>
      <c r="Q242" s="646">
        <f t="shared" si="64"/>
        <v>0</v>
      </c>
      <c r="R242" s="175">
        <v>0.5</v>
      </c>
      <c r="S242" s="78">
        <f t="shared" si="69"/>
        <v>0</v>
      </c>
      <c r="T242" s="646">
        <f t="shared" si="70"/>
        <v>0</v>
      </c>
      <c r="U242" s="175">
        <v>0.4</v>
      </c>
      <c r="V242" s="78">
        <f t="shared" si="71"/>
        <v>0</v>
      </c>
      <c r="W242" s="646">
        <f t="shared" si="72"/>
        <v>0</v>
      </c>
      <c r="X242" s="78"/>
      <c r="Y242" s="78"/>
      <c r="Z242" s="78"/>
      <c r="AA242" s="160">
        <f t="shared" si="65"/>
        <v>0</v>
      </c>
      <c r="AB242" s="78">
        <v>0</v>
      </c>
      <c r="AC242" s="654">
        <v>0</v>
      </c>
      <c r="AD242" s="160">
        <f t="shared" si="66"/>
        <v>0</v>
      </c>
      <c r="AE242" s="78"/>
      <c r="AF242" s="654"/>
      <c r="AG242" s="160">
        <f t="shared" si="67"/>
        <v>0</v>
      </c>
      <c r="AH242" s="78"/>
      <c r="AI242" s="654"/>
      <c r="AJ242" s="160">
        <f t="shared" si="68"/>
        <v>0</v>
      </c>
      <c r="AK242" s="78"/>
      <c r="AL242" s="654"/>
      <c r="AM242" s="78"/>
      <c r="AN242" s="587">
        <f t="shared" si="61"/>
        <v>0</v>
      </c>
    </row>
    <row r="243" spans="1:61" s="152" customFormat="1" ht="13.2" hidden="1" customHeight="1" x14ac:dyDescent="0.25">
      <c r="A243" s="78">
        <v>22</v>
      </c>
      <c r="B243" s="588" t="s">
        <v>733</v>
      </c>
      <c r="C243" s="593">
        <f t="shared" si="60"/>
        <v>0</v>
      </c>
      <c r="D243" s="78">
        <f t="shared" si="60"/>
        <v>0</v>
      </c>
      <c r="E243" s="78"/>
      <c r="F243" s="160">
        <f t="shared" si="62"/>
        <v>0</v>
      </c>
      <c r="G243" s="78"/>
      <c r="H243" s="78"/>
      <c r="I243" s="78"/>
      <c r="J243" s="78"/>
      <c r="K243" s="78"/>
      <c r="L243" s="78">
        <v>0</v>
      </c>
      <c r="M243" s="78"/>
      <c r="N243" s="78"/>
      <c r="O243" s="175">
        <v>0.1</v>
      </c>
      <c r="P243" s="78">
        <f t="shared" si="63"/>
        <v>0</v>
      </c>
      <c r="Q243" s="646">
        <f t="shared" si="64"/>
        <v>0</v>
      </c>
      <c r="R243" s="175">
        <v>0.5</v>
      </c>
      <c r="S243" s="78">
        <f t="shared" si="69"/>
        <v>0</v>
      </c>
      <c r="T243" s="646">
        <f t="shared" si="70"/>
        <v>0</v>
      </c>
      <c r="U243" s="175">
        <v>0.4</v>
      </c>
      <c r="V243" s="78">
        <f t="shared" si="71"/>
        <v>0</v>
      </c>
      <c r="W243" s="646">
        <f t="shared" si="72"/>
        <v>0</v>
      </c>
      <c r="X243" s="78"/>
      <c r="Y243" s="78"/>
      <c r="Z243" s="78"/>
      <c r="AA243" s="160">
        <f t="shared" si="65"/>
        <v>0</v>
      </c>
      <c r="AB243" s="78">
        <v>0</v>
      </c>
      <c r="AC243" s="654">
        <v>0</v>
      </c>
      <c r="AD243" s="160">
        <f t="shared" si="66"/>
        <v>0</v>
      </c>
      <c r="AE243" s="78"/>
      <c r="AF243" s="654"/>
      <c r="AG243" s="160">
        <f t="shared" si="67"/>
        <v>0</v>
      </c>
      <c r="AH243" s="78"/>
      <c r="AI243" s="654"/>
      <c r="AJ243" s="160">
        <f t="shared" si="68"/>
        <v>0</v>
      </c>
      <c r="AK243" s="78"/>
      <c r="AL243" s="654"/>
      <c r="AM243" s="78"/>
      <c r="AN243" s="587">
        <f t="shared" si="61"/>
        <v>0</v>
      </c>
    </row>
    <row r="244" spans="1:61" s="589" customFormat="1" ht="39.6" x14ac:dyDescent="0.25">
      <c r="A244" s="78">
        <v>4</v>
      </c>
      <c r="B244" s="588" t="s">
        <v>1083</v>
      </c>
      <c r="C244" s="593">
        <v>134</v>
      </c>
      <c r="D244" s="78">
        <f t="shared" si="60"/>
        <v>87</v>
      </c>
      <c r="E244" s="75">
        <v>26</v>
      </c>
      <c r="F244" s="160">
        <f t="shared" si="62"/>
        <v>61</v>
      </c>
      <c r="G244" s="75">
        <v>0</v>
      </c>
      <c r="H244" s="75">
        <v>0</v>
      </c>
      <c r="I244" s="75"/>
      <c r="J244" s="75"/>
      <c r="K244" s="75">
        <v>21</v>
      </c>
      <c r="L244" s="78">
        <v>40</v>
      </c>
      <c r="M244" s="75">
        <v>39</v>
      </c>
      <c r="N244" s="75">
        <v>1</v>
      </c>
      <c r="O244" s="175">
        <v>0.1</v>
      </c>
      <c r="P244" s="78">
        <f t="shared" si="63"/>
        <v>6.1000000000000005</v>
      </c>
      <c r="Q244" s="646">
        <f t="shared" si="64"/>
        <v>6.1000000000000005</v>
      </c>
      <c r="R244" s="175">
        <v>0.5</v>
      </c>
      <c r="S244" s="78">
        <f t="shared" si="69"/>
        <v>30.5</v>
      </c>
      <c r="T244" s="646">
        <f t="shared" si="70"/>
        <v>30.5</v>
      </c>
      <c r="U244" s="175">
        <v>0.4</v>
      </c>
      <c r="V244" s="78">
        <f t="shared" si="71"/>
        <v>24.400000000000002</v>
      </c>
      <c r="W244" s="646">
        <f>V244-K244+T244-AF244</f>
        <v>33.900000000000006</v>
      </c>
      <c r="X244" s="75">
        <v>0</v>
      </c>
      <c r="Y244" s="75">
        <v>0</v>
      </c>
      <c r="Z244" s="75">
        <v>0</v>
      </c>
      <c r="AA244" s="160">
        <f t="shared" si="65"/>
        <v>0</v>
      </c>
      <c r="AB244" s="78">
        <v>0</v>
      </c>
      <c r="AC244" s="654">
        <v>0</v>
      </c>
      <c r="AD244" s="160">
        <f t="shared" si="66"/>
        <v>0</v>
      </c>
      <c r="AE244" s="75"/>
      <c r="AF244" s="655"/>
      <c r="AG244" s="160">
        <f t="shared" si="67"/>
        <v>6</v>
      </c>
      <c r="AH244" s="75">
        <v>3</v>
      </c>
      <c r="AI244" s="655">
        <v>3</v>
      </c>
      <c r="AJ244" s="160">
        <f t="shared" si="68"/>
        <v>0</v>
      </c>
      <c r="AK244" s="75">
        <v>0</v>
      </c>
      <c r="AL244" s="655">
        <v>0</v>
      </c>
      <c r="AM244" s="78"/>
      <c r="AN244" s="587">
        <f t="shared" si="61"/>
        <v>6</v>
      </c>
    </row>
    <row r="245" spans="1:61" s="152" customFormat="1" ht="13.2" hidden="1" customHeight="1" x14ac:dyDescent="0.25">
      <c r="A245" s="78">
        <v>1</v>
      </c>
      <c r="B245" s="588" t="s">
        <v>367</v>
      </c>
      <c r="C245" s="593">
        <f t="shared" si="60"/>
        <v>34</v>
      </c>
      <c r="D245" s="78">
        <f t="shared" si="60"/>
        <v>22</v>
      </c>
      <c r="E245" s="75">
        <v>12</v>
      </c>
      <c r="F245" s="160">
        <f t="shared" si="62"/>
        <v>10</v>
      </c>
      <c r="G245" s="75">
        <v>0</v>
      </c>
      <c r="H245" s="75">
        <v>0</v>
      </c>
      <c r="I245" s="75"/>
      <c r="J245" s="75"/>
      <c r="K245" s="75">
        <v>10</v>
      </c>
      <c r="L245" s="78">
        <v>0</v>
      </c>
      <c r="M245" s="75">
        <v>0</v>
      </c>
      <c r="N245" s="74">
        <v>0</v>
      </c>
      <c r="O245" s="175">
        <v>0.1</v>
      </c>
      <c r="P245" s="78">
        <f t="shared" si="63"/>
        <v>1</v>
      </c>
      <c r="Q245" s="646">
        <f t="shared" si="64"/>
        <v>1</v>
      </c>
      <c r="R245" s="175">
        <v>0.5</v>
      </c>
      <c r="S245" s="78">
        <f t="shared" si="69"/>
        <v>5</v>
      </c>
      <c r="T245" s="646">
        <f t="shared" si="70"/>
        <v>5</v>
      </c>
      <c r="U245" s="175">
        <v>0.4</v>
      </c>
      <c r="V245" s="78">
        <f t="shared" si="71"/>
        <v>4</v>
      </c>
      <c r="W245" s="646">
        <f t="shared" si="72"/>
        <v>-1</v>
      </c>
      <c r="X245" s="75"/>
      <c r="Y245" s="75"/>
      <c r="Z245" s="75"/>
      <c r="AA245" s="160">
        <f t="shared" si="65"/>
        <v>0</v>
      </c>
      <c r="AB245" s="78">
        <v>0</v>
      </c>
      <c r="AC245" s="654">
        <v>0</v>
      </c>
      <c r="AD245" s="160">
        <f t="shared" si="66"/>
        <v>1</v>
      </c>
      <c r="AE245" s="75">
        <v>1</v>
      </c>
      <c r="AF245" s="655"/>
      <c r="AG245" s="160">
        <f t="shared" si="67"/>
        <v>0</v>
      </c>
      <c r="AH245" s="75"/>
      <c r="AI245" s="654"/>
      <c r="AJ245" s="160">
        <f t="shared" si="68"/>
        <v>0</v>
      </c>
      <c r="AK245" s="78"/>
      <c r="AL245" s="654"/>
      <c r="AM245" s="78"/>
      <c r="AN245" s="587">
        <f t="shared" si="61"/>
        <v>1</v>
      </c>
    </row>
    <row r="246" spans="1:61" s="152" customFormat="1" ht="13.2" hidden="1" customHeight="1" x14ac:dyDescent="0.25">
      <c r="A246" s="78">
        <v>2</v>
      </c>
      <c r="B246" s="588" t="s">
        <v>752</v>
      </c>
      <c r="C246" s="593">
        <f t="shared" si="60"/>
        <v>1</v>
      </c>
      <c r="D246" s="78">
        <f t="shared" si="60"/>
        <v>1</v>
      </c>
      <c r="E246" s="75">
        <v>0</v>
      </c>
      <c r="F246" s="160">
        <f t="shared" si="62"/>
        <v>1</v>
      </c>
      <c r="G246" s="75">
        <v>0</v>
      </c>
      <c r="H246" s="75">
        <v>0</v>
      </c>
      <c r="I246" s="75"/>
      <c r="J246" s="75"/>
      <c r="K246" s="75">
        <v>1</v>
      </c>
      <c r="L246" s="78">
        <v>0</v>
      </c>
      <c r="M246" s="75">
        <v>0</v>
      </c>
      <c r="N246" s="75">
        <v>0</v>
      </c>
      <c r="O246" s="175">
        <v>0.1</v>
      </c>
      <c r="P246" s="78">
        <f t="shared" si="63"/>
        <v>0.1</v>
      </c>
      <c r="Q246" s="646">
        <f t="shared" si="64"/>
        <v>0.1</v>
      </c>
      <c r="R246" s="175">
        <v>0.5</v>
      </c>
      <c r="S246" s="78">
        <f t="shared" si="69"/>
        <v>0.5</v>
      </c>
      <c r="T246" s="646">
        <f t="shared" si="70"/>
        <v>0.5</v>
      </c>
      <c r="U246" s="175">
        <v>0.4</v>
      </c>
      <c r="V246" s="78">
        <f t="shared" si="71"/>
        <v>0.4</v>
      </c>
      <c r="W246" s="646">
        <f t="shared" si="72"/>
        <v>-9.9999999999999978E-2</v>
      </c>
      <c r="X246" s="75"/>
      <c r="Y246" s="75"/>
      <c r="Z246" s="75"/>
      <c r="AA246" s="160">
        <f t="shared" si="65"/>
        <v>0</v>
      </c>
      <c r="AB246" s="78">
        <v>0</v>
      </c>
      <c r="AC246" s="654">
        <v>0</v>
      </c>
      <c r="AD246" s="160">
        <f t="shared" si="66"/>
        <v>0</v>
      </c>
      <c r="AE246" s="75"/>
      <c r="AF246" s="655"/>
      <c r="AG246" s="160">
        <f t="shared" si="67"/>
        <v>0</v>
      </c>
      <c r="AH246" s="75"/>
      <c r="AI246" s="654"/>
      <c r="AJ246" s="160">
        <f t="shared" si="68"/>
        <v>0</v>
      </c>
      <c r="AK246" s="78"/>
      <c r="AL246" s="654"/>
      <c r="AM246" s="78"/>
      <c r="AN246" s="587">
        <f t="shared" si="61"/>
        <v>0</v>
      </c>
    </row>
    <row r="247" spans="1:61" s="152" customFormat="1" ht="13.2" hidden="1" customHeight="1" x14ac:dyDescent="0.25">
      <c r="A247" s="78">
        <v>3</v>
      </c>
      <c r="B247" s="588" t="s">
        <v>140</v>
      </c>
      <c r="C247" s="593">
        <f t="shared" si="60"/>
        <v>6</v>
      </c>
      <c r="D247" s="78">
        <f t="shared" si="60"/>
        <v>5</v>
      </c>
      <c r="E247" s="75">
        <v>1</v>
      </c>
      <c r="F247" s="160">
        <f t="shared" si="62"/>
        <v>4</v>
      </c>
      <c r="G247" s="75">
        <v>0</v>
      </c>
      <c r="H247" s="75">
        <v>0</v>
      </c>
      <c r="I247" s="75"/>
      <c r="J247" s="75"/>
      <c r="K247" s="75">
        <v>0</v>
      </c>
      <c r="L247" s="78">
        <v>4</v>
      </c>
      <c r="M247" s="75">
        <v>4</v>
      </c>
      <c r="N247" s="75">
        <v>0</v>
      </c>
      <c r="O247" s="175">
        <v>0.1</v>
      </c>
      <c r="P247" s="78">
        <f t="shared" si="63"/>
        <v>0.4</v>
      </c>
      <c r="Q247" s="646">
        <f t="shared" si="64"/>
        <v>0.4</v>
      </c>
      <c r="R247" s="175">
        <v>0.5</v>
      </c>
      <c r="S247" s="78">
        <f t="shared" si="69"/>
        <v>2</v>
      </c>
      <c r="T247" s="646">
        <f t="shared" si="70"/>
        <v>2</v>
      </c>
      <c r="U247" s="175">
        <v>0.4</v>
      </c>
      <c r="V247" s="78">
        <f t="shared" si="71"/>
        <v>1.6</v>
      </c>
      <c r="W247" s="646">
        <f t="shared" si="72"/>
        <v>3.6</v>
      </c>
      <c r="X247" s="75"/>
      <c r="Y247" s="75"/>
      <c r="Z247" s="75"/>
      <c r="AA247" s="160">
        <f t="shared" si="65"/>
        <v>0</v>
      </c>
      <c r="AB247" s="78">
        <v>0</v>
      </c>
      <c r="AC247" s="654">
        <v>0</v>
      </c>
      <c r="AD247" s="160">
        <f t="shared" si="66"/>
        <v>1</v>
      </c>
      <c r="AE247" s="75">
        <v>1</v>
      </c>
      <c r="AF247" s="655"/>
      <c r="AG247" s="160">
        <f t="shared" si="67"/>
        <v>2</v>
      </c>
      <c r="AH247" s="75"/>
      <c r="AI247" s="654">
        <v>2</v>
      </c>
      <c r="AJ247" s="160">
        <f t="shared" si="68"/>
        <v>0</v>
      </c>
      <c r="AK247" s="78"/>
      <c r="AL247" s="654"/>
      <c r="AM247" s="78"/>
      <c r="AN247" s="587">
        <f t="shared" si="61"/>
        <v>3</v>
      </c>
    </row>
    <row r="248" spans="1:61" s="152" customFormat="1" ht="13.2" hidden="1" customHeight="1" x14ac:dyDescent="0.25">
      <c r="A248" s="78">
        <v>4</v>
      </c>
      <c r="B248" s="588" t="s">
        <v>151</v>
      </c>
      <c r="C248" s="593">
        <f t="shared" si="60"/>
        <v>39</v>
      </c>
      <c r="D248" s="78">
        <f t="shared" si="60"/>
        <v>32</v>
      </c>
      <c r="E248" s="75">
        <v>7</v>
      </c>
      <c r="F248" s="160">
        <f t="shared" si="62"/>
        <v>25</v>
      </c>
      <c r="G248" s="75">
        <v>0</v>
      </c>
      <c r="H248" s="75">
        <v>0</v>
      </c>
      <c r="I248" s="75"/>
      <c r="J248" s="75"/>
      <c r="K248" s="75">
        <v>4</v>
      </c>
      <c r="L248" s="78">
        <v>21</v>
      </c>
      <c r="M248" s="75">
        <v>20</v>
      </c>
      <c r="N248" s="75">
        <v>1</v>
      </c>
      <c r="O248" s="175">
        <v>0.1</v>
      </c>
      <c r="P248" s="78">
        <f t="shared" si="63"/>
        <v>2.5</v>
      </c>
      <c r="Q248" s="646">
        <f t="shared" si="64"/>
        <v>2.5</v>
      </c>
      <c r="R248" s="175">
        <v>0.5</v>
      </c>
      <c r="S248" s="78">
        <f t="shared" si="69"/>
        <v>12.5</v>
      </c>
      <c r="T248" s="646">
        <f t="shared" si="70"/>
        <v>12.5</v>
      </c>
      <c r="U248" s="175">
        <v>0.4</v>
      </c>
      <c r="V248" s="78">
        <f t="shared" si="71"/>
        <v>10</v>
      </c>
      <c r="W248" s="646">
        <f t="shared" si="72"/>
        <v>18.5</v>
      </c>
      <c r="X248" s="75"/>
      <c r="Y248" s="75"/>
      <c r="Z248" s="75"/>
      <c r="AA248" s="160">
        <f t="shared" si="65"/>
        <v>0</v>
      </c>
      <c r="AB248" s="78">
        <v>0</v>
      </c>
      <c r="AC248" s="654">
        <v>0</v>
      </c>
      <c r="AD248" s="160">
        <f t="shared" si="66"/>
        <v>0</v>
      </c>
      <c r="AE248" s="75"/>
      <c r="AF248" s="655"/>
      <c r="AG248" s="160">
        <f t="shared" si="67"/>
        <v>3</v>
      </c>
      <c r="AH248" s="75">
        <v>2</v>
      </c>
      <c r="AI248" s="654">
        <v>1</v>
      </c>
      <c r="AJ248" s="160">
        <f t="shared" si="68"/>
        <v>0</v>
      </c>
      <c r="AK248" s="78"/>
      <c r="AL248" s="654"/>
      <c r="AM248" s="78"/>
      <c r="AN248" s="587">
        <f t="shared" si="61"/>
        <v>3</v>
      </c>
    </row>
    <row r="249" spans="1:61" s="152" customFormat="1" ht="13.2" hidden="1" customHeight="1" x14ac:dyDescent="0.25">
      <c r="A249" s="78">
        <v>5</v>
      </c>
      <c r="B249" s="588" t="s">
        <v>790</v>
      </c>
      <c r="C249" s="593">
        <f t="shared" si="60"/>
        <v>7</v>
      </c>
      <c r="D249" s="78">
        <f t="shared" si="60"/>
        <v>5</v>
      </c>
      <c r="E249" s="75">
        <v>2</v>
      </c>
      <c r="F249" s="160">
        <f t="shared" si="62"/>
        <v>3</v>
      </c>
      <c r="G249" s="75">
        <v>0</v>
      </c>
      <c r="H249" s="78">
        <v>0</v>
      </c>
      <c r="I249" s="78"/>
      <c r="J249" s="78"/>
      <c r="K249" s="78">
        <v>0</v>
      </c>
      <c r="L249" s="78">
        <v>3</v>
      </c>
      <c r="M249" s="78">
        <v>3</v>
      </c>
      <c r="N249" s="78">
        <v>0</v>
      </c>
      <c r="O249" s="175">
        <v>0.1</v>
      </c>
      <c r="P249" s="78">
        <f t="shared" si="63"/>
        <v>0.30000000000000004</v>
      </c>
      <c r="Q249" s="646">
        <f t="shared" si="64"/>
        <v>0.30000000000000004</v>
      </c>
      <c r="R249" s="175">
        <v>0.5</v>
      </c>
      <c r="S249" s="78">
        <f t="shared" si="69"/>
        <v>1.5</v>
      </c>
      <c r="T249" s="646">
        <f t="shared" si="70"/>
        <v>1.5</v>
      </c>
      <c r="U249" s="175">
        <v>0.4</v>
      </c>
      <c r="V249" s="78">
        <f t="shared" si="71"/>
        <v>1.2000000000000002</v>
      </c>
      <c r="W249" s="646">
        <f t="shared" si="72"/>
        <v>2.7</v>
      </c>
      <c r="X249" s="78"/>
      <c r="Y249" s="78"/>
      <c r="Z249" s="78"/>
      <c r="AA249" s="160">
        <f t="shared" si="65"/>
        <v>0</v>
      </c>
      <c r="AB249" s="78">
        <v>0</v>
      </c>
      <c r="AC249" s="654">
        <v>0</v>
      </c>
      <c r="AD249" s="160">
        <f t="shared" si="66"/>
        <v>0</v>
      </c>
      <c r="AE249" s="78"/>
      <c r="AF249" s="655"/>
      <c r="AG249" s="160">
        <f t="shared" si="67"/>
        <v>0</v>
      </c>
      <c r="AH249" s="78"/>
      <c r="AI249" s="654"/>
      <c r="AJ249" s="160">
        <f t="shared" si="68"/>
        <v>0</v>
      </c>
      <c r="AK249" s="78"/>
      <c r="AL249" s="654"/>
      <c r="AM249" s="78"/>
      <c r="AN249" s="587">
        <f t="shared" si="61"/>
        <v>0</v>
      </c>
    </row>
    <row r="250" spans="1:61" s="152" customFormat="1" ht="13.2" hidden="1" customHeight="1" x14ac:dyDescent="0.25">
      <c r="A250" s="78">
        <v>6</v>
      </c>
      <c r="B250" s="588" t="s">
        <v>749</v>
      </c>
      <c r="C250" s="593">
        <f t="shared" si="60"/>
        <v>5</v>
      </c>
      <c r="D250" s="78">
        <f t="shared" si="60"/>
        <v>4</v>
      </c>
      <c r="E250" s="75">
        <v>1</v>
      </c>
      <c r="F250" s="160">
        <f t="shared" si="62"/>
        <v>3</v>
      </c>
      <c r="G250" s="75">
        <v>0</v>
      </c>
      <c r="H250" s="78">
        <v>0</v>
      </c>
      <c r="I250" s="78"/>
      <c r="J250" s="78"/>
      <c r="K250" s="78">
        <v>0</v>
      </c>
      <c r="L250" s="78">
        <v>3</v>
      </c>
      <c r="M250" s="78">
        <v>3</v>
      </c>
      <c r="N250" s="78">
        <v>0</v>
      </c>
      <c r="O250" s="175">
        <v>0.1</v>
      </c>
      <c r="P250" s="78">
        <f t="shared" si="63"/>
        <v>0.30000000000000004</v>
      </c>
      <c r="Q250" s="646">
        <f t="shared" si="64"/>
        <v>0.30000000000000004</v>
      </c>
      <c r="R250" s="175">
        <v>0.5</v>
      </c>
      <c r="S250" s="78">
        <f t="shared" si="69"/>
        <v>1.5</v>
      </c>
      <c r="T250" s="646">
        <f t="shared" si="70"/>
        <v>1.5</v>
      </c>
      <c r="U250" s="175">
        <v>0.4</v>
      </c>
      <c r="V250" s="78">
        <f t="shared" si="71"/>
        <v>1.2000000000000002</v>
      </c>
      <c r="W250" s="646">
        <f t="shared" si="72"/>
        <v>2.7</v>
      </c>
      <c r="X250" s="78"/>
      <c r="Y250" s="78"/>
      <c r="Z250" s="78"/>
      <c r="AA250" s="160">
        <f t="shared" si="65"/>
        <v>0</v>
      </c>
      <c r="AB250" s="78">
        <v>0</v>
      </c>
      <c r="AC250" s="654">
        <v>0</v>
      </c>
      <c r="AD250" s="160">
        <f t="shared" si="66"/>
        <v>0</v>
      </c>
      <c r="AE250" s="78"/>
      <c r="AF250" s="655"/>
      <c r="AG250" s="160">
        <f t="shared" si="67"/>
        <v>0</v>
      </c>
      <c r="AH250" s="78"/>
      <c r="AI250" s="654"/>
      <c r="AJ250" s="160">
        <f t="shared" si="68"/>
        <v>0</v>
      </c>
      <c r="AK250" s="78"/>
      <c r="AL250" s="654"/>
      <c r="AM250" s="78"/>
      <c r="AN250" s="587">
        <f t="shared" si="61"/>
        <v>0</v>
      </c>
    </row>
    <row r="251" spans="1:61" s="152" customFormat="1" ht="13.2" hidden="1" customHeight="1" x14ac:dyDescent="0.25">
      <c r="A251" s="78">
        <v>7</v>
      </c>
      <c r="B251" s="588" t="s">
        <v>791</v>
      </c>
      <c r="C251" s="593">
        <f t="shared" si="60"/>
        <v>0</v>
      </c>
      <c r="D251" s="78">
        <f t="shared" si="60"/>
        <v>0</v>
      </c>
      <c r="E251" s="75"/>
      <c r="F251" s="160">
        <f t="shared" si="62"/>
        <v>0</v>
      </c>
      <c r="G251" s="75"/>
      <c r="H251" s="78"/>
      <c r="I251" s="78"/>
      <c r="J251" s="78"/>
      <c r="K251" s="78"/>
      <c r="L251" s="78">
        <v>0</v>
      </c>
      <c r="M251" s="78"/>
      <c r="N251" s="78"/>
      <c r="O251" s="175">
        <v>0.1</v>
      </c>
      <c r="P251" s="78">
        <f t="shared" si="63"/>
        <v>0</v>
      </c>
      <c r="Q251" s="646">
        <f t="shared" si="64"/>
        <v>0</v>
      </c>
      <c r="R251" s="175">
        <v>0.5</v>
      </c>
      <c r="S251" s="78">
        <f t="shared" si="69"/>
        <v>0</v>
      </c>
      <c r="T251" s="646">
        <f t="shared" si="70"/>
        <v>0</v>
      </c>
      <c r="U251" s="175">
        <v>0.4</v>
      </c>
      <c r="V251" s="78">
        <f t="shared" si="71"/>
        <v>0</v>
      </c>
      <c r="W251" s="646">
        <f t="shared" si="72"/>
        <v>0</v>
      </c>
      <c r="X251" s="78"/>
      <c r="Y251" s="78"/>
      <c r="Z251" s="78"/>
      <c r="AA251" s="160">
        <f t="shared" si="65"/>
        <v>0</v>
      </c>
      <c r="AB251" s="78">
        <v>0</v>
      </c>
      <c r="AC251" s="654">
        <v>0</v>
      </c>
      <c r="AD251" s="160">
        <f t="shared" si="66"/>
        <v>0</v>
      </c>
      <c r="AE251" s="78"/>
      <c r="AF251" s="655"/>
      <c r="AG251" s="160">
        <f t="shared" si="67"/>
        <v>0</v>
      </c>
      <c r="AH251" s="78"/>
      <c r="AI251" s="654"/>
      <c r="AJ251" s="160">
        <f t="shared" si="68"/>
        <v>0</v>
      </c>
      <c r="AK251" s="78"/>
      <c r="AL251" s="654"/>
      <c r="AM251" s="78"/>
      <c r="AN251" s="587">
        <f t="shared" si="61"/>
        <v>0</v>
      </c>
    </row>
    <row r="252" spans="1:61" s="152" customFormat="1" ht="13.2" hidden="1" customHeight="1" x14ac:dyDescent="0.25">
      <c r="A252" s="78">
        <v>8</v>
      </c>
      <c r="B252" s="588" t="s">
        <v>727</v>
      </c>
      <c r="C252" s="593">
        <f t="shared" si="60"/>
        <v>1</v>
      </c>
      <c r="D252" s="78">
        <f t="shared" si="60"/>
        <v>1</v>
      </c>
      <c r="E252" s="75">
        <v>0</v>
      </c>
      <c r="F252" s="160">
        <f t="shared" si="62"/>
        <v>1</v>
      </c>
      <c r="G252" s="75">
        <v>0</v>
      </c>
      <c r="H252" s="78">
        <v>0</v>
      </c>
      <c r="I252" s="78"/>
      <c r="J252" s="78"/>
      <c r="K252" s="78">
        <v>1</v>
      </c>
      <c r="L252" s="78">
        <v>0</v>
      </c>
      <c r="M252" s="78">
        <v>0</v>
      </c>
      <c r="N252" s="78">
        <v>0</v>
      </c>
      <c r="O252" s="175">
        <v>0.1</v>
      </c>
      <c r="P252" s="78">
        <f t="shared" si="63"/>
        <v>0.1</v>
      </c>
      <c r="Q252" s="646">
        <f t="shared" si="64"/>
        <v>0.1</v>
      </c>
      <c r="R252" s="175">
        <v>0.5</v>
      </c>
      <c r="S252" s="78">
        <f t="shared" si="69"/>
        <v>0.5</v>
      </c>
      <c r="T252" s="646">
        <f t="shared" si="70"/>
        <v>0.5</v>
      </c>
      <c r="U252" s="175">
        <v>0.4</v>
      </c>
      <c r="V252" s="78">
        <f t="shared" si="71"/>
        <v>0.4</v>
      </c>
      <c r="W252" s="646">
        <f t="shared" si="72"/>
        <v>-9.9999999999999978E-2</v>
      </c>
      <c r="X252" s="78"/>
      <c r="Y252" s="78"/>
      <c r="Z252" s="78"/>
      <c r="AA252" s="160">
        <f t="shared" si="65"/>
        <v>0</v>
      </c>
      <c r="AB252" s="78">
        <v>0</v>
      </c>
      <c r="AC252" s="654">
        <v>0</v>
      </c>
      <c r="AD252" s="160">
        <f t="shared" si="66"/>
        <v>0</v>
      </c>
      <c r="AE252" s="78"/>
      <c r="AF252" s="654"/>
      <c r="AG252" s="160">
        <f t="shared" si="67"/>
        <v>1</v>
      </c>
      <c r="AH252" s="78">
        <v>1</v>
      </c>
      <c r="AI252" s="654"/>
      <c r="AJ252" s="160">
        <f t="shared" si="68"/>
        <v>0</v>
      </c>
      <c r="AK252" s="78"/>
      <c r="AL252" s="654"/>
      <c r="AM252" s="78"/>
      <c r="AN252" s="587">
        <f t="shared" si="61"/>
        <v>1</v>
      </c>
    </row>
    <row r="253" spans="1:61" s="152" customFormat="1" ht="13.2" hidden="1" customHeight="1" x14ac:dyDescent="0.25">
      <c r="A253" s="78">
        <v>9</v>
      </c>
      <c r="B253" s="588" t="s">
        <v>802</v>
      </c>
      <c r="C253" s="593">
        <f t="shared" si="60"/>
        <v>4</v>
      </c>
      <c r="D253" s="78">
        <f t="shared" si="60"/>
        <v>3</v>
      </c>
      <c r="E253" s="75">
        <v>1</v>
      </c>
      <c r="F253" s="160">
        <f t="shared" si="62"/>
        <v>2</v>
      </c>
      <c r="G253" s="75">
        <v>0</v>
      </c>
      <c r="H253" s="78">
        <v>0</v>
      </c>
      <c r="I253" s="78"/>
      <c r="J253" s="78"/>
      <c r="K253" s="78">
        <v>1</v>
      </c>
      <c r="L253" s="78">
        <v>1</v>
      </c>
      <c r="M253" s="78">
        <v>1</v>
      </c>
      <c r="N253" s="78">
        <v>0</v>
      </c>
      <c r="O253" s="175">
        <v>0.1</v>
      </c>
      <c r="P253" s="78">
        <f t="shared" si="63"/>
        <v>0.2</v>
      </c>
      <c r="Q253" s="646">
        <f t="shared" si="64"/>
        <v>0.2</v>
      </c>
      <c r="R253" s="175">
        <v>0.5</v>
      </c>
      <c r="S253" s="78">
        <f t="shared" si="69"/>
        <v>1</v>
      </c>
      <c r="T253" s="646">
        <f t="shared" si="70"/>
        <v>1</v>
      </c>
      <c r="U253" s="175">
        <v>0.4</v>
      </c>
      <c r="V253" s="78">
        <f t="shared" si="71"/>
        <v>0.8</v>
      </c>
      <c r="W253" s="646">
        <f t="shared" si="72"/>
        <v>0.8</v>
      </c>
      <c r="X253" s="78"/>
      <c r="Y253" s="78"/>
      <c r="Z253" s="78"/>
      <c r="AA253" s="160">
        <f t="shared" si="65"/>
        <v>0</v>
      </c>
      <c r="AB253" s="78">
        <v>0</v>
      </c>
      <c r="AC253" s="654">
        <v>0</v>
      </c>
      <c r="AD253" s="160">
        <f t="shared" si="66"/>
        <v>0</v>
      </c>
      <c r="AE253" s="78"/>
      <c r="AF253" s="654"/>
      <c r="AG253" s="160">
        <f t="shared" si="67"/>
        <v>1</v>
      </c>
      <c r="AH253" s="78"/>
      <c r="AI253" s="654">
        <v>1</v>
      </c>
      <c r="AJ253" s="160">
        <f t="shared" si="68"/>
        <v>0</v>
      </c>
      <c r="AK253" s="78"/>
      <c r="AL253" s="654"/>
      <c r="AM253" s="78"/>
      <c r="AN253" s="587">
        <f t="shared" si="61"/>
        <v>1</v>
      </c>
    </row>
    <row r="254" spans="1:61" s="78" customFormat="1" ht="13.2" hidden="1" customHeight="1" x14ac:dyDescent="0.3">
      <c r="A254" s="78">
        <v>10</v>
      </c>
      <c r="B254" s="588" t="s">
        <v>821</v>
      </c>
      <c r="C254" s="593">
        <f t="shared" si="60"/>
        <v>7</v>
      </c>
      <c r="D254" s="78">
        <f t="shared" si="60"/>
        <v>7</v>
      </c>
      <c r="E254" s="75">
        <v>0</v>
      </c>
      <c r="F254" s="160">
        <f t="shared" si="62"/>
        <v>7</v>
      </c>
      <c r="G254" s="75">
        <v>0</v>
      </c>
      <c r="H254" s="78">
        <v>0</v>
      </c>
      <c r="K254" s="78">
        <v>0</v>
      </c>
      <c r="L254" s="78">
        <v>7</v>
      </c>
      <c r="M254" s="78">
        <v>7</v>
      </c>
      <c r="N254" s="78">
        <v>0</v>
      </c>
      <c r="O254" s="175">
        <v>0.1</v>
      </c>
      <c r="P254" s="78">
        <f t="shared" si="63"/>
        <v>0.70000000000000007</v>
      </c>
      <c r="Q254" s="646">
        <f t="shared" si="64"/>
        <v>0.70000000000000007</v>
      </c>
      <c r="R254" s="175">
        <v>0.5</v>
      </c>
      <c r="S254" s="78">
        <f t="shared" si="69"/>
        <v>3.5</v>
      </c>
      <c r="T254" s="646">
        <f t="shared" si="70"/>
        <v>3.5</v>
      </c>
      <c r="U254" s="175">
        <v>0.4</v>
      </c>
      <c r="V254" s="78">
        <f t="shared" si="71"/>
        <v>2.8000000000000003</v>
      </c>
      <c r="W254" s="646">
        <f t="shared" si="72"/>
        <v>6.3000000000000007</v>
      </c>
      <c r="AA254" s="160">
        <f t="shared" si="65"/>
        <v>0</v>
      </c>
      <c r="AB254" s="78">
        <v>0</v>
      </c>
      <c r="AC254" s="654">
        <v>0</v>
      </c>
      <c r="AD254" s="160">
        <f t="shared" si="66"/>
        <v>0</v>
      </c>
      <c r="AF254" s="654"/>
      <c r="AG254" s="160">
        <f t="shared" si="67"/>
        <v>0</v>
      </c>
      <c r="AI254" s="654"/>
      <c r="AJ254" s="160">
        <f t="shared" si="68"/>
        <v>0</v>
      </c>
      <c r="AL254" s="654"/>
      <c r="AN254" s="587">
        <f t="shared" si="61"/>
        <v>0</v>
      </c>
      <c r="AO254" s="583"/>
      <c r="AP254" s="583"/>
      <c r="AQ254" s="583"/>
      <c r="AR254" s="583"/>
      <c r="AS254" s="583"/>
      <c r="AT254" s="583"/>
      <c r="AU254" s="583"/>
      <c r="AV254" s="583"/>
      <c r="AW254" s="583"/>
      <c r="AX254" s="583"/>
      <c r="AY254" s="583"/>
      <c r="AZ254" s="583"/>
      <c r="BA254" s="583"/>
      <c r="BB254" s="583"/>
      <c r="BC254" s="583"/>
      <c r="BD254" s="583"/>
      <c r="BE254" s="583"/>
      <c r="BF254" s="583"/>
      <c r="BG254" s="583"/>
      <c r="BH254" s="583"/>
      <c r="BI254" s="583"/>
    </row>
    <row r="255" spans="1:61" s="583" customFormat="1" ht="13.2" hidden="1" customHeight="1" x14ac:dyDescent="0.3">
      <c r="A255" s="78">
        <v>11</v>
      </c>
      <c r="B255" s="588" t="s">
        <v>804</v>
      </c>
      <c r="C255" s="593">
        <f t="shared" si="60"/>
        <v>0</v>
      </c>
      <c r="D255" s="78">
        <f t="shared" si="60"/>
        <v>0</v>
      </c>
      <c r="E255" s="75"/>
      <c r="F255" s="160">
        <f t="shared" si="62"/>
        <v>0</v>
      </c>
      <c r="G255" s="75"/>
      <c r="H255" s="78"/>
      <c r="I255" s="78"/>
      <c r="J255" s="78"/>
      <c r="K255" s="78"/>
      <c r="L255" s="78">
        <v>0</v>
      </c>
      <c r="M255" s="78"/>
      <c r="N255" s="78"/>
      <c r="O255" s="175">
        <v>0.1</v>
      </c>
      <c r="P255" s="78">
        <f t="shared" si="63"/>
        <v>0</v>
      </c>
      <c r="Q255" s="646">
        <f t="shared" si="64"/>
        <v>0</v>
      </c>
      <c r="R255" s="175">
        <v>0.5</v>
      </c>
      <c r="S255" s="78">
        <f t="shared" si="69"/>
        <v>0</v>
      </c>
      <c r="T255" s="646">
        <f t="shared" si="70"/>
        <v>0</v>
      </c>
      <c r="U255" s="175">
        <v>0.4</v>
      </c>
      <c r="V255" s="78">
        <f t="shared" si="71"/>
        <v>0</v>
      </c>
      <c r="W255" s="646">
        <f t="shared" si="72"/>
        <v>0</v>
      </c>
      <c r="X255" s="78"/>
      <c r="Y255" s="78"/>
      <c r="Z255" s="78"/>
      <c r="AA255" s="160">
        <f t="shared" si="65"/>
        <v>0</v>
      </c>
      <c r="AB255" s="78">
        <v>0</v>
      </c>
      <c r="AC255" s="654">
        <v>0</v>
      </c>
      <c r="AD255" s="160">
        <f t="shared" si="66"/>
        <v>0</v>
      </c>
      <c r="AE255" s="78"/>
      <c r="AF255" s="654"/>
      <c r="AG255" s="160">
        <f t="shared" si="67"/>
        <v>0</v>
      </c>
      <c r="AH255" s="78"/>
      <c r="AI255" s="654"/>
      <c r="AJ255" s="160">
        <f t="shared" si="68"/>
        <v>0</v>
      </c>
      <c r="AK255" s="78"/>
      <c r="AL255" s="654"/>
      <c r="AM255" s="78"/>
      <c r="AN255" s="587">
        <f t="shared" si="61"/>
        <v>0</v>
      </c>
    </row>
    <row r="256" spans="1:61" s="583" customFormat="1" ht="13.2" hidden="1" customHeight="1" x14ac:dyDescent="0.3">
      <c r="A256" s="78">
        <v>12</v>
      </c>
      <c r="B256" s="588" t="s">
        <v>805</v>
      </c>
      <c r="C256" s="593">
        <f t="shared" si="60"/>
        <v>0</v>
      </c>
      <c r="D256" s="78">
        <f t="shared" si="60"/>
        <v>0</v>
      </c>
      <c r="E256" s="75"/>
      <c r="F256" s="160">
        <f t="shared" si="62"/>
        <v>0</v>
      </c>
      <c r="G256" s="75"/>
      <c r="H256" s="78"/>
      <c r="I256" s="78"/>
      <c r="J256" s="78"/>
      <c r="K256" s="78"/>
      <c r="L256" s="78">
        <v>0</v>
      </c>
      <c r="M256" s="78"/>
      <c r="N256" s="78"/>
      <c r="O256" s="175">
        <v>0.1</v>
      </c>
      <c r="P256" s="78">
        <f t="shared" si="63"/>
        <v>0</v>
      </c>
      <c r="Q256" s="646">
        <f t="shared" si="64"/>
        <v>0</v>
      </c>
      <c r="R256" s="175">
        <v>0.5</v>
      </c>
      <c r="S256" s="78">
        <f t="shared" si="69"/>
        <v>0</v>
      </c>
      <c r="T256" s="646">
        <f t="shared" si="70"/>
        <v>0</v>
      </c>
      <c r="U256" s="175">
        <v>0.4</v>
      </c>
      <c r="V256" s="78">
        <f t="shared" si="71"/>
        <v>0</v>
      </c>
      <c r="W256" s="646">
        <f t="shared" si="72"/>
        <v>0</v>
      </c>
      <c r="X256" s="78"/>
      <c r="Y256" s="78"/>
      <c r="Z256" s="78"/>
      <c r="AA256" s="160">
        <f t="shared" si="65"/>
        <v>0</v>
      </c>
      <c r="AB256" s="78">
        <v>0</v>
      </c>
      <c r="AC256" s="654">
        <v>0</v>
      </c>
      <c r="AD256" s="160">
        <f t="shared" si="66"/>
        <v>0</v>
      </c>
      <c r="AE256" s="78"/>
      <c r="AF256" s="654"/>
      <c r="AG256" s="160">
        <f t="shared" si="67"/>
        <v>0</v>
      </c>
      <c r="AH256" s="78"/>
      <c r="AI256" s="654"/>
      <c r="AJ256" s="160">
        <f t="shared" si="68"/>
        <v>0</v>
      </c>
      <c r="AK256" s="78"/>
      <c r="AL256" s="654"/>
      <c r="AM256" s="78"/>
      <c r="AN256" s="587">
        <f t="shared" si="61"/>
        <v>0</v>
      </c>
    </row>
    <row r="257" spans="1:40" s="583" customFormat="1" ht="13.2" hidden="1" customHeight="1" x14ac:dyDescent="0.3">
      <c r="A257" s="78">
        <v>13</v>
      </c>
      <c r="B257" s="588" t="s">
        <v>728</v>
      </c>
      <c r="C257" s="593">
        <f t="shared" ref="C257:D317" si="73">D257+E257</f>
        <v>0</v>
      </c>
      <c r="D257" s="78">
        <f t="shared" si="73"/>
        <v>0</v>
      </c>
      <c r="E257" s="75"/>
      <c r="F257" s="160">
        <f t="shared" si="62"/>
        <v>0</v>
      </c>
      <c r="G257" s="75"/>
      <c r="H257" s="78"/>
      <c r="I257" s="78"/>
      <c r="J257" s="78"/>
      <c r="K257" s="78"/>
      <c r="L257" s="78">
        <v>0</v>
      </c>
      <c r="M257" s="78"/>
      <c r="N257" s="78"/>
      <c r="O257" s="175">
        <v>0.1</v>
      </c>
      <c r="P257" s="78">
        <f t="shared" si="63"/>
        <v>0</v>
      </c>
      <c r="Q257" s="646">
        <f t="shared" si="64"/>
        <v>0</v>
      </c>
      <c r="R257" s="175">
        <v>0.5</v>
      </c>
      <c r="S257" s="78">
        <f t="shared" si="69"/>
        <v>0</v>
      </c>
      <c r="T257" s="646">
        <f t="shared" si="70"/>
        <v>0</v>
      </c>
      <c r="U257" s="175">
        <v>0.4</v>
      </c>
      <c r="V257" s="78">
        <f t="shared" si="71"/>
        <v>0</v>
      </c>
      <c r="W257" s="646">
        <f t="shared" si="72"/>
        <v>0</v>
      </c>
      <c r="X257" s="78"/>
      <c r="Y257" s="78"/>
      <c r="Z257" s="78"/>
      <c r="AA257" s="160">
        <f t="shared" si="65"/>
        <v>0</v>
      </c>
      <c r="AB257" s="78">
        <v>0</v>
      </c>
      <c r="AC257" s="654">
        <v>0</v>
      </c>
      <c r="AD257" s="160">
        <f t="shared" si="66"/>
        <v>0</v>
      </c>
      <c r="AE257" s="78"/>
      <c r="AF257" s="654"/>
      <c r="AG257" s="160">
        <f t="shared" si="67"/>
        <v>0</v>
      </c>
      <c r="AH257" s="78"/>
      <c r="AI257" s="654"/>
      <c r="AJ257" s="160">
        <f t="shared" si="68"/>
        <v>0</v>
      </c>
      <c r="AK257" s="78"/>
      <c r="AL257" s="654"/>
      <c r="AM257" s="78"/>
      <c r="AN257" s="587">
        <f t="shared" si="61"/>
        <v>0</v>
      </c>
    </row>
    <row r="258" spans="1:40" s="583" customFormat="1" ht="13.2" hidden="1" customHeight="1" x14ac:dyDescent="0.3">
      <c r="A258" s="78">
        <v>14</v>
      </c>
      <c r="B258" s="588" t="s">
        <v>822</v>
      </c>
      <c r="C258" s="593">
        <f t="shared" si="73"/>
        <v>0</v>
      </c>
      <c r="D258" s="78">
        <f t="shared" si="73"/>
        <v>0</v>
      </c>
      <c r="E258" s="75"/>
      <c r="F258" s="160">
        <f t="shared" si="62"/>
        <v>0</v>
      </c>
      <c r="G258" s="75"/>
      <c r="H258" s="78"/>
      <c r="I258" s="78"/>
      <c r="J258" s="78"/>
      <c r="K258" s="78"/>
      <c r="L258" s="78">
        <v>0</v>
      </c>
      <c r="M258" s="78"/>
      <c r="N258" s="78"/>
      <c r="O258" s="175">
        <v>0.1</v>
      </c>
      <c r="P258" s="78">
        <f t="shared" si="63"/>
        <v>0</v>
      </c>
      <c r="Q258" s="646">
        <f t="shared" si="64"/>
        <v>0</v>
      </c>
      <c r="R258" s="175">
        <v>0.5</v>
      </c>
      <c r="S258" s="78">
        <f t="shared" si="69"/>
        <v>0</v>
      </c>
      <c r="T258" s="646">
        <f t="shared" si="70"/>
        <v>0</v>
      </c>
      <c r="U258" s="175">
        <v>0.4</v>
      </c>
      <c r="V258" s="78">
        <f t="shared" si="71"/>
        <v>0</v>
      </c>
      <c r="W258" s="646">
        <f t="shared" si="72"/>
        <v>0</v>
      </c>
      <c r="X258" s="78"/>
      <c r="Y258" s="78"/>
      <c r="Z258" s="78"/>
      <c r="AA258" s="160">
        <f t="shared" si="65"/>
        <v>0</v>
      </c>
      <c r="AB258" s="78">
        <v>0</v>
      </c>
      <c r="AC258" s="654">
        <v>0</v>
      </c>
      <c r="AD258" s="160">
        <f t="shared" si="66"/>
        <v>0</v>
      </c>
      <c r="AE258" s="78"/>
      <c r="AF258" s="654"/>
      <c r="AG258" s="160">
        <f t="shared" si="67"/>
        <v>0</v>
      </c>
      <c r="AH258" s="78"/>
      <c r="AI258" s="654"/>
      <c r="AJ258" s="160">
        <f t="shared" si="68"/>
        <v>0</v>
      </c>
      <c r="AK258" s="78"/>
      <c r="AL258" s="654"/>
      <c r="AM258" s="78"/>
      <c r="AN258" s="587">
        <f t="shared" si="61"/>
        <v>0</v>
      </c>
    </row>
    <row r="259" spans="1:40" s="583" customFormat="1" ht="26.4" hidden="1" customHeight="1" x14ac:dyDescent="0.3">
      <c r="A259" s="78">
        <v>15</v>
      </c>
      <c r="B259" s="588" t="s">
        <v>808</v>
      </c>
      <c r="C259" s="593">
        <f t="shared" si="73"/>
        <v>0</v>
      </c>
      <c r="D259" s="78">
        <f t="shared" si="73"/>
        <v>0</v>
      </c>
      <c r="E259" s="75"/>
      <c r="F259" s="160">
        <f t="shared" si="62"/>
        <v>0</v>
      </c>
      <c r="G259" s="75"/>
      <c r="H259" s="78"/>
      <c r="I259" s="78"/>
      <c r="J259" s="78"/>
      <c r="K259" s="78"/>
      <c r="L259" s="78">
        <v>0</v>
      </c>
      <c r="M259" s="78"/>
      <c r="N259" s="78"/>
      <c r="O259" s="175">
        <v>0.1</v>
      </c>
      <c r="P259" s="78">
        <f t="shared" si="63"/>
        <v>0</v>
      </c>
      <c r="Q259" s="646">
        <f t="shared" si="64"/>
        <v>0</v>
      </c>
      <c r="R259" s="175">
        <v>0.5</v>
      </c>
      <c r="S259" s="78">
        <f t="shared" si="69"/>
        <v>0</v>
      </c>
      <c r="T259" s="646">
        <f t="shared" si="70"/>
        <v>0</v>
      </c>
      <c r="U259" s="175">
        <v>0.4</v>
      </c>
      <c r="V259" s="78">
        <f t="shared" si="71"/>
        <v>0</v>
      </c>
      <c r="W259" s="646">
        <f t="shared" si="72"/>
        <v>0</v>
      </c>
      <c r="X259" s="78"/>
      <c r="Y259" s="78"/>
      <c r="Z259" s="78"/>
      <c r="AA259" s="160">
        <f t="shared" si="65"/>
        <v>0</v>
      </c>
      <c r="AB259" s="78">
        <v>0</v>
      </c>
      <c r="AC259" s="654">
        <v>0</v>
      </c>
      <c r="AD259" s="160">
        <f t="shared" si="66"/>
        <v>0</v>
      </c>
      <c r="AE259" s="78"/>
      <c r="AF259" s="654"/>
      <c r="AG259" s="160">
        <f t="shared" si="67"/>
        <v>0</v>
      </c>
      <c r="AH259" s="78"/>
      <c r="AI259" s="654"/>
      <c r="AJ259" s="160">
        <f t="shared" si="68"/>
        <v>0</v>
      </c>
      <c r="AK259" s="78"/>
      <c r="AL259" s="654"/>
      <c r="AM259" s="78"/>
      <c r="AN259" s="587">
        <f t="shared" si="61"/>
        <v>0</v>
      </c>
    </row>
    <row r="260" spans="1:40" s="152" customFormat="1" ht="13.2" hidden="1" customHeight="1" x14ac:dyDescent="0.25">
      <c r="A260" s="78">
        <v>16</v>
      </c>
      <c r="B260" s="588" t="s">
        <v>726</v>
      </c>
      <c r="C260" s="593">
        <f t="shared" si="73"/>
        <v>1</v>
      </c>
      <c r="D260" s="78">
        <f t="shared" si="73"/>
        <v>1</v>
      </c>
      <c r="E260" s="75">
        <v>0</v>
      </c>
      <c r="F260" s="160">
        <f t="shared" si="62"/>
        <v>1</v>
      </c>
      <c r="G260" s="75">
        <v>0</v>
      </c>
      <c r="H260" s="78">
        <v>0</v>
      </c>
      <c r="I260" s="78"/>
      <c r="J260" s="78"/>
      <c r="K260" s="78">
        <v>1</v>
      </c>
      <c r="L260" s="78">
        <v>0</v>
      </c>
      <c r="M260" s="78">
        <v>0</v>
      </c>
      <c r="N260" s="78">
        <v>0</v>
      </c>
      <c r="O260" s="175">
        <v>0.1</v>
      </c>
      <c r="P260" s="78">
        <f t="shared" si="63"/>
        <v>0.1</v>
      </c>
      <c r="Q260" s="646">
        <f t="shared" si="64"/>
        <v>0.1</v>
      </c>
      <c r="R260" s="175">
        <v>0.5</v>
      </c>
      <c r="S260" s="78">
        <f t="shared" si="69"/>
        <v>0.5</v>
      </c>
      <c r="T260" s="646">
        <f t="shared" si="70"/>
        <v>0.5</v>
      </c>
      <c r="U260" s="175">
        <v>0.4</v>
      </c>
      <c r="V260" s="78">
        <f t="shared" si="71"/>
        <v>0.4</v>
      </c>
      <c r="W260" s="646">
        <f t="shared" si="72"/>
        <v>-9.9999999999999978E-2</v>
      </c>
      <c r="X260" s="78"/>
      <c r="Y260" s="78"/>
      <c r="Z260" s="78"/>
      <c r="AA260" s="160">
        <f t="shared" si="65"/>
        <v>0</v>
      </c>
      <c r="AB260" s="78">
        <v>0</v>
      </c>
      <c r="AC260" s="654">
        <v>0</v>
      </c>
      <c r="AD260" s="160">
        <f t="shared" si="66"/>
        <v>0</v>
      </c>
      <c r="AE260" s="78"/>
      <c r="AF260" s="654"/>
      <c r="AG260" s="160">
        <f t="shared" si="67"/>
        <v>0</v>
      </c>
      <c r="AH260" s="78"/>
      <c r="AI260" s="654"/>
      <c r="AJ260" s="160">
        <f t="shared" si="68"/>
        <v>0</v>
      </c>
      <c r="AK260" s="78"/>
      <c r="AL260" s="654"/>
      <c r="AM260" s="78"/>
      <c r="AN260" s="587">
        <f t="shared" si="61"/>
        <v>0</v>
      </c>
    </row>
    <row r="261" spans="1:40" s="152" customFormat="1" ht="13.2" hidden="1" customHeight="1" x14ac:dyDescent="0.25">
      <c r="A261" s="78">
        <v>17</v>
      </c>
      <c r="B261" s="588" t="s">
        <v>809</v>
      </c>
      <c r="C261" s="593">
        <f t="shared" si="73"/>
        <v>0</v>
      </c>
      <c r="D261" s="78">
        <f t="shared" si="73"/>
        <v>0</v>
      </c>
      <c r="E261" s="75"/>
      <c r="F261" s="160">
        <f t="shared" si="62"/>
        <v>0</v>
      </c>
      <c r="G261" s="75"/>
      <c r="H261" s="78"/>
      <c r="I261" s="78"/>
      <c r="J261" s="78"/>
      <c r="K261" s="78"/>
      <c r="L261" s="78">
        <v>0</v>
      </c>
      <c r="M261" s="78"/>
      <c r="N261" s="78"/>
      <c r="O261" s="175">
        <v>0.1</v>
      </c>
      <c r="P261" s="78">
        <f t="shared" si="63"/>
        <v>0</v>
      </c>
      <c r="Q261" s="646">
        <f t="shared" si="64"/>
        <v>0</v>
      </c>
      <c r="R261" s="175">
        <v>0.5</v>
      </c>
      <c r="S261" s="78">
        <f t="shared" si="69"/>
        <v>0</v>
      </c>
      <c r="T261" s="646">
        <f t="shared" si="70"/>
        <v>0</v>
      </c>
      <c r="U261" s="175">
        <v>0.4</v>
      </c>
      <c r="V261" s="78">
        <f t="shared" si="71"/>
        <v>0</v>
      </c>
      <c r="W261" s="646">
        <f t="shared" si="72"/>
        <v>0</v>
      </c>
      <c r="X261" s="78"/>
      <c r="Y261" s="78"/>
      <c r="Z261" s="78"/>
      <c r="AA261" s="160">
        <f t="shared" si="65"/>
        <v>0</v>
      </c>
      <c r="AB261" s="78">
        <v>0</v>
      </c>
      <c r="AC261" s="654">
        <v>0</v>
      </c>
      <c r="AD261" s="160">
        <f t="shared" si="66"/>
        <v>0</v>
      </c>
      <c r="AE261" s="78"/>
      <c r="AF261" s="654"/>
      <c r="AG261" s="160">
        <f t="shared" si="67"/>
        <v>0</v>
      </c>
      <c r="AH261" s="78"/>
      <c r="AI261" s="654"/>
      <c r="AJ261" s="160">
        <f t="shared" si="68"/>
        <v>0</v>
      </c>
      <c r="AK261" s="78"/>
      <c r="AL261" s="654"/>
      <c r="AM261" s="78"/>
      <c r="AN261" s="587">
        <f t="shared" si="61"/>
        <v>0</v>
      </c>
    </row>
    <row r="262" spans="1:40" s="152" customFormat="1" ht="13.2" hidden="1" customHeight="1" x14ac:dyDescent="0.25">
      <c r="A262" s="78">
        <v>18</v>
      </c>
      <c r="B262" s="588" t="s">
        <v>766</v>
      </c>
      <c r="C262" s="593">
        <f t="shared" si="73"/>
        <v>1</v>
      </c>
      <c r="D262" s="78">
        <f t="shared" si="73"/>
        <v>1</v>
      </c>
      <c r="E262" s="75">
        <v>0</v>
      </c>
      <c r="F262" s="160">
        <f t="shared" si="62"/>
        <v>1</v>
      </c>
      <c r="G262" s="75">
        <v>0</v>
      </c>
      <c r="H262" s="78">
        <v>0</v>
      </c>
      <c r="I262" s="78"/>
      <c r="J262" s="78"/>
      <c r="K262" s="78">
        <v>0</v>
      </c>
      <c r="L262" s="78">
        <v>1</v>
      </c>
      <c r="M262" s="78">
        <v>1</v>
      </c>
      <c r="N262" s="78">
        <v>0</v>
      </c>
      <c r="O262" s="175">
        <v>0.1</v>
      </c>
      <c r="P262" s="78">
        <f t="shared" si="63"/>
        <v>0.1</v>
      </c>
      <c r="Q262" s="646">
        <f t="shared" si="64"/>
        <v>0.1</v>
      </c>
      <c r="R262" s="175">
        <v>0.5</v>
      </c>
      <c r="S262" s="78">
        <f t="shared" si="69"/>
        <v>0.5</v>
      </c>
      <c r="T262" s="646">
        <f t="shared" si="70"/>
        <v>0.5</v>
      </c>
      <c r="U262" s="175">
        <v>0.4</v>
      </c>
      <c r="V262" s="78">
        <f t="shared" si="71"/>
        <v>0.4</v>
      </c>
      <c r="W262" s="646">
        <f t="shared" si="72"/>
        <v>0.9</v>
      </c>
      <c r="X262" s="78"/>
      <c r="Y262" s="78"/>
      <c r="Z262" s="78"/>
      <c r="AA262" s="160">
        <f t="shared" si="65"/>
        <v>0</v>
      </c>
      <c r="AB262" s="78">
        <v>0</v>
      </c>
      <c r="AC262" s="654">
        <v>0</v>
      </c>
      <c r="AD262" s="160">
        <f t="shared" si="66"/>
        <v>0</v>
      </c>
      <c r="AE262" s="78"/>
      <c r="AF262" s="654"/>
      <c r="AG262" s="160">
        <f t="shared" si="67"/>
        <v>0</v>
      </c>
      <c r="AH262" s="78"/>
      <c r="AI262" s="654"/>
      <c r="AJ262" s="160">
        <f t="shared" si="68"/>
        <v>0</v>
      </c>
      <c r="AK262" s="78"/>
      <c r="AL262" s="654"/>
      <c r="AM262" s="78"/>
      <c r="AN262" s="587">
        <f t="shared" si="61"/>
        <v>0</v>
      </c>
    </row>
    <row r="263" spans="1:40" s="152" customFormat="1" ht="13.2" hidden="1" customHeight="1" x14ac:dyDescent="0.25">
      <c r="A263" s="78">
        <v>19</v>
      </c>
      <c r="B263" s="588" t="s">
        <v>763</v>
      </c>
      <c r="C263" s="593">
        <f t="shared" si="73"/>
        <v>0</v>
      </c>
      <c r="D263" s="78">
        <f t="shared" si="73"/>
        <v>0</v>
      </c>
      <c r="E263" s="75"/>
      <c r="F263" s="160">
        <f t="shared" si="62"/>
        <v>0</v>
      </c>
      <c r="G263" s="75"/>
      <c r="H263" s="78"/>
      <c r="I263" s="78"/>
      <c r="J263" s="78"/>
      <c r="K263" s="78"/>
      <c r="L263" s="78">
        <v>0</v>
      </c>
      <c r="M263" s="78"/>
      <c r="N263" s="78"/>
      <c r="O263" s="175">
        <v>0.1</v>
      </c>
      <c r="P263" s="78">
        <f t="shared" si="63"/>
        <v>0</v>
      </c>
      <c r="Q263" s="646">
        <f t="shared" si="64"/>
        <v>0</v>
      </c>
      <c r="R263" s="175">
        <v>0.5</v>
      </c>
      <c r="S263" s="78">
        <f t="shared" si="69"/>
        <v>0</v>
      </c>
      <c r="T263" s="646">
        <f t="shared" si="70"/>
        <v>0</v>
      </c>
      <c r="U263" s="175">
        <v>0.4</v>
      </c>
      <c r="V263" s="78">
        <f t="shared" si="71"/>
        <v>0</v>
      </c>
      <c r="W263" s="646">
        <f t="shared" si="72"/>
        <v>0</v>
      </c>
      <c r="X263" s="78"/>
      <c r="Y263" s="78"/>
      <c r="Z263" s="78"/>
      <c r="AA263" s="160">
        <f t="shared" si="65"/>
        <v>0</v>
      </c>
      <c r="AB263" s="78">
        <v>0</v>
      </c>
      <c r="AC263" s="654">
        <v>0</v>
      </c>
      <c r="AD263" s="160">
        <f t="shared" si="66"/>
        <v>0</v>
      </c>
      <c r="AE263" s="78"/>
      <c r="AF263" s="654"/>
      <c r="AG263" s="160">
        <f t="shared" si="67"/>
        <v>0</v>
      </c>
      <c r="AH263" s="78"/>
      <c r="AI263" s="654"/>
      <c r="AJ263" s="160">
        <f t="shared" si="68"/>
        <v>0</v>
      </c>
      <c r="AK263" s="78"/>
      <c r="AL263" s="654"/>
      <c r="AM263" s="78"/>
      <c r="AN263" s="587">
        <f t="shared" si="61"/>
        <v>0</v>
      </c>
    </row>
    <row r="264" spans="1:40" s="152" customFormat="1" ht="13.2" hidden="1" customHeight="1" x14ac:dyDescent="0.25">
      <c r="A264" s="78">
        <v>20</v>
      </c>
      <c r="B264" s="588" t="s">
        <v>750</v>
      </c>
      <c r="C264" s="593">
        <f t="shared" si="73"/>
        <v>6</v>
      </c>
      <c r="D264" s="78">
        <f t="shared" si="73"/>
        <v>4</v>
      </c>
      <c r="E264" s="75">
        <v>2</v>
      </c>
      <c r="F264" s="160">
        <f t="shared" si="62"/>
        <v>2</v>
      </c>
      <c r="G264" s="75">
        <v>0</v>
      </c>
      <c r="H264" s="78">
        <v>0</v>
      </c>
      <c r="I264" s="78"/>
      <c r="J264" s="78"/>
      <c r="K264" s="78">
        <v>2</v>
      </c>
      <c r="L264" s="78">
        <v>0</v>
      </c>
      <c r="M264" s="78">
        <v>0</v>
      </c>
      <c r="N264" s="78">
        <v>0</v>
      </c>
      <c r="O264" s="175">
        <v>0.1</v>
      </c>
      <c r="P264" s="78">
        <f t="shared" si="63"/>
        <v>0.2</v>
      </c>
      <c r="Q264" s="646">
        <f t="shared" si="64"/>
        <v>0.2</v>
      </c>
      <c r="R264" s="175">
        <v>0.5</v>
      </c>
      <c r="S264" s="78">
        <f t="shared" si="69"/>
        <v>1</v>
      </c>
      <c r="T264" s="646">
        <f t="shared" si="70"/>
        <v>1</v>
      </c>
      <c r="U264" s="175">
        <v>0.4</v>
      </c>
      <c r="V264" s="78">
        <f t="shared" si="71"/>
        <v>0.8</v>
      </c>
      <c r="W264" s="646">
        <f t="shared" si="72"/>
        <v>-0.19999999999999996</v>
      </c>
      <c r="X264" s="78"/>
      <c r="Y264" s="78"/>
      <c r="Z264" s="78"/>
      <c r="AA264" s="160">
        <f t="shared" si="65"/>
        <v>0</v>
      </c>
      <c r="AB264" s="78">
        <v>0</v>
      </c>
      <c r="AC264" s="654">
        <v>0</v>
      </c>
      <c r="AD264" s="160">
        <f t="shared" si="66"/>
        <v>0</v>
      </c>
      <c r="AE264" s="78"/>
      <c r="AF264" s="654"/>
      <c r="AG264" s="160">
        <f t="shared" si="67"/>
        <v>0</v>
      </c>
      <c r="AH264" s="78"/>
      <c r="AI264" s="654"/>
      <c r="AJ264" s="160">
        <f t="shared" si="68"/>
        <v>0</v>
      </c>
      <c r="AK264" s="78"/>
      <c r="AL264" s="654"/>
      <c r="AM264" s="78"/>
      <c r="AN264" s="587">
        <f t="shared" si="61"/>
        <v>0</v>
      </c>
    </row>
    <row r="265" spans="1:40" s="152" customFormat="1" ht="13.2" hidden="1" customHeight="1" x14ac:dyDescent="0.25">
      <c r="A265" s="78">
        <v>21</v>
      </c>
      <c r="B265" s="588" t="s">
        <v>751</v>
      </c>
      <c r="C265" s="593">
        <f t="shared" si="73"/>
        <v>0</v>
      </c>
      <c r="D265" s="78">
        <f t="shared" si="73"/>
        <v>0</v>
      </c>
      <c r="E265" s="75"/>
      <c r="F265" s="160">
        <f t="shared" si="62"/>
        <v>0</v>
      </c>
      <c r="G265" s="75"/>
      <c r="H265" s="78"/>
      <c r="I265" s="78"/>
      <c r="J265" s="78"/>
      <c r="K265" s="78"/>
      <c r="L265" s="78">
        <v>0</v>
      </c>
      <c r="M265" s="78"/>
      <c r="N265" s="78"/>
      <c r="O265" s="175">
        <v>0.1</v>
      </c>
      <c r="P265" s="78">
        <f t="shared" si="63"/>
        <v>0</v>
      </c>
      <c r="Q265" s="646">
        <f t="shared" si="64"/>
        <v>0</v>
      </c>
      <c r="R265" s="175">
        <v>0.5</v>
      </c>
      <c r="S265" s="78">
        <f t="shared" si="69"/>
        <v>0</v>
      </c>
      <c r="T265" s="646">
        <f t="shared" si="70"/>
        <v>0</v>
      </c>
      <c r="U265" s="175">
        <v>0.4</v>
      </c>
      <c r="V265" s="78">
        <f t="shared" si="71"/>
        <v>0</v>
      </c>
      <c r="W265" s="646">
        <f t="shared" si="72"/>
        <v>0</v>
      </c>
      <c r="X265" s="78"/>
      <c r="Y265" s="78"/>
      <c r="Z265" s="78"/>
      <c r="AA265" s="160">
        <f t="shared" si="65"/>
        <v>0</v>
      </c>
      <c r="AB265" s="78">
        <v>0</v>
      </c>
      <c r="AC265" s="654">
        <v>0</v>
      </c>
      <c r="AD265" s="160">
        <f t="shared" si="66"/>
        <v>0</v>
      </c>
      <c r="AE265" s="78"/>
      <c r="AF265" s="654"/>
      <c r="AG265" s="160">
        <f t="shared" si="67"/>
        <v>0</v>
      </c>
      <c r="AH265" s="78"/>
      <c r="AI265" s="654"/>
      <c r="AJ265" s="160">
        <f t="shared" si="68"/>
        <v>0</v>
      </c>
      <c r="AK265" s="78"/>
      <c r="AL265" s="654"/>
      <c r="AM265" s="78"/>
      <c r="AN265" s="587">
        <f t="shared" si="61"/>
        <v>0</v>
      </c>
    </row>
    <row r="266" spans="1:40" s="152" customFormat="1" ht="13.2" hidden="1" customHeight="1" x14ac:dyDescent="0.25">
      <c r="A266" s="78">
        <v>22</v>
      </c>
      <c r="B266" s="588" t="s">
        <v>733</v>
      </c>
      <c r="C266" s="593">
        <f t="shared" si="73"/>
        <v>1</v>
      </c>
      <c r="D266" s="78">
        <f t="shared" si="73"/>
        <v>1</v>
      </c>
      <c r="E266" s="75">
        <v>0</v>
      </c>
      <c r="F266" s="160">
        <f t="shared" si="62"/>
        <v>1</v>
      </c>
      <c r="G266" s="75">
        <v>0</v>
      </c>
      <c r="H266" s="78">
        <v>0</v>
      </c>
      <c r="I266" s="78"/>
      <c r="J266" s="78"/>
      <c r="K266" s="78">
        <v>1</v>
      </c>
      <c r="L266" s="78">
        <v>0</v>
      </c>
      <c r="M266" s="78">
        <v>0</v>
      </c>
      <c r="N266" s="78">
        <v>0</v>
      </c>
      <c r="O266" s="175">
        <v>0.1</v>
      </c>
      <c r="P266" s="78">
        <f t="shared" si="63"/>
        <v>0.1</v>
      </c>
      <c r="Q266" s="646">
        <f t="shared" si="64"/>
        <v>0.1</v>
      </c>
      <c r="R266" s="175">
        <v>0.5</v>
      </c>
      <c r="S266" s="78">
        <f t="shared" si="69"/>
        <v>0.5</v>
      </c>
      <c r="T266" s="646">
        <f t="shared" si="70"/>
        <v>0.5</v>
      </c>
      <c r="U266" s="175">
        <v>0.4</v>
      </c>
      <c r="V266" s="78">
        <f t="shared" si="71"/>
        <v>0.4</v>
      </c>
      <c r="W266" s="646">
        <f t="shared" si="72"/>
        <v>-9.9999999999999978E-2</v>
      </c>
      <c r="X266" s="78"/>
      <c r="Y266" s="78"/>
      <c r="Z266" s="78"/>
      <c r="AA266" s="160">
        <f t="shared" si="65"/>
        <v>0</v>
      </c>
      <c r="AB266" s="78">
        <v>0</v>
      </c>
      <c r="AC266" s="654">
        <v>0</v>
      </c>
      <c r="AD266" s="160">
        <f t="shared" si="66"/>
        <v>0</v>
      </c>
      <c r="AE266" s="78"/>
      <c r="AF266" s="654"/>
      <c r="AG266" s="160">
        <f t="shared" si="67"/>
        <v>0</v>
      </c>
      <c r="AH266" s="78"/>
      <c r="AI266" s="654"/>
      <c r="AJ266" s="160">
        <f t="shared" si="68"/>
        <v>0</v>
      </c>
      <c r="AK266" s="78"/>
      <c r="AL266" s="654"/>
      <c r="AM266" s="78"/>
      <c r="AN266" s="587">
        <f t="shared" si="61"/>
        <v>0</v>
      </c>
    </row>
    <row r="267" spans="1:40" s="589" customFormat="1" ht="26.4" x14ac:dyDescent="0.25">
      <c r="A267" s="78">
        <v>5</v>
      </c>
      <c r="B267" s="588" t="s">
        <v>1084</v>
      </c>
      <c r="C267" s="593">
        <v>121</v>
      </c>
      <c r="D267" s="78">
        <f t="shared" si="73"/>
        <v>91</v>
      </c>
      <c r="E267" s="78">
        <v>18</v>
      </c>
      <c r="F267" s="160">
        <f t="shared" si="62"/>
        <v>73</v>
      </c>
      <c r="G267" s="78">
        <v>0</v>
      </c>
      <c r="H267" s="78">
        <v>2</v>
      </c>
      <c r="I267" s="78"/>
      <c r="J267" s="78"/>
      <c r="K267" s="78">
        <v>38</v>
      </c>
      <c r="L267" s="78">
        <v>33</v>
      </c>
      <c r="M267" s="78">
        <v>33</v>
      </c>
      <c r="N267" s="78">
        <v>0</v>
      </c>
      <c r="O267" s="175">
        <v>0.1</v>
      </c>
      <c r="P267" s="78">
        <f t="shared" si="63"/>
        <v>7.3000000000000007</v>
      </c>
      <c r="Q267" s="646">
        <f t="shared" si="64"/>
        <v>7.3000000000000007</v>
      </c>
      <c r="R267" s="175">
        <v>0.5</v>
      </c>
      <c r="S267" s="78">
        <f t="shared" si="69"/>
        <v>36.5</v>
      </c>
      <c r="T267" s="646">
        <f t="shared" si="70"/>
        <v>34.5</v>
      </c>
      <c r="U267" s="175">
        <v>0.4</v>
      </c>
      <c r="V267" s="78">
        <f t="shared" si="71"/>
        <v>29.200000000000003</v>
      </c>
      <c r="W267" s="646">
        <f>V267-K267+T267-AF267</f>
        <v>25.700000000000003</v>
      </c>
      <c r="X267" s="78">
        <v>0</v>
      </c>
      <c r="Y267" s="78">
        <v>38</v>
      </c>
      <c r="Z267" s="78">
        <v>5</v>
      </c>
      <c r="AA267" s="160">
        <f t="shared" si="65"/>
        <v>0</v>
      </c>
      <c r="AB267" s="78">
        <v>0</v>
      </c>
      <c r="AC267" s="654">
        <v>0</v>
      </c>
      <c r="AD267" s="160">
        <f t="shared" si="66"/>
        <v>0</v>
      </c>
      <c r="AE267" s="78"/>
      <c r="AF267" s="654"/>
      <c r="AG267" s="160">
        <f t="shared" si="67"/>
        <v>1</v>
      </c>
      <c r="AH267" s="78">
        <v>0</v>
      </c>
      <c r="AI267" s="654">
        <v>1</v>
      </c>
      <c r="AJ267" s="160">
        <f t="shared" si="68"/>
        <v>0</v>
      </c>
      <c r="AK267" s="78">
        <v>0</v>
      </c>
      <c r="AL267" s="654">
        <v>0</v>
      </c>
      <c r="AM267" s="78">
        <v>0</v>
      </c>
      <c r="AN267" s="587">
        <f t="shared" ref="AN267:AN330" si="74">AD267+AG267+AJ267+AA267</f>
        <v>1</v>
      </c>
    </row>
    <row r="268" spans="1:40" s="152" customFormat="1" ht="13.2" hidden="1" customHeight="1" x14ac:dyDescent="0.25">
      <c r="A268" s="78">
        <v>7</v>
      </c>
      <c r="B268" s="588" t="s">
        <v>1102</v>
      </c>
      <c r="C268" s="593">
        <f t="shared" si="73"/>
        <v>31</v>
      </c>
      <c r="D268" s="78">
        <f t="shared" si="73"/>
        <v>25</v>
      </c>
      <c r="E268" s="78">
        <v>6</v>
      </c>
      <c r="F268" s="160">
        <f t="shared" si="62"/>
        <v>19</v>
      </c>
      <c r="G268" s="75"/>
      <c r="H268" s="75">
        <v>2</v>
      </c>
      <c r="I268" s="75"/>
      <c r="J268" s="75"/>
      <c r="K268" s="75">
        <v>17</v>
      </c>
      <c r="L268" s="78">
        <v>0</v>
      </c>
      <c r="M268" s="75"/>
      <c r="N268" s="75"/>
      <c r="O268" s="175">
        <v>0.1</v>
      </c>
      <c r="P268" s="78">
        <f t="shared" si="63"/>
        <v>1.9000000000000001</v>
      </c>
      <c r="Q268" s="646">
        <f t="shared" si="64"/>
        <v>1.9000000000000001</v>
      </c>
      <c r="R268" s="175">
        <v>0.5</v>
      </c>
      <c r="S268" s="78">
        <f t="shared" si="69"/>
        <v>9.5</v>
      </c>
      <c r="T268" s="646">
        <f t="shared" si="70"/>
        <v>7.5</v>
      </c>
      <c r="U268" s="175">
        <v>0.4</v>
      </c>
      <c r="V268" s="78">
        <f t="shared" si="71"/>
        <v>7.6000000000000005</v>
      </c>
      <c r="W268" s="646">
        <f t="shared" si="72"/>
        <v>-1.8999999999999986</v>
      </c>
      <c r="X268" s="74"/>
      <c r="Y268" s="75"/>
      <c r="Z268" s="75"/>
      <c r="AA268" s="160">
        <f t="shared" si="65"/>
        <v>0</v>
      </c>
      <c r="AB268" s="78">
        <v>0</v>
      </c>
      <c r="AC268" s="654">
        <v>0</v>
      </c>
      <c r="AD268" s="160">
        <f t="shared" si="66"/>
        <v>1</v>
      </c>
      <c r="AE268" s="75">
        <v>1</v>
      </c>
      <c r="AF268" s="655"/>
      <c r="AG268" s="160">
        <f t="shared" si="67"/>
        <v>0</v>
      </c>
      <c r="AH268" s="75"/>
      <c r="AI268" s="655"/>
      <c r="AJ268" s="160">
        <f t="shared" si="68"/>
        <v>0</v>
      </c>
      <c r="AK268" s="78"/>
      <c r="AL268" s="654"/>
      <c r="AM268" s="78"/>
      <c r="AN268" s="587">
        <f t="shared" si="74"/>
        <v>1</v>
      </c>
    </row>
    <row r="269" spans="1:40" s="152" customFormat="1" ht="13.2" hidden="1" customHeight="1" x14ac:dyDescent="0.25">
      <c r="A269" s="78">
        <v>8</v>
      </c>
      <c r="B269" s="588" t="s">
        <v>1102</v>
      </c>
      <c r="C269" s="593">
        <f t="shared" si="73"/>
        <v>0</v>
      </c>
      <c r="D269" s="78">
        <f t="shared" si="73"/>
        <v>0</v>
      </c>
      <c r="E269" s="78"/>
      <c r="F269" s="160">
        <f t="shared" ref="F269:F332" si="75">G269+H269+K269+L269</f>
        <v>0</v>
      </c>
      <c r="G269" s="75"/>
      <c r="H269" s="75"/>
      <c r="I269" s="75"/>
      <c r="J269" s="75"/>
      <c r="K269" s="75"/>
      <c r="L269" s="78">
        <v>0</v>
      </c>
      <c r="M269" s="75"/>
      <c r="N269" s="75"/>
      <c r="O269" s="175">
        <v>0.1</v>
      </c>
      <c r="P269" s="78">
        <f t="shared" ref="P269:P332" si="76">O269*F269</f>
        <v>0</v>
      </c>
      <c r="Q269" s="646">
        <f t="shared" ref="Q269:Q332" si="77">P269-G269</f>
        <v>0</v>
      </c>
      <c r="R269" s="175">
        <v>0.5</v>
      </c>
      <c r="S269" s="78">
        <f t="shared" si="69"/>
        <v>0</v>
      </c>
      <c r="T269" s="646">
        <f t="shared" si="70"/>
        <v>0</v>
      </c>
      <c r="U269" s="175">
        <v>0.4</v>
      </c>
      <c r="V269" s="78">
        <f t="shared" si="71"/>
        <v>0</v>
      </c>
      <c r="W269" s="646">
        <f t="shared" si="72"/>
        <v>0</v>
      </c>
      <c r="X269" s="74"/>
      <c r="Y269" s="75"/>
      <c r="Z269" s="75"/>
      <c r="AA269" s="160">
        <f t="shared" ref="AA269:AA332" si="78">AB269+AC269</f>
        <v>0</v>
      </c>
      <c r="AB269" s="78">
        <v>0</v>
      </c>
      <c r="AC269" s="654">
        <v>0</v>
      </c>
      <c r="AD269" s="160">
        <f t="shared" ref="AD269:AD332" si="79">AE269+AF269</f>
        <v>0</v>
      </c>
      <c r="AE269" s="75"/>
      <c r="AF269" s="655"/>
      <c r="AG269" s="160">
        <f t="shared" ref="AG269:AG332" si="80">AH269+AI269</f>
        <v>0</v>
      </c>
      <c r="AH269" s="75"/>
      <c r="AI269" s="655"/>
      <c r="AJ269" s="160">
        <f t="shared" ref="AJ269:AJ332" si="81">AK269+AL269</f>
        <v>0</v>
      </c>
      <c r="AK269" s="78"/>
      <c r="AL269" s="654"/>
      <c r="AM269" s="78"/>
      <c r="AN269" s="587">
        <f t="shared" si="74"/>
        <v>0</v>
      </c>
    </row>
    <row r="270" spans="1:40" s="152" customFormat="1" ht="13.2" hidden="1" customHeight="1" x14ac:dyDescent="0.25">
      <c r="A270" s="78">
        <v>9</v>
      </c>
      <c r="B270" s="588" t="s">
        <v>1102</v>
      </c>
      <c r="C270" s="593">
        <f t="shared" si="73"/>
        <v>8</v>
      </c>
      <c r="D270" s="78">
        <f t="shared" si="73"/>
        <v>6</v>
      </c>
      <c r="E270" s="78">
        <v>2</v>
      </c>
      <c r="F270" s="160">
        <f t="shared" si="75"/>
        <v>4</v>
      </c>
      <c r="G270" s="75"/>
      <c r="H270" s="75"/>
      <c r="I270" s="75"/>
      <c r="J270" s="75"/>
      <c r="K270" s="75">
        <v>2</v>
      </c>
      <c r="L270" s="78">
        <v>2</v>
      </c>
      <c r="M270" s="75">
        <v>2</v>
      </c>
      <c r="N270" s="75"/>
      <c r="O270" s="175">
        <v>0.1</v>
      </c>
      <c r="P270" s="78">
        <f t="shared" si="76"/>
        <v>0.4</v>
      </c>
      <c r="Q270" s="646">
        <f t="shared" si="77"/>
        <v>0.4</v>
      </c>
      <c r="R270" s="175">
        <v>0.5</v>
      </c>
      <c r="S270" s="78">
        <f t="shared" si="69"/>
        <v>2</v>
      </c>
      <c r="T270" s="646">
        <f t="shared" si="70"/>
        <v>2</v>
      </c>
      <c r="U270" s="175">
        <v>0.4</v>
      </c>
      <c r="V270" s="78">
        <f t="shared" si="71"/>
        <v>1.6</v>
      </c>
      <c r="W270" s="646">
        <f t="shared" si="72"/>
        <v>1.6</v>
      </c>
      <c r="X270" s="74"/>
      <c r="Y270" s="75">
        <v>3</v>
      </c>
      <c r="Z270" s="75">
        <v>1</v>
      </c>
      <c r="AA270" s="160">
        <f t="shared" si="78"/>
        <v>0</v>
      </c>
      <c r="AB270" s="78">
        <v>0</v>
      </c>
      <c r="AC270" s="654">
        <v>0</v>
      </c>
      <c r="AD270" s="160">
        <f t="shared" si="79"/>
        <v>0</v>
      </c>
      <c r="AE270" s="75"/>
      <c r="AF270" s="655"/>
      <c r="AG270" s="160">
        <f t="shared" si="80"/>
        <v>0</v>
      </c>
      <c r="AH270" s="75"/>
      <c r="AI270" s="655"/>
      <c r="AJ270" s="160">
        <f t="shared" si="81"/>
        <v>0</v>
      </c>
      <c r="AK270" s="78"/>
      <c r="AL270" s="654"/>
      <c r="AM270" s="78"/>
      <c r="AN270" s="587">
        <f t="shared" si="74"/>
        <v>0</v>
      </c>
    </row>
    <row r="271" spans="1:40" s="152" customFormat="1" ht="13.2" hidden="1" customHeight="1" x14ac:dyDescent="0.25">
      <c r="A271" s="78">
        <v>10</v>
      </c>
      <c r="B271" s="588" t="s">
        <v>1102</v>
      </c>
      <c r="C271" s="593">
        <f t="shared" si="73"/>
        <v>35</v>
      </c>
      <c r="D271" s="78">
        <f t="shared" si="73"/>
        <v>30</v>
      </c>
      <c r="E271" s="78">
        <v>5</v>
      </c>
      <c r="F271" s="160">
        <f t="shared" si="75"/>
        <v>25</v>
      </c>
      <c r="G271" s="75"/>
      <c r="H271" s="75"/>
      <c r="I271" s="75"/>
      <c r="J271" s="75"/>
      <c r="K271" s="75">
        <v>4</v>
      </c>
      <c r="L271" s="78">
        <v>21</v>
      </c>
      <c r="M271" s="75">
        <v>21</v>
      </c>
      <c r="N271" s="75"/>
      <c r="O271" s="175">
        <v>0.1</v>
      </c>
      <c r="P271" s="78">
        <f t="shared" si="76"/>
        <v>2.5</v>
      </c>
      <c r="Q271" s="646">
        <f t="shared" si="77"/>
        <v>2.5</v>
      </c>
      <c r="R271" s="175">
        <v>0.5</v>
      </c>
      <c r="S271" s="78">
        <f t="shared" si="69"/>
        <v>12.5</v>
      </c>
      <c r="T271" s="646">
        <f t="shared" si="70"/>
        <v>12.5</v>
      </c>
      <c r="U271" s="175">
        <v>0.4</v>
      </c>
      <c r="V271" s="78">
        <f t="shared" si="71"/>
        <v>10</v>
      </c>
      <c r="W271" s="646">
        <f t="shared" si="72"/>
        <v>18.5</v>
      </c>
      <c r="X271" s="75"/>
      <c r="Y271" s="75">
        <v>23</v>
      </c>
      <c r="Z271" s="75">
        <v>2</v>
      </c>
      <c r="AA271" s="160">
        <f t="shared" si="78"/>
        <v>0</v>
      </c>
      <c r="AB271" s="78">
        <v>0</v>
      </c>
      <c r="AC271" s="654">
        <v>0</v>
      </c>
      <c r="AD271" s="160">
        <f t="shared" si="79"/>
        <v>0</v>
      </c>
      <c r="AE271" s="75"/>
      <c r="AF271" s="655"/>
      <c r="AG271" s="160">
        <f t="shared" si="80"/>
        <v>1</v>
      </c>
      <c r="AH271" s="75"/>
      <c r="AI271" s="655">
        <v>1</v>
      </c>
      <c r="AJ271" s="160">
        <f t="shared" si="81"/>
        <v>0</v>
      </c>
      <c r="AK271" s="78"/>
      <c r="AL271" s="654"/>
      <c r="AM271" s="78"/>
      <c r="AN271" s="587">
        <f t="shared" si="74"/>
        <v>1</v>
      </c>
    </row>
    <row r="272" spans="1:40" s="152" customFormat="1" ht="13.2" hidden="1" customHeight="1" x14ac:dyDescent="0.25">
      <c r="A272" s="78">
        <v>11</v>
      </c>
      <c r="B272" s="588" t="s">
        <v>1102</v>
      </c>
      <c r="C272" s="593">
        <f t="shared" si="73"/>
        <v>5</v>
      </c>
      <c r="D272" s="78">
        <f t="shared" si="73"/>
        <v>5</v>
      </c>
      <c r="E272" s="78"/>
      <c r="F272" s="160">
        <f t="shared" si="75"/>
        <v>5</v>
      </c>
      <c r="G272" s="75"/>
      <c r="H272" s="75"/>
      <c r="I272" s="75"/>
      <c r="J272" s="75"/>
      <c r="K272" s="75">
        <v>1</v>
      </c>
      <c r="L272" s="78">
        <v>4</v>
      </c>
      <c r="M272" s="75">
        <v>4</v>
      </c>
      <c r="N272" s="75"/>
      <c r="O272" s="175">
        <v>0.1</v>
      </c>
      <c r="P272" s="78">
        <f t="shared" si="76"/>
        <v>0.5</v>
      </c>
      <c r="Q272" s="646">
        <f t="shared" si="77"/>
        <v>0.5</v>
      </c>
      <c r="R272" s="175">
        <v>0.5</v>
      </c>
      <c r="S272" s="78">
        <f t="shared" si="69"/>
        <v>2.5</v>
      </c>
      <c r="T272" s="646">
        <f t="shared" si="70"/>
        <v>2.5</v>
      </c>
      <c r="U272" s="175">
        <v>0.4</v>
      </c>
      <c r="V272" s="78">
        <f t="shared" si="71"/>
        <v>2</v>
      </c>
      <c r="W272" s="646">
        <f t="shared" si="72"/>
        <v>3.5</v>
      </c>
      <c r="X272" s="74"/>
      <c r="Y272" s="75">
        <v>4</v>
      </c>
      <c r="Z272" s="75">
        <v>0</v>
      </c>
      <c r="AA272" s="160">
        <f t="shared" si="78"/>
        <v>0</v>
      </c>
      <c r="AB272" s="78">
        <v>0</v>
      </c>
      <c r="AC272" s="654">
        <v>0</v>
      </c>
      <c r="AD272" s="160">
        <f t="shared" si="79"/>
        <v>0</v>
      </c>
      <c r="AE272" s="75"/>
      <c r="AF272" s="655"/>
      <c r="AG272" s="160">
        <f t="shared" si="80"/>
        <v>0</v>
      </c>
      <c r="AH272" s="75"/>
      <c r="AI272" s="655"/>
      <c r="AJ272" s="160">
        <f t="shared" si="81"/>
        <v>0</v>
      </c>
      <c r="AK272" s="78"/>
      <c r="AL272" s="654"/>
      <c r="AM272" s="78"/>
      <c r="AN272" s="587">
        <f t="shared" si="74"/>
        <v>0</v>
      </c>
    </row>
    <row r="273" spans="1:40" s="152" customFormat="1" ht="13.2" hidden="1" customHeight="1" x14ac:dyDescent="0.25">
      <c r="A273" s="78">
        <v>12</v>
      </c>
      <c r="B273" s="588" t="s">
        <v>1102</v>
      </c>
      <c r="C273" s="593">
        <f t="shared" si="73"/>
        <v>4</v>
      </c>
      <c r="D273" s="78">
        <f t="shared" si="73"/>
        <v>4</v>
      </c>
      <c r="E273" s="78"/>
      <c r="F273" s="160">
        <f t="shared" si="75"/>
        <v>4</v>
      </c>
      <c r="G273" s="75"/>
      <c r="H273" s="75"/>
      <c r="I273" s="75"/>
      <c r="J273" s="75"/>
      <c r="K273" s="75">
        <v>3</v>
      </c>
      <c r="L273" s="78">
        <v>1</v>
      </c>
      <c r="M273" s="75">
        <v>1</v>
      </c>
      <c r="N273" s="75"/>
      <c r="O273" s="175">
        <v>0.1</v>
      </c>
      <c r="P273" s="78">
        <f t="shared" si="76"/>
        <v>0.4</v>
      </c>
      <c r="Q273" s="646">
        <f t="shared" si="77"/>
        <v>0.4</v>
      </c>
      <c r="R273" s="175">
        <v>0.5</v>
      </c>
      <c r="S273" s="78">
        <f t="shared" si="69"/>
        <v>2</v>
      </c>
      <c r="T273" s="646">
        <f t="shared" si="70"/>
        <v>2</v>
      </c>
      <c r="U273" s="175">
        <v>0.4</v>
      </c>
      <c r="V273" s="78">
        <f t="shared" si="71"/>
        <v>1.6</v>
      </c>
      <c r="W273" s="646">
        <f t="shared" si="72"/>
        <v>0.60000000000000009</v>
      </c>
      <c r="X273" s="74"/>
      <c r="Y273" s="75">
        <v>1</v>
      </c>
      <c r="Z273" s="75">
        <v>0</v>
      </c>
      <c r="AA273" s="160">
        <f t="shared" si="78"/>
        <v>0</v>
      </c>
      <c r="AB273" s="78">
        <v>0</v>
      </c>
      <c r="AC273" s="654">
        <v>0</v>
      </c>
      <c r="AD273" s="160">
        <f t="shared" si="79"/>
        <v>0</v>
      </c>
      <c r="AE273" s="75"/>
      <c r="AF273" s="655"/>
      <c r="AG273" s="160">
        <f t="shared" si="80"/>
        <v>0</v>
      </c>
      <c r="AH273" s="75"/>
      <c r="AI273" s="655"/>
      <c r="AJ273" s="160">
        <f t="shared" si="81"/>
        <v>0</v>
      </c>
      <c r="AK273" s="78"/>
      <c r="AL273" s="654"/>
      <c r="AM273" s="78"/>
      <c r="AN273" s="587">
        <f t="shared" si="74"/>
        <v>0</v>
      </c>
    </row>
    <row r="274" spans="1:40" s="152" customFormat="1" ht="13.2" hidden="1" customHeight="1" x14ac:dyDescent="0.25">
      <c r="A274" s="78">
        <v>13</v>
      </c>
      <c r="B274" s="588" t="s">
        <v>1102</v>
      </c>
      <c r="C274" s="593">
        <f t="shared" si="73"/>
        <v>0</v>
      </c>
      <c r="D274" s="78">
        <f t="shared" si="73"/>
        <v>0</v>
      </c>
      <c r="E274" s="78"/>
      <c r="F274" s="160">
        <f t="shared" si="75"/>
        <v>0</v>
      </c>
      <c r="G274" s="75"/>
      <c r="H274" s="75"/>
      <c r="I274" s="75"/>
      <c r="J274" s="75"/>
      <c r="K274" s="75"/>
      <c r="L274" s="78">
        <v>0</v>
      </c>
      <c r="M274" s="75"/>
      <c r="N274" s="75"/>
      <c r="O274" s="175">
        <v>0.1</v>
      </c>
      <c r="P274" s="78">
        <f t="shared" si="76"/>
        <v>0</v>
      </c>
      <c r="Q274" s="646">
        <f t="shared" si="77"/>
        <v>0</v>
      </c>
      <c r="R274" s="175">
        <v>0.5</v>
      </c>
      <c r="S274" s="78">
        <f t="shared" si="69"/>
        <v>0</v>
      </c>
      <c r="T274" s="646">
        <f t="shared" si="70"/>
        <v>0</v>
      </c>
      <c r="U274" s="175">
        <v>0.4</v>
      </c>
      <c r="V274" s="78">
        <f t="shared" si="71"/>
        <v>0</v>
      </c>
      <c r="W274" s="646">
        <f t="shared" si="72"/>
        <v>0</v>
      </c>
      <c r="X274" s="74"/>
      <c r="Y274" s="75"/>
      <c r="Z274" s="75"/>
      <c r="AA274" s="160">
        <f t="shared" si="78"/>
        <v>0</v>
      </c>
      <c r="AB274" s="78">
        <v>0</v>
      </c>
      <c r="AC274" s="654">
        <v>0</v>
      </c>
      <c r="AD274" s="160">
        <f t="shared" si="79"/>
        <v>0</v>
      </c>
      <c r="AE274" s="75"/>
      <c r="AF274" s="655"/>
      <c r="AG274" s="160">
        <f t="shared" si="80"/>
        <v>0</v>
      </c>
      <c r="AH274" s="75"/>
      <c r="AI274" s="655"/>
      <c r="AJ274" s="160">
        <f t="shared" si="81"/>
        <v>0</v>
      </c>
      <c r="AK274" s="78"/>
      <c r="AL274" s="654"/>
      <c r="AM274" s="78"/>
      <c r="AN274" s="587">
        <f t="shared" si="74"/>
        <v>0</v>
      </c>
    </row>
    <row r="275" spans="1:40" s="152" customFormat="1" ht="13.2" hidden="1" customHeight="1" x14ac:dyDescent="0.25">
      <c r="A275" s="78">
        <v>14</v>
      </c>
      <c r="B275" s="588" t="s">
        <v>1102</v>
      </c>
      <c r="C275" s="593">
        <f t="shared" si="73"/>
        <v>3</v>
      </c>
      <c r="D275" s="78">
        <f t="shared" si="73"/>
        <v>2</v>
      </c>
      <c r="E275" s="78">
        <v>1</v>
      </c>
      <c r="F275" s="160">
        <f t="shared" si="75"/>
        <v>1</v>
      </c>
      <c r="G275" s="75"/>
      <c r="H275" s="75"/>
      <c r="I275" s="75"/>
      <c r="J275" s="75"/>
      <c r="K275" s="75">
        <v>1</v>
      </c>
      <c r="L275" s="78">
        <v>0</v>
      </c>
      <c r="M275" s="75"/>
      <c r="N275" s="75"/>
      <c r="O275" s="175">
        <v>0.1</v>
      </c>
      <c r="P275" s="78">
        <f t="shared" si="76"/>
        <v>0.1</v>
      </c>
      <c r="Q275" s="646">
        <f t="shared" si="77"/>
        <v>0.1</v>
      </c>
      <c r="R275" s="175">
        <v>0.5</v>
      </c>
      <c r="S275" s="78">
        <f t="shared" si="69"/>
        <v>0.5</v>
      </c>
      <c r="T275" s="646">
        <f t="shared" si="70"/>
        <v>0.5</v>
      </c>
      <c r="U275" s="175">
        <v>0.4</v>
      </c>
      <c r="V275" s="78">
        <f t="shared" si="71"/>
        <v>0.4</v>
      </c>
      <c r="W275" s="646">
        <f t="shared" si="72"/>
        <v>-9.9999999999999978E-2</v>
      </c>
      <c r="X275" s="74"/>
      <c r="Y275" s="75"/>
      <c r="Z275" s="75">
        <v>0</v>
      </c>
      <c r="AA275" s="160">
        <f t="shared" si="78"/>
        <v>0</v>
      </c>
      <c r="AB275" s="78">
        <v>0</v>
      </c>
      <c r="AC275" s="654">
        <v>0</v>
      </c>
      <c r="AD275" s="160">
        <f t="shared" si="79"/>
        <v>0</v>
      </c>
      <c r="AE275" s="75"/>
      <c r="AF275" s="655"/>
      <c r="AG275" s="160">
        <f t="shared" si="80"/>
        <v>0</v>
      </c>
      <c r="AH275" s="75"/>
      <c r="AI275" s="655"/>
      <c r="AJ275" s="160">
        <f t="shared" si="81"/>
        <v>0</v>
      </c>
      <c r="AK275" s="78"/>
      <c r="AL275" s="654"/>
      <c r="AM275" s="78"/>
      <c r="AN275" s="587">
        <f t="shared" si="74"/>
        <v>0</v>
      </c>
    </row>
    <row r="276" spans="1:40" s="152" customFormat="1" ht="13.2" hidden="1" customHeight="1" x14ac:dyDescent="0.25">
      <c r="A276" s="78">
        <v>15</v>
      </c>
      <c r="B276" s="588" t="s">
        <v>1102</v>
      </c>
      <c r="C276" s="593">
        <f t="shared" si="73"/>
        <v>5</v>
      </c>
      <c r="D276" s="78">
        <f t="shared" si="73"/>
        <v>4</v>
      </c>
      <c r="E276" s="78">
        <v>1</v>
      </c>
      <c r="F276" s="160">
        <f t="shared" si="75"/>
        <v>3</v>
      </c>
      <c r="G276" s="75"/>
      <c r="H276" s="75"/>
      <c r="I276" s="75"/>
      <c r="J276" s="75"/>
      <c r="K276" s="75">
        <v>1</v>
      </c>
      <c r="L276" s="78">
        <v>2</v>
      </c>
      <c r="M276" s="75">
        <v>2</v>
      </c>
      <c r="N276" s="75"/>
      <c r="O276" s="175">
        <v>0.1</v>
      </c>
      <c r="P276" s="78">
        <f t="shared" si="76"/>
        <v>0.30000000000000004</v>
      </c>
      <c r="Q276" s="646">
        <f t="shared" si="77"/>
        <v>0.30000000000000004</v>
      </c>
      <c r="R276" s="175">
        <v>0.5</v>
      </c>
      <c r="S276" s="78">
        <f t="shared" si="69"/>
        <v>1.5</v>
      </c>
      <c r="T276" s="646">
        <f t="shared" si="70"/>
        <v>1.5</v>
      </c>
      <c r="U276" s="175">
        <v>0.4</v>
      </c>
      <c r="V276" s="78">
        <f t="shared" si="71"/>
        <v>1.2000000000000002</v>
      </c>
      <c r="W276" s="646">
        <f t="shared" si="72"/>
        <v>1.7000000000000002</v>
      </c>
      <c r="X276" s="74"/>
      <c r="Y276" s="75">
        <v>2</v>
      </c>
      <c r="Z276" s="75">
        <v>0</v>
      </c>
      <c r="AA276" s="160">
        <f t="shared" si="78"/>
        <v>0</v>
      </c>
      <c r="AB276" s="78">
        <v>0</v>
      </c>
      <c r="AC276" s="654">
        <v>0</v>
      </c>
      <c r="AD276" s="160">
        <f t="shared" si="79"/>
        <v>0</v>
      </c>
      <c r="AE276" s="75"/>
      <c r="AF276" s="655"/>
      <c r="AG276" s="160">
        <f t="shared" si="80"/>
        <v>0</v>
      </c>
      <c r="AH276" s="75"/>
      <c r="AI276" s="655"/>
      <c r="AJ276" s="160">
        <f t="shared" si="81"/>
        <v>0</v>
      </c>
      <c r="AK276" s="78"/>
      <c r="AL276" s="654"/>
      <c r="AM276" s="78"/>
      <c r="AN276" s="587">
        <f t="shared" si="74"/>
        <v>0</v>
      </c>
    </row>
    <row r="277" spans="1:40" s="152" customFormat="1" ht="13.2" hidden="1" customHeight="1" x14ac:dyDescent="0.25">
      <c r="A277" s="78">
        <v>16</v>
      </c>
      <c r="B277" s="588" t="s">
        <v>1102</v>
      </c>
      <c r="C277" s="593">
        <f t="shared" si="73"/>
        <v>3</v>
      </c>
      <c r="D277" s="78">
        <f t="shared" si="73"/>
        <v>3</v>
      </c>
      <c r="E277" s="78"/>
      <c r="F277" s="160">
        <f t="shared" si="75"/>
        <v>3</v>
      </c>
      <c r="G277" s="75"/>
      <c r="H277" s="75"/>
      <c r="I277" s="75"/>
      <c r="J277" s="75"/>
      <c r="K277" s="75"/>
      <c r="L277" s="78">
        <v>3</v>
      </c>
      <c r="M277" s="75">
        <v>3</v>
      </c>
      <c r="N277" s="75"/>
      <c r="O277" s="175">
        <v>0.1</v>
      </c>
      <c r="P277" s="78">
        <f t="shared" si="76"/>
        <v>0.30000000000000004</v>
      </c>
      <c r="Q277" s="646">
        <f t="shared" si="77"/>
        <v>0.30000000000000004</v>
      </c>
      <c r="R277" s="175">
        <v>0.5</v>
      </c>
      <c r="S277" s="78">
        <f t="shared" si="69"/>
        <v>1.5</v>
      </c>
      <c r="T277" s="646">
        <f t="shared" si="70"/>
        <v>1.5</v>
      </c>
      <c r="U277" s="175">
        <v>0.4</v>
      </c>
      <c r="V277" s="78">
        <f t="shared" si="71"/>
        <v>1.2000000000000002</v>
      </c>
      <c r="W277" s="646">
        <f t="shared" si="72"/>
        <v>2.7</v>
      </c>
      <c r="X277" s="74"/>
      <c r="Y277" s="75">
        <v>3</v>
      </c>
      <c r="Z277" s="75">
        <v>0</v>
      </c>
      <c r="AA277" s="160">
        <f t="shared" si="78"/>
        <v>0</v>
      </c>
      <c r="AB277" s="78">
        <v>0</v>
      </c>
      <c r="AC277" s="654">
        <v>0</v>
      </c>
      <c r="AD277" s="160">
        <f t="shared" si="79"/>
        <v>0</v>
      </c>
      <c r="AE277" s="75"/>
      <c r="AF277" s="655"/>
      <c r="AG277" s="160">
        <f t="shared" si="80"/>
        <v>0</v>
      </c>
      <c r="AH277" s="75"/>
      <c r="AI277" s="655"/>
      <c r="AJ277" s="160">
        <f t="shared" si="81"/>
        <v>0</v>
      </c>
      <c r="AK277" s="78"/>
      <c r="AL277" s="654"/>
      <c r="AM277" s="78"/>
      <c r="AN277" s="587">
        <f t="shared" si="74"/>
        <v>0</v>
      </c>
    </row>
    <row r="278" spans="1:40" s="152" customFormat="1" ht="13.2" hidden="1" customHeight="1" x14ac:dyDescent="0.25">
      <c r="A278" s="78">
        <v>17</v>
      </c>
      <c r="B278" s="588" t="s">
        <v>1102</v>
      </c>
      <c r="C278" s="593">
        <f t="shared" si="73"/>
        <v>0</v>
      </c>
      <c r="D278" s="78">
        <f t="shared" si="73"/>
        <v>0</v>
      </c>
      <c r="E278" s="78"/>
      <c r="F278" s="160">
        <f t="shared" si="75"/>
        <v>0</v>
      </c>
      <c r="G278" s="75"/>
      <c r="H278" s="75"/>
      <c r="I278" s="75"/>
      <c r="J278" s="75"/>
      <c r="K278" s="75"/>
      <c r="L278" s="78">
        <v>0</v>
      </c>
      <c r="M278" s="75"/>
      <c r="N278" s="75"/>
      <c r="O278" s="175">
        <v>0.1</v>
      </c>
      <c r="P278" s="78">
        <f t="shared" si="76"/>
        <v>0</v>
      </c>
      <c r="Q278" s="646">
        <f t="shared" si="77"/>
        <v>0</v>
      </c>
      <c r="R278" s="175">
        <v>0.5</v>
      </c>
      <c r="S278" s="78">
        <f t="shared" si="69"/>
        <v>0</v>
      </c>
      <c r="T278" s="646">
        <f t="shared" si="70"/>
        <v>0</v>
      </c>
      <c r="U278" s="175">
        <v>0.4</v>
      </c>
      <c r="V278" s="78">
        <f t="shared" si="71"/>
        <v>0</v>
      </c>
      <c r="W278" s="646">
        <f t="shared" si="72"/>
        <v>0</v>
      </c>
      <c r="X278" s="74"/>
      <c r="Y278" s="75"/>
      <c r="Z278" s="75"/>
      <c r="AA278" s="160">
        <f t="shared" si="78"/>
        <v>0</v>
      </c>
      <c r="AB278" s="78">
        <v>0</v>
      </c>
      <c r="AC278" s="654">
        <v>0</v>
      </c>
      <c r="AD278" s="160">
        <f t="shared" si="79"/>
        <v>0</v>
      </c>
      <c r="AE278" s="75"/>
      <c r="AF278" s="655"/>
      <c r="AG278" s="160">
        <f t="shared" si="80"/>
        <v>0</v>
      </c>
      <c r="AH278" s="75"/>
      <c r="AI278" s="655"/>
      <c r="AJ278" s="160">
        <f t="shared" si="81"/>
        <v>0</v>
      </c>
      <c r="AK278" s="78"/>
      <c r="AL278" s="654"/>
      <c r="AM278" s="78"/>
      <c r="AN278" s="587">
        <f t="shared" si="74"/>
        <v>0</v>
      </c>
    </row>
    <row r="279" spans="1:40" s="152" customFormat="1" ht="13.2" hidden="1" customHeight="1" x14ac:dyDescent="0.25">
      <c r="A279" s="78">
        <v>18</v>
      </c>
      <c r="B279" s="588" t="s">
        <v>1102</v>
      </c>
      <c r="C279" s="593">
        <f t="shared" si="73"/>
        <v>0</v>
      </c>
      <c r="D279" s="78">
        <f t="shared" si="73"/>
        <v>0</v>
      </c>
      <c r="E279" s="78"/>
      <c r="F279" s="160">
        <f t="shared" si="75"/>
        <v>0</v>
      </c>
      <c r="G279" s="75"/>
      <c r="H279" s="75"/>
      <c r="I279" s="75"/>
      <c r="J279" s="75"/>
      <c r="K279" s="75"/>
      <c r="L279" s="78">
        <v>0</v>
      </c>
      <c r="M279" s="75"/>
      <c r="N279" s="75"/>
      <c r="O279" s="175">
        <v>0.1</v>
      </c>
      <c r="P279" s="78">
        <f t="shared" si="76"/>
        <v>0</v>
      </c>
      <c r="Q279" s="646">
        <f t="shared" si="77"/>
        <v>0</v>
      </c>
      <c r="R279" s="175">
        <v>0.5</v>
      </c>
      <c r="S279" s="78">
        <f t="shared" si="69"/>
        <v>0</v>
      </c>
      <c r="T279" s="646">
        <f t="shared" si="70"/>
        <v>0</v>
      </c>
      <c r="U279" s="175">
        <v>0.4</v>
      </c>
      <c r="V279" s="78">
        <f t="shared" si="71"/>
        <v>0</v>
      </c>
      <c r="W279" s="646">
        <f t="shared" si="72"/>
        <v>0</v>
      </c>
      <c r="X279" s="74"/>
      <c r="Y279" s="75"/>
      <c r="Z279" s="75"/>
      <c r="AA279" s="160">
        <f t="shared" si="78"/>
        <v>0</v>
      </c>
      <c r="AB279" s="78">
        <v>0</v>
      </c>
      <c r="AC279" s="654">
        <v>0</v>
      </c>
      <c r="AD279" s="160">
        <f t="shared" si="79"/>
        <v>0</v>
      </c>
      <c r="AE279" s="75"/>
      <c r="AF279" s="655"/>
      <c r="AG279" s="160">
        <f t="shared" si="80"/>
        <v>0</v>
      </c>
      <c r="AH279" s="75"/>
      <c r="AI279" s="655"/>
      <c r="AJ279" s="160">
        <f t="shared" si="81"/>
        <v>0</v>
      </c>
      <c r="AK279" s="78"/>
      <c r="AL279" s="654"/>
      <c r="AM279" s="78"/>
      <c r="AN279" s="587">
        <f t="shared" si="74"/>
        <v>0</v>
      </c>
    </row>
    <row r="280" spans="1:40" s="152" customFormat="1" ht="13.2" hidden="1" customHeight="1" x14ac:dyDescent="0.25">
      <c r="A280" s="78">
        <v>19</v>
      </c>
      <c r="B280" s="588" t="s">
        <v>1102</v>
      </c>
      <c r="C280" s="593">
        <f t="shared" si="73"/>
        <v>0</v>
      </c>
      <c r="D280" s="78">
        <f t="shared" si="73"/>
        <v>0</v>
      </c>
      <c r="E280" s="78"/>
      <c r="F280" s="160">
        <f t="shared" si="75"/>
        <v>0</v>
      </c>
      <c r="G280" s="75"/>
      <c r="H280" s="75"/>
      <c r="I280" s="75"/>
      <c r="J280" s="75"/>
      <c r="K280" s="75"/>
      <c r="L280" s="78">
        <v>0</v>
      </c>
      <c r="M280" s="75"/>
      <c r="N280" s="75"/>
      <c r="O280" s="175">
        <v>0.1</v>
      </c>
      <c r="P280" s="78">
        <f t="shared" si="76"/>
        <v>0</v>
      </c>
      <c r="Q280" s="646">
        <f t="shared" si="77"/>
        <v>0</v>
      </c>
      <c r="R280" s="175">
        <v>0.5</v>
      </c>
      <c r="S280" s="78">
        <f t="shared" si="69"/>
        <v>0</v>
      </c>
      <c r="T280" s="646">
        <f t="shared" si="70"/>
        <v>0</v>
      </c>
      <c r="U280" s="175">
        <v>0.4</v>
      </c>
      <c r="V280" s="78">
        <f t="shared" si="71"/>
        <v>0</v>
      </c>
      <c r="W280" s="646">
        <f t="shared" si="72"/>
        <v>0</v>
      </c>
      <c r="X280" s="74"/>
      <c r="Y280" s="75"/>
      <c r="Z280" s="75">
        <v>0</v>
      </c>
      <c r="AA280" s="160">
        <f t="shared" si="78"/>
        <v>0</v>
      </c>
      <c r="AB280" s="78">
        <v>0</v>
      </c>
      <c r="AC280" s="654">
        <v>0</v>
      </c>
      <c r="AD280" s="160">
        <f t="shared" si="79"/>
        <v>0</v>
      </c>
      <c r="AE280" s="75"/>
      <c r="AF280" s="655"/>
      <c r="AG280" s="160">
        <f t="shared" si="80"/>
        <v>0</v>
      </c>
      <c r="AH280" s="75"/>
      <c r="AI280" s="655"/>
      <c r="AJ280" s="160">
        <f t="shared" si="81"/>
        <v>0</v>
      </c>
      <c r="AK280" s="78"/>
      <c r="AL280" s="654"/>
      <c r="AM280" s="78"/>
      <c r="AN280" s="587">
        <f t="shared" si="74"/>
        <v>0</v>
      </c>
    </row>
    <row r="281" spans="1:40" s="152" customFormat="1" ht="13.2" hidden="1" customHeight="1" x14ac:dyDescent="0.25">
      <c r="A281" s="78">
        <v>20</v>
      </c>
      <c r="B281" s="588" t="s">
        <v>1102</v>
      </c>
      <c r="C281" s="593">
        <f t="shared" si="73"/>
        <v>0</v>
      </c>
      <c r="D281" s="78">
        <f t="shared" si="73"/>
        <v>0</v>
      </c>
      <c r="E281" s="78"/>
      <c r="F281" s="160">
        <f t="shared" si="75"/>
        <v>0</v>
      </c>
      <c r="G281" s="75"/>
      <c r="H281" s="75"/>
      <c r="I281" s="75"/>
      <c r="J281" s="75"/>
      <c r="K281" s="75"/>
      <c r="L281" s="78">
        <v>0</v>
      </c>
      <c r="M281" s="75"/>
      <c r="N281" s="75"/>
      <c r="O281" s="175">
        <v>0.1</v>
      </c>
      <c r="P281" s="78">
        <f t="shared" si="76"/>
        <v>0</v>
      </c>
      <c r="Q281" s="646">
        <f t="shared" si="77"/>
        <v>0</v>
      </c>
      <c r="R281" s="175">
        <v>0.5</v>
      </c>
      <c r="S281" s="78">
        <f t="shared" si="69"/>
        <v>0</v>
      </c>
      <c r="T281" s="646">
        <f t="shared" si="70"/>
        <v>0</v>
      </c>
      <c r="U281" s="175">
        <v>0.4</v>
      </c>
      <c r="V281" s="78">
        <f t="shared" si="71"/>
        <v>0</v>
      </c>
      <c r="W281" s="646">
        <f t="shared" si="72"/>
        <v>0</v>
      </c>
      <c r="X281" s="74"/>
      <c r="Y281" s="75"/>
      <c r="Z281" s="75">
        <v>0</v>
      </c>
      <c r="AA281" s="160">
        <f t="shared" si="78"/>
        <v>0</v>
      </c>
      <c r="AB281" s="78">
        <v>0</v>
      </c>
      <c r="AC281" s="654">
        <v>0</v>
      </c>
      <c r="AD281" s="160">
        <f t="shared" si="79"/>
        <v>0</v>
      </c>
      <c r="AE281" s="75"/>
      <c r="AF281" s="655"/>
      <c r="AG281" s="160">
        <f t="shared" si="80"/>
        <v>0</v>
      </c>
      <c r="AH281" s="75"/>
      <c r="AI281" s="655"/>
      <c r="AJ281" s="160">
        <f t="shared" si="81"/>
        <v>0</v>
      </c>
      <c r="AK281" s="78"/>
      <c r="AL281" s="654"/>
      <c r="AM281" s="78"/>
      <c r="AN281" s="587">
        <f t="shared" si="74"/>
        <v>0</v>
      </c>
    </row>
    <row r="282" spans="1:40" s="152" customFormat="1" ht="26.4" hidden="1" customHeight="1" x14ac:dyDescent="0.25">
      <c r="A282" s="78">
        <v>21</v>
      </c>
      <c r="B282" s="588" t="s">
        <v>1102</v>
      </c>
      <c r="C282" s="593">
        <f t="shared" si="73"/>
        <v>0</v>
      </c>
      <c r="D282" s="78">
        <f t="shared" si="73"/>
        <v>0</v>
      </c>
      <c r="E282" s="78"/>
      <c r="F282" s="160">
        <f t="shared" si="75"/>
        <v>0</v>
      </c>
      <c r="G282" s="75"/>
      <c r="H282" s="75"/>
      <c r="I282" s="75"/>
      <c r="J282" s="75"/>
      <c r="K282" s="75"/>
      <c r="L282" s="78">
        <v>0</v>
      </c>
      <c r="M282" s="75"/>
      <c r="N282" s="75"/>
      <c r="O282" s="175">
        <v>0.1</v>
      </c>
      <c r="P282" s="78">
        <f t="shared" si="76"/>
        <v>0</v>
      </c>
      <c r="Q282" s="646">
        <f t="shared" si="77"/>
        <v>0</v>
      </c>
      <c r="R282" s="175">
        <v>0.5</v>
      </c>
      <c r="S282" s="78">
        <f t="shared" si="69"/>
        <v>0</v>
      </c>
      <c r="T282" s="646">
        <f t="shared" si="70"/>
        <v>0</v>
      </c>
      <c r="U282" s="175">
        <v>0.4</v>
      </c>
      <c r="V282" s="78">
        <f t="shared" si="71"/>
        <v>0</v>
      </c>
      <c r="W282" s="646">
        <f t="shared" si="72"/>
        <v>0</v>
      </c>
      <c r="X282" s="74"/>
      <c r="Y282" s="75">
        <v>2</v>
      </c>
      <c r="Z282" s="75">
        <v>2</v>
      </c>
      <c r="AA282" s="160">
        <f t="shared" si="78"/>
        <v>0</v>
      </c>
      <c r="AB282" s="78">
        <v>0</v>
      </c>
      <c r="AC282" s="654">
        <v>0</v>
      </c>
      <c r="AD282" s="160">
        <f t="shared" si="79"/>
        <v>0</v>
      </c>
      <c r="AE282" s="75"/>
      <c r="AF282" s="655"/>
      <c r="AG282" s="160">
        <f t="shared" si="80"/>
        <v>0</v>
      </c>
      <c r="AH282" s="75"/>
      <c r="AI282" s="655"/>
      <c r="AJ282" s="160">
        <f t="shared" si="81"/>
        <v>0</v>
      </c>
      <c r="AK282" s="78"/>
      <c r="AL282" s="654"/>
      <c r="AM282" s="78"/>
      <c r="AN282" s="587">
        <f t="shared" si="74"/>
        <v>0</v>
      </c>
    </row>
    <row r="283" spans="1:40" s="152" customFormat="1" ht="13.2" hidden="1" customHeight="1" x14ac:dyDescent="0.25">
      <c r="A283" s="78">
        <v>22</v>
      </c>
      <c r="B283" s="588" t="s">
        <v>1102</v>
      </c>
      <c r="C283" s="593">
        <f t="shared" si="73"/>
        <v>6</v>
      </c>
      <c r="D283" s="78">
        <f t="shared" si="73"/>
        <v>5</v>
      </c>
      <c r="E283" s="78">
        <v>1</v>
      </c>
      <c r="F283" s="160">
        <f t="shared" si="75"/>
        <v>4</v>
      </c>
      <c r="G283" s="75"/>
      <c r="H283" s="75"/>
      <c r="I283" s="75"/>
      <c r="J283" s="75"/>
      <c r="K283" s="75">
        <v>4</v>
      </c>
      <c r="L283" s="78">
        <v>0</v>
      </c>
      <c r="M283" s="75"/>
      <c r="N283" s="75"/>
      <c r="O283" s="175">
        <v>0.1</v>
      </c>
      <c r="P283" s="78">
        <f t="shared" si="76"/>
        <v>0.4</v>
      </c>
      <c r="Q283" s="646">
        <f t="shared" si="77"/>
        <v>0.4</v>
      </c>
      <c r="R283" s="175">
        <v>0.5</v>
      </c>
      <c r="S283" s="78">
        <f t="shared" si="69"/>
        <v>2</v>
      </c>
      <c r="T283" s="646">
        <f t="shared" si="70"/>
        <v>2</v>
      </c>
      <c r="U283" s="175">
        <v>0.4</v>
      </c>
      <c r="V283" s="78">
        <f t="shared" si="71"/>
        <v>1.6</v>
      </c>
      <c r="W283" s="646">
        <f t="shared" si="72"/>
        <v>-0.39999999999999991</v>
      </c>
      <c r="X283" s="74"/>
      <c r="Y283" s="75"/>
      <c r="Z283" s="75">
        <v>0</v>
      </c>
      <c r="AA283" s="160">
        <f t="shared" si="78"/>
        <v>0</v>
      </c>
      <c r="AB283" s="78">
        <v>0</v>
      </c>
      <c r="AC283" s="654">
        <v>0</v>
      </c>
      <c r="AD283" s="160">
        <f t="shared" si="79"/>
        <v>0</v>
      </c>
      <c r="AE283" s="75"/>
      <c r="AF283" s="655"/>
      <c r="AG283" s="160">
        <f t="shared" si="80"/>
        <v>0</v>
      </c>
      <c r="AH283" s="75"/>
      <c r="AI283" s="655"/>
      <c r="AJ283" s="160">
        <f t="shared" si="81"/>
        <v>0</v>
      </c>
      <c r="AK283" s="78"/>
      <c r="AL283" s="654"/>
      <c r="AM283" s="78"/>
      <c r="AN283" s="587">
        <f t="shared" si="74"/>
        <v>0</v>
      </c>
    </row>
    <row r="284" spans="1:40" s="152" customFormat="1" ht="13.2" hidden="1" customHeight="1" x14ac:dyDescent="0.25">
      <c r="A284" s="78">
        <v>23</v>
      </c>
      <c r="B284" s="588" t="s">
        <v>1102</v>
      </c>
      <c r="C284" s="593">
        <f t="shared" si="73"/>
        <v>0</v>
      </c>
      <c r="D284" s="78">
        <f t="shared" si="73"/>
        <v>0</v>
      </c>
      <c r="E284" s="78"/>
      <c r="F284" s="160">
        <f t="shared" si="75"/>
        <v>0</v>
      </c>
      <c r="G284" s="75"/>
      <c r="H284" s="75"/>
      <c r="I284" s="75"/>
      <c r="J284" s="75"/>
      <c r="K284" s="75"/>
      <c r="L284" s="78">
        <v>0</v>
      </c>
      <c r="M284" s="75"/>
      <c r="N284" s="75"/>
      <c r="O284" s="175">
        <v>0.1</v>
      </c>
      <c r="P284" s="78">
        <f t="shared" si="76"/>
        <v>0</v>
      </c>
      <c r="Q284" s="646">
        <f t="shared" si="77"/>
        <v>0</v>
      </c>
      <c r="R284" s="175">
        <v>0.5</v>
      </c>
      <c r="S284" s="78">
        <f t="shared" si="69"/>
        <v>0</v>
      </c>
      <c r="T284" s="646">
        <f t="shared" si="70"/>
        <v>0</v>
      </c>
      <c r="U284" s="175">
        <v>0.4</v>
      </c>
      <c r="V284" s="78">
        <f t="shared" si="71"/>
        <v>0</v>
      </c>
      <c r="W284" s="646">
        <f t="shared" si="72"/>
        <v>0</v>
      </c>
      <c r="X284" s="74"/>
      <c r="Y284" s="75"/>
      <c r="Z284" s="75"/>
      <c r="AA284" s="160">
        <f t="shared" si="78"/>
        <v>0</v>
      </c>
      <c r="AB284" s="78">
        <v>0</v>
      </c>
      <c r="AC284" s="654">
        <v>0</v>
      </c>
      <c r="AD284" s="160">
        <f t="shared" si="79"/>
        <v>0</v>
      </c>
      <c r="AE284" s="75"/>
      <c r="AF284" s="655"/>
      <c r="AG284" s="160">
        <f t="shared" si="80"/>
        <v>0</v>
      </c>
      <c r="AH284" s="75"/>
      <c r="AI284" s="655"/>
      <c r="AJ284" s="160">
        <f t="shared" si="81"/>
        <v>0</v>
      </c>
      <c r="AK284" s="78"/>
      <c r="AL284" s="654"/>
      <c r="AM284" s="78"/>
      <c r="AN284" s="587">
        <f t="shared" si="74"/>
        <v>0</v>
      </c>
    </row>
    <row r="285" spans="1:40" s="152" customFormat="1" ht="13.2" hidden="1" customHeight="1" x14ac:dyDescent="0.25">
      <c r="A285" s="78">
        <v>24</v>
      </c>
      <c r="B285" s="588" t="s">
        <v>1102</v>
      </c>
      <c r="C285" s="593">
        <f t="shared" si="73"/>
        <v>0</v>
      </c>
      <c r="D285" s="78">
        <f t="shared" si="73"/>
        <v>0</v>
      </c>
      <c r="E285" s="78"/>
      <c r="F285" s="160">
        <f t="shared" si="75"/>
        <v>0</v>
      </c>
      <c r="G285" s="75"/>
      <c r="H285" s="75"/>
      <c r="I285" s="75"/>
      <c r="J285" s="75"/>
      <c r="K285" s="75"/>
      <c r="L285" s="78">
        <v>0</v>
      </c>
      <c r="M285" s="75"/>
      <c r="N285" s="75"/>
      <c r="O285" s="175">
        <v>0.1</v>
      </c>
      <c r="P285" s="78">
        <f t="shared" si="76"/>
        <v>0</v>
      </c>
      <c r="Q285" s="646">
        <f t="shared" si="77"/>
        <v>0</v>
      </c>
      <c r="R285" s="175">
        <v>0.5</v>
      </c>
      <c r="S285" s="78">
        <f t="shared" si="69"/>
        <v>0</v>
      </c>
      <c r="T285" s="646">
        <f t="shared" si="70"/>
        <v>0</v>
      </c>
      <c r="U285" s="175">
        <v>0.4</v>
      </c>
      <c r="V285" s="78">
        <f t="shared" si="71"/>
        <v>0</v>
      </c>
      <c r="W285" s="646">
        <f t="shared" si="72"/>
        <v>0</v>
      </c>
      <c r="X285" s="74"/>
      <c r="Y285" s="75"/>
      <c r="Z285" s="75"/>
      <c r="AA285" s="160">
        <f t="shared" si="78"/>
        <v>0</v>
      </c>
      <c r="AB285" s="78">
        <v>0</v>
      </c>
      <c r="AC285" s="654">
        <v>0</v>
      </c>
      <c r="AD285" s="160">
        <f t="shared" si="79"/>
        <v>0</v>
      </c>
      <c r="AE285" s="75"/>
      <c r="AF285" s="655"/>
      <c r="AG285" s="160">
        <f t="shared" si="80"/>
        <v>0</v>
      </c>
      <c r="AH285" s="75"/>
      <c r="AI285" s="655"/>
      <c r="AJ285" s="160">
        <f t="shared" si="81"/>
        <v>0</v>
      </c>
      <c r="AK285" s="78"/>
      <c r="AL285" s="654"/>
      <c r="AM285" s="78"/>
      <c r="AN285" s="587">
        <f t="shared" si="74"/>
        <v>0</v>
      </c>
    </row>
    <row r="286" spans="1:40" s="152" customFormat="1" ht="13.2" hidden="1" customHeight="1" x14ac:dyDescent="0.25">
      <c r="A286" s="78">
        <v>25</v>
      </c>
      <c r="B286" s="588" t="s">
        <v>1102</v>
      </c>
      <c r="C286" s="593">
        <f t="shared" si="73"/>
        <v>0</v>
      </c>
      <c r="D286" s="78">
        <f t="shared" si="73"/>
        <v>0</v>
      </c>
      <c r="E286" s="78"/>
      <c r="F286" s="160">
        <f t="shared" si="75"/>
        <v>0</v>
      </c>
      <c r="G286" s="75"/>
      <c r="H286" s="75"/>
      <c r="I286" s="75"/>
      <c r="J286" s="75"/>
      <c r="K286" s="75"/>
      <c r="L286" s="78">
        <v>0</v>
      </c>
      <c r="M286" s="75"/>
      <c r="N286" s="75"/>
      <c r="O286" s="175">
        <v>0.1</v>
      </c>
      <c r="P286" s="78">
        <f t="shared" si="76"/>
        <v>0</v>
      </c>
      <c r="Q286" s="646">
        <f t="shared" si="77"/>
        <v>0</v>
      </c>
      <c r="R286" s="175">
        <v>0.5</v>
      </c>
      <c r="S286" s="78">
        <f t="shared" si="69"/>
        <v>0</v>
      </c>
      <c r="T286" s="646">
        <f t="shared" si="70"/>
        <v>0</v>
      </c>
      <c r="U286" s="175">
        <v>0.4</v>
      </c>
      <c r="V286" s="78">
        <f t="shared" si="71"/>
        <v>0</v>
      </c>
      <c r="W286" s="646">
        <f t="shared" si="72"/>
        <v>0</v>
      </c>
      <c r="X286" s="74"/>
      <c r="Y286" s="75"/>
      <c r="Z286" s="75"/>
      <c r="AA286" s="160">
        <f t="shared" si="78"/>
        <v>0</v>
      </c>
      <c r="AB286" s="78">
        <v>0</v>
      </c>
      <c r="AC286" s="654">
        <v>0</v>
      </c>
      <c r="AD286" s="160">
        <f t="shared" si="79"/>
        <v>0</v>
      </c>
      <c r="AE286" s="75"/>
      <c r="AF286" s="655"/>
      <c r="AG286" s="160">
        <f t="shared" si="80"/>
        <v>0</v>
      </c>
      <c r="AH286" s="75"/>
      <c r="AI286" s="655"/>
      <c r="AJ286" s="160">
        <f t="shared" si="81"/>
        <v>0</v>
      </c>
      <c r="AK286" s="78"/>
      <c r="AL286" s="654"/>
      <c r="AM286" s="78"/>
      <c r="AN286" s="587">
        <f t="shared" si="74"/>
        <v>0</v>
      </c>
    </row>
    <row r="287" spans="1:40" s="152" customFormat="1" ht="13.2" hidden="1" customHeight="1" x14ac:dyDescent="0.25">
      <c r="A287" s="78">
        <v>26</v>
      </c>
      <c r="B287" s="588" t="s">
        <v>1102</v>
      </c>
      <c r="C287" s="593">
        <f t="shared" si="73"/>
        <v>8</v>
      </c>
      <c r="D287" s="78">
        <f t="shared" si="73"/>
        <v>6</v>
      </c>
      <c r="E287" s="78">
        <v>2</v>
      </c>
      <c r="F287" s="160">
        <f t="shared" si="75"/>
        <v>4</v>
      </c>
      <c r="G287" s="75"/>
      <c r="H287" s="75"/>
      <c r="I287" s="75"/>
      <c r="J287" s="75"/>
      <c r="K287" s="75">
        <v>4</v>
      </c>
      <c r="L287" s="78">
        <v>0</v>
      </c>
      <c r="M287" s="75"/>
      <c r="N287" s="75"/>
      <c r="O287" s="175">
        <v>0.1</v>
      </c>
      <c r="P287" s="78">
        <f t="shared" si="76"/>
        <v>0.4</v>
      </c>
      <c r="Q287" s="646">
        <f t="shared" si="77"/>
        <v>0.4</v>
      </c>
      <c r="R287" s="175">
        <v>0.5</v>
      </c>
      <c r="S287" s="78">
        <f t="shared" si="69"/>
        <v>2</v>
      </c>
      <c r="T287" s="646">
        <f t="shared" si="70"/>
        <v>2</v>
      </c>
      <c r="U287" s="175">
        <v>0.4</v>
      </c>
      <c r="V287" s="78">
        <f t="shared" si="71"/>
        <v>1.6</v>
      </c>
      <c r="W287" s="646">
        <f t="shared" si="72"/>
        <v>-0.39999999999999991</v>
      </c>
      <c r="X287" s="74"/>
      <c r="Y287" s="75"/>
      <c r="Z287" s="75">
        <v>0</v>
      </c>
      <c r="AA287" s="160">
        <f t="shared" si="78"/>
        <v>0</v>
      </c>
      <c r="AB287" s="78">
        <v>0</v>
      </c>
      <c r="AC287" s="654">
        <v>0</v>
      </c>
      <c r="AD287" s="160">
        <f t="shared" si="79"/>
        <v>0</v>
      </c>
      <c r="AE287" s="75"/>
      <c r="AF287" s="655"/>
      <c r="AG287" s="160">
        <f t="shared" si="80"/>
        <v>0</v>
      </c>
      <c r="AH287" s="75"/>
      <c r="AI287" s="655"/>
      <c r="AJ287" s="160">
        <f t="shared" si="81"/>
        <v>0</v>
      </c>
      <c r="AK287" s="78"/>
      <c r="AL287" s="654"/>
      <c r="AM287" s="78"/>
      <c r="AN287" s="587">
        <f t="shared" si="74"/>
        <v>0</v>
      </c>
    </row>
    <row r="288" spans="1:40" s="152" customFormat="1" ht="13.2" hidden="1" customHeight="1" x14ac:dyDescent="0.25">
      <c r="A288" s="78">
        <v>27</v>
      </c>
      <c r="B288" s="588" t="s">
        <v>1102</v>
      </c>
      <c r="C288" s="593">
        <f t="shared" si="73"/>
        <v>0</v>
      </c>
      <c r="D288" s="78">
        <f t="shared" si="73"/>
        <v>0</v>
      </c>
      <c r="E288" s="78"/>
      <c r="F288" s="160">
        <f t="shared" si="75"/>
        <v>0</v>
      </c>
      <c r="G288" s="75"/>
      <c r="H288" s="75"/>
      <c r="I288" s="75"/>
      <c r="J288" s="75"/>
      <c r="K288" s="75"/>
      <c r="L288" s="78">
        <v>0</v>
      </c>
      <c r="M288" s="75"/>
      <c r="N288" s="75"/>
      <c r="O288" s="175">
        <v>0.1</v>
      </c>
      <c r="P288" s="78">
        <f t="shared" si="76"/>
        <v>0</v>
      </c>
      <c r="Q288" s="646">
        <f t="shared" si="77"/>
        <v>0</v>
      </c>
      <c r="R288" s="175">
        <v>0.5</v>
      </c>
      <c r="S288" s="78">
        <f t="shared" si="69"/>
        <v>0</v>
      </c>
      <c r="T288" s="646">
        <f t="shared" si="70"/>
        <v>0</v>
      </c>
      <c r="U288" s="175">
        <v>0.4</v>
      </c>
      <c r="V288" s="78">
        <f t="shared" si="71"/>
        <v>0</v>
      </c>
      <c r="W288" s="646">
        <f t="shared" si="72"/>
        <v>0</v>
      </c>
      <c r="X288" s="74"/>
      <c r="Y288" s="75"/>
      <c r="Z288" s="75"/>
      <c r="AA288" s="160">
        <f t="shared" si="78"/>
        <v>0</v>
      </c>
      <c r="AB288" s="78">
        <v>0</v>
      </c>
      <c r="AC288" s="654">
        <v>0</v>
      </c>
      <c r="AD288" s="160">
        <f t="shared" si="79"/>
        <v>0</v>
      </c>
      <c r="AE288" s="75"/>
      <c r="AF288" s="655"/>
      <c r="AG288" s="160">
        <f t="shared" si="80"/>
        <v>0</v>
      </c>
      <c r="AH288" s="75"/>
      <c r="AI288" s="655"/>
      <c r="AJ288" s="160">
        <f t="shared" si="81"/>
        <v>0</v>
      </c>
      <c r="AK288" s="78"/>
      <c r="AL288" s="654"/>
      <c r="AM288" s="78"/>
      <c r="AN288" s="587">
        <f t="shared" si="74"/>
        <v>0</v>
      </c>
    </row>
    <row r="289" spans="1:40" s="152" customFormat="1" ht="13.2" hidden="1" customHeight="1" x14ac:dyDescent="0.25">
      <c r="A289" s="78">
        <v>28</v>
      </c>
      <c r="B289" s="588" t="s">
        <v>1102</v>
      </c>
      <c r="C289" s="593">
        <f t="shared" si="73"/>
        <v>1</v>
      </c>
      <c r="D289" s="78">
        <f t="shared" si="73"/>
        <v>1</v>
      </c>
      <c r="E289" s="78"/>
      <c r="F289" s="160">
        <f t="shared" si="75"/>
        <v>1</v>
      </c>
      <c r="G289" s="75"/>
      <c r="H289" s="75"/>
      <c r="I289" s="75"/>
      <c r="J289" s="75"/>
      <c r="K289" s="75">
        <v>1</v>
      </c>
      <c r="L289" s="78">
        <v>0</v>
      </c>
      <c r="M289" s="75"/>
      <c r="N289" s="75"/>
      <c r="O289" s="175">
        <v>0.1</v>
      </c>
      <c r="P289" s="78">
        <f t="shared" si="76"/>
        <v>0.1</v>
      </c>
      <c r="Q289" s="646">
        <f t="shared" si="77"/>
        <v>0.1</v>
      </c>
      <c r="R289" s="175">
        <v>0.5</v>
      </c>
      <c r="S289" s="78">
        <f t="shared" si="69"/>
        <v>0.5</v>
      </c>
      <c r="T289" s="646">
        <f t="shared" si="70"/>
        <v>0.5</v>
      </c>
      <c r="U289" s="175">
        <v>0.4</v>
      </c>
      <c r="V289" s="78">
        <f t="shared" si="71"/>
        <v>0.4</v>
      </c>
      <c r="W289" s="646">
        <f t="shared" si="72"/>
        <v>-9.9999999999999978E-2</v>
      </c>
      <c r="X289" s="74"/>
      <c r="Y289" s="75"/>
      <c r="Z289" s="75">
        <v>0</v>
      </c>
      <c r="AA289" s="160">
        <f t="shared" si="78"/>
        <v>0</v>
      </c>
      <c r="AB289" s="78">
        <v>0</v>
      </c>
      <c r="AC289" s="654">
        <v>0</v>
      </c>
      <c r="AD289" s="160">
        <f t="shared" si="79"/>
        <v>0</v>
      </c>
      <c r="AE289" s="75"/>
      <c r="AF289" s="655"/>
      <c r="AG289" s="160">
        <f t="shared" si="80"/>
        <v>0</v>
      </c>
      <c r="AH289" s="75"/>
      <c r="AI289" s="655"/>
      <c r="AJ289" s="160">
        <f t="shared" si="81"/>
        <v>0</v>
      </c>
      <c r="AK289" s="78"/>
      <c r="AL289" s="654"/>
      <c r="AM289" s="78"/>
      <c r="AN289" s="587">
        <f t="shared" si="74"/>
        <v>0</v>
      </c>
    </row>
    <row r="290" spans="1:40" s="589" customFormat="1" ht="105.6" x14ac:dyDescent="0.25">
      <c r="A290" s="75">
        <v>6</v>
      </c>
      <c r="B290" s="588" t="s">
        <v>1103</v>
      </c>
      <c r="C290" s="593">
        <v>637</v>
      </c>
      <c r="D290" s="78">
        <f t="shared" si="73"/>
        <v>460</v>
      </c>
      <c r="E290" s="75">
        <v>83</v>
      </c>
      <c r="F290" s="160">
        <f t="shared" si="75"/>
        <v>377</v>
      </c>
      <c r="G290" s="75">
        <v>0</v>
      </c>
      <c r="H290" s="75">
        <v>4</v>
      </c>
      <c r="I290" s="75"/>
      <c r="J290" s="75"/>
      <c r="K290" s="75">
        <v>134</v>
      </c>
      <c r="L290" s="78">
        <v>239</v>
      </c>
      <c r="M290" s="75">
        <v>239</v>
      </c>
      <c r="N290" s="75">
        <v>0</v>
      </c>
      <c r="O290" s="175">
        <v>0.1</v>
      </c>
      <c r="P290" s="78">
        <f t="shared" si="76"/>
        <v>37.700000000000003</v>
      </c>
      <c r="Q290" s="646">
        <f t="shared" si="77"/>
        <v>37.700000000000003</v>
      </c>
      <c r="R290" s="175">
        <v>0.5</v>
      </c>
      <c r="S290" s="78">
        <f t="shared" si="69"/>
        <v>188.5</v>
      </c>
      <c r="T290" s="646">
        <f t="shared" si="70"/>
        <v>184.5</v>
      </c>
      <c r="U290" s="175">
        <v>0.4</v>
      </c>
      <c r="V290" s="78">
        <f t="shared" si="71"/>
        <v>150.80000000000001</v>
      </c>
      <c r="W290" s="646">
        <f>V290-K290+T290-AF290</f>
        <v>198.3</v>
      </c>
      <c r="X290" s="75">
        <v>0</v>
      </c>
      <c r="Y290" s="75">
        <v>0</v>
      </c>
      <c r="Z290" s="75">
        <v>0</v>
      </c>
      <c r="AA290" s="160">
        <f t="shared" si="78"/>
        <v>0</v>
      </c>
      <c r="AB290" s="78">
        <v>0</v>
      </c>
      <c r="AC290" s="654">
        <v>0</v>
      </c>
      <c r="AD290" s="160">
        <f t="shared" si="79"/>
        <v>26</v>
      </c>
      <c r="AE290" s="75">
        <v>23</v>
      </c>
      <c r="AF290" s="655">
        <v>3</v>
      </c>
      <c r="AG290" s="160">
        <f t="shared" si="80"/>
        <v>93</v>
      </c>
      <c r="AH290" s="75">
        <v>1</v>
      </c>
      <c r="AI290" s="655">
        <v>92</v>
      </c>
      <c r="AJ290" s="160">
        <f t="shared" si="81"/>
        <v>0</v>
      </c>
      <c r="AK290" s="75">
        <v>0</v>
      </c>
      <c r="AL290" s="655">
        <v>0</v>
      </c>
      <c r="AM290" s="78"/>
      <c r="AN290" s="587">
        <f t="shared" si="74"/>
        <v>119</v>
      </c>
    </row>
    <row r="291" spans="1:40" s="152" customFormat="1" ht="13.2" hidden="1" customHeight="1" x14ac:dyDescent="0.25">
      <c r="A291" s="75">
        <v>8</v>
      </c>
      <c r="B291" s="588" t="s">
        <v>1019</v>
      </c>
      <c r="C291" s="593">
        <f t="shared" si="73"/>
        <v>127</v>
      </c>
      <c r="D291" s="78">
        <f t="shared" si="73"/>
        <v>91</v>
      </c>
      <c r="E291" s="75">
        <v>36</v>
      </c>
      <c r="F291" s="160">
        <f t="shared" si="75"/>
        <v>55</v>
      </c>
      <c r="G291" s="75"/>
      <c r="H291" s="75">
        <v>3</v>
      </c>
      <c r="I291" s="75"/>
      <c r="J291" s="75"/>
      <c r="K291" s="75">
        <v>52</v>
      </c>
      <c r="L291" s="78">
        <v>0</v>
      </c>
      <c r="M291" s="75"/>
      <c r="N291" s="75"/>
      <c r="O291" s="175">
        <v>0.1</v>
      </c>
      <c r="P291" s="78">
        <f t="shared" si="76"/>
        <v>5.5</v>
      </c>
      <c r="Q291" s="646">
        <f t="shared" si="77"/>
        <v>5.5</v>
      </c>
      <c r="R291" s="175">
        <v>0.5</v>
      </c>
      <c r="S291" s="78">
        <f t="shared" si="69"/>
        <v>27.5</v>
      </c>
      <c r="T291" s="646">
        <f t="shared" si="70"/>
        <v>24.5</v>
      </c>
      <c r="U291" s="175">
        <v>0.4</v>
      </c>
      <c r="V291" s="78">
        <f t="shared" si="71"/>
        <v>22</v>
      </c>
      <c r="W291" s="646">
        <f t="shared" si="72"/>
        <v>-5.5</v>
      </c>
      <c r="X291" s="74"/>
      <c r="Y291" s="75"/>
      <c r="Z291" s="75"/>
      <c r="AA291" s="160">
        <f t="shared" si="78"/>
        <v>0</v>
      </c>
      <c r="AB291" s="78">
        <v>0</v>
      </c>
      <c r="AC291" s="654">
        <v>0</v>
      </c>
      <c r="AD291" s="160">
        <f t="shared" si="79"/>
        <v>18</v>
      </c>
      <c r="AE291" s="75">
        <v>15</v>
      </c>
      <c r="AF291" s="655">
        <v>3</v>
      </c>
      <c r="AG291" s="160">
        <f t="shared" si="80"/>
        <v>0</v>
      </c>
      <c r="AH291" s="75"/>
      <c r="AI291" s="655"/>
      <c r="AJ291" s="160">
        <f t="shared" si="81"/>
        <v>0</v>
      </c>
      <c r="AK291" s="78"/>
      <c r="AL291" s="654"/>
      <c r="AM291" s="78"/>
      <c r="AN291" s="587">
        <f t="shared" si="74"/>
        <v>18</v>
      </c>
    </row>
    <row r="292" spans="1:40" s="152" customFormat="1" ht="13.2" hidden="1" customHeight="1" x14ac:dyDescent="0.25">
      <c r="A292" s="75">
        <v>9</v>
      </c>
      <c r="B292" s="588" t="s">
        <v>1019</v>
      </c>
      <c r="C292" s="593">
        <f t="shared" si="73"/>
        <v>14</v>
      </c>
      <c r="D292" s="78">
        <f t="shared" si="73"/>
        <v>8</v>
      </c>
      <c r="E292" s="75">
        <v>6</v>
      </c>
      <c r="F292" s="160">
        <f t="shared" si="75"/>
        <v>2</v>
      </c>
      <c r="G292" s="75"/>
      <c r="H292" s="75"/>
      <c r="I292" s="75"/>
      <c r="J292" s="75"/>
      <c r="K292" s="75">
        <v>2</v>
      </c>
      <c r="L292" s="78">
        <v>0</v>
      </c>
      <c r="M292" s="75"/>
      <c r="N292" s="75"/>
      <c r="O292" s="175">
        <v>0.1</v>
      </c>
      <c r="P292" s="78">
        <f t="shared" si="76"/>
        <v>0.2</v>
      </c>
      <c r="Q292" s="646">
        <f t="shared" si="77"/>
        <v>0.2</v>
      </c>
      <c r="R292" s="175">
        <v>0.5</v>
      </c>
      <c r="S292" s="78">
        <f t="shared" si="69"/>
        <v>1</v>
      </c>
      <c r="T292" s="646">
        <f t="shared" si="70"/>
        <v>1</v>
      </c>
      <c r="U292" s="175">
        <v>0.4</v>
      </c>
      <c r="V292" s="78">
        <f t="shared" si="71"/>
        <v>0.8</v>
      </c>
      <c r="W292" s="646">
        <f t="shared" si="72"/>
        <v>-0.19999999999999996</v>
      </c>
      <c r="X292" s="75"/>
      <c r="Y292" s="75"/>
      <c r="Z292" s="75"/>
      <c r="AA292" s="160">
        <f t="shared" si="78"/>
        <v>0</v>
      </c>
      <c r="AB292" s="78">
        <v>0</v>
      </c>
      <c r="AC292" s="654">
        <v>0</v>
      </c>
      <c r="AD292" s="160">
        <f t="shared" si="79"/>
        <v>0</v>
      </c>
      <c r="AE292" s="75"/>
      <c r="AF292" s="655"/>
      <c r="AG292" s="160">
        <f t="shared" si="80"/>
        <v>0</v>
      </c>
      <c r="AH292" s="75"/>
      <c r="AI292" s="655"/>
      <c r="AJ292" s="160">
        <f t="shared" si="81"/>
        <v>0</v>
      </c>
      <c r="AK292" s="78"/>
      <c r="AL292" s="654"/>
      <c r="AM292" s="78"/>
      <c r="AN292" s="587">
        <f t="shared" si="74"/>
        <v>0</v>
      </c>
    </row>
    <row r="293" spans="1:40" s="152" customFormat="1" ht="13.2" hidden="1" customHeight="1" x14ac:dyDescent="0.25">
      <c r="A293" s="75">
        <v>10</v>
      </c>
      <c r="B293" s="588" t="s">
        <v>1019</v>
      </c>
      <c r="C293" s="593">
        <f t="shared" si="73"/>
        <v>2</v>
      </c>
      <c r="D293" s="78">
        <f t="shared" si="73"/>
        <v>1</v>
      </c>
      <c r="E293" s="75">
        <v>1</v>
      </c>
      <c r="F293" s="160">
        <f t="shared" si="75"/>
        <v>0</v>
      </c>
      <c r="G293" s="75"/>
      <c r="H293" s="75"/>
      <c r="I293" s="75"/>
      <c r="J293" s="75"/>
      <c r="K293" s="75"/>
      <c r="L293" s="78">
        <v>0</v>
      </c>
      <c r="M293" s="75"/>
      <c r="N293" s="75"/>
      <c r="O293" s="175">
        <v>0.1</v>
      </c>
      <c r="P293" s="78">
        <f t="shared" si="76"/>
        <v>0</v>
      </c>
      <c r="Q293" s="646">
        <f t="shared" si="77"/>
        <v>0</v>
      </c>
      <c r="R293" s="175">
        <v>0.5</v>
      </c>
      <c r="S293" s="78">
        <f t="shared" si="69"/>
        <v>0</v>
      </c>
      <c r="T293" s="646">
        <f t="shared" si="70"/>
        <v>0</v>
      </c>
      <c r="U293" s="175">
        <v>0.4</v>
      </c>
      <c r="V293" s="78">
        <f t="shared" si="71"/>
        <v>0</v>
      </c>
      <c r="W293" s="646">
        <f t="shared" si="72"/>
        <v>0</v>
      </c>
      <c r="X293" s="75"/>
      <c r="Y293" s="75"/>
      <c r="Z293" s="75"/>
      <c r="AA293" s="160">
        <f t="shared" si="78"/>
        <v>0</v>
      </c>
      <c r="AB293" s="78">
        <v>0</v>
      </c>
      <c r="AC293" s="654">
        <v>0</v>
      </c>
      <c r="AD293" s="160">
        <f t="shared" si="79"/>
        <v>1</v>
      </c>
      <c r="AE293" s="75">
        <v>1</v>
      </c>
      <c r="AF293" s="655"/>
      <c r="AG293" s="160">
        <f t="shared" si="80"/>
        <v>0</v>
      </c>
      <c r="AH293" s="75"/>
      <c r="AI293" s="655"/>
      <c r="AJ293" s="160">
        <f t="shared" si="81"/>
        <v>0</v>
      </c>
      <c r="AK293" s="78"/>
      <c r="AL293" s="654"/>
      <c r="AM293" s="78"/>
      <c r="AN293" s="587">
        <f t="shared" si="74"/>
        <v>1</v>
      </c>
    </row>
    <row r="294" spans="1:40" s="152" customFormat="1" ht="13.2" hidden="1" customHeight="1" x14ac:dyDescent="0.25">
      <c r="A294" s="75">
        <v>11</v>
      </c>
      <c r="B294" s="588" t="s">
        <v>1019</v>
      </c>
      <c r="C294" s="593">
        <f t="shared" si="73"/>
        <v>22</v>
      </c>
      <c r="D294" s="78">
        <f t="shared" si="73"/>
        <v>19</v>
      </c>
      <c r="E294" s="75">
        <v>3</v>
      </c>
      <c r="F294" s="160">
        <f t="shared" si="75"/>
        <v>16</v>
      </c>
      <c r="G294" s="75"/>
      <c r="H294" s="75"/>
      <c r="I294" s="75"/>
      <c r="J294" s="75"/>
      <c r="K294" s="75">
        <v>1</v>
      </c>
      <c r="L294" s="78">
        <v>15</v>
      </c>
      <c r="M294" s="75">
        <v>15</v>
      </c>
      <c r="N294" s="75"/>
      <c r="O294" s="175">
        <v>0.1</v>
      </c>
      <c r="P294" s="78">
        <f t="shared" si="76"/>
        <v>1.6</v>
      </c>
      <c r="Q294" s="646">
        <f t="shared" si="77"/>
        <v>1.6</v>
      </c>
      <c r="R294" s="175">
        <v>0.5</v>
      </c>
      <c r="S294" s="78">
        <f t="shared" si="69"/>
        <v>8</v>
      </c>
      <c r="T294" s="646">
        <f t="shared" si="70"/>
        <v>8</v>
      </c>
      <c r="U294" s="175">
        <v>0.4</v>
      </c>
      <c r="V294" s="78">
        <f t="shared" si="71"/>
        <v>6.4</v>
      </c>
      <c r="W294" s="646">
        <f t="shared" si="72"/>
        <v>13.4</v>
      </c>
      <c r="X294" s="74"/>
      <c r="Y294" s="75"/>
      <c r="Z294" s="75"/>
      <c r="AA294" s="160">
        <f t="shared" si="78"/>
        <v>0</v>
      </c>
      <c r="AB294" s="78">
        <v>0</v>
      </c>
      <c r="AC294" s="654">
        <v>0</v>
      </c>
      <c r="AD294" s="160">
        <f t="shared" si="79"/>
        <v>1</v>
      </c>
      <c r="AE294" s="75">
        <v>1</v>
      </c>
      <c r="AF294" s="655"/>
      <c r="AG294" s="160">
        <f t="shared" si="80"/>
        <v>1</v>
      </c>
      <c r="AH294" s="75"/>
      <c r="AI294" s="655">
        <v>1</v>
      </c>
      <c r="AJ294" s="160">
        <f t="shared" si="81"/>
        <v>0</v>
      </c>
      <c r="AK294" s="78"/>
      <c r="AL294" s="654"/>
      <c r="AM294" s="78"/>
      <c r="AN294" s="587">
        <f t="shared" si="74"/>
        <v>2</v>
      </c>
    </row>
    <row r="295" spans="1:40" s="152" customFormat="1" ht="13.2" hidden="1" customHeight="1" x14ac:dyDescent="0.25">
      <c r="A295" s="75">
        <v>12</v>
      </c>
      <c r="B295" s="588" t="s">
        <v>1019</v>
      </c>
      <c r="C295" s="593">
        <f t="shared" si="73"/>
        <v>262</v>
      </c>
      <c r="D295" s="78">
        <f t="shared" si="73"/>
        <v>245</v>
      </c>
      <c r="E295" s="75">
        <v>17</v>
      </c>
      <c r="F295" s="160">
        <f t="shared" si="75"/>
        <v>228</v>
      </c>
      <c r="G295" s="75"/>
      <c r="H295" s="75"/>
      <c r="I295" s="75"/>
      <c r="J295" s="75"/>
      <c r="K295" s="75">
        <v>42</v>
      </c>
      <c r="L295" s="78">
        <v>186</v>
      </c>
      <c r="M295" s="75">
        <v>186</v>
      </c>
      <c r="N295" s="75"/>
      <c r="O295" s="175">
        <v>0.1</v>
      </c>
      <c r="P295" s="78">
        <f t="shared" si="76"/>
        <v>22.8</v>
      </c>
      <c r="Q295" s="646">
        <f t="shared" si="77"/>
        <v>22.8</v>
      </c>
      <c r="R295" s="175">
        <v>0.5</v>
      </c>
      <c r="S295" s="78">
        <f t="shared" si="69"/>
        <v>114</v>
      </c>
      <c r="T295" s="646">
        <f t="shared" si="70"/>
        <v>114</v>
      </c>
      <c r="U295" s="175">
        <v>0.4</v>
      </c>
      <c r="V295" s="78">
        <f t="shared" si="71"/>
        <v>91.2</v>
      </c>
      <c r="W295" s="646">
        <f t="shared" si="72"/>
        <v>163.19999999999999</v>
      </c>
      <c r="X295" s="75"/>
      <c r="Y295" s="75"/>
      <c r="Z295" s="75"/>
      <c r="AA295" s="160">
        <f t="shared" si="78"/>
        <v>0</v>
      </c>
      <c r="AB295" s="78">
        <v>0</v>
      </c>
      <c r="AC295" s="654">
        <v>0</v>
      </c>
      <c r="AD295" s="160">
        <f t="shared" si="79"/>
        <v>3</v>
      </c>
      <c r="AE295" s="75">
        <v>3</v>
      </c>
      <c r="AF295" s="655"/>
      <c r="AG295" s="160">
        <f t="shared" si="80"/>
        <v>82</v>
      </c>
      <c r="AH295" s="75"/>
      <c r="AI295" s="655">
        <v>82</v>
      </c>
      <c r="AJ295" s="160">
        <f t="shared" si="81"/>
        <v>0</v>
      </c>
      <c r="AK295" s="78"/>
      <c r="AL295" s="654"/>
      <c r="AM295" s="78"/>
      <c r="AN295" s="587">
        <f t="shared" si="74"/>
        <v>85</v>
      </c>
    </row>
    <row r="296" spans="1:40" s="152" customFormat="1" ht="13.2" hidden="1" customHeight="1" x14ac:dyDescent="0.25">
      <c r="A296" s="75">
        <v>13</v>
      </c>
      <c r="B296" s="588" t="s">
        <v>1019</v>
      </c>
      <c r="C296" s="593">
        <f t="shared" si="73"/>
        <v>23</v>
      </c>
      <c r="D296" s="78">
        <f t="shared" si="73"/>
        <v>20</v>
      </c>
      <c r="E296" s="75">
        <v>3</v>
      </c>
      <c r="F296" s="160">
        <f t="shared" si="75"/>
        <v>17</v>
      </c>
      <c r="G296" s="75"/>
      <c r="H296" s="75"/>
      <c r="I296" s="75"/>
      <c r="J296" s="75"/>
      <c r="K296" s="75">
        <v>6</v>
      </c>
      <c r="L296" s="78">
        <v>11</v>
      </c>
      <c r="M296" s="75">
        <v>11</v>
      </c>
      <c r="N296" s="75"/>
      <c r="O296" s="175">
        <v>0.1</v>
      </c>
      <c r="P296" s="78">
        <f t="shared" si="76"/>
        <v>1.7000000000000002</v>
      </c>
      <c r="Q296" s="646">
        <f t="shared" si="77"/>
        <v>1.7000000000000002</v>
      </c>
      <c r="R296" s="175">
        <v>0.5</v>
      </c>
      <c r="S296" s="78">
        <f t="shared" si="69"/>
        <v>8.5</v>
      </c>
      <c r="T296" s="646">
        <f t="shared" si="70"/>
        <v>8.5</v>
      </c>
      <c r="U296" s="175">
        <v>0.4</v>
      </c>
      <c r="V296" s="78">
        <f t="shared" si="71"/>
        <v>6.8000000000000007</v>
      </c>
      <c r="W296" s="646">
        <f t="shared" si="72"/>
        <v>9.3000000000000007</v>
      </c>
      <c r="X296" s="75"/>
      <c r="Y296" s="75"/>
      <c r="Z296" s="75"/>
      <c r="AA296" s="160">
        <f t="shared" si="78"/>
        <v>0</v>
      </c>
      <c r="AB296" s="78">
        <v>0</v>
      </c>
      <c r="AC296" s="654">
        <v>0</v>
      </c>
      <c r="AD296" s="160">
        <f t="shared" si="79"/>
        <v>0</v>
      </c>
      <c r="AE296" s="75"/>
      <c r="AF296" s="655"/>
      <c r="AG296" s="160">
        <f t="shared" si="80"/>
        <v>7</v>
      </c>
      <c r="AH296" s="75">
        <v>1</v>
      </c>
      <c r="AI296" s="655">
        <v>6</v>
      </c>
      <c r="AJ296" s="160">
        <f t="shared" si="81"/>
        <v>0</v>
      </c>
      <c r="AK296" s="78"/>
      <c r="AL296" s="654"/>
      <c r="AM296" s="78"/>
      <c r="AN296" s="587">
        <f t="shared" si="74"/>
        <v>7</v>
      </c>
    </row>
    <row r="297" spans="1:40" s="152" customFormat="1" ht="13.2" hidden="1" customHeight="1" x14ac:dyDescent="0.25">
      <c r="A297" s="75">
        <v>14</v>
      </c>
      <c r="B297" s="588" t="s">
        <v>1019</v>
      </c>
      <c r="C297" s="593">
        <f t="shared" si="73"/>
        <v>22</v>
      </c>
      <c r="D297" s="78">
        <f t="shared" si="73"/>
        <v>20</v>
      </c>
      <c r="E297" s="75">
        <v>2</v>
      </c>
      <c r="F297" s="160">
        <f t="shared" si="75"/>
        <v>18</v>
      </c>
      <c r="G297" s="75"/>
      <c r="H297" s="75"/>
      <c r="I297" s="75"/>
      <c r="J297" s="75"/>
      <c r="K297" s="75">
        <v>5</v>
      </c>
      <c r="L297" s="78">
        <v>13</v>
      </c>
      <c r="M297" s="75">
        <v>13</v>
      </c>
      <c r="N297" s="75"/>
      <c r="O297" s="175">
        <v>0.1</v>
      </c>
      <c r="P297" s="78">
        <f t="shared" si="76"/>
        <v>1.8</v>
      </c>
      <c r="Q297" s="646">
        <f t="shared" si="77"/>
        <v>1.8</v>
      </c>
      <c r="R297" s="175">
        <v>0.5</v>
      </c>
      <c r="S297" s="78">
        <f t="shared" si="69"/>
        <v>9</v>
      </c>
      <c r="T297" s="646">
        <f t="shared" si="70"/>
        <v>9</v>
      </c>
      <c r="U297" s="175">
        <v>0.4</v>
      </c>
      <c r="V297" s="78">
        <f t="shared" si="71"/>
        <v>7.2</v>
      </c>
      <c r="W297" s="646">
        <f t="shared" si="72"/>
        <v>11.2</v>
      </c>
      <c r="X297" s="75"/>
      <c r="Y297" s="75"/>
      <c r="Z297" s="75"/>
      <c r="AA297" s="160">
        <f t="shared" si="78"/>
        <v>0</v>
      </c>
      <c r="AB297" s="78">
        <v>0</v>
      </c>
      <c r="AC297" s="654">
        <v>0</v>
      </c>
      <c r="AD297" s="160">
        <f t="shared" si="79"/>
        <v>0</v>
      </c>
      <c r="AE297" s="75"/>
      <c r="AF297" s="655"/>
      <c r="AG297" s="160">
        <f t="shared" si="80"/>
        <v>0</v>
      </c>
      <c r="AH297" s="75"/>
      <c r="AI297" s="655"/>
      <c r="AJ297" s="160">
        <f t="shared" si="81"/>
        <v>0</v>
      </c>
      <c r="AK297" s="78"/>
      <c r="AL297" s="654"/>
      <c r="AM297" s="78"/>
      <c r="AN297" s="587">
        <f t="shared" si="74"/>
        <v>0</v>
      </c>
    </row>
    <row r="298" spans="1:40" s="152" customFormat="1" ht="13.2" hidden="1" customHeight="1" x14ac:dyDescent="0.25">
      <c r="A298" s="75">
        <v>15</v>
      </c>
      <c r="B298" s="588" t="s">
        <v>1019</v>
      </c>
      <c r="C298" s="593">
        <f t="shared" si="73"/>
        <v>15</v>
      </c>
      <c r="D298" s="78">
        <f t="shared" si="73"/>
        <v>13</v>
      </c>
      <c r="E298" s="75">
        <v>2</v>
      </c>
      <c r="F298" s="160">
        <f t="shared" si="75"/>
        <v>11</v>
      </c>
      <c r="G298" s="75"/>
      <c r="H298" s="75"/>
      <c r="I298" s="75"/>
      <c r="J298" s="75"/>
      <c r="K298" s="75"/>
      <c r="L298" s="78">
        <v>11</v>
      </c>
      <c r="M298" s="75">
        <v>11</v>
      </c>
      <c r="N298" s="75"/>
      <c r="O298" s="175">
        <v>0.1</v>
      </c>
      <c r="P298" s="78">
        <f t="shared" si="76"/>
        <v>1.1000000000000001</v>
      </c>
      <c r="Q298" s="646">
        <f t="shared" si="77"/>
        <v>1.1000000000000001</v>
      </c>
      <c r="R298" s="175">
        <v>0.5</v>
      </c>
      <c r="S298" s="78">
        <f t="shared" si="69"/>
        <v>5.5</v>
      </c>
      <c r="T298" s="646">
        <f t="shared" si="70"/>
        <v>5.5</v>
      </c>
      <c r="U298" s="175">
        <v>0.4</v>
      </c>
      <c r="V298" s="78">
        <f t="shared" si="71"/>
        <v>4.4000000000000004</v>
      </c>
      <c r="W298" s="646">
        <f t="shared" si="72"/>
        <v>9.9</v>
      </c>
      <c r="X298" s="75"/>
      <c r="Y298" s="75"/>
      <c r="Z298" s="75"/>
      <c r="AA298" s="160">
        <f t="shared" si="78"/>
        <v>0</v>
      </c>
      <c r="AB298" s="78">
        <v>0</v>
      </c>
      <c r="AC298" s="654">
        <v>0</v>
      </c>
      <c r="AD298" s="160">
        <f t="shared" si="79"/>
        <v>0</v>
      </c>
      <c r="AE298" s="75"/>
      <c r="AF298" s="655"/>
      <c r="AG298" s="160">
        <f t="shared" si="80"/>
        <v>0</v>
      </c>
      <c r="AH298" s="75"/>
      <c r="AI298" s="655"/>
      <c r="AJ298" s="160">
        <f t="shared" si="81"/>
        <v>0</v>
      </c>
      <c r="AK298" s="78"/>
      <c r="AL298" s="654"/>
      <c r="AM298" s="78"/>
      <c r="AN298" s="587">
        <f t="shared" si="74"/>
        <v>0</v>
      </c>
    </row>
    <row r="299" spans="1:40" s="152" customFormat="1" ht="13.2" hidden="1" customHeight="1" x14ac:dyDescent="0.25">
      <c r="A299" s="75">
        <v>16</v>
      </c>
      <c r="B299" s="588" t="s">
        <v>1019</v>
      </c>
      <c r="C299" s="593">
        <f t="shared" si="73"/>
        <v>3</v>
      </c>
      <c r="D299" s="78">
        <f t="shared" si="73"/>
        <v>3</v>
      </c>
      <c r="E299" s="75"/>
      <c r="F299" s="160">
        <f t="shared" si="75"/>
        <v>3</v>
      </c>
      <c r="G299" s="75"/>
      <c r="H299" s="75"/>
      <c r="I299" s="75"/>
      <c r="J299" s="75"/>
      <c r="K299" s="75">
        <v>2</v>
      </c>
      <c r="L299" s="78">
        <v>1</v>
      </c>
      <c r="M299" s="75">
        <v>1</v>
      </c>
      <c r="N299" s="75"/>
      <c r="O299" s="175">
        <v>0.1</v>
      </c>
      <c r="P299" s="78">
        <f t="shared" si="76"/>
        <v>0.30000000000000004</v>
      </c>
      <c r="Q299" s="646">
        <f t="shared" si="77"/>
        <v>0.30000000000000004</v>
      </c>
      <c r="R299" s="175">
        <v>0.5</v>
      </c>
      <c r="S299" s="78">
        <f t="shared" si="69"/>
        <v>1.5</v>
      </c>
      <c r="T299" s="646">
        <f t="shared" si="70"/>
        <v>1.5</v>
      </c>
      <c r="U299" s="175">
        <v>0.4</v>
      </c>
      <c r="V299" s="78">
        <f t="shared" si="71"/>
        <v>1.2000000000000002</v>
      </c>
      <c r="W299" s="646">
        <f t="shared" si="72"/>
        <v>0.70000000000000018</v>
      </c>
      <c r="X299" s="75"/>
      <c r="Y299" s="75"/>
      <c r="Z299" s="75"/>
      <c r="AA299" s="160">
        <f t="shared" si="78"/>
        <v>0</v>
      </c>
      <c r="AB299" s="78">
        <v>0</v>
      </c>
      <c r="AC299" s="654">
        <v>0</v>
      </c>
      <c r="AD299" s="160">
        <f t="shared" si="79"/>
        <v>0</v>
      </c>
      <c r="AE299" s="75"/>
      <c r="AF299" s="655"/>
      <c r="AG299" s="160">
        <f t="shared" si="80"/>
        <v>1</v>
      </c>
      <c r="AH299" s="75"/>
      <c r="AI299" s="655">
        <v>1</v>
      </c>
      <c r="AJ299" s="160">
        <f t="shared" si="81"/>
        <v>0</v>
      </c>
      <c r="AK299" s="78"/>
      <c r="AL299" s="654"/>
      <c r="AM299" s="78"/>
      <c r="AN299" s="587">
        <f t="shared" si="74"/>
        <v>1</v>
      </c>
    </row>
    <row r="300" spans="1:40" s="152" customFormat="1" ht="13.2" hidden="1" customHeight="1" x14ac:dyDescent="0.25">
      <c r="A300" s="75">
        <v>17</v>
      </c>
      <c r="B300" s="588" t="s">
        <v>1019</v>
      </c>
      <c r="C300" s="593">
        <f t="shared" si="73"/>
        <v>25</v>
      </c>
      <c r="D300" s="78">
        <f t="shared" si="73"/>
        <v>21</v>
      </c>
      <c r="E300" s="75">
        <v>4</v>
      </c>
      <c r="F300" s="160">
        <f t="shared" si="75"/>
        <v>17</v>
      </c>
      <c r="G300" s="75"/>
      <c r="H300" s="75">
        <v>1</v>
      </c>
      <c r="I300" s="75"/>
      <c r="J300" s="75"/>
      <c r="K300" s="75">
        <v>14</v>
      </c>
      <c r="L300" s="78">
        <v>2</v>
      </c>
      <c r="M300" s="75">
        <v>2</v>
      </c>
      <c r="N300" s="78"/>
      <c r="O300" s="175">
        <v>0.1</v>
      </c>
      <c r="P300" s="78">
        <f t="shared" si="76"/>
        <v>1.7000000000000002</v>
      </c>
      <c r="Q300" s="646">
        <f t="shared" si="77"/>
        <v>1.7000000000000002</v>
      </c>
      <c r="R300" s="175">
        <v>0.5</v>
      </c>
      <c r="S300" s="78">
        <f t="shared" si="69"/>
        <v>8.5</v>
      </c>
      <c r="T300" s="646">
        <f t="shared" si="70"/>
        <v>7.5</v>
      </c>
      <c r="U300" s="175">
        <v>0.4</v>
      </c>
      <c r="V300" s="78">
        <f t="shared" si="71"/>
        <v>6.8000000000000007</v>
      </c>
      <c r="W300" s="646">
        <f t="shared" si="72"/>
        <v>0.30000000000000071</v>
      </c>
      <c r="X300" s="78"/>
      <c r="Y300" s="78"/>
      <c r="Z300" s="78"/>
      <c r="AA300" s="160">
        <f t="shared" si="78"/>
        <v>0</v>
      </c>
      <c r="AB300" s="78">
        <v>0</v>
      </c>
      <c r="AC300" s="654">
        <v>0</v>
      </c>
      <c r="AD300" s="160">
        <f t="shared" si="79"/>
        <v>1</v>
      </c>
      <c r="AE300" s="75">
        <v>1</v>
      </c>
      <c r="AF300" s="654"/>
      <c r="AG300" s="160">
        <f t="shared" si="80"/>
        <v>2</v>
      </c>
      <c r="AH300" s="78"/>
      <c r="AI300" s="655">
        <v>2</v>
      </c>
      <c r="AJ300" s="160">
        <f t="shared" si="81"/>
        <v>0</v>
      </c>
      <c r="AK300" s="78"/>
      <c r="AL300" s="654"/>
      <c r="AM300" s="78"/>
      <c r="AN300" s="587">
        <f t="shared" si="74"/>
        <v>3</v>
      </c>
    </row>
    <row r="301" spans="1:40" s="152" customFormat="1" ht="13.2" hidden="1" customHeight="1" x14ac:dyDescent="0.25">
      <c r="A301" s="75">
        <v>18</v>
      </c>
      <c r="B301" s="588" t="s">
        <v>1019</v>
      </c>
      <c r="C301" s="593">
        <f t="shared" si="73"/>
        <v>0</v>
      </c>
      <c r="D301" s="78">
        <f t="shared" si="73"/>
        <v>0</v>
      </c>
      <c r="E301" s="75"/>
      <c r="F301" s="160">
        <f t="shared" si="75"/>
        <v>0</v>
      </c>
      <c r="G301" s="75"/>
      <c r="H301" s="75"/>
      <c r="I301" s="75"/>
      <c r="J301" s="75"/>
      <c r="K301" s="75"/>
      <c r="L301" s="78">
        <v>0</v>
      </c>
      <c r="M301" s="75"/>
      <c r="N301" s="78"/>
      <c r="O301" s="175">
        <v>0.1</v>
      </c>
      <c r="P301" s="78">
        <f t="shared" si="76"/>
        <v>0</v>
      </c>
      <c r="Q301" s="646">
        <f t="shared" si="77"/>
        <v>0</v>
      </c>
      <c r="R301" s="175">
        <v>0.5</v>
      </c>
      <c r="S301" s="78">
        <f t="shared" si="69"/>
        <v>0</v>
      </c>
      <c r="T301" s="646">
        <f t="shared" si="70"/>
        <v>0</v>
      </c>
      <c r="U301" s="175">
        <v>0.4</v>
      </c>
      <c r="V301" s="78">
        <f t="shared" si="71"/>
        <v>0</v>
      </c>
      <c r="W301" s="646">
        <f t="shared" si="72"/>
        <v>0</v>
      </c>
      <c r="X301" s="78"/>
      <c r="Y301" s="78"/>
      <c r="Z301" s="78"/>
      <c r="AA301" s="160">
        <f t="shared" si="78"/>
        <v>0</v>
      </c>
      <c r="AB301" s="78">
        <v>0</v>
      </c>
      <c r="AC301" s="654">
        <v>0</v>
      </c>
      <c r="AD301" s="160">
        <f t="shared" si="79"/>
        <v>0</v>
      </c>
      <c r="AE301" s="75"/>
      <c r="AF301" s="654"/>
      <c r="AG301" s="160">
        <f t="shared" si="80"/>
        <v>0</v>
      </c>
      <c r="AH301" s="78"/>
      <c r="AI301" s="655"/>
      <c r="AJ301" s="160">
        <f t="shared" si="81"/>
        <v>0</v>
      </c>
      <c r="AK301" s="78"/>
      <c r="AL301" s="654"/>
      <c r="AM301" s="78"/>
      <c r="AN301" s="587">
        <f t="shared" si="74"/>
        <v>0</v>
      </c>
    </row>
    <row r="302" spans="1:40" s="152" customFormat="1" ht="13.2" hidden="1" customHeight="1" x14ac:dyDescent="0.25">
      <c r="A302" s="75">
        <v>19</v>
      </c>
      <c r="B302" s="588" t="s">
        <v>1019</v>
      </c>
      <c r="C302" s="593">
        <f t="shared" si="73"/>
        <v>21</v>
      </c>
      <c r="D302" s="78">
        <f t="shared" si="73"/>
        <v>14</v>
      </c>
      <c r="E302" s="75">
        <v>7</v>
      </c>
      <c r="F302" s="160">
        <f t="shared" si="75"/>
        <v>7</v>
      </c>
      <c r="G302" s="75"/>
      <c r="H302" s="75"/>
      <c r="I302" s="75"/>
      <c r="J302" s="75"/>
      <c r="K302" s="75">
        <v>7</v>
      </c>
      <c r="L302" s="78">
        <v>0</v>
      </c>
      <c r="M302" s="75"/>
      <c r="N302" s="78"/>
      <c r="O302" s="175">
        <v>0.1</v>
      </c>
      <c r="P302" s="78">
        <f t="shared" si="76"/>
        <v>0.70000000000000007</v>
      </c>
      <c r="Q302" s="646">
        <f t="shared" si="77"/>
        <v>0.70000000000000007</v>
      </c>
      <c r="R302" s="175">
        <v>0.5</v>
      </c>
      <c r="S302" s="78">
        <f t="shared" si="69"/>
        <v>3.5</v>
      </c>
      <c r="T302" s="646">
        <f t="shared" si="70"/>
        <v>3.5</v>
      </c>
      <c r="U302" s="175">
        <v>0.4</v>
      </c>
      <c r="V302" s="78">
        <f t="shared" si="71"/>
        <v>2.8000000000000003</v>
      </c>
      <c r="W302" s="646">
        <f t="shared" si="72"/>
        <v>-0.69999999999999929</v>
      </c>
      <c r="X302" s="78"/>
      <c r="Y302" s="78"/>
      <c r="Z302" s="78"/>
      <c r="AA302" s="160">
        <f t="shared" si="78"/>
        <v>0</v>
      </c>
      <c r="AB302" s="78">
        <v>0</v>
      </c>
      <c r="AC302" s="654">
        <v>0</v>
      </c>
      <c r="AD302" s="160">
        <f t="shared" si="79"/>
        <v>2</v>
      </c>
      <c r="AE302" s="75">
        <v>2</v>
      </c>
      <c r="AF302" s="654"/>
      <c r="AG302" s="160">
        <f t="shared" si="80"/>
        <v>0</v>
      </c>
      <c r="AH302" s="78"/>
      <c r="AI302" s="655"/>
      <c r="AJ302" s="160">
        <f t="shared" si="81"/>
        <v>0</v>
      </c>
      <c r="AK302" s="78"/>
      <c r="AL302" s="654"/>
      <c r="AM302" s="78"/>
      <c r="AN302" s="587">
        <f t="shared" si="74"/>
        <v>2</v>
      </c>
    </row>
    <row r="303" spans="1:40" s="152" customFormat="1" ht="13.2" hidden="1" customHeight="1" x14ac:dyDescent="0.25">
      <c r="A303" s="75">
        <v>20</v>
      </c>
      <c r="B303" s="588" t="s">
        <v>1019</v>
      </c>
      <c r="C303" s="593">
        <f t="shared" si="73"/>
        <v>6</v>
      </c>
      <c r="D303" s="78">
        <f t="shared" si="73"/>
        <v>4</v>
      </c>
      <c r="E303" s="75">
        <v>2</v>
      </c>
      <c r="F303" s="160">
        <f t="shared" si="75"/>
        <v>2</v>
      </c>
      <c r="G303" s="75"/>
      <c r="H303" s="75"/>
      <c r="I303" s="75"/>
      <c r="J303" s="75"/>
      <c r="K303" s="75">
        <v>2</v>
      </c>
      <c r="L303" s="78">
        <v>0</v>
      </c>
      <c r="M303" s="75"/>
      <c r="N303" s="78"/>
      <c r="O303" s="175">
        <v>0.1</v>
      </c>
      <c r="P303" s="78">
        <f t="shared" si="76"/>
        <v>0.2</v>
      </c>
      <c r="Q303" s="646">
        <f t="shared" si="77"/>
        <v>0.2</v>
      </c>
      <c r="R303" s="175">
        <v>0.5</v>
      </c>
      <c r="S303" s="78">
        <f t="shared" ref="S303:S366" si="82">R303*F303</f>
        <v>1</v>
      </c>
      <c r="T303" s="646">
        <f t="shared" ref="T303:T366" si="83">S303-H303</f>
        <v>1</v>
      </c>
      <c r="U303" s="175">
        <v>0.4</v>
      </c>
      <c r="V303" s="78">
        <f t="shared" ref="V303:V366" si="84">U303*F303</f>
        <v>0.8</v>
      </c>
      <c r="W303" s="646">
        <f t="shared" ref="W303:W366" si="85">V303-K303+T303</f>
        <v>-0.19999999999999996</v>
      </c>
      <c r="X303" s="78"/>
      <c r="Y303" s="78"/>
      <c r="Z303" s="78"/>
      <c r="AA303" s="160">
        <f t="shared" si="78"/>
        <v>0</v>
      </c>
      <c r="AB303" s="78">
        <v>0</v>
      </c>
      <c r="AC303" s="654">
        <v>0</v>
      </c>
      <c r="AD303" s="160">
        <f t="shared" si="79"/>
        <v>0</v>
      </c>
      <c r="AE303" s="75"/>
      <c r="AF303" s="654"/>
      <c r="AG303" s="160">
        <f t="shared" si="80"/>
        <v>0</v>
      </c>
      <c r="AH303" s="78"/>
      <c r="AI303" s="655"/>
      <c r="AJ303" s="160">
        <f t="shared" si="81"/>
        <v>0</v>
      </c>
      <c r="AK303" s="78"/>
      <c r="AL303" s="654"/>
      <c r="AM303" s="78"/>
      <c r="AN303" s="587">
        <f t="shared" si="74"/>
        <v>0</v>
      </c>
    </row>
    <row r="304" spans="1:40" s="152" customFormat="1" ht="13.2" hidden="1" customHeight="1" x14ac:dyDescent="0.25">
      <c r="A304" s="75">
        <v>21</v>
      </c>
      <c r="B304" s="588" t="s">
        <v>1019</v>
      </c>
      <c r="C304" s="593">
        <f t="shared" si="73"/>
        <v>1</v>
      </c>
      <c r="D304" s="78">
        <f t="shared" si="73"/>
        <v>1</v>
      </c>
      <c r="E304" s="75"/>
      <c r="F304" s="160">
        <f t="shared" si="75"/>
        <v>1</v>
      </c>
      <c r="G304" s="75"/>
      <c r="H304" s="75"/>
      <c r="I304" s="75"/>
      <c r="J304" s="75"/>
      <c r="K304" s="75">
        <v>1</v>
      </c>
      <c r="L304" s="78">
        <v>0</v>
      </c>
      <c r="M304" s="75"/>
      <c r="N304" s="78"/>
      <c r="O304" s="175">
        <v>0.1</v>
      </c>
      <c r="P304" s="78">
        <f t="shared" si="76"/>
        <v>0.1</v>
      </c>
      <c r="Q304" s="646">
        <f t="shared" si="77"/>
        <v>0.1</v>
      </c>
      <c r="R304" s="175">
        <v>0.5</v>
      </c>
      <c r="S304" s="78">
        <f t="shared" si="82"/>
        <v>0.5</v>
      </c>
      <c r="T304" s="646">
        <f t="shared" si="83"/>
        <v>0.5</v>
      </c>
      <c r="U304" s="175">
        <v>0.4</v>
      </c>
      <c r="V304" s="78">
        <f t="shared" si="84"/>
        <v>0.4</v>
      </c>
      <c r="W304" s="646">
        <f t="shared" si="85"/>
        <v>-9.9999999999999978E-2</v>
      </c>
      <c r="X304" s="78"/>
      <c r="Y304" s="78"/>
      <c r="Z304" s="78"/>
      <c r="AA304" s="160">
        <f t="shared" si="78"/>
        <v>0</v>
      </c>
      <c r="AB304" s="78">
        <v>0</v>
      </c>
      <c r="AC304" s="654">
        <v>0</v>
      </c>
      <c r="AD304" s="160">
        <f t="shared" si="79"/>
        <v>0</v>
      </c>
      <c r="AE304" s="75"/>
      <c r="AF304" s="654"/>
      <c r="AG304" s="160">
        <f t="shared" si="80"/>
        <v>0</v>
      </c>
      <c r="AH304" s="78"/>
      <c r="AI304" s="655"/>
      <c r="AJ304" s="160">
        <f t="shared" si="81"/>
        <v>0</v>
      </c>
      <c r="AK304" s="78"/>
      <c r="AL304" s="654"/>
      <c r="AM304" s="78"/>
      <c r="AN304" s="587">
        <f t="shared" si="74"/>
        <v>0</v>
      </c>
    </row>
    <row r="305" spans="1:40" s="589" customFormat="1" ht="66" x14ac:dyDescent="0.25">
      <c r="A305" s="78">
        <v>7</v>
      </c>
      <c r="B305" s="588" t="s">
        <v>1104</v>
      </c>
      <c r="C305" s="593">
        <v>149</v>
      </c>
      <c r="D305" s="78">
        <f t="shared" si="73"/>
        <v>82</v>
      </c>
      <c r="E305" s="75">
        <v>29</v>
      </c>
      <c r="F305" s="160">
        <f t="shared" si="75"/>
        <v>53</v>
      </c>
      <c r="G305" s="75">
        <v>0</v>
      </c>
      <c r="H305" s="75">
        <v>0</v>
      </c>
      <c r="I305" s="75"/>
      <c r="J305" s="75"/>
      <c r="K305" s="75">
        <v>22</v>
      </c>
      <c r="L305" s="78">
        <v>31</v>
      </c>
      <c r="M305" s="75">
        <v>31</v>
      </c>
      <c r="N305" s="75">
        <v>0</v>
      </c>
      <c r="O305" s="175">
        <v>0.1</v>
      </c>
      <c r="P305" s="78">
        <f t="shared" si="76"/>
        <v>5.3000000000000007</v>
      </c>
      <c r="Q305" s="646">
        <f t="shared" si="77"/>
        <v>5.3000000000000007</v>
      </c>
      <c r="R305" s="175">
        <v>0.5</v>
      </c>
      <c r="S305" s="78">
        <f t="shared" si="82"/>
        <v>26.5</v>
      </c>
      <c r="T305" s="646">
        <f t="shared" si="83"/>
        <v>26.5</v>
      </c>
      <c r="U305" s="175">
        <v>0.4</v>
      </c>
      <c r="V305" s="78">
        <f t="shared" si="84"/>
        <v>21.200000000000003</v>
      </c>
      <c r="W305" s="646">
        <f>V305-K305+T305-AF305</f>
        <v>25.700000000000003</v>
      </c>
      <c r="X305" s="75">
        <v>0</v>
      </c>
      <c r="Y305" s="75">
        <v>54</v>
      </c>
      <c r="Z305" s="75">
        <v>23</v>
      </c>
      <c r="AA305" s="160">
        <f t="shared" si="78"/>
        <v>0</v>
      </c>
      <c r="AB305" s="78">
        <v>0</v>
      </c>
      <c r="AC305" s="654">
        <v>0</v>
      </c>
      <c r="AD305" s="160">
        <f t="shared" si="79"/>
        <v>2</v>
      </c>
      <c r="AE305" s="75">
        <v>2</v>
      </c>
      <c r="AF305" s="655">
        <v>0</v>
      </c>
      <c r="AG305" s="160">
        <f t="shared" si="80"/>
        <v>14</v>
      </c>
      <c r="AH305" s="75">
        <v>2</v>
      </c>
      <c r="AI305" s="655">
        <v>12</v>
      </c>
      <c r="AJ305" s="160">
        <f t="shared" si="81"/>
        <v>0</v>
      </c>
      <c r="AK305" s="75">
        <v>0</v>
      </c>
      <c r="AL305" s="655">
        <v>0</v>
      </c>
      <c r="AM305" s="78"/>
      <c r="AN305" s="587">
        <f t="shared" si="74"/>
        <v>16</v>
      </c>
    </row>
    <row r="306" spans="1:40" s="152" customFormat="1" ht="13.2" hidden="1" customHeight="1" x14ac:dyDescent="0.25">
      <c r="A306" s="78">
        <v>1</v>
      </c>
      <c r="B306" s="588" t="s">
        <v>746</v>
      </c>
      <c r="C306" s="593">
        <f t="shared" si="73"/>
        <v>26</v>
      </c>
      <c r="D306" s="78">
        <f t="shared" si="73"/>
        <v>17</v>
      </c>
      <c r="E306" s="78">
        <v>9</v>
      </c>
      <c r="F306" s="160">
        <f t="shared" si="75"/>
        <v>8</v>
      </c>
      <c r="G306" s="75"/>
      <c r="H306" s="75"/>
      <c r="I306" s="75"/>
      <c r="J306" s="75"/>
      <c r="K306" s="75">
        <v>8</v>
      </c>
      <c r="L306" s="78">
        <v>0</v>
      </c>
      <c r="M306" s="75"/>
      <c r="N306" s="75"/>
      <c r="O306" s="175">
        <v>0.1</v>
      </c>
      <c r="P306" s="78">
        <f t="shared" si="76"/>
        <v>0.8</v>
      </c>
      <c r="Q306" s="646">
        <f t="shared" si="77"/>
        <v>0.8</v>
      </c>
      <c r="R306" s="175">
        <v>0.5</v>
      </c>
      <c r="S306" s="78">
        <f t="shared" si="82"/>
        <v>4</v>
      </c>
      <c r="T306" s="646">
        <f t="shared" si="83"/>
        <v>4</v>
      </c>
      <c r="U306" s="175">
        <v>0.4</v>
      </c>
      <c r="V306" s="78">
        <f t="shared" si="84"/>
        <v>3.2</v>
      </c>
      <c r="W306" s="646">
        <f t="shared" si="85"/>
        <v>-0.79999999999999982</v>
      </c>
      <c r="X306" s="74"/>
      <c r="Y306" s="592">
        <v>0</v>
      </c>
      <c r="Z306" s="592">
        <v>0</v>
      </c>
      <c r="AA306" s="160">
        <f t="shared" si="78"/>
        <v>0</v>
      </c>
      <c r="AB306" s="78">
        <v>0</v>
      </c>
      <c r="AC306" s="654">
        <v>0</v>
      </c>
      <c r="AD306" s="160">
        <f t="shared" si="79"/>
        <v>0</v>
      </c>
      <c r="AE306" s="75"/>
      <c r="AF306" s="655"/>
      <c r="AG306" s="160">
        <f t="shared" si="80"/>
        <v>0</v>
      </c>
      <c r="AH306" s="75"/>
      <c r="AI306" s="655"/>
      <c r="AJ306" s="160">
        <f t="shared" si="81"/>
        <v>0</v>
      </c>
      <c r="AK306" s="78"/>
      <c r="AL306" s="654"/>
      <c r="AM306" s="78"/>
      <c r="AN306" s="587">
        <f t="shared" si="74"/>
        <v>0</v>
      </c>
    </row>
    <row r="307" spans="1:40" s="152" customFormat="1" ht="13.2" hidden="1" customHeight="1" x14ac:dyDescent="0.25">
      <c r="A307" s="78">
        <v>2</v>
      </c>
      <c r="B307" s="588" t="s">
        <v>831</v>
      </c>
      <c r="C307" s="593">
        <f t="shared" si="73"/>
        <v>3</v>
      </c>
      <c r="D307" s="78">
        <f t="shared" si="73"/>
        <v>2</v>
      </c>
      <c r="E307" s="78">
        <v>1</v>
      </c>
      <c r="F307" s="160">
        <f t="shared" si="75"/>
        <v>1</v>
      </c>
      <c r="G307" s="75"/>
      <c r="H307" s="75"/>
      <c r="I307" s="75"/>
      <c r="J307" s="75"/>
      <c r="K307" s="75">
        <v>1</v>
      </c>
      <c r="L307" s="78">
        <v>0</v>
      </c>
      <c r="M307" s="75"/>
      <c r="N307" s="75"/>
      <c r="O307" s="175">
        <v>0.1</v>
      </c>
      <c r="P307" s="78">
        <f t="shared" si="76"/>
        <v>0.1</v>
      </c>
      <c r="Q307" s="646">
        <f t="shared" si="77"/>
        <v>0.1</v>
      </c>
      <c r="R307" s="175">
        <v>0.5</v>
      </c>
      <c r="S307" s="78">
        <f t="shared" si="82"/>
        <v>0.5</v>
      </c>
      <c r="T307" s="646">
        <f t="shared" si="83"/>
        <v>0.5</v>
      </c>
      <c r="U307" s="175">
        <v>0.4</v>
      </c>
      <c r="V307" s="78">
        <f t="shared" si="84"/>
        <v>0.4</v>
      </c>
      <c r="W307" s="646">
        <f t="shared" si="85"/>
        <v>-9.9999999999999978E-2</v>
      </c>
      <c r="X307" s="74"/>
      <c r="Y307" s="592"/>
      <c r="Z307" s="592">
        <v>0</v>
      </c>
      <c r="AA307" s="160">
        <f t="shared" si="78"/>
        <v>0</v>
      </c>
      <c r="AB307" s="78">
        <v>0</v>
      </c>
      <c r="AC307" s="654">
        <v>0</v>
      </c>
      <c r="AD307" s="160">
        <f t="shared" si="79"/>
        <v>0</v>
      </c>
      <c r="AE307" s="75"/>
      <c r="AF307" s="655"/>
      <c r="AG307" s="160">
        <f t="shared" si="80"/>
        <v>0</v>
      </c>
      <c r="AH307" s="75"/>
      <c r="AI307" s="655"/>
      <c r="AJ307" s="160">
        <f t="shared" si="81"/>
        <v>0</v>
      </c>
      <c r="AK307" s="78"/>
      <c r="AL307" s="654"/>
      <c r="AM307" s="78"/>
      <c r="AN307" s="587">
        <f t="shared" si="74"/>
        <v>0</v>
      </c>
    </row>
    <row r="308" spans="1:40" s="152" customFormat="1" ht="13.2" hidden="1" customHeight="1" x14ac:dyDescent="0.25">
      <c r="A308" s="78">
        <v>3</v>
      </c>
      <c r="B308" s="588" t="s">
        <v>727</v>
      </c>
      <c r="C308" s="593">
        <f t="shared" si="73"/>
        <v>4</v>
      </c>
      <c r="D308" s="78">
        <f t="shared" si="73"/>
        <v>2</v>
      </c>
      <c r="E308" s="78">
        <v>2</v>
      </c>
      <c r="F308" s="160">
        <f t="shared" si="75"/>
        <v>0</v>
      </c>
      <c r="G308" s="75"/>
      <c r="H308" s="75"/>
      <c r="I308" s="75"/>
      <c r="J308" s="75"/>
      <c r="K308" s="75"/>
      <c r="L308" s="78">
        <v>0</v>
      </c>
      <c r="M308" s="75"/>
      <c r="N308" s="75"/>
      <c r="O308" s="175">
        <v>0.1</v>
      </c>
      <c r="P308" s="78">
        <f t="shared" si="76"/>
        <v>0</v>
      </c>
      <c r="Q308" s="646">
        <f t="shared" si="77"/>
        <v>0</v>
      </c>
      <c r="R308" s="175">
        <v>0.5</v>
      </c>
      <c r="S308" s="78">
        <f t="shared" si="82"/>
        <v>0</v>
      </c>
      <c r="T308" s="646">
        <f t="shared" si="83"/>
        <v>0</v>
      </c>
      <c r="U308" s="175">
        <v>0.4</v>
      </c>
      <c r="V308" s="78">
        <f t="shared" si="84"/>
        <v>0</v>
      </c>
      <c r="W308" s="646">
        <f t="shared" si="85"/>
        <v>0</v>
      </c>
      <c r="X308" s="74"/>
      <c r="Y308" s="592"/>
      <c r="Z308" s="592">
        <v>0</v>
      </c>
      <c r="AA308" s="160">
        <f t="shared" si="78"/>
        <v>0</v>
      </c>
      <c r="AB308" s="78">
        <v>0</v>
      </c>
      <c r="AC308" s="654">
        <v>0</v>
      </c>
      <c r="AD308" s="160">
        <f t="shared" si="79"/>
        <v>1</v>
      </c>
      <c r="AE308" s="75">
        <v>1</v>
      </c>
      <c r="AF308" s="655"/>
      <c r="AG308" s="160">
        <f t="shared" si="80"/>
        <v>0</v>
      </c>
      <c r="AH308" s="75"/>
      <c r="AI308" s="655"/>
      <c r="AJ308" s="160">
        <f t="shared" si="81"/>
        <v>0</v>
      </c>
      <c r="AK308" s="78"/>
      <c r="AL308" s="654"/>
      <c r="AM308" s="78"/>
      <c r="AN308" s="587">
        <f t="shared" si="74"/>
        <v>1</v>
      </c>
    </row>
    <row r="309" spans="1:40" s="152" customFormat="1" ht="13.2" hidden="1" customHeight="1" x14ac:dyDescent="0.25">
      <c r="A309" s="78">
        <v>4</v>
      </c>
      <c r="B309" s="588" t="s">
        <v>151</v>
      </c>
      <c r="C309" s="593">
        <f t="shared" si="73"/>
        <v>32</v>
      </c>
      <c r="D309" s="78">
        <f t="shared" si="73"/>
        <v>26</v>
      </c>
      <c r="E309" s="78">
        <v>6</v>
      </c>
      <c r="F309" s="160">
        <f t="shared" si="75"/>
        <v>20</v>
      </c>
      <c r="G309" s="75"/>
      <c r="H309" s="75"/>
      <c r="I309" s="75"/>
      <c r="J309" s="75"/>
      <c r="K309" s="75">
        <v>1</v>
      </c>
      <c r="L309" s="78">
        <v>19</v>
      </c>
      <c r="M309" s="75">
        <v>19</v>
      </c>
      <c r="N309" s="75"/>
      <c r="O309" s="175">
        <v>0.1</v>
      </c>
      <c r="P309" s="78">
        <f t="shared" si="76"/>
        <v>2</v>
      </c>
      <c r="Q309" s="646">
        <f t="shared" si="77"/>
        <v>2</v>
      </c>
      <c r="R309" s="175">
        <v>0.5</v>
      </c>
      <c r="S309" s="78">
        <f t="shared" si="82"/>
        <v>10</v>
      </c>
      <c r="T309" s="646">
        <f t="shared" si="83"/>
        <v>10</v>
      </c>
      <c r="U309" s="175">
        <v>0.4</v>
      </c>
      <c r="V309" s="78">
        <f t="shared" si="84"/>
        <v>8</v>
      </c>
      <c r="W309" s="646">
        <f t="shared" si="85"/>
        <v>17</v>
      </c>
      <c r="X309" s="74"/>
      <c r="Y309" s="592">
        <v>31</v>
      </c>
      <c r="Z309" s="592">
        <v>12</v>
      </c>
      <c r="AA309" s="160">
        <f t="shared" si="78"/>
        <v>0</v>
      </c>
      <c r="AB309" s="78">
        <v>0</v>
      </c>
      <c r="AC309" s="654">
        <v>0</v>
      </c>
      <c r="AD309" s="160">
        <f t="shared" si="79"/>
        <v>0</v>
      </c>
      <c r="AE309" s="75"/>
      <c r="AF309" s="655"/>
      <c r="AG309" s="160">
        <f t="shared" si="80"/>
        <v>12</v>
      </c>
      <c r="AH309" s="75">
        <v>1</v>
      </c>
      <c r="AI309" s="655">
        <v>11</v>
      </c>
      <c r="AJ309" s="160">
        <f t="shared" si="81"/>
        <v>0</v>
      </c>
      <c r="AK309" s="78"/>
      <c r="AL309" s="654"/>
      <c r="AM309" s="78"/>
      <c r="AN309" s="587">
        <f t="shared" si="74"/>
        <v>12</v>
      </c>
    </row>
    <row r="310" spans="1:40" s="152" customFormat="1" ht="13.2" hidden="1" customHeight="1" x14ac:dyDescent="0.25">
      <c r="A310" s="78">
        <v>5</v>
      </c>
      <c r="B310" s="588" t="s">
        <v>790</v>
      </c>
      <c r="C310" s="593">
        <f t="shared" si="73"/>
        <v>5</v>
      </c>
      <c r="D310" s="78">
        <f t="shared" si="73"/>
        <v>4</v>
      </c>
      <c r="E310" s="78">
        <v>1</v>
      </c>
      <c r="F310" s="160">
        <f t="shared" si="75"/>
        <v>3</v>
      </c>
      <c r="G310" s="75"/>
      <c r="H310" s="75"/>
      <c r="I310" s="75"/>
      <c r="J310" s="75"/>
      <c r="K310" s="75"/>
      <c r="L310" s="78">
        <v>3</v>
      </c>
      <c r="M310" s="75">
        <v>3</v>
      </c>
      <c r="N310" s="75"/>
      <c r="O310" s="175">
        <v>0.1</v>
      </c>
      <c r="P310" s="78">
        <f t="shared" si="76"/>
        <v>0.30000000000000004</v>
      </c>
      <c r="Q310" s="646">
        <f t="shared" si="77"/>
        <v>0.30000000000000004</v>
      </c>
      <c r="R310" s="175">
        <v>0.5</v>
      </c>
      <c r="S310" s="78">
        <f t="shared" si="82"/>
        <v>1.5</v>
      </c>
      <c r="T310" s="646">
        <f t="shared" si="83"/>
        <v>1.5</v>
      </c>
      <c r="U310" s="175">
        <v>0.4</v>
      </c>
      <c r="V310" s="78">
        <f t="shared" si="84"/>
        <v>1.2000000000000002</v>
      </c>
      <c r="W310" s="646">
        <f t="shared" si="85"/>
        <v>2.7</v>
      </c>
      <c r="X310" s="74"/>
      <c r="Y310" s="592">
        <v>6</v>
      </c>
      <c r="Z310" s="592">
        <v>3</v>
      </c>
      <c r="AA310" s="160">
        <f t="shared" si="78"/>
        <v>0</v>
      </c>
      <c r="AB310" s="78">
        <v>0</v>
      </c>
      <c r="AC310" s="654">
        <v>0</v>
      </c>
      <c r="AD310" s="160">
        <f t="shared" si="79"/>
        <v>0</v>
      </c>
      <c r="AE310" s="75"/>
      <c r="AF310" s="655"/>
      <c r="AG310" s="160">
        <f t="shared" si="80"/>
        <v>1</v>
      </c>
      <c r="AH310" s="75">
        <v>1</v>
      </c>
      <c r="AI310" s="655"/>
      <c r="AJ310" s="160">
        <f t="shared" si="81"/>
        <v>0</v>
      </c>
      <c r="AK310" s="78"/>
      <c r="AL310" s="654"/>
      <c r="AM310" s="78"/>
      <c r="AN310" s="587">
        <f t="shared" si="74"/>
        <v>1</v>
      </c>
    </row>
    <row r="311" spans="1:40" s="152" customFormat="1" ht="13.2" hidden="1" customHeight="1" x14ac:dyDescent="0.25">
      <c r="A311" s="78">
        <v>6</v>
      </c>
      <c r="B311" s="588" t="s">
        <v>749</v>
      </c>
      <c r="C311" s="593">
        <f t="shared" si="73"/>
        <v>11</v>
      </c>
      <c r="D311" s="78">
        <f t="shared" si="73"/>
        <v>7</v>
      </c>
      <c r="E311" s="78">
        <v>4</v>
      </c>
      <c r="F311" s="160">
        <f t="shared" si="75"/>
        <v>3</v>
      </c>
      <c r="G311" s="78"/>
      <c r="H311" s="78"/>
      <c r="I311" s="78"/>
      <c r="J311" s="78"/>
      <c r="K311" s="78">
        <v>1</v>
      </c>
      <c r="L311" s="78">
        <v>2</v>
      </c>
      <c r="M311" s="78">
        <v>2</v>
      </c>
      <c r="N311" s="78"/>
      <c r="O311" s="175">
        <v>0.1</v>
      </c>
      <c r="P311" s="78">
        <f t="shared" si="76"/>
        <v>0.30000000000000004</v>
      </c>
      <c r="Q311" s="646">
        <f t="shared" si="77"/>
        <v>0.30000000000000004</v>
      </c>
      <c r="R311" s="175">
        <v>0.5</v>
      </c>
      <c r="S311" s="78">
        <f t="shared" si="82"/>
        <v>1.5</v>
      </c>
      <c r="T311" s="646">
        <f t="shared" si="83"/>
        <v>1.5</v>
      </c>
      <c r="U311" s="175">
        <v>0.4</v>
      </c>
      <c r="V311" s="78">
        <f t="shared" si="84"/>
        <v>1.2000000000000002</v>
      </c>
      <c r="W311" s="646">
        <f t="shared" si="85"/>
        <v>1.7000000000000002</v>
      </c>
      <c r="X311" s="74"/>
      <c r="Y311" s="592">
        <v>5</v>
      </c>
      <c r="Z311" s="592">
        <v>3</v>
      </c>
      <c r="AA311" s="160">
        <f t="shared" si="78"/>
        <v>0</v>
      </c>
      <c r="AB311" s="78">
        <v>0</v>
      </c>
      <c r="AC311" s="654">
        <v>0</v>
      </c>
      <c r="AD311" s="160">
        <f t="shared" si="79"/>
        <v>1</v>
      </c>
      <c r="AE311" s="75">
        <v>1</v>
      </c>
      <c r="AF311" s="655"/>
      <c r="AG311" s="160">
        <f t="shared" si="80"/>
        <v>0</v>
      </c>
      <c r="AH311" s="75"/>
      <c r="AI311" s="655"/>
      <c r="AJ311" s="160">
        <f t="shared" si="81"/>
        <v>0</v>
      </c>
      <c r="AK311" s="78"/>
      <c r="AL311" s="654"/>
      <c r="AM311" s="78"/>
      <c r="AN311" s="587">
        <f t="shared" si="74"/>
        <v>1</v>
      </c>
    </row>
    <row r="312" spans="1:40" s="152" customFormat="1" ht="13.2" hidden="1" customHeight="1" x14ac:dyDescent="0.25">
      <c r="A312" s="78">
        <v>7</v>
      </c>
      <c r="B312" s="588" t="s">
        <v>818</v>
      </c>
      <c r="C312" s="593">
        <f t="shared" si="73"/>
        <v>5</v>
      </c>
      <c r="D312" s="78">
        <f t="shared" si="73"/>
        <v>3</v>
      </c>
      <c r="E312" s="78">
        <v>2</v>
      </c>
      <c r="F312" s="160">
        <f t="shared" si="75"/>
        <v>1</v>
      </c>
      <c r="G312" s="78"/>
      <c r="H312" s="78"/>
      <c r="I312" s="78"/>
      <c r="J312" s="78"/>
      <c r="K312" s="78"/>
      <c r="L312" s="78">
        <v>1</v>
      </c>
      <c r="M312" s="78">
        <v>1</v>
      </c>
      <c r="N312" s="78"/>
      <c r="O312" s="175">
        <v>0.1</v>
      </c>
      <c r="P312" s="78">
        <f t="shared" si="76"/>
        <v>0.1</v>
      </c>
      <c r="Q312" s="646">
        <f t="shared" si="77"/>
        <v>0.1</v>
      </c>
      <c r="R312" s="175">
        <v>0.5</v>
      </c>
      <c r="S312" s="78">
        <f t="shared" si="82"/>
        <v>0.5</v>
      </c>
      <c r="T312" s="646">
        <f t="shared" si="83"/>
        <v>0.5</v>
      </c>
      <c r="U312" s="175">
        <v>0.4</v>
      </c>
      <c r="V312" s="78">
        <f t="shared" si="84"/>
        <v>0.4</v>
      </c>
      <c r="W312" s="646">
        <f t="shared" si="85"/>
        <v>0.9</v>
      </c>
      <c r="X312" s="74"/>
      <c r="Y312" s="592">
        <v>3</v>
      </c>
      <c r="Z312" s="592">
        <v>2</v>
      </c>
      <c r="AA312" s="160">
        <f t="shared" si="78"/>
        <v>0</v>
      </c>
      <c r="AB312" s="78">
        <v>0</v>
      </c>
      <c r="AC312" s="654">
        <v>0</v>
      </c>
      <c r="AD312" s="160">
        <f t="shared" si="79"/>
        <v>0</v>
      </c>
      <c r="AE312" s="78"/>
      <c r="AF312" s="654"/>
      <c r="AG312" s="160">
        <f t="shared" si="80"/>
        <v>0</v>
      </c>
      <c r="AH312" s="78"/>
      <c r="AI312" s="654"/>
      <c r="AJ312" s="160">
        <f t="shared" si="81"/>
        <v>0</v>
      </c>
      <c r="AK312" s="78"/>
      <c r="AL312" s="654"/>
      <c r="AM312" s="78"/>
      <c r="AN312" s="587">
        <f t="shared" si="74"/>
        <v>0</v>
      </c>
    </row>
    <row r="313" spans="1:40" s="152" customFormat="1" ht="13.2" hidden="1" customHeight="1" x14ac:dyDescent="0.25">
      <c r="A313" s="78">
        <v>8</v>
      </c>
      <c r="B313" s="588" t="s">
        <v>832</v>
      </c>
      <c r="C313" s="593">
        <f t="shared" si="73"/>
        <v>6</v>
      </c>
      <c r="D313" s="78">
        <f t="shared" si="73"/>
        <v>5</v>
      </c>
      <c r="E313" s="78">
        <v>1</v>
      </c>
      <c r="F313" s="160">
        <f t="shared" si="75"/>
        <v>4</v>
      </c>
      <c r="G313" s="78"/>
      <c r="H313" s="78"/>
      <c r="I313" s="78"/>
      <c r="J313" s="78"/>
      <c r="K313" s="78"/>
      <c r="L313" s="78">
        <v>4</v>
      </c>
      <c r="M313" s="78">
        <v>4</v>
      </c>
      <c r="N313" s="78"/>
      <c r="O313" s="175">
        <v>0.1</v>
      </c>
      <c r="P313" s="78">
        <f t="shared" si="76"/>
        <v>0.4</v>
      </c>
      <c r="Q313" s="646">
        <f t="shared" si="77"/>
        <v>0.4</v>
      </c>
      <c r="R313" s="175">
        <v>0.5</v>
      </c>
      <c r="S313" s="78">
        <f t="shared" si="82"/>
        <v>2</v>
      </c>
      <c r="T313" s="646">
        <f t="shared" si="83"/>
        <v>2</v>
      </c>
      <c r="U313" s="175">
        <v>0.4</v>
      </c>
      <c r="V313" s="78">
        <f t="shared" si="84"/>
        <v>1.6</v>
      </c>
      <c r="W313" s="646">
        <f t="shared" si="85"/>
        <v>3.6</v>
      </c>
      <c r="X313" s="74"/>
      <c r="Y313" s="592">
        <v>4</v>
      </c>
      <c r="Z313" s="592">
        <v>0</v>
      </c>
      <c r="AA313" s="160">
        <f t="shared" si="78"/>
        <v>0</v>
      </c>
      <c r="AB313" s="78">
        <v>0</v>
      </c>
      <c r="AC313" s="654">
        <v>0</v>
      </c>
      <c r="AD313" s="160">
        <f t="shared" si="79"/>
        <v>0</v>
      </c>
      <c r="AE313" s="78"/>
      <c r="AF313" s="654"/>
      <c r="AG313" s="160">
        <f t="shared" si="80"/>
        <v>1</v>
      </c>
      <c r="AH313" s="78"/>
      <c r="AI313" s="654">
        <v>1</v>
      </c>
      <c r="AJ313" s="160">
        <f t="shared" si="81"/>
        <v>0</v>
      </c>
      <c r="AK313" s="78"/>
      <c r="AL313" s="654"/>
      <c r="AM313" s="78"/>
      <c r="AN313" s="587">
        <f t="shared" si="74"/>
        <v>1</v>
      </c>
    </row>
    <row r="314" spans="1:40" s="152" customFormat="1" ht="13.2" hidden="1" customHeight="1" x14ac:dyDescent="0.25">
      <c r="A314" s="78">
        <v>9</v>
      </c>
      <c r="B314" s="588" t="s">
        <v>824</v>
      </c>
      <c r="C314" s="593">
        <f t="shared" si="73"/>
        <v>3</v>
      </c>
      <c r="D314" s="78">
        <f t="shared" si="73"/>
        <v>2</v>
      </c>
      <c r="E314" s="78">
        <v>1</v>
      </c>
      <c r="F314" s="160">
        <f t="shared" si="75"/>
        <v>1</v>
      </c>
      <c r="G314" s="78"/>
      <c r="H314" s="78"/>
      <c r="I314" s="78"/>
      <c r="J314" s="78"/>
      <c r="K314" s="78">
        <v>1</v>
      </c>
      <c r="L314" s="78">
        <v>0</v>
      </c>
      <c r="M314" s="78"/>
      <c r="N314" s="78"/>
      <c r="O314" s="175">
        <v>0.1</v>
      </c>
      <c r="P314" s="78">
        <f t="shared" si="76"/>
        <v>0.1</v>
      </c>
      <c r="Q314" s="646">
        <f t="shared" si="77"/>
        <v>0.1</v>
      </c>
      <c r="R314" s="175">
        <v>0.5</v>
      </c>
      <c r="S314" s="78">
        <f t="shared" si="82"/>
        <v>0.5</v>
      </c>
      <c r="T314" s="646">
        <f t="shared" si="83"/>
        <v>0.5</v>
      </c>
      <c r="U314" s="175">
        <v>0.4</v>
      </c>
      <c r="V314" s="78">
        <f t="shared" si="84"/>
        <v>0.4</v>
      </c>
      <c r="W314" s="646">
        <f t="shared" si="85"/>
        <v>-9.9999999999999978E-2</v>
      </c>
      <c r="X314" s="74"/>
      <c r="Y314" s="592">
        <v>2</v>
      </c>
      <c r="Z314" s="592">
        <v>2</v>
      </c>
      <c r="AA314" s="160">
        <f t="shared" si="78"/>
        <v>0</v>
      </c>
      <c r="AB314" s="78">
        <v>0</v>
      </c>
      <c r="AC314" s="654">
        <v>0</v>
      </c>
      <c r="AD314" s="160">
        <f t="shared" si="79"/>
        <v>0</v>
      </c>
      <c r="AE314" s="78"/>
      <c r="AF314" s="654"/>
      <c r="AG314" s="160">
        <f t="shared" si="80"/>
        <v>0</v>
      </c>
      <c r="AH314" s="78"/>
      <c r="AI314" s="654"/>
      <c r="AJ314" s="160">
        <f t="shared" si="81"/>
        <v>0</v>
      </c>
      <c r="AK314" s="78"/>
      <c r="AL314" s="654"/>
      <c r="AM314" s="78"/>
      <c r="AN314" s="587">
        <f t="shared" si="74"/>
        <v>0</v>
      </c>
    </row>
    <row r="315" spans="1:40" s="152" customFormat="1" ht="13.2" hidden="1" customHeight="1" x14ac:dyDescent="0.25">
      <c r="A315" s="78">
        <v>10</v>
      </c>
      <c r="B315" s="588" t="s">
        <v>725</v>
      </c>
      <c r="C315" s="593">
        <f t="shared" si="73"/>
        <v>11</v>
      </c>
      <c r="D315" s="78">
        <f t="shared" si="73"/>
        <v>9</v>
      </c>
      <c r="E315" s="78">
        <v>2</v>
      </c>
      <c r="F315" s="160">
        <f t="shared" si="75"/>
        <v>7</v>
      </c>
      <c r="G315" s="78"/>
      <c r="H315" s="78"/>
      <c r="I315" s="78"/>
      <c r="J315" s="78"/>
      <c r="K315" s="78">
        <v>6</v>
      </c>
      <c r="L315" s="78">
        <v>1</v>
      </c>
      <c r="M315" s="78">
        <v>1</v>
      </c>
      <c r="N315" s="78"/>
      <c r="O315" s="175">
        <v>0.1</v>
      </c>
      <c r="P315" s="78">
        <f t="shared" si="76"/>
        <v>0.70000000000000007</v>
      </c>
      <c r="Q315" s="646">
        <f t="shared" si="77"/>
        <v>0.70000000000000007</v>
      </c>
      <c r="R315" s="175">
        <v>0.5</v>
      </c>
      <c r="S315" s="78">
        <f t="shared" si="82"/>
        <v>3.5</v>
      </c>
      <c r="T315" s="646">
        <f t="shared" si="83"/>
        <v>3.5</v>
      </c>
      <c r="U315" s="175">
        <v>0.4</v>
      </c>
      <c r="V315" s="78">
        <f t="shared" si="84"/>
        <v>2.8000000000000003</v>
      </c>
      <c r="W315" s="646">
        <f t="shared" si="85"/>
        <v>0.30000000000000027</v>
      </c>
      <c r="X315" s="74"/>
      <c r="Y315" s="592">
        <v>1</v>
      </c>
      <c r="Z315" s="592">
        <v>0</v>
      </c>
      <c r="AA315" s="160">
        <f t="shared" si="78"/>
        <v>0</v>
      </c>
      <c r="AB315" s="78">
        <v>0</v>
      </c>
      <c r="AC315" s="654">
        <v>0</v>
      </c>
      <c r="AD315" s="160">
        <f t="shared" si="79"/>
        <v>0</v>
      </c>
      <c r="AE315" s="75"/>
      <c r="AF315" s="654"/>
      <c r="AG315" s="160">
        <f t="shared" si="80"/>
        <v>0</v>
      </c>
      <c r="AH315" s="78"/>
      <c r="AI315" s="654"/>
      <c r="AJ315" s="160">
        <f t="shared" si="81"/>
        <v>0</v>
      </c>
      <c r="AK315" s="78"/>
      <c r="AL315" s="654"/>
      <c r="AM315" s="78"/>
      <c r="AN315" s="587">
        <f t="shared" si="74"/>
        <v>0</v>
      </c>
    </row>
    <row r="316" spans="1:40" s="152" customFormat="1" ht="13.2" hidden="1" customHeight="1" x14ac:dyDescent="0.25">
      <c r="A316" s="78">
        <v>11</v>
      </c>
      <c r="B316" s="588" t="s">
        <v>726</v>
      </c>
      <c r="C316" s="593">
        <f t="shared" si="73"/>
        <v>1</v>
      </c>
      <c r="D316" s="78">
        <f t="shared" si="73"/>
        <v>1</v>
      </c>
      <c r="E316" s="78">
        <v>0</v>
      </c>
      <c r="F316" s="160">
        <f t="shared" si="75"/>
        <v>1</v>
      </c>
      <c r="G316" s="78"/>
      <c r="H316" s="78"/>
      <c r="I316" s="78"/>
      <c r="J316" s="78"/>
      <c r="K316" s="78">
        <v>1</v>
      </c>
      <c r="L316" s="78">
        <v>0</v>
      </c>
      <c r="M316" s="78"/>
      <c r="N316" s="78"/>
      <c r="O316" s="175">
        <v>0.1</v>
      </c>
      <c r="P316" s="78">
        <f t="shared" si="76"/>
        <v>0.1</v>
      </c>
      <c r="Q316" s="646">
        <f t="shared" si="77"/>
        <v>0.1</v>
      </c>
      <c r="R316" s="175">
        <v>0.5</v>
      </c>
      <c r="S316" s="78">
        <f t="shared" si="82"/>
        <v>0.5</v>
      </c>
      <c r="T316" s="646">
        <f t="shared" si="83"/>
        <v>0.5</v>
      </c>
      <c r="U316" s="175">
        <v>0.4</v>
      </c>
      <c r="V316" s="78">
        <f t="shared" si="84"/>
        <v>0.4</v>
      </c>
      <c r="W316" s="646">
        <f t="shared" si="85"/>
        <v>-9.9999999999999978E-2</v>
      </c>
      <c r="X316" s="74"/>
      <c r="Y316" s="592"/>
      <c r="Z316" s="592">
        <v>0</v>
      </c>
      <c r="AA316" s="160">
        <f t="shared" si="78"/>
        <v>0</v>
      </c>
      <c r="AB316" s="78">
        <v>0</v>
      </c>
      <c r="AC316" s="654">
        <v>0</v>
      </c>
      <c r="AD316" s="160">
        <f t="shared" si="79"/>
        <v>0</v>
      </c>
      <c r="AE316" s="78"/>
      <c r="AF316" s="654"/>
      <c r="AG316" s="160">
        <f t="shared" si="80"/>
        <v>0</v>
      </c>
      <c r="AH316" s="78"/>
      <c r="AI316" s="654"/>
      <c r="AJ316" s="160">
        <f t="shared" si="81"/>
        <v>0</v>
      </c>
      <c r="AK316" s="78"/>
      <c r="AL316" s="654"/>
      <c r="AM316" s="78"/>
      <c r="AN316" s="587">
        <f t="shared" si="74"/>
        <v>0</v>
      </c>
    </row>
    <row r="317" spans="1:40" s="152" customFormat="1" ht="13.2" hidden="1" customHeight="1" x14ac:dyDescent="0.25">
      <c r="A317" s="78">
        <v>12</v>
      </c>
      <c r="B317" s="588" t="s">
        <v>733</v>
      </c>
      <c r="C317" s="593">
        <f t="shared" si="73"/>
        <v>1</v>
      </c>
      <c r="D317" s="78">
        <f t="shared" si="73"/>
        <v>1</v>
      </c>
      <c r="E317" s="78">
        <v>0</v>
      </c>
      <c r="F317" s="160">
        <f t="shared" si="75"/>
        <v>1</v>
      </c>
      <c r="G317" s="78"/>
      <c r="H317" s="78"/>
      <c r="I317" s="78"/>
      <c r="J317" s="78"/>
      <c r="K317" s="78">
        <v>1</v>
      </c>
      <c r="L317" s="78">
        <v>0</v>
      </c>
      <c r="M317" s="78"/>
      <c r="N317" s="78"/>
      <c r="O317" s="175">
        <v>0.1</v>
      </c>
      <c r="P317" s="78">
        <f t="shared" si="76"/>
        <v>0.1</v>
      </c>
      <c r="Q317" s="646">
        <f t="shared" si="77"/>
        <v>0.1</v>
      </c>
      <c r="R317" s="175">
        <v>0.5</v>
      </c>
      <c r="S317" s="78">
        <f t="shared" si="82"/>
        <v>0.5</v>
      </c>
      <c r="T317" s="646">
        <f t="shared" si="83"/>
        <v>0.5</v>
      </c>
      <c r="U317" s="175">
        <v>0.4</v>
      </c>
      <c r="V317" s="78">
        <f t="shared" si="84"/>
        <v>0.4</v>
      </c>
      <c r="W317" s="646">
        <f t="shared" si="85"/>
        <v>-9.9999999999999978E-2</v>
      </c>
      <c r="X317" s="74"/>
      <c r="Y317" s="592"/>
      <c r="Z317" s="592">
        <v>0</v>
      </c>
      <c r="AA317" s="160">
        <f t="shared" si="78"/>
        <v>0</v>
      </c>
      <c r="AB317" s="78">
        <v>0</v>
      </c>
      <c r="AC317" s="654">
        <v>0</v>
      </c>
      <c r="AD317" s="160">
        <f t="shared" si="79"/>
        <v>0</v>
      </c>
      <c r="AE317" s="78"/>
      <c r="AF317" s="654"/>
      <c r="AG317" s="160">
        <f t="shared" si="80"/>
        <v>0</v>
      </c>
      <c r="AH317" s="78"/>
      <c r="AI317" s="654"/>
      <c r="AJ317" s="160">
        <f t="shared" si="81"/>
        <v>0</v>
      </c>
      <c r="AK317" s="78"/>
      <c r="AL317" s="654"/>
      <c r="AM317" s="78"/>
      <c r="AN317" s="587">
        <f t="shared" si="74"/>
        <v>0</v>
      </c>
    </row>
    <row r="318" spans="1:40" s="152" customFormat="1" ht="13.2" hidden="1" customHeight="1" x14ac:dyDescent="0.25">
      <c r="A318" s="78">
        <v>13</v>
      </c>
      <c r="B318" s="588" t="s">
        <v>739</v>
      </c>
      <c r="C318" s="593">
        <f t="shared" ref="C318:D378" si="86">D318+E318</f>
        <v>1</v>
      </c>
      <c r="D318" s="78">
        <f t="shared" si="86"/>
        <v>1</v>
      </c>
      <c r="E318" s="78">
        <v>0</v>
      </c>
      <c r="F318" s="160">
        <f t="shared" si="75"/>
        <v>1</v>
      </c>
      <c r="G318" s="78"/>
      <c r="H318" s="78"/>
      <c r="I318" s="78"/>
      <c r="J318" s="78"/>
      <c r="K318" s="78"/>
      <c r="L318" s="78">
        <v>1</v>
      </c>
      <c r="M318" s="78">
        <v>1</v>
      </c>
      <c r="N318" s="78"/>
      <c r="O318" s="175">
        <v>0.1</v>
      </c>
      <c r="P318" s="78">
        <f t="shared" si="76"/>
        <v>0.1</v>
      </c>
      <c r="Q318" s="646">
        <f t="shared" si="77"/>
        <v>0.1</v>
      </c>
      <c r="R318" s="175">
        <v>0.5</v>
      </c>
      <c r="S318" s="78">
        <f t="shared" si="82"/>
        <v>0.5</v>
      </c>
      <c r="T318" s="646">
        <f t="shared" si="83"/>
        <v>0.5</v>
      </c>
      <c r="U318" s="175">
        <v>0.4</v>
      </c>
      <c r="V318" s="78">
        <f t="shared" si="84"/>
        <v>0.4</v>
      </c>
      <c r="W318" s="646">
        <f t="shared" si="85"/>
        <v>0.9</v>
      </c>
      <c r="X318" s="78"/>
      <c r="Y318" s="592">
        <v>1</v>
      </c>
      <c r="Z318" s="592">
        <v>0</v>
      </c>
      <c r="AA318" s="160">
        <f t="shared" si="78"/>
        <v>0</v>
      </c>
      <c r="AB318" s="78">
        <v>0</v>
      </c>
      <c r="AC318" s="654">
        <v>0</v>
      </c>
      <c r="AD318" s="160">
        <f t="shared" si="79"/>
        <v>0</v>
      </c>
      <c r="AE318" s="78"/>
      <c r="AF318" s="654"/>
      <c r="AG318" s="160">
        <f t="shared" si="80"/>
        <v>0</v>
      </c>
      <c r="AH318" s="78"/>
      <c r="AI318" s="654"/>
      <c r="AJ318" s="160">
        <f t="shared" si="81"/>
        <v>0</v>
      </c>
      <c r="AK318" s="78"/>
      <c r="AL318" s="654"/>
      <c r="AM318" s="78"/>
      <c r="AN318" s="587">
        <f t="shared" si="74"/>
        <v>0</v>
      </c>
    </row>
    <row r="319" spans="1:40" s="152" customFormat="1" ht="13.2" hidden="1" customHeight="1" x14ac:dyDescent="0.25">
      <c r="A319" s="78">
        <v>14</v>
      </c>
      <c r="B319" s="588" t="s">
        <v>744</v>
      </c>
      <c r="C319" s="593">
        <f t="shared" si="86"/>
        <v>1</v>
      </c>
      <c r="D319" s="78">
        <f t="shared" si="86"/>
        <v>1</v>
      </c>
      <c r="E319" s="78">
        <v>0</v>
      </c>
      <c r="F319" s="160">
        <f t="shared" si="75"/>
        <v>1</v>
      </c>
      <c r="G319" s="78"/>
      <c r="H319" s="78"/>
      <c r="I319" s="78"/>
      <c r="J319" s="78"/>
      <c r="K319" s="78">
        <v>1</v>
      </c>
      <c r="L319" s="78">
        <v>0</v>
      </c>
      <c r="M319" s="78"/>
      <c r="N319" s="78"/>
      <c r="O319" s="175">
        <v>0.1</v>
      </c>
      <c r="P319" s="78">
        <f t="shared" si="76"/>
        <v>0.1</v>
      </c>
      <c r="Q319" s="646">
        <f t="shared" si="77"/>
        <v>0.1</v>
      </c>
      <c r="R319" s="175">
        <v>0.5</v>
      </c>
      <c r="S319" s="78">
        <f t="shared" si="82"/>
        <v>0.5</v>
      </c>
      <c r="T319" s="646">
        <f t="shared" si="83"/>
        <v>0.5</v>
      </c>
      <c r="U319" s="175">
        <v>0.4</v>
      </c>
      <c r="V319" s="78">
        <f t="shared" si="84"/>
        <v>0.4</v>
      </c>
      <c r="W319" s="646">
        <f t="shared" si="85"/>
        <v>-9.9999999999999978E-2</v>
      </c>
      <c r="X319" s="78"/>
      <c r="Y319" s="592"/>
      <c r="Z319" s="592">
        <v>0</v>
      </c>
      <c r="AA319" s="160">
        <f t="shared" si="78"/>
        <v>0</v>
      </c>
      <c r="AB319" s="78">
        <v>0</v>
      </c>
      <c r="AC319" s="654">
        <v>0</v>
      </c>
      <c r="AD319" s="160">
        <f t="shared" si="79"/>
        <v>0</v>
      </c>
      <c r="AE319" s="78"/>
      <c r="AF319" s="654"/>
      <c r="AG319" s="160">
        <f t="shared" si="80"/>
        <v>0</v>
      </c>
      <c r="AH319" s="78"/>
      <c r="AI319" s="654"/>
      <c r="AJ319" s="160">
        <f t="shared" si="81"/>
        <v>0</v>
      </c>
      <c r="AK319" s="78"/>
      <c r="AL319" s="654"/>
      <c r="AM319" s="78"/>
      <c r="AN319" s="587">
        <f t="shared" si="74"/>
        <v>0</v>
      </c>
    </row>
    <row r="320" spans="1:40" s="152" customFormat="1" ht="13.2" hidden="1" customHeight="1" x14ac:dyDescent="0.25">
      <c r="A320" s="78">
        <v>15</v>
      </c>
      <c r="B320" s="588" t="s">
        <v>728</v>
      </c>
      <c r="C320" s="593">
        <f t="shared" si="86"/>
        <v>1</v>
      </c>
      <c r="D320" s="78">
        <f t="shared" si="86"/>
        <v>1</v>
      </c>
      <c r="E320" s="78">
        <v>0</v>
      </c>
      <c r="F320" s="160">
        <f t="shared" si="75"/>
        <v>1</v>
      </c>
      <c r="G320" s="78"/>
      <c r="H320" s="78"/>
      <c r="I320" s="78"/>
      <c r="J320" s="78"/>
      <c r="K320" s="78">
        <v>1</v>
      </c>
      <c r="L320" s="78">
        <v>0</v>
      </c>
      <c r="M320" s="78"/>
      <c r="N320" s="78"/>
      <c r="O320" s="175">
        <v>0.1</v>
      </c>
      <c r="P320" s="78">
        <f t="shared" si="76"/>
        <v>0.1</v>
      </c>
      <c r="Q320" s="646">
        <f t="shared" si="77"/>
        <v>0.1</v>
      </c>
      <c r="R320" s="175">
        <v>0.5</v>
      </c>
      <c r="S320" s="78">
        <f t="shared" si="82"/>
        <v>0.5</v>
      </c>
      <c r="T320" s="646">
        <f t="shared" si="83"/>
        <v>0.5</v>
      </c>
      <c r="U320" s="175">
        <v>0.4</v>
      </c>
      <c r="V320" s="78">
        <f t="shared" si="84"/>
        <v>0.4</v>
      </c>
      <c r="W320" s="646">
        <f t="shared" si="85"/>
        <v>-9.9999999999999978E-2</v>
      </c>
      <c r="X320" s="78"/>
      <c r="Y320" s="592"/>
      <c r="Z320" s="592">
        <v>0</v>
      </c>
      <c r="AA320" s="160">
        <f t="shared" si="78"/>
        <v>0</v>
      </c>
      <c r="AB320" s="78">
        <v>0</v>
      </c>
      <c r="AC320" s="654">
        <v>0</v>
      </c>
      <c r="AD320" s="160">
        <f t="shared" si="79"/>
        <v>0</v>
      </c>
      <c r="AE320" s="78"/>
      <c r="AF320" s="654"/>
      <c r="AG320" s="160">
        <f t="shared" si="80"/>
        <v>0</v>
      </c>
      <c r="AH320" s="78"/>
      <c r="AI320" s="654"/>
      <c r="AJ320" s="160">
        <f t="shared" si="81"/>
        <v>0</v>
      </c>
      <c r="AK320" s="78"/>
      <c r="AL320" s="654"/>
      <c r="AM320" s="78"/>
      <c r="AN320" s="587">
        <f t="shared" si="74"/>
        <v>0</v>
      </c>
    </row>
    <row r="321" spans="1:40" s="152" customFormat="1" ht="13.2" hidden="1" customHeight="1" x14ac:dyDescent="0.25">
      <c r="A321" s="78">
        <v>16</v>
      </c>
      <c r="B321" s="588" t="s">
        <v>754</v>
      </c>
      <c r="C321" s="593">
        <f t="shared" si="86"/>
        <v>0</v>
      </c>
      <c r="D321" s="78">
        <f t="shared" si="86"/>
        <v>0</v>
      </c>
      <c r="E321" s="78">
        <v>0</v>
      </c>
      <c r="F321" s="160">
        <f t="shared" si="75"/>
        <v>0</v>
      </c>
      <c r="G321" s="78"/>
      <c r="H321" s="78"/>
      <c r="I321" s="78"/>
      <c r="J321" s="78"/>
      <c r="K321" s="78"/>
      <c r="L321" s="78">
        <v>0</v>
      </c>
      <c r="M321" s="78"/>
      <c r="N321" s="78"/>
      <c r="O321" s="175">
        <v>0.1</v>
      </c>
      <c r="P321" s="78">
        <f t="shared" si="76"/>
        <v>0</v>
      </c>
      <c r="Q321" s="646">
        <f t="shared" si="77"/>
        <v>0</v>
      </c>
      <c r="R321" s="175">
        <v>0.5</v>
      </c>
      <c r="S321" s="78">
        <f t="shared" si="82"/>
        <v>0</v>
      </c>
      <c r="T321" s="646">
        <f t="shared" si="83"/>
        <v>0</v>
      </c>
      <c r="U321" s="175">
        <v>0.4</v>
      </c>
      <c r="V321" s="78">
        <f t="shared" si="84"/>
        <v>0</v>
      </c>
      <c r="W321" s="646">
        <f t="shared" si="85"/>
        <v>0</v>
      </c>
      <c r="X321" s="78"/>
      <c r="Y321" s="592">
        <v>1</v>
      </c>
      <c r="Z321" s="592">
        <v>1</v>
      </c>
      <c r="AA321" s="160">
        <f t="shared" si="78"/>
        <v>0</v>
      </c>
      <c r="AB321" s="78">
        <v>0</v>
      </c>
      <c r="AC321" s="654">
        <v>0</v>
      </c>
      <c r="AD321" s="160">
        <f t="shared" si="79"/>
        <v>0</v>
      </c>
      <c r="AE321" s="78"/>
      <c r="AF321" s="654"/>
      <c r="AG321" s="160">
        <f t="shared" si="80"/>
        <v>0</v>
      </c>
      <c r="AH321" s="78"/>
      <c r="AI321" s="654"/>
      <c r="AJ321" s="160">
        <f t="shared" si="81"/>
        <v>0</v>
      </c>
      <c r="AK321" s="78"/>
      <c r="AL321" s="654"/>
      <c r="AM321" s="78"/>
      <c r="AN321" s="587">
        <f t="shared" si="74"/>
        <v>0</v>
      </c>
    </row>
    <row r="322" spans="1:40" s="152" customFormat="1" ht="13.2" hidden="1" customHeight="1" x14ac:dyDescent="0.25">
      <c r="A322" s="78">
        <v>17</v>
      </c>
      <c r="B322" s="588" t="s">
        <v>833</v>
      </c>
      <c r="C322" s="593">
        <f t="shared" si="86"/>
        <v>0</v>
      </c>
      <c r="D322" s="78">
        <f t="shared" si="86"/>
        <v>0</v>
      </c>
      <c r="E322" s="78">
        <v>0</v>
      </c>
      <c r="F322" s="160">
        <f t="shared" si="75"/>
        <v>0</v>
      </c>
      <c r="G322" s="78"/>
      <c r="H322" s="78"/>
      <c r="I322" s="78"/>
      <c r="J322" s="78"/>
      <c r="K322" s="78"/>
      <c r="L322" s="78">
        <v>0</v>
      </c>
      <c r="M322" s="78"/>
      <c r="N322" s="78"/>
      <c r="O322" s="175">
        <v>0.1</v>
      </c>
      <c r="P322" s="78">
        <f t="shared" si="76"/>
        <v>0</v>
      </c>
      <c r="Q322" s="646">
        <f t="shared" si="77"/>
        <v>0</v>
      </c>
      <c r="R322" s="175">
        <v>0.5</v>
      </c>
      <c r="S322" s="78">
        <f t="shared" si="82"/>
        <v>0</v>
      </c>
      <c r="T322" s="646">
        <f t="shared" si="83"/>
        <v>0</v>
      </c>
      <c r="U322" s="175">
        <v>0.4</v>
      </c>
      <c r="V322" s="78">
        <f t="shared" si="84"/>
        <v>0</v>
      </c>
      <c r="W322" s="646">
        <f t="shared" si="85"/>
        <v>0</v>
      </c>
      <c r="X322" s="78"/>
      <c r="Y322" s="592"/>
      <c r="Z322" s="592">
        <v>0</v>
      </c>
      <c r="AA322" s="160">
        <f t="shared" si="78"/>
        <v>0</v>
      </c>
      <c r="AB322" s="78">
        <v>0</v>
      </c>
      <c r="AC322" s="654">
        <v>0</v>
      </c>
      <c r="AD322" s="160">
        <f t="shared" si="79"/>
        <v>0</v>
      </c>
      <c r="AE322" s="78"/>
      <c r="AF322" s="654"/>
      <c r="AG322" s="160">
        <f t="shared" si="80"/>
        <v>0</v>
      </c>
      <c r="AH322" s="78"/>
      <c r="AI322" s="654"/>
      <c r="AJ322" s="160">
        <f t="shared" si="81"/>
        <v>0</v>
      </c>
      <c r="AK322" s="78"/>
      <c r="AL322" s="654"/>
      <c r="AM322" s="78"/>
      <c r="AN322" s="587">
        <f t="shared" si="74"/>
        <v>0</v>
      </c>
    </row>
    <row r="323" spans="1:40" s="589" customFormat="1" ht="66" x14ac:dyDescent="0.25">
      <c r="A323" s="78">
        <v>8</v>
      </c>
      <c r="B323" s="588" t="s">
        <v>1078</v>
      </c>
      <c r="C323" s="593">
        <v>109</v>
      </c>
      <c r="D323" s="78">
        <f t="shared" si="86"/>
        <v>96</v>
      </c>
      <c r="E323" s="75">
        <v>30</v>
      </c>
      <c r="F323" s="160">
        <f t="shared" si="75"/>
        <v>66</v>
      </c>
      <c r="G323" s="75">
        <v>0</v>
      </c>
      <c r="H323" s="75">
        <v>0</v>
      </c>
      <c r="I323" s="75"/>
      <c r="J323" s="75"/>
      <c r="K323" s="75">
        <v>23</v>
      </c>
      <c r="L323" s="78">
        <v>43</v>
      </c>
      <c r="M323" s="75">
        <v>43</v>
      </c>
      <c r="N323" s="75">
        <v>0</v>
      </c>
      <c r="O323" s="175">
        <v>0.1</v>
      </c>
      <c r="P323" s="78">
        <f t="shared" si="76"/>
        <v>6.6000000000000005</v>
      </c>
      <c r="Q323" s="646">
        <f t="shared" si="77"/>
        <v>6.6000000000000005</v>
      </c>
      <c r="R323" s="175">
        <v>0.5</v>
      </c>
      <c r="S323" s="78">
        <f t="shared" si="82"/>
        <v>33</v>
      </c>
      <c r="T323" s="646">
        <f t="shared" si="83"/>
        <v>33</v>
      </c>
      <c r="U323" s="175">
        <v>0.4</v>
      </c>
      <c r="V323" s="78">
        <f t="shared" si="84"/>
        <v>26.400000000000002</v>
      </c>
      <c r="W323" s="646">
        <f>V323-K323+T323-AF323</f>
        <v>36.400000000000006</v>
      </c>
      <c r="X323" s="75">
        <v>0</v>
      </c>
      <c r="Y323" s="75">
        <v>26</v>
      </c>
      <c r="Z323" s="75">
        <v>-17</v>
      </c>
      <c r="AA323" s="160">
        <f t="shared" si="78"/>
        <v>0</v>
      </c>
      <c r="AB323" s="78">
        <v>0</v>
      </c>
      <c r="AC323" s="654">
        <v>0</v>
      </c>
      <c r="AD323" s="160">
        <f t="shared" si="79"/>
        <v>6</v>
      </c>
      <c r="AE323" s="75">
        <v>6</v>
      </c>
      <c r="AF323" s="655">
        <v>0</v>
      </c>
      <c r="AG323" s="160">
        <f t="shared" si="80"/>
        <v>13</v>
      </c>
      <c r="AH323" s="75">
        <v>4</v>
      </c>
      <c r="AI323" s="655">
        <v>9</v>
      </c>
      <c r="AJ323" s="160">
        <f t="shared" si="81"/>
        <v>0</v>
      </c>
      <c r="AK323" s="75">
        <v>0</v>
      </c>
      <c r="AL323" s="655">
        <v>0</v>
      </c>
      <c r="AM323" s="75">
        <v>0</v>
      </c>
      <c r="AN323" s="587">
        <f t="shared" si="74"/>
        <v>19</v>
      </c>
    </row>
    <row r="324" spans="1:40" s="152" customFormat="1" ht="13.2" hidden="1" customHeight="1" x14ac:dyDescent="0.25">
      <c r="A324" s="78">
        <v>1</v>
      </c>
      <c r="B324" s="588" t="s">
        <v>746</v>
      </c>
      <c r="C324" s="593">
        <f t="shared" si="86"/>
        <v>26</v>
      </c>
      <c r="D324" s="78">
        <f t="shared" si="86"/>
        <v>16</v>
      </c>
      <c r="E324" s="78">
        <v>10</v>
      </c>
      <c r="F324" s="160">
        <f t="shared" si="75"/>
        <v>6</v>
      </c>
      <c r="G324" s="75"/>
      <c r="H324" s="75"/>
      <c r="I324" s="75"/>
      <c r="J324" s="75"/>
      <c r="K324" s="75">
        <v>6</v>
      </c>
      <c r="L324" s="78">
        <v>0</v>
      </c>
      <c r="M324" s="75"/>
      <c r="N324" s="75"/>
      <c r="O324" s="175">
        <v>0.1</v>
      </c>
      <c r="P324" s="78">
        <f t="shared" si="76"/>
        <v>0.60000000000000009</v>
      </c>
      <c r="Q324" s="646">
        <f t="shared" si="77"/>
        <v>0.60000000000000009</v>
      </c>
      <c r="R324" s="175">
        <v>0.5</v>
      </c>
      <c r="S324" s="78">
        <f t="shared" si="82"/>
        <v>3</v>
      </c>
      <c r="T324" s="646">
        <f t="shared" si="83"/>
        <v>3</v>
      </c>
      <c r="U324" s="175">
        <v>0.4</v>
      </c>
      <c r="V324" s="78">
        <f t="shared" si="84"/>
        <v>2.4000000000000004</v>
      </c>
      <c r="W324" s="646">
        <f t="shared" si="85"/>
        <v>-0.59999999999999964</v>
      </c>
      <c r="X324" s="74"/>
      <c r="Y324" s="592"/>
      <c r="Z324" s="592"/>
      <c r="AA324" s="160">
        <f t="shared" si="78"/>
        <v>0</v>
      </c>
      <c r="AB324" s="78">
        <v>0</v>
      </c>
      <c r="AC324" s="654">
        <v>0</v>
      </c>
      <c r="AD324" s="160">
        <f t="shared" si="79"/>
        <v>5</v>
      </c>
      <c r="AE324" s="75">
        <v>5</v>
      </c>
      <c r="AF324" s="655">
        <v>0</v>
      </c>
      <c r="AG324" s="160">
        <f t="shared" si="80"/>
        <v>0</v>
      </c>
      <c r="AH324" s="75"/>
      <c r="AI324" s="655"/>
      <c r="AJ324" s="160">
        <f t="shared" si="81"/>
        <v>0</v>
      </c>
      <c r="AK324" s="78"/>
      <c r="AL324" s="654"/>
      <c r="AM324" s="78"/>
      <c r="AN324" s="587">
        <f t="shared" si="74"/>
        <v>5</v>
      </c>
    </row>
    <row r="325" spans="1:40" s="152" customFormat="1" ht="13.2" hidden="1" customHeight="1" x14ac:dyDescent="0.25">
      <c r="A325" s="78">
        <v>2</v>
      </c>
      <c r="B325" s="588" t="s">
        <v>831</v>
      </c>
      <c r="C325" s="593">
        <f t="shared" si="86"/>
        <v>14</v>
      </c>
      <c r="D325" s="78">
        <f t="shared" si="86"/>
        <v>9</v>
      </c>
      <c r="E325" s="78">
        <v>5</v>
      </c>
      <c r="F325" s="160">
        <f t="shared" si="75"/>
        <v>4</v>
      </c>
      <c r="G325" s="75"/>
      <c r="H325" s="75"/>
      <c r="I325" s="75"/>
      <c r="J325" s="75"/>
      <c r="K325" s="75">
        <v>4</v>
      </c>
      <c r="L325" s="78">
        <v>0</v>
      </c>
      <c r="M325" s="75"/>
      <c r="N325" s="75"/>
      <c r="O325" s="175">
        <v>0.1</v>
      </c>
      <c r="P325" s="78">
        <f t="shared" si="76"/>
        <v>0.4</v>
      </c>
      <c r="Q325" s="646">
        <f t="shared" si="77"/>
        <v>0.4</v>
      </c>
      <c r="R325" s="175">
        <v>0.5</v>
      </c>
      <c r="S325" s="78">
        <f t="shared" si="82"/>
        <v>2</v>
      </c>
      <c r="T325" s="646">
        <f t="shared" si="83"/>
        <v>2</v>
      </c>
      <c r="U325" s="175">
        <v>0.4</v>
      </c>
      <c r="V325" s="78">
        <f t="shared" si="84"/>
        <v>1.6</v>
      </c>
      <c r="W325" s="646">
        <f t="shared" si="85"/>
        <v>-0.39999999999999991</v>
      </c>
      <c r="X325" s="74"/>
      <c r="Y325" s="592"/>
      <c r="Z325" s="592"/>
      <c r="AA325" s="160">
        <f t="shared" si="78"/>
        <v>0</v>
      </c>
      <c r="AB325" s="78">
        <v>0</v>
      </c>
      <c r="AC325" s="654">
        <v>0</v>
      </c>
      <c r="AD325" s="160">
        <f t="shared" si="79"/>
        <v>2</v>
      </c>
      <c r="AE325" s="75">
        <v>2</v>
      </c>
      <c r="AF325" s="655">
        <v>0</v>
      </c>
      <c r="AG325" s="160">
        <f t="shared" si="80"/>
        <v>0</v>
      </c>
      <c r="AH325" s="75"/>
      <c r="AI325" s="655"/>
      <c r="AJ325" s="160">
        <f t="shared" si="81"/>
        <v>0</v>
      </c>
      <c r="AK325" s="78"/>
      <c r="AL325" s="654"/>
      <c r="AM325" s="78"/>
      <c r="AN325" s="587">
        <f t="shared" si="74"/>
        <v>2</v>
      </c>
    </row>
    <row r="326" spans="1:40" s="152" customFormat="1" ht="13.2" hidden="1" customHeight="1" x14ac:dyDescent="0.25">
      <c r="A326" s="78">
        <v>3</v>
      </c>
      <c r="B326" s="588" t="s">
        <v>727</v>
      </c>
      <c r="C326" s="593">
        <f t="shared" si="86"/>
        <v>2</v>
      </c>
      <c r="D326" s="78">
        <f t="shared" si="86"/>
        <v>1</v>
      </c>
      <c r="E326" s="78">
        <v>1</v>
      </c>
      <c r="F326" s="160">
        <f t="shared" si="75"/>
        <v>0</v>
      </c>
      <c r="G326" s="75"/>
      <c r="H326" s="75"/>
      <c r="I326" s="75"/>
      <c r="J326" s="75"/>
      <c r="K326" s="75">
        <v>0</v>
      </c>
      <c r="L326" s="78">
        <v>0</v>
      </c>
      <c r="M326" s="75">
        <v>0</v>
      </c>
      <c r="N326" s="75"/>
      <c r="O326" s="175">
        <v>0.1</v>
      </c>
      <c r="P326" s="78">
        <f t="shared" si="76"/>
        <v>0</v>
      </c>
      <c r="Q326" s="646">
        <f t="shared" si="77"/>
        <v>0</v>
      </c>
      <c r="R326" s="175">
        <v>0.5</v>
      </c>
      <c r="S326" s="78">
        <f t="shared" si="82"/>
        <v>0</v>
      </c>
      <c r="T326" s="646">
        <f t="shared" si="83"/>
        <v>0</v>
      </c>
      <c r="U326" s="175">
        <v>0.4</v>
      </c>
      <c r="V326" s="78">
        <f t="shared" si="84"/>
        <v>0</v>
      </c>
      <c r="W326" s="646">
        <f t="shared" si="85"/>
        <v>0</v>
      </c>
      <c r="X326" s="74"/>
      <c r="Y326" s="592"/>
      <c r="Z326" s="592"/>
      <c r="AA326" s="160">
        <f t="shared" si="78"/>
        <v>0</v>
      </c>
      <c r="AB326" s="78">
        <v>0</v>
      </c>
      <c r="AC326" s="654">
        <v>0</v>
      </c>
      <c r="AD326" s="160">
        <f t="shared" si="79"/>
        <v>1</v>
      </c>
      <c r="AE326" s="75">
        <v>1</v>
      </c>
      <c r="AF326" s="655">
        <v>0</v>
      </c>
      <c r="AG326" s="160">
        <f t="shared" si="80"/>
        <v>0</v>
      </c>
      <c r="AH326" s="75"/>
      <c r="AI326" s="655"/>
      <c r="AJ326" s="160">
        <f t="shared" si="81"/>
        <v>0</v>
      </c>
      <c r="AK326" s="78"/>
      <c r="AL326" s="654"/>
      <c r="AM326" s="78"/>
      <c r="AN326" s="587">
        <f t="shared" si="74"/>
        <v>1</v>
      </c>
    </row>
    <row r="327" spans="1:40" s="152" customFormat="1" ht="13.2" hidden="1" customHeight="1" x14ac:dyDescent="0.25">
      <c r="A327" s="78">
        <v>4</v>
      </c>
      <c r="B327" s="588" t="s">
        <v>151</v>
      </c>
      <c r="C327" s="593">
        <f t="shared" si="86"/>
        <v>46</v>
      </c>
      <c r="D327" s="78">
        <f t="shared" si="86"/>
        <v>40</v>
      </c>
      <c r="E327" s="78">
        <v>6</v>
      </c>
      <c r="F327" s="160">
        <f t="shared" si="75"/>
        <v>34</v>
      </c>
      <c r="G327" s="75"/>
      <c r="H327" s="75"/>
      <c r="I327" s="75"/>
      <c r="J327" s="75"/>
      <c r="K327" s="75">
        <v>4</v>
      </c>
      <c r="L327" s="78">
        <v>30</v>
      </c>
      <c r="M327" s="75">
        <v>30</v>
      </c>
      <c r="N327" s="75"/>
      <c r="O327" s="175">
        <v>0.1</v>
      </c>
      <c r="P327" s="78">
        <f t="shared" si="76"/>
        <v>3.4000000000000004</v>
      </c>
      <c r="Q327" s="646">
        <f t="shared" si="77"/>
        <v>3.4000000000000004</v>
      </c>
      <c r="R327" s="175">
        <v>0.5</v>
      </c>
      <c r="S327" s="78">
        <f t="shared" si="82"/>
        <v>17</v>
      </c>
      <c r="T327" s="646">
        <f t="shared" si="83"/>
        <v>17</v>
      </c>
      <c r="U327" s="175">
        <v>0.4</v>
      </c>
      <c r="V327" s="78">
        <f t="shared" si="84"/>
        <v>13.600000000000001</v>
      </c>
      <c r="W327" s="646">
        <f t="shared" si="85"/>
        <v>26.6</v>
      </c>
      <c r="X327" s="74"/>
      <c r="Y327" s="592">
        <v>20</v>
      </c>
      <c r="Z327" s="592">
        <v>-10</v>
      </c>
      <c r="AA327" s="160">
        <f t="shared" si="78"/>
        <v>0</v>
      </c>
      <c r="AB327" s="78">
        <v>0</v>
      </c>
      <c r="AC327" s="654">
        <v>0</v>
      </c>
      <c r="AD327" s="160">
        <f t="shared" si="79"/>
        <v>0</v>
      </c>
      <c r="AE327" s="75"/>
      <c r="AF327" s="655"/>
      <c r="AG327" s="160">
        <f t="shared" si="80"/>
        <v>10</v>
      </c>
      <c r="AH327" s="75">
        <v>4</v>
      </c>
      <c r="AI327" s="655">
        <v>6</v>
      </c>
      <c r="AJ327" s="160">
        <f t="shared" si="81"/>
        <v>0</v>
      </c>
      <c r="AK327" s="78"/>
      <c r="AL327" s="654"/>
      <c r="AM327" s="78"/>
      <c r="AN327" s="587">
        <f t="shared" si="74"/>
        <v>10</v>
      </c>
    </row>
    <row r="328" spans="1:40" s="152" customFormat="1" ht="13.2" hidden="1" customHeight="1" x14ac:dyDescent="0.25">
      <c r="A328" s="78">
        <v>5</v>
      </c>
      <c r="B328" s="588" t="s">
        <v>790</v>
      </c>
      <c r="C328" s="593">
        <f t="shared" si="86"/>
        <v>4</v>
      </c>
      <c r="D328" s="78">
        <f t="shared" si="86"/>
        <v>3</v>
      </c>
      <c r="E328" s="78">
        <v>1</v>
      </c>
      <c r="F328" s="160">
        <f t="shared" si="75"/>
        <v>2</v>
      </c>
      <c r="G328" s="75"/>
      <c r="H328" s="75"/>
      <c r="I328" s="75"/>
      <c r="J328" s="75"/>
      <c r="K328" s="75"/>
      <c r="L328" s="78">
        <v>2</v>
      </c>
      <c r="M328" s="75">
        <v>2</v>
      </c>
      <c r="N328" s="75"/>
      <c r="O328" s="175">
        <v>0.1</v>
      </c>
      <c r="P328" s="78">
        <f t="shared" si="76"/>
        <v>0.2</v>
      </c>
      <c r="Q328" s="646">
        <f t="shared" si="77"/>
        <v>0.2</v>
      </c>
      <c r="R328" s="175">
        <v>0.5</v>
      </c>
      <c r="S328" s="78">
        <f t="shared" si="82"/>
        <v>1</v>
      </c>
      <c r="T328" s="646">
        <f t="shared" si="83"/>
        <v>1</v>
      </c>
      <c r="U328" s="175">
        <v>0.4</v>
      </c>
      <c r="V328" s="78">
        <f t="shared" si="84"/>
        <v>0.8</v>
      </c>
      <c r="W328" s="646">
        <f t="shared" si="85"/>
        <v>1.8</v>
      </c>
      <c r="X328" s="74"/>
      <c r="Y328" s="592">
        <v>1</v>
      </c>
      <c r="Z328" s="592">
        <v>-1</v>
      </c>
      <c r="AA328" s="160">
        <f t="shared" si="78"/>
        <v>0</v>
      </c>
      <c r="AB328" s="78">
        <v>0</v>
      </c>
      <c r="AC328" s="654">
        <v>0</v>
      </c>
      <c r="AD328" s="160">
        <f t="shared" si="79"/>
        <v>0</v>
      </c>
      <c r="AE328" s="75"/>
      <c r="AF328" s="655"/>
      <c r="AG328" s="160">
        <f t="shared" si="80"/>
        <v>0</v>
      </c>
      <c r="AH328" s="75"/>
      <c r="AI328" s="655"/>
      <c r="AJ328" s="160">
        <f t="shared" si="81"/>
        <v>0</v>
      </c>
      <c r="AK328" s="78"/>
      <c r="AL328" s="654"/>
      <c r="AM328" s="78"/>
      <c r="AN328" s="587">
        <f t="shared" si="74"/>
        <v>0</v>
      </c>
    </row>
    <row r="329" spans="1:40" s="152" customFormat="1" ht="13.2" hidden="1" customHeight="1" x14ac:dyDescent="0.25">
      <c r="A329" s="78">
        <v>6</v>
      </c>
      <c r="B329" s="588" t="s">
        <v>749</v>
      </c>
      <c r="C329" s="593">
        <f t="shared" si="86"/>
        <v>3</v>
      </c>
      <c r="D329" s="78">
        <f t="shared" si="86"/>
        <v>3</v>
      </c>
      <c r="E329" s="78">
        <v>0</v>
      </c>
      <c r="F329" s="160">
        <f t="shared" si="75"/>
        <v>3</v>
      </c>
      <c r="G329" s="78"/>
      <c r="H329" s="78"/>
      <c r="I329" s="78"/>
      <c r="J329" s="78"/>
      <c r="K329" s="78">
        <v>1</v>
      </c>
      <c r="L329" s="78">
        <v>2</v>
      </c>
      <c r="M329" s="78">
        <v>2</v>
      </c>
      <c r="N329" s="78"/>
      <c r="O329" s="175">
        <v>0.1</v>
      </c>
      <c r="P329" s="78">
        <f t="shared" si="76"/>
        <v>0.30000000000000004</v>
      </c>
      <c r="Q329" s="646">
        <f t="shared" si="77"/>
        <v>0.30000000000000004</v>
      </c>
      <c r="R329" s="175">
        <v>0.5</v>
      </c>
      <c r="S329" s="78">
        <f t="shared" si="82"/>
        <v>1.5</v>
      </c>
      <c r="T329" s="646">
        <f t="shared" si="83"/>
        <v>1.5</v>
      </c>
      <c r="U329" s="175">
        <v>0.4</v>
      </c>
      <c r="V329" s="78">
        <f t="shared" si="84"/>
        <v>1.2000000000000002</v>
      </c>
      <c r="W329" s="646">
        <f t="shared" si="85"/>
        <v>1.7000000000000002</v>
      </c>
      <c r="X329" s="74"/>
      <c r="Y329" s="592">
        <v>0</v>
      </c>
      <c r="Z329" s="592">
        <v>-2</v>
      </c>
      <c r="AA329" s="160">
        <f t="shared" si="78"/>
        <v>0</v>
      </c>
      <c r="AB329" s="78">
        <v>0</v>
      </c>
      <c r="AC329" s="654">
        <v>0</v>
      </c>
      <c r="AD329" s="160">
        <f t="shared" si="79"/>
        <v>0</v>
      </c>
      <c r="AE329" s="75"/>
      <c r="AF329" s="655"/>
      <c r="AG329" s="160">
        <f t="shared" si="80"/>
        <v>2</v>
      </c>
      <c r="AH329" s="75">
        <v>0</v>
      </c>
      <c r="AI329" s="655">
        <v>2</v>
      </c>
      <c r="AJ329" s="160">
        <f t="shared" si="81"/>
        <v>0</v>
      </c>
      <c r="AK329" s="78"/>
      <c r="AL329" s="654"/>
      <c r="AM329" s="78"/>
      <c r="AN329" s="587">
        <f t="shared" si="74"/>
        <v>2</v>
      </c>
    </row>
    <row r="330" spans="1:40" s="152" customFormat="1" ht="13.2" hidden="1" customHeight="1" x14ac:dyDescent="0.25">
      <c r="A330" s="78">
        <v>7</v>
      </c>
      <c r="B330" s="588" t="s">
        <v>818</v>
      </c>
      <c r="C330" s="593">
        <f t="shared" si="86"/>
        <v>3</v>
      </c>
      <c r="D330" s="78">
        <f t="shared" si="86"/>
        <v>3</v>
      </c>
      <c r="E330" s="78">
        <v>0</v>
      </c>
      <c r="F330" s="160">
        <f t="shared" si="75"/>
        <v>3</v>
      </c>
      <c r="G330" s="78"/>
      <c r="H330" s="78"/>
      <c r="I330" s="78"/>
      <c r="J330" s="78"/>
      <c r="K330" s="78"/>
      <c r="L330" s="78">
        <v>3</v>
      </c>
      <c r="M330" s="78">
        <v>3</v>
      </c>
      <c r="N330" s="78"/>
      <c r="O330" s="175">
        <v>0.1</v>
      </c>
      <c r="P330" s="78">
        <f t="shared" si="76"/>
        <v>0.30000000000000004</v>
      </c>
      <c r="Q330" s="646">
        <f t="shared" si="77"/>
        <v>0.30000000000000004</v>
      </c>
      <c r="R330" s="175">
        <v>0.5</v>
      </c>
      <c r="S330" s="78">
        <f t="shared" si="82"/>
        <v>1.5</v>
      </c>
      <c r="T330" s="646">
        <f t="shared" si="83"/>
        <v>1.5</v>
      </c>
      <c r="U330" s="175">
        <v>0.4</v>
      </c>
      <c r="V330" s="78">
        <f t="shared" si="84"/>
        <v>1.2000000000000002</v>
      </c>
      <c r="W330" s="646">
        <f t="shared" si="85"/>
        <v>2.7</v>
      </c>
      <c r="X330" s="74"/>
      <c r="Y330" s="592">
        <v>1</v>
      </c>
      <c r="Z330" s="592">
        <v>-2</v>
      </c>
      <c r="AA330" s="160">
        <f t="shared" si="78"/>
        <v>0</v>
      </c>
      <c r="AB330" s="78">
        <v>0</v>
      </c>
      <c r="AC330" s="654">
        <v>0</v>
      </c>
      <c r="AD330" s="160">
        <f t="shared" si="79"/>
        <v>0</v>
      </c>
      <c r="AE330" s="78"/>
      <c r="AF330" s="654"/>
      <c r="AG330" s="160">
        <f t="shared" si="80"/>
        <v>0</v>
      </c>
      <c r="AH330" s="78"/>
      <c r="AI330" s="654"/>
      <c r="AJ330" s="160">
        <f t="shared" si="81"/>
        <v>0</v>
      </c>
      <c r="AK330" s="78"/>
      <c r="AL330" s="654"/>
      <c r="AM330" s="78"/>
      <c r="AN330" s="587">
        <f t="shared" si="74"/>
        <v>0</v>
      </c>
    </row>
    <row r="331" spans="1:40" s="152" customFormat="1" ht="13.2" hidden="1" customHeight="1" x14ac:dyDescent="0.25">
      <c r="A331" s="78">
        <v>8</v>
      </c>
      <c r="B331" s="588" t="s">
        <v>832</v>
      </c>
      <c r="C331" s="593">
        <f t="shared" si="86"/>
        <v>9</v>
      </c>
      <c r="D331" s="78">
        <f t="shared" si="86"/>
        <v>7</v>
      </c>
      <c r="E331" s="78">
        <v>2</v>
      </c>
      <c r="F331" s="160">
        <f t="shared" si="75"/>
        <v>5</v>
      </c>
      <c r="G331" s="78"/>
      <c r="H331" s="78"/>
      <c r="I331" s="78"/>
      <c r="J331" s="78"/>
      <c r="K331" s="78">
        <v>2</v>
      </c>
      <c r="L331" s="78">
        <v>3</v>
      </c>
      <c r="M331" s="78">
        <v>3</v>
      </c>
      <c r="N331" s="78"/>
      <c r="O331" s="175">
        <v>0.1</v>
      </c>
      <c r="P331" s="78">
        <f t="shared" si="76"/>
        <v>0.5</v>
      </c>
      <c r="Q331" s="646">
        <f t="shared" si="77"/>
        <v>0.5</v>
      </c>
      <c r="R331" s="175">
        <v>0.5</v>
      </c>
      <c r="S331" s="78">
        <f t="shared" si="82"/>
        <v>2.5</v>
      </c>
      <c r="T331" s="646">
        <f t="shared" si="83"/>
        <v>2.5</v>
      </c>
      <c r="U331" s="175">
        <v>0.4</v>
      </c>
      <c r="V331" s="78">
        <f t="shared" si="84"/>
        <v>2</v>
      </c>
      <c r="W331" s="646">
        <f t="shared" si="85"/>
        <v>2.5</v>
      </c>
      <c r="X331" s="74"/>
      <c r="Y331" s="592">
        <v>2</v>
      </c>
      <c r="Z331" s="592">
        <v>-1</v>
      </c>
      <c r="AA331" s="160">
        <f t="shared" si="78"/>
        <v>0</v>
      </c>
      <c r="AB331" s="78">
        <v>0</v>
      </c>
      <c r="AC331" s="654">
        <v>0</v>
      </c>
      <c r="AD331" s="160">
        <f t="shared" si="79"/>
        <v>0</v>
      </c>
      <c r="AE331" s="78"/>
      <c r="AF331" s="654"/>
      <c r="AG331" s="160">
        <f t="shared" si="80"/>
        <v>0</v>
      </c>
      <c r="AH331" s="78"/>
      <c r="AI331" s="654"/>
      <c r="AJ331" s="160">
        <f t="shared" si="81"/>
        <v>0</v>
      </c>
      <c r="AK331" s="78"/>
      <c r="AL331" s="654"/>
      <c r="AM331" s="78"/>
      <c r="AN331" s="587">
        <f t="shared" ref="AN331:AN394" si="87">AD331+AG331+AJ331+AA331</f>
        <v>0</v>
      </c>
    </row>
    <row r="332" spans="1:40" s="152" customFormat="1" ht="13.2" hidden="1" customHeight="1" x14ac:dyDescent="0.25">
      <c r="A332" s="78">
        <v>9</v>
      </c>
      <c r="B332" s="588" t="s">
        <v>824</v>
      </c>
      <c r="C332" s="593">
        <f t="shared" si="86"/>
        <v>6</v>
      </c>
      <c r="D332" s="78">
        <f t="shared" si="86"/>
        <v>4</v>
      </c>
      <c r="E332" s="78">
        <v>2</v>
      </c>
      <c r="F332" s="160">
        <f t="shared" si="75"/>
        <v>2</v>
      </c>
      <c r="G332" s="78"/>
      <c r="H332" s="78"/>
      <c r="I332" s="78"/>
      <c r="J332" s="78"/>
      <c r="K332" s="78">
        <v>2</v>
      </c>
      <c r="L332" s="78">
        <v>0</v>
      </c>
      <c r="M332" s="78"/>
      <c r="N332" s="78"/>
      <c r="O332" s="175">
        <v>0.1</v>
      </c>
      <c r="P332" s="78">
        <f t="shared" si="76"/>
        <v>0.2</v>
      </c>
      <c r="Q332" s="646">
        <f t="shared" si="77"/>
        <v>0.2</v>
      </c>
      <c r="R332" s="175">
        <v>0.5</v>
      </c>
      <c r="S332" s="78">
        <f t="shared" si="82"/>
        <v>1</v>
      </c>
      <c r="T332" s="646">
        <f t="shared" si="83"/>
        <v>1</v>
      </c>
      <c r="U332" s="175">
        <v>0.4</v>
      </c>
      <c r="V332" s="78">
        <f t="shared" si="84"/>
        <v>0.8</v>
      </c>
      <c r="W332" s="646">
        <f t="shared" si="85"/>
        <v>-0.19999999999999996</v>
      </c>
      <c r="X332" s="74"/>
      <c r="Y332" s="592">
        <v>2</v>
      </c>
      <c r="Z332" s="592">
        <v>2</v>
      </c>
      <c r="AA332" s="160">
        <f t="shared" si="78"/>
        <v>0</v>
      </c>
      <c r="AB332" s="78">
        <v>0</v>
      </c>
      <c r="AC332" s="654">
        <v>0</v>
      </c>
      <c r="AD332" s="160">
        <f t="shared" si="79"/>
        <v>0</v>
      </c>
      <c r="AE332" s="78"/>
      <c r="AF332" s="654"/>
      <c r="AG332" s="160">
        <f t="shared" si="80"/>
        <v>0</v>
      </c>
      <c r="AH332" s="78"/>
      <c r="AI332" s="654"/>
      <c r="AJ332" s="160">
        <f t="shared" si="81"/>
        <v>0</v>
      </c>
      <c r="AK332" s="78"/>
      <c r="AL332" s="654"/>
      <c r="AM332" s="78"/>
      <c r="AN332" s="587">
        <f t="shared" si="87"/>
        <v>0</v>
      </c>
    </row>
    <row r="333" spans="1:40" s="152" customFormat="1" ht="13.2" hidden="1" customHeight="1" x14ac:dyDescent="0.25">
      <c r="A333" s="78">
        <v>10</v>
      </c>
      <c r="B333" s="588" t="s">
        <v>725</v>
      </c>
      <c r="C333" s="593">
        <f t="shared" si="86"/>
        <v>8</v>
      </c>
      <c r="D333" s="78">
        <f t="shared" si="86"/>
        <v>6</v>
      </c>
      <c r="E333" s="78">
        <v>2</v>
      </c>
      <c r="F333" s="160">
        <f t="shared" ref="F333:F396" si="88">G333+H333+K333+L333</f>
        <v>4</v>
      </c>
      <c r="G333" s="78"/>
      <c r="H333" s="78"/>
      <c r="I333" s="78"/>
      <c r="J333" s="78"/>
      <c r="K333" s="78">
        <v>1</v>
      </c>
      <c r="L333" s="78">
        <v>3</v>
      </c>
      <c r="M333" s="78">
        <v>3</v>
      </c>
      <c r="N333" s="78"/>
      <c r="O333" s="175">
        <v>0.1</v>
      </c>
      <c r="P333" s="78">
        <f t="shared" ref="P333:P396" si="89">O333*F333</f>
        <v>0.4</v>
      </c>
      <c r="Q333" s="646">
        <f t="shared" ref="Q333:Q396" si="90">P333-G333</f>
        <v>0.4</v>
      </c>
      <c r="R333" s="175">
        <v>0.5</v>
      </c>
      <c r="S333" s="78">
        <f t="shared" si="82"/>
        <v>2</v>
      </c>
      <c r="T333" s="646">
        <f t="shared" si="83"/>
        <v>2</v>
      </c>
      <c r="U333" s="175">
        <v>0.4</v>
      </c>
      <c r="V333" s="78">
        <f t="shared" si="84"/>
        <v>1.6</v>
      </c>
      <c r="W333" s="646">
        <f t="shared" si="85"/>
        <v>2.6</v>
      </c>
      <c r="X333" s="74"/>
      <c r="Y333" s="592">
        <v>0</v>
      </c>
      <c r="Z333" s="592">
        <v>-3</v>
      </c>
      <c r="AA333" s="160">
        <f t="shared" ref="AA333:AA396" si="91">AB333+AC333</f>
        <v>0</v>
      </c>
      <c r="AB333" s="78">
        <v>0</v>
      </c>
      <c r="AC333" s="654">
        <v>0</v>
      </c>
      <c r="AD333" s="160">
        <f t="shared" ref="AD333:AD396" si="92">AE333+AF333</f>
        <v>1</v>
      </c>
      <c r="AE333" s="75">
        <v>1</v>
      </c>
      <c r="AF333" s="654"/>
      <c r="AG333" s="160">
        <f t="shared" ref="AG333:AG396" si="93">AH333+AI333</f>
        <v>3</v>
      </c>
      <c r="AH333" s="78">
        <v>0</v>
      </c>
      <c r="AI333" s="654">
        <v>3</v>
      </c>
      <c r="AJ333" s="160">
        <f t="shared" ref="AJ333:AJ396" si="94">AK333+AL333</f>
        <v>0</v>
      </c>
      <c r="AK333" s="78"/>
      <c r="AL333" s="654"/>
      <c r="AM333" s="78"/>
      <c r="AN333" s="587">
        <f t="shared" si="87"/>
        <v>4</v>
      </c>
    </row>
    <row r="334" spans="1:40" s="152" customFormat="1" ht="13.2" hidden="1" customHeight="1" x14ac:dyDescent="0.25">
      <c r="A334" s="78">
        <v>11</v>
      </c>
      <c r="B334" s="588" t="s">
        <v>726</v>
      </c>
      <c r="C334" s="593">
        <f t="shared" si="86"/>
        <v>4</v>
      </c>
      <c r="D334" s="78">
        <f t="shared" si="86"/>
        <v>3</v>
      </c>
      <c r="E334" s="78">
        <v>1</v>
      </c>
      <c r="F334" s="160">
        <f t="shared" si="88"/>
        <v>2</v>
      </c>
      <c r="G334" s="78"/>
      <c r="H334" s="78"/>
      <c r="I334" s="78"/>
      <c r="J334" s="78"/>
      <c r="K334" s="78">
        <v>2</v>
      </c>
      <c r="L334" s="78">
        <v>0</v>
      </c>
      <c r="M334" s="78"/>
      <c r="N334" s="78"/>
      <c r="O334" s="175">
        <v>0.1</v>
      </c>
      <c r="P334" s="78">
        <f t="shared" si="89"/>
        <v>0.2</v>
      </c>
      <c r="Q334" s="646">
        <f t="shared" si="90"/>
        <v>0.2</v>
      </c>
      <c r="R334" s="175">
        <v>0.5</v>
      </c>
      <c r="S334" s="78">
        <f t="shared" si="82"/>
        <v>1</v>
      </c>
      <c r="T334" s="646">
        <f t="shared" si="83"/>
        <v>1</v>
      </c>
      <c r="U334" s="175">
        <v>0.4</v>
      </c>
      <c r="V334" s="78">
        <f t="shared" si="84"/>
        <v>0.8</v>
      </c>
      <c r="W334" s="646">
        <f t="shared" si="85"/>
        <v>-0.19999999999999996</v>
      </c>
      <c r="X334" s="74"/>
      <c r="Y334" s="592"/>
      <c r="Z334" s="592">
        <v>0</v>
      </c>
      <c r="AA334" s="160">
        <f t="shared" si="91"/>
        <v>0</v>
      </c>
      <c r="AB334" s="78">
        <v>0</v>
      </c>
      <c r="AC334" s="654">
        <v>0</v>
      </c>
      <c r="AD334" s="160">
        <f t="shared" si="92"/>
        <v>0</v>
      </c>
      <c r="AE334" s="78"/>
      <c r="AF334" s="654"/>
      <c r="AG334" s="160">
        <f t="shared" si="93"/>
        <v>0</v>
      </c>
      <c r="AH334" s="78"/>
      <c r="AI334" s="654"/>
      <c r="AJ334" s="160">
        <f t="shared" si="94"/>
        <v>0</v>
      </c>
      <c r="AK334" s="78"/>
      <c r="AL334" s="654"/>
      <c r="AM334" s="78"/>
      <c r="AN334" s="587">
        <f t="shared" si="87"/>
        <v>0</v>
      </c>
    </row>
    <row r="335" spans="1:40" s="152" customFormat="1" ht="13.2" hidden="1" customHeight="1" x14ac:dyDescent="0.25">
      <c r="A335" s="78">
        <v>12</v>
      </c>
      <c r="B335" s="588" t="s">
        <v>733</v>
      </c>
      <c r="C335" s="593">
        <f t="shared" si="86"/>
        <v>1</v>
      </c>
      <c r="D335" s="78">
        <f t="shared" si="86"/>
        <v>1</v>
      </c>
      <c r="E335" s="78">
        <v>0</v>
      </c>
      <c r="F335" s="160">
        <f t="shared" si="88"/>
        <v>1</v>
      </c>
      <c r="G335" s="78"/>
      <c r="H335" s="78"/>
      <c r="I335" s="78"/>
      <c r="J335" s="78"/>
      <c r="K335" s="78">
        <v>1</v>
      </c>
      <c r="L335" s="78">
        <v>0</v>
      </c>
      <c r="M335" s="78"/>
      <c r="N335" s="78"/>
      <c r="O335" s="175">
        <v>0.1</v>
      </c>
      <c r="P335" s="78">
        <f t="shared" si="89"/>
        <v>0.1</v>
      </c>
      <c r="Q335" s="646">
        <f t="shared" si="90"/>
        <v>0.1</v>
      </c>
      <c r="R335" s="175">
        <v>0.5</v>
      </c>
      <c r="S335" s="78">
        <f t="shared" si="82"/>
        <v>0.5</v>
      </c>
      <c r="T335" s="646">
        <f t="shared" si="83"/>
        <v>0.5</v>
      </c>
      <c r="U335" s="175">
        <v>0.4</v>
      </c>
      <c r="V335" s="78">
        <f t="shared" si="84"/>
        <v>0.4</v>
      </c>
      <c r="W335" s="646">
        <f t="shared" si="85"/>
        <v>-9.9999999999999978E-2</v>
      </c>
      <c r="X335" s="74"/>
      <c r="Y335" s="592"/>
      <c r="Z335" s="592">
        <v>0</v>
      </c>
      <c r="AA335" s="160">
        <f t="shared" si="91"/>
        <v>0</v>
      </c>
      <c r="AB335" s="78">
        <v>0</v>
      </c>
      <c r="AC335" s="654">
        <v>0</v>
      </c>
      <c r="AD335" s="160">
        <f t="shared" si="92"/>
        <v>0</v>
      </c>
      <c r="AE335" s="78"/>
      <c r="AF335" s="654"/>
      <c r="AG335" s="160">
        <f t="shared" si="93"/>
        <v>0</v>
      </c>
      <c r="AH335" s="78"/>
      <c r="AI335" s="654"/>
      <c r="AJ335" s="160">
        <f t="shared" si="94"/>
        <v>0</v>
      </c>
      <c r="AK335" s="78"/>
      <c r="AL335" s="654"/>
      <c r="AM335" s="78"/>
      <c r="AN335" s="587">
        <f t="shared" si="87"/>
        <v>0</v>
      </c>
    </row>
    <row r="336" spans="1:40" s="152" customFormat="1" ht="13.2" hidden="1" customHeight="1" x14ac:dyDescent="0.25">
      <c r="A336" s="78">
        <v>13</v>
      </c>
      <c r="B336" s="588" t="s">
        <v>739</v>
      </c>
      <c r="C336" s="593">
        <f t="shared" si="86"/>
        <v>0</v>
      </c>
      <c r="D336" s="78">
        <f t="shared" si="86"/>
        <v>0</v>
      </c>
      <c r="E336" s="78">
        <v>0</v>
      </c>
      <c r="F336" s="160">
        <f t="shared" si="88"/>
        <v>0</v>
      </c>
      <c r="G336" s="78"/>
      <c r="H336" s="78"/>
      <c r="I336" s="78"/>
      <c r="J336" s="78"/>
      <c r="K336" s="78">
        <v>0</v>
      </c>
      <c r="L336" s="78">
        <v>0</v>
      </c>
      <c r="M336" s="78">
        <v>0</v>
      </c>
      <c r="N336" s="78"/>
      <c r="O336" s="175">
        <v>0.1</v>
      </c>
      <c r="P336" s="78">
        <f t="shared" si="89"/>
        <v>0</v>
      </c>
      <c r="Q336" s="646">
        <f t="shared" si="90"/>
        <v>0</v>
      </c>
      <c r="R336" s="175">
        <v>0.5</v>
      </c>
      <c r="S336" s="78">
        <f t="shared" si="82"/>
        <v>0</v>
      </c>
      <c r="T336" s="646">
        <f t="shared" si="83"/>
        <v>0</v>
      </c>
      <c r="U336" s="175">
        <v>0.4</v>
      </c>
      <c r="V336" s="78">
        <f t="shared" si="84"/>
        <v>0</v>
      </c>
      <c r="W336" s="646">
        <f t="shared" si="85"/>
        <v>0</v>
      </c>
      <c r="X336" s="78"/>
      <c r="Y336" s="78"/>
      <c r="Z336" s="592">
        <v>0</v>
      </c>
      <c r="AA336" s="160">
        <f t="shared" si="91"/>
        <v>0</v>
      </c>
      <c r="AB336" s="78">
        <v>0</v>
      </c>
      <c r="AC336" s="654">
        <v>0</v>
      </c>
      <c r="AD336" s="160">
        <f t="shared" si="92"/>
        <v>0</v>
      </c>
      <c r="AE336" s="78"/>
      <c r="AF336" s="654"/>
      <c r="AG336" s="160">
        <f t="shared" si="93"/>
        <v>0</v>
      </c>
      <c r="AH336" s="78"/>
      <c r="AI336" s="654"/>
      <c r="AJ336" s="160">
        <f t="shared" si="94"/>
        <v>0</v>
      </c>
      <c r="AK336" s="78"/>
      <c r="AL336" s="654"/>
      <c r="AM336" s="78"/>
      <c r="AN336" s="587">
        <f t="shared" si="87"/>
        <v>0</v>
      </c>
    </row>
    <row r="337" spans="1:40" s="589" customFormat="1" ht="66" x14ac:dyDescent="0.25">
      <c r="A337" s="78">
        <v>9</v>
      </c>
      <c r="B337" s="588" t="s">
        <v>1074</v>
      </c>
      <c r="C337" s="593">
        <v>318</v>
      </c>
      <c r="D337" s="78">
        <f t="shared" si="86"/>
        <v>227</v>
      </c>
      <c r="E337" s="78">
        <v>54</v>
      </c>
      <c r="F337" s="160">
        <f t="shared" si="88"/>
        <v>173</v>
      </c>
      <c r="G337" s="78">
        <v>0</v>
      </c>
      <c r="H337" s="78">
        <v>0</v>
      </c>
      <c r="I337" s="78"/>
      <c r="J337" s="78"/>
      <c r="K337" s="78">
        <v>60</v>
      </c>
      <c r="L337" s="78">
        <v>113</v>
      </c>
      <c r="M337" s="78">
        <v>112</v>
      </c>
      <c r="N337" s="78">
        <v>1</v>
      </c>
      <c r="O337" s="175">
        <v>0.1</v>
      </c>
      <c r="P337" s="78">
        <f t="shared" si="89"/>
        <v>17.3</v>
      </c>
      <c r="Q337" s="646">
        <f t="shared" si="90"/>
        <v>17.3</v>
      </c>
      <c r="R337" s="175">
        <v>0.5</v>
      </c>
      <c r="S337" s="78">
        <f t="shared" si="82"/>
        <v>86.5</v>
      </c>
      <c r="T337" s="646">
        <f t="shared" si="83"/>
        <v>86.5</v>
      </c>
      <c r="U337" s="175">
        <v>0.4</v>
      </c>
      <c r="V337" s="78">
        <f t="shared" si="84"/>
        <v>69.2</v>
      </c>
      <c r="W337" s="646">
        <f>V337-K337+T337-AF337</f>
        <v>95.7</v>
      </c>
      <c r="X337" s="78">
        <v>0</v>
      </c>
      <c r="Y337" s="78">
        <v>0</v>
      </c>
      <c r="Z337" s="78">
        <v>0</v>
      </c>
      <c r="AA337" s="160">
        <f t="shared" si="91"/>
        <v>0</v>
      </c>
      <c r="AB337" s="78">
        <v>0</v>
      </c>
      <c r="AC337" s="654">
        <v>0</v>
      </c>
      <c r="AD337" s="160">
        <f t="shared" si="92"/>
        <v>4</v>
      </c>
      <c r="AE337" s="78">
        <v>4</v>
      </c>
      <c r="AF337" s="654">
        <v>0</v>
      </c>
      <c r="AG337" s="160">
        <f t="shared" si="93"/>
        <v>15</v>
      </c>
      <c r="AH337" s="78">
        <v>5</v>
      </c>
      <c r="AI337" s="654">
        <v>10</v>
      </c>
      <c r="AJ337" s="160">
        <f t="shared" si="94"/>
        <v>0</v>
      </c>
      <c r="AK337" s="78">
        <v>0</v>
      </c>
      <c r="AL337" s="654">
        <v>0</v>
      </c>
      <c r="AM337" s="78">
        <v>0</v>
      </c>
      <c r="AN337" s="587">
        <f t="shared" si="87"/>
        <v>19</v>
      </c>
    </row>
    <row r="338" spans="1:40" s="583" customFormat="1" ht="13.2" hidden="1" customHeight="1" x14ac:dyDescent="0.3">
      <c r="A338" s="78">
        <v>1</v>
      </c>
      <c r="B338" s="588" t="s">
        <v>367</v>
      </c>
      <c r="C338" s="593">
        <f t="shared" si="86"/>
        <v>65</v>
      </c>
      <c r="D338" s="78">
        <f t="shared" si="86"/>
        <v>45</v>
      </c>
      <c r="E338" s="78">
        <v>20</v>
      </c>
      <c r="F338" s="160">
        <f t="shared" si="88"/>
        <v>25</v>
      </c>
      <c r="G338" s="78"/>
      <c r="H338" s="78">
        <v>0</v>
      </c>
      <c r="I338" s="78"/>
      <c r="J338" s="78"/>
      <c r="K338" s="78">
        <v>25</v>
      </c>
      <c r="L338" s="78">
        <v>0</v>
      </c>
      <c r="M338" s="78"/>
      <c r="N338" s="78"/>
      <c r="O338" s="175">
        <v>0.1</v>
      </c>
      <c r="P338" s="78">
        <f t="shared" si="89"/>
        <v>2.5</v>
      </c>
      <c r="Q338" s="646">
        <f t="shared" si="90"/>
        <v>2.5</v>
      </c>
      <c r="R338" s="175">
        <v>0.5</v>
      </c>
      <c r="S338" s="78">
        <f t="shared" si="82"/>
        <v>12.5</v>
      </c>
      <c r="T338" s="646">
        <f t="shared" si="83"/>
        <v>12.5</v>
      </c>
      <c r="U338" s="175">
        <v>0.4</v>
      </c>
      <c r="V338" s="78">
        <f t="shared" si="84"/>
        <v>10</v>
      </c>
      <c r="W338" s="646">
        <f t="shared" si="85"/>
        <v>-2.5</v>
      </c>
      <c r="X338" s="78"/>
      <c r="Y338" s="75"/>
      <c r="Z338" s="75"/>
      <c r="AA338" s="160">
        <f t="shared" si="91"/>
        <v>0</v>
      </c>
      <c r="AB338" s="78">
        <v>0</v>
      </c>
      <c r="AC338" s="654">
        <v>0</v>
      </c>
      <c r="AD338" s="160">
        <f t="shared" si="92"/>
        <v>5</v>
      </c>
      <c r="AE338" s="78">
        <v>5</v>
      </c>
      <c r="AF338" s="654">
        <v>0</v>
      </c>
      <c r="AG338" s="160">
        <f t="shared" si="93"/>
        <v>0</v>
      </c>
      <c r="AH338" s="78"/>
      <c r="AI338" s="654"/>
      <c r="AJ338" s="160">
        <f t="shared" si="94"/>
        <v>0</v>
      </c>
      <c r="AK338" s="78"/>
      <c r="AL338" s="654"/>
      <c r="AM338" s="78"/>
      <c r="AN338" s="587">
        <f t="shared" si="87"/>
        <v>5</v>
      </c>
    </row>
    <row r="339" spans="1:40" s="583" customFormat="1" ht="13.2" hidden="1" customHeight="1" x14ac:dyDescent="0.3">
      <c r="A339" s="78">
        <v>2</v>
      </c>
      <c r="B339" s="588" t="s">
        <v>836</v>
      </c>
      <c r="C339" s="593">
        <f t="shared" si="86"/>
        <v>7</v>
      </c>
      <c r="D339" s="78">
        <f t="shared" si="86"/>
        <v>4</v>
      </c>
      <c r="E339" s="78">
        <v>3</v>
      </c>
      <c r="F339" s="160">
        <f t="shared" si="88"/>
        <v>1</v>
      </c>
      <c r="G339" s="78"/>
      <c r="H339" s="78">
        <v>0</v>
      </c>
      <c r="I339" s="78"/>
      <c r="J339" s="78"/>
      <c r="K339" s="78">
        <v>1</v>
      </c>
      <c r="L339" s="78">
        <v>0</v>
      </c>
      <c r="M339" s="78"/>
      <c r="N339" s="78"/>
      <c r="O339" s="175">
        <v>0.1</v>
      </c>
      <c r="P339" s="78">
        <f t="shared" si="89"/>
        <v>0.1</v>
      </c>
      <c r="Q339" s="646">
        <f t="shared" si="90"/>
        <v>0.1</v>
      </c>
      <c r="R339" s="175">
        <v>0.5</v>
      </c>
      <c r="S339" s="78">
        <f t="shared" si="82"/>
        <v>0.5</v>
      </c>
      <c r="T339" s="646">
        <f t="shared" si="83"/>
        <v>0.5</v>
      </c>
      <c r="U339" s="175">
        <v>0.4</v>
      </c>
      <c r="V339" s="78">
        <f t="shared" si="84"/>
        <v>0.4</v>
      </c>
      <c r="W339" s="646">
        <f t="shared" si="85"/>
        <v>-9.9999999999999978E-2</v>
      </c>
      <c r="X339" s="78"/>
      <c r="Y339" s="75"/>
      <c r="Z339" s="75"/>
      <c r="AA339" s="160">
        <f t="shared" si="91"/>
        <v>0</v>
      </c>
      <c r="AB339" s="78">
        <v>0</v>
      </c>
      <c r="AC339" s="654">
        <v>0</v>
      </c>
      <c r="AD339" s="160">
        <f t="shared" si="92"/>
        <v>0</v>
      </c>
      <c r="AE339" s="78"/>
      <c r="AF339" s="654"/>
      <c r="AG339" s="160">
        <f t="shared" si="93"/>
        <v>0</v>
      </c>
      <c r="AH339" s="78"/>
      <c r="AI339" s="654"/>
      <c r="AJ339" s="160">
        <f t="shared" si="94"/>
        <v>0</v>
      </c>
      <c r="AK339" s="78"/>
      <c r="AL339" s="654"/>
      <c r="AM339" s="78"/>
      <c r="AN339" s="587">
        <f t="shared" si="87"/>
        <v>0</v>
      </c>
    </row>
    <row r="340" spans="1:40" s="583" customFormat="1" ht="13.2" hidden="1" customHeight="1" x14ac:dyDescent="0.3">
      <c r="A340" s="78">
        <v>3</v>
      </c>
      <c r="B340" s="588" t="s">
        <v>837</v>
      </c>
      <c r="C340" s="593">
        <f t="shared" si="86"/>
        <v>17</v>
      </c>
      <c r="D340" s="78">
        <f t="shared" si="86"/>
        <v>14</v>
      </c>
      <c r="E340" s="78">
        <v>3</v>
      </c>
      <c r="F340" s="160">
        <f t="shared" si="88"/>
        <v>11</v>
      </c>
      <c r="G340" s="78"/>
      <c r="H340" s="78">
        <v>0</v>
      </c>
      <c r="I340" s="78"/>
      <c r="J340" s="78"/>
      <c r="K340" s="78">
        <v>2</v>
      </c>
      <c r="L340" s="78">
        <v>9</v>
      </c>
      <c r="M340" s="78">
        <v>9</v>
      </c>
      <c r="N340" s="78"/>
      <c r="O340" s="175">
        <v>0.1</v>
      </c>
      <c r="P340" s="78">
        <f t="shared" si="89"/>
        <v>1.1000000000000001</v>
      </c>
      <c r="Q340" s="646">
        <f t="shared" si="90"/>
        <v>1.1000000000000001</v>
      </c>
      <c r="R340" s="175">
        <v>0.5</v>
      </c>
      <c r="S340" s="78">
        <f t="shared" si="82"/>
        <v>5.5</v>
      </c>
      <c r="T340" s="646">
        <f t="shared" si="83"/>
        <v>5.5</v>
      </c>
      <c r="U340" s="175">
        <v>0.4</v>
      </c>
      <c r="V340" s="78">
        <f t="shared" si="84"/>
        <v>4.4000000000000004</v>
      </c>
      <c r="W340" s="646">
        <f t="shared" si="85"/>
        <v>7.9</v>
      </c>
      <c r="X340" s="78"/>
      <c r="Y340" s="75"/>
      <c r="Z340" s="75"/>
      <c r="AA340" s="160">
        <f t="shared" si="91"/>
        <v>0</v>
      </c>
      <c r="AB340" s="78">
        <v>0</v>
      </c>
      <c r="AC340" s="654">
        <v>0</v>
      </c>
      <c r="AD340" s="160">
        <f t="shared" si="92"/>
        <v>0</v>
      </c>
      <c r="AE340" s="78"/>
      <c r="AF340" s="654"/>
      <c r="AG340" s="160">
        <f t="shared" si="93"/>
        <v>0</v>
      </c>
      <c r="AH340" s="78"/>
      <c r="AI340" s="654"/>
      <c r="AJ340" s="160">
        <f t="shared" si="94"/>
        <v>0</v>
      </c>
      <c r="AK340" s="78"/>
      <c r="AL340" s="654"/>
      <c r="AM340" s="78"/>
      <c r="AN340" s="587">
        <f t="shared" si="87"/>
        <v>0</v>
      </c>
    </row>
    <row r="341" spans="1:40" s="583" customFormat="1" ht="13.2" hidden="1" customHeight="1" x14ac:dyDescent="0.3">
      <c r="A341" s="78">
        <v>4</v>
      </c>
      <c r="B341" s="588" t="s">
        <v>223</v>
      </c>
      <c r="C341" s="593">
        <f t="shared" si="86"/>
        <v>104</v>
      </c>
      <c r="D341" s="78">
        <f t="shared" si="86"/>
        <v>90</v>
      </c>
      <c r="E341" s="78">
        <v>14</v>
      </c>
      <c r="F341" s="160">
        <f t="shared" si="88"/>
        <v>76</v>
      </c>
      <c r="G341" s="78"/>
      <c r="H341" s="78">
        <v>0</v>
      </c>
      <c r="I341" s="78"/>
      <c r="J341" s="78"/>
      <c r="K341" s="78">
        <v>10</v>
      </c>
      <c r="L341" s="78">
        <v>66</v>
      </c>
      <c r="M341" s="78">
        <v>66</v>
      </c>
      <c r="N341" s="78"/>
      <c r="O341" s="175">
        <v>0.1</v>
      </c>
      <c r="P341" s="78">
        <f t="shared" si="89"/>
        <v>7.6000000000000005</v>
      </c>
      <c r="Q341" s="646">
        <f t="shared" si="90"/>
        <v>7.6000000000000005</v>
      </c>
      <c r="R341" s="175">
        <v>0.5</v>
      </c>
      <c r="S341" s="78">
        <f t="shared" si="82"/>
        <v>38</v>
      </c>
      <c r="T341" s="646">
        <f t="shared" si="83"/>
        <v>38</v>
      </c>
      <c r="U341" s="175">
        <v>0.4</v>
      </c>
      <c r="V341" s="78">
        <f t="shared" si="84"/>
        <v>30.400000000000002</v>
      </c>
      <c r="W341" s="646">
        <f t="shared" si="85"/>
        <v>58.400000000000006</v>
      </c>
      <c r="X341" s="78"/>
      <c r="Y341" s="75"/>
      <c r="Z341" s="75"/>
      <c r="AA341" s="160">
        <f t="shared" si="91"/>
        <v>0</v>
      </c>
      <c r="AB341" s="78">
        <v>0</v>
      </c>
      <c r="AC341" s="654">
        <v>0</v>
      </c>
      <c r="AD341" s="160">
        <f t="shared" si="92"/>
        <v>0</v>
      </c>
      <c r="AE341" s="78"/>
      <c r="AF341" s="654"/>
      <c r="AG341" s="160">
        <f t="shared" si="93"/>
        <v>10</v>
      </c>
      <c r="AH341" s="78">
        <v>5</v>
      </c>
      <c r="AI341" s="654">
        <v>5</v>
      </c>
      <c r="AJ341" s="160">
        <f t="shared" si="94"/>
        <v>0</v>
      </c>
      <c r="AK341" s="78"/>
      <c r="AL341" s="654"/>
      <c r="AM341" s="78"/>
      <c r="AN341" s="587">
        <f t="shared" si="87"/>
        <v>10</v>
      </c>
    </row>
    <row r="342" spans="1:40" s="583" customFormat="1" ht="13.2" hidden="1" customHeight="1" x14ac:dyDescent="0.3">
      <c r="A342" s="78">
        <v>5</v>
      </c>
      <c r="B342" s="588" t="s">
        <v>838</v>
      </c>
      <c r="C342" s="593">
        <f t="shared" si="86"/>
        <v>19</v>
      </c>
      <c r="D342" s="78">
        <f t="shared" si="86"/>
        <v>18</v>
      </c>
      <c r="E342" s="78">
        <v>1</v>
      </c>
      <c r="F342" s="160">
        <f t="shared" si="88"/>
        <v>17</v>
      </c>
      <c r="G342" s="78"/>
      <c r="H342" s="78"/>
      <c r="I342" s="78"/>
      <c r="J342" s="78"/>
      <c r="K342" s="78">
        <v>2</v>
      </c>
      <c r="L342" s="78">
        <v>15</v>
      </c>
      <c r="M342" s="78">
        <v>15</v>
      </c>
      <c r="N342" s="78"/>
      <c r="O342" s="175">
        <v>0.1</v>
      </c>
      <c r="P342" s="78">
        <f t="shared" si="89"/>
        <v>1.7000000000000002</v>
      </c>
      <c r="Q342" s="646">
        <f t="shared" si="90"/>
        <v>1.7000000000000002</v>
      </c>
      <c r="R342" s="175">
        <v>0.5</v>
      </c>
      <c r="S342" s="78">
        <f t="shared" si="82"/>
        <v>8.5</v>
      </c>
      <c r="T342" s="646">
        <f t="shared" si="83"/>
        <v>8.5</v>
      </c>
      <c r="U342" s="175">
        <v>0.4</v>
      </c>
      <c r="V342" s="78">
        <f t="shared" si="84"/>
        <v>6.8000000000000007</v>
      </c>
      <c r="W342" s="646">
        <f t="shared" si="85"/>
        <v>13.3</v>
      </c>
      <c r="X342" s="78"/>
      <c r="Y342" s="75"/>
      <c r="Z342" s="75"/>
      <c r="AA342" s="160">
        <f t="shared" si="91"/>
        <v>0</v>
      </c>
      <c r="AB342" s="78">
        <v>0</v>
      </c>
      <c r="AC342" s="654">
        <v>0</v>
      </c>
      <c r="AD342" s="160">
        <f t="shared" si="92"/>
        <v>0</v>
      </c>
      <c r="AE342" s="78"/>
      <c r="AF342" s="654"/>
      <c r="AG342" s="160">
        <f t="shared" si="93"/>
        <v>0</v>
      </c>
      <c r="AH342" s="78"/>
      <c r="AI342" s="654"/>
      <c r="AJ342" s="160">
        <f t="shared" si="94"/>
        <v>0</v>
      </c>
      <c r="AK342" s="78"/>
      <c r="AL342" s="654"/>
      <c r="AM342" s="78"/>
      <c r="AN342" s="587">
        <f t="shared" si="87"/>
        <v>0</v>
      </c>
    </row>
    <row r="343" spans="1:40" s="583" customFormat="1" ht="13.2" hidden="1" customHeight="1" x14ac:dyDescent="0.3">
      <c r="A343" s="78">
        <v>6</v>
      </c>
      <c r="B343" s="588" t="s">
        <v>308</v>
      </c>
      <c r="C343" s="593">
        <f t="shared" si="86"/>
        <v>19</v>
      </c>
      <c r="D343" s="78">
        <f t="shared" si="86"/>
        <v>17</v>
      </c>
      <c r="E343" s="78">
        <v>2</v>
      </c>
      <c r="F343" s="160">
        <f t="shared" si="88"/>
        <v>15</v>
      </c>
      <c r="G343" s="78"/>
      <c r="H343" s="78"/>
      <c r="I343" s="78"/>
      <c r="J343" s="78"/>
      <c r="K343" s="78">
        <v>6</v>
      </c>
      <c r="L343" s="78">
        <v>9</v>
      </c>
      <c r="M343" s="78">
        <v>9</v>
      </c>
      <c r="N343" s="78"/>
      <c r="O343" s="175">
        <v>0.1</v>
      </c>
      <c r="P343" s="78">
        <f t="shared" si="89"/>
        <v>1.5</v>
      </c>
      <c r="Q343" s="646">
        <f t="shared" si="90"/>
        <v>1.5</v>
      </c>
      <c r="R343" s="175">
        <v>0.5</v>
      </c>
      <c r="S343" s="78">
        <f t="shared" si="82"/>
        <v>7.5</v>
      </c>
      <c r="T343" s="646">
        <f t="shared" si="83"/>
        <v>7.5</v>
      </c>
      <c r="U343" s="175">
        <v>0.4</v>
      </c>
      <c r="V343" s="78">
        <f t="shared" si="84"/>
        <v>6</v>
      </c>
      <c r="W343" s="646">
        <f t="shared" si="85"/>
        <v>7.5</v>
      </c>
      <c r="X343" s="78"/>
      <c r="Y343" s="75"/>
      <c r="Z343" s="75"/>
      <c r="AA343" s="160">
        <f t="shared" si="91"/>
        <v>0</v>
      </c>
      <c r="AB343" s="78">
        <v>0</v>
      </c>
      <c r="AC343" s="654">
        <v>0</v>
      </c>
      <c r="AD343" s="160">
        <f t="shared" si="92"/>
        <v>0</v>
      </c>
      <c r="AE343" s="78"/>
      <c r="AF343" s="654"/>
      <c r="AG343" s="160">
        <f t="shared" si="93"/>
        <v>2</v>
      </c>
      <c r="AH343" s="78"/>
      <c r="AI343" s="654">
        <v>2</v>
      </c>
      <c r="AJ343" s="160">
        <f t="shared" si="94"/>
        <v>0</v>
      </c>
      <c r="AK343" s="78"/>
      <c r="AL343" s="654"/>
      <c r="AM343" s="78"/>
      <c r="AN343" s="587">
        <f t="shared" si="87"/>
        <v>2</v>
      </c>
    </row>
    <row r="344" spans="1:40" s="583" customFormat="1" ht="13.2" hidden="1" customHeight="1" x14ac:dyDescent="0.3">
      <c r="A344" s="78">
        <v>7</v>
      </c>
      <c r="B344" s="588" t="s">
        <v>791</v>
      </c>
      <c r="C344" s="593">
        <f t="shared" si="86"/>
        <v>0</v>
      </c>
      <c r="D344" s="78">
        <f t="shared" si="86"/>
        <v>0</v>
      </c>
      <c r="E344" s="78"/>
      <c r="F344" s="160">
        <f t="shared" si="88"/>
        <v>0</v>
      </c>
      <c r="G344" s="78"/>
      <c r="H344" s="78"/>
      <c r="I344" s="78"/>
      <c r="J344" s="78"/>
      <c r="K344" s="78"/>
      <c r="L344" s="78">
        <v>0</v>
      </c>
      <c r="M344" s="78"/>
      <c r="N344" s="78"/>
      <c r="O344" s="175">
        <v>0.1</v>
      </c>
      <c r="P344" s="78">
        <f t="shared" si="89"/>
        <v>0</v>
      </c>
      <c r="Q344" s="646">
        <f t="shared" si="90"/>
        <v>0</v>
      </c>
      <c r="R344" s="175">
        <v>0.5</v>
      </c>
      <c r="S344" s="78">
        <f t="shared" si="82"/>
        <v>0</v>
      </c>
      <c r="T344" s="646">
        <f t="shared" si="83"/>
        <v>0</v>
      </c>
      <c r="U344" s="175">
        <v>0.4</v>
      </c>
      <c r="V344" s="78">
        <f t="shared" si="84"/>
        <v>0</v>
      </c>
      <c r="W344" s="646">
        <f t="shared" si="85"/>
        <v>0</v>
      </c>
      <c r="X344" s="78"/>
      <c r="Y344" s="75"/>
      <c r="Z344" s="75"/>
      <c r="AA344" s="160">
        <f t="shared" si="91"/>
        <v>0</v>
      </c>
      <c r="AB344" s="78">
        <v>0</v>
      </c>
      <c r="AC344" s="654">
        <v>0</v>
      </c>
      <c r="AD344" s="160">
        <f t="shared" si="92"/>
        <v>0</v>
      </c>
      <c r="AE344" s="78"/>
      <c r="AF344" s="654"/>
      <c r="AG344" s="160">
        <f t="shared" si="93"/>
        <v>0</v>
      </c>
      <c r="AH344" s="78"/>
      <c r="AI344" s="654"/>
      <c r="AJ344" s="160">
        <f t="shared" si="94"/>
        <v>0</v>
      </c>
      <c r="AK344" s="78"/>
      <c r="AL344" s="654"/>
      <c r="AM344" s="78"/>
      <c r="AN344" s="587">
        <f t="shared" si="87"/>
        <v>0</v>
      </c>
    </row>
    <row r="345" spans="1:40" s="583" customFormat="1" ht="13.2" hidden="1" customHeight="1" x14ac:dyDescent="0.3">
      <c r="A345" s="78">
        <v>8</v>
      </c>
      <c r="B345" s="588" t="s">
        <v>727</v>
      </c>
      <c r="C345" s="593">
        <f t="shared" si="86"/>
        <v>8</v>
      </c>
      <c r="D345" s="78">
        <f t="shared" si="86"/>
        <v>6</v>
      </c>
      <c r="E345" s="78">
        <v>2</v>
      </c>
      <c r="F345" s="160">
        <f t="shared" si="88"/>
        <v>4</v>
      </c>
      <c r="G345" s="78"/>
      <c r="H345" s="78"/>
      <c r="I345" s="78"/>
      <c r="J345" s="78"/>
      <c r="K345" s="78">
        <v>4</v>
      </c>
      <c r="L345" s="78">
        <v>0</v>
      </c>
      <c r="M345" s="78"/>
      <c r="N345" s="78"/>
      <c r="O345" s="175">
        <v>0.1</v>
      </c>
      <c r="P345" s="78">
        <f t="shared" si="89"/>
        <v>0.4</v>
      </c>
      <c r="Q345" s="646">
        <f t="shared" si="90"/>
        <v>0.4</v>
      </c>
      <c r="R345" s="175">
        <v>0.5</v>
      </c>
      <c r="S345" s="78">
        <f t="shared" si="82"/>
        <v>2</v>
      </c>
      <c r="T345" s="646">
        <f t="shared" si="83"/>
        <v>2</v>
      </c>
      <c r="U345" s="175">
        <v>0.4</v>
      </c>
      <c r="V345" s="78">
        <f t="shared" si="84"/>
        <v>1.6</v>
      </c>
      <c r="W345" s="646">
        <f t="shared" si="85"/>
        <v>-0.39999999999999991</v>
      </c>
      <c r="X345" s="78"/>
      <c r="Y345" s="75"/>
      <c r="Z345" s="75"/>
      <c r="AA345" s="160">
        <f t="shared" si="91"/>
        <v>0</v>
      </c>
      <c r="AB345" s="78">
        <v>0</v>
      </c>
      <c r="AC345" s="654">
        <v>0</v>
      </c>
      <c r="AD345" s="160">
        <f t="shared" si="92"/>
        <v>0</v>
      </c>
      <c r="AE345" s="78"/>
      <c r="AF345" s="654"/>
      <c r="AG345" s="160">
        <f t="shared" si="93"/>
        <v>0</v>
      </c>
      <c r="AH345" s="78"/>
      <c r="AI345" s="654"/>
      <c r="AJ345" s="160">
        <f t="shared" si="94"/>
        <v>0</v>
      </c>
      <c r="AK345" s="78"/>
      <c r="AL345" s="654"/>
      <c r="AM345" s="78"/>
      <c r="AN345" s="587">
        <f t="shared" si="87"/>
        <v>0</v>
      </c>
    </row>
    <row r="346" spans="1:40" s="583" customFormat="1" ht="13.2" hidden="1" customHeight="1" x14ac:dyDescent="0.3">
      <c r="A346" s="78">
        <v>9</v>
      </c>
      <c r="B346" s="588" t="s">
        <v>839</v>
      </c>
      <c r="C346" s="593">
        <f t="shared" si="86"/>
        <v>1</v>
      </c>
      <c r="D346" s="78">
        <f t="shared" si="86"/>
        <v>1</v>
      </c>
      <c r="E346" s="78"/>
      <c r="F346" s="160">
        <f t="shared" si="88"/>
        <v>1</v>
      </c>
      <c r="G346" s="78"/>
      <c r="H346" s="78"/>
      <c r="I346" s="78"/>
      <c r="J346" s="78"/>
      <c r="K346" s="78"/>
      <c r="L346" s="78">
        <v>1</v>
      </c>
      <c r="M346" s="78">
        <v>1</v>
      </c>
      <c r="N346" s="78"/>
      <c r="O346" s="175">
        <v>0.1</v>
      </c>
      <c r="P346" s="78">
        <f t="shared" si="89"/>
        <v>0.1</v>
      </c>
      <c r="Q346" s="646">
        <f t="shared" si="90"/>
        <v>0.1</v>
      </c>
      <c r="R346" s="175">
        <v>0.5</v>
      </c>
      <c r="S346" s="78">
        <f t="shared" si="82"/>
        <v>0.5</v>
      </c>
      <c r="T346" s="646">
        <f t="shared" si="83"/>
        <v>0.5</v>
      </c>
      <c r="U346" s="175">
        <v>0.4</v>
      </c>
      <c r="V346" s="78">
        <f t="shared" si="84"/>
        <v>0.4</v>
      </c>
      <c r="W346" s="646">
        <f t="shared" si="85"/>
        <v>0.9</v>
      </c>
      <c r="X346" s="78"/>
      <c r="Y346" s="75"/>
      <c r="Z346" s="75"/>
      <c r="AA346" s="160">
        <f t="shared" si="91"/>
        <v>0</v>
      </c>
      <c r="AB346" s="78">
        <v>0</v>
      </c>
      <c r="AC346" s="654">
        <v>0</v>
      </c>
      <c r="AD346" s="160">
        <f t="shared" si="92"/>
        <v>0</v>
      </c>
      <c r="AE346" s="78"/>
      <c r="AF346" s="654"/>
      <c r="AG346" s="160">
        <f t="shared" si="93"/>
        <v>1</v>
      </c>
      <c r="AH346" s="78"/>
      <c r="AI346" s="654">
        <v>1</v>
      </c>
      <c r="AJ346" s="160">
        <f t="shared" si="94"/>
        <v>0</v>
      </c>
      <c r="AK346" s="78"/>
      <c r="AL346" s="654"/>
      <c r="AM346" s="78"/>
      <c r="AN346" s="587">
        <f t="shared" si="87"/>
        <v>1</v>
      </c>
    </row>
    <row r="347" spans="1:40" s="583" customFormat="1" ht="13.2" hidden="1" customHeight="1" x14ac:dyDescent="0.3">
      <c r="A347" s="78">
        <v>10</v>
      </c>
      <c r="B347" s="588" t="s">
        <v>840</v>
      </c>
      <c r="C347" s="593">
        <f t="shared" si="86"/>
        <v>3</v>
      </c>
      <c r="D347" s="78">
        <f t="shared" si="86"/>
        <v>2</v>
      </c>
      <c r="E347" s="78">
        <v>1</v>
      </c>
      <c r="F347" s="160">
        <f t="shared" si="88"/>
        <v>1</v>
      </c>
      <c r="G347" s="78"/>
      <c r="H347" s="78"/>
      <c r="I347" s="78"/>
      <c r="J347" s="78"/>
      <c r="K347" s="78">
        <v>1</v>
      </c>
      <c r="L347" s="78">
        <v>0</v>
      </c>
      <c r="M347" s="78"/>
      <c r="N347" s="78"/>
      <c r="O347" s="175">
        <v>0.1</v>
      </c>
      <c r="P347" s="78">
        <f t="shared" si="89"/>
        <v>0.1</v>
      </c>
      <c r="Q347" s="646">
        <f t="shared" si="90"/>
        <v>0.1</v>
      </c>
      <c r="R347" s="175">
        <v>0.5</v>
      </c>
      <c r="S347" s="78">
        <f t="shared" si="82"/>
        <v>0.5</v>
      </c>
      <c r="T347" s="646">
        <f t="shared" si="83"/>
        <v>0.5</v>
      </c>
      <c r="U347" s="175">
        <v>0.4</v>
      </c>
      <c r="V347" s="78">
        <f t="shared" si="84"/>
        <v>0.4</v>
      </c>
      <c r="W347" s="646">
        <f t="shared" si="85"/>
        <v>-9.9999999999999978E-2</v>
      </c>
      <c r="X347" s="78"/>
      <c r="Y347" s="75"/>
      <c r="Z347" s="75"/>
      <c r="AA347" s="160">
        <f t="shared" si="91"/>
        <v>0</v>
      </c>
      <c r="AB347" s="78">
        <v>0</v>
      </c>
      <c r="AC347" s="654">
        <v>0</v>
      </c>
      <c r="AD347" s="160">
        <f t="shared" si="92"/>
        <v>0</v>
      </c>
      <c r="AE347" s="78"/>
      <c r="AF347" s="654"/>
      <c r="AG347" s="160">
        <f t="shared" si="93"/>
        <v>0</v>
      </c>
      <c r="AH347" s="78"/>
      <c r="AI347" s="654"/>
      <c r="AJ347" s="160">
        <f t="shared" si="94"/>
        <v>0</v>
      </c>
      <c r="AK347" s="78"/>
      <c r="AL347" s="654"/>
      <c r="AM347" s="78"/>
      <c r="AN347" s="587">
        <f t="shared" si="87"/>
        <v>0</v>
      </c>
    </row>
    <row r="348" spans="1:40" s="583" customFormat="1" ht="13.2" hidden="1" customHeight="1" x14ac:dyDescent="0.3">
      <c r="A348" s="78">
        <v>11</v>
      </c>
      <c r="B348" s="588" t="s">
        <v>821</v>
      </c>
      <c r="C348" s="593">
        <f t="shared" si="86"/>
        <v>4</v>
      </c>
      <c r="D348" s="78">
        <f t="shared" si="86"/>
        <v>4</v>
      </c>
      <c r="E348" s="78"/>
      <c r="F348" s="160">
        <f t="shared" si="88"/>
        <v>4</v>
      </c>
      <c r="G348" s="78"/>
      <c r="H348" s="78"/>
      <c r="I348" s="78"/>
      <c r="J348" s="78"/>
      <c r="K348" s="78"/>
      <c r="L348" s="78">
        <v>4</v>
      </c>
      <c r="M348" s="78">
        <v>4</v>
      </c>
      <c r="N348" s="78"/>
      <c r="O348" s="175">
        <v>0.1</v>
      </c>
      <c r="P348" s="78">
        <f t="shared" si="89"/>
        <v>0.4</v>
      </c>
      <c r="Q348" s="646">
        <f t="shared" si="90"/>
        <v>0.4</v>
      </c>
      <c r="R348" s="175">
        <v>0.5</v>
      </c>
      <c r="S348" s="78">
        <f t="shared" si="82"/>
        <v>2</v>
      </c>
      <c r="T348" s="646">
        <f t="shared" si="83"/>
        <v>2</v>
      </c>
      <c r="U348" s="175">
        <v>0.4</v>
      </c>
      <c r="V348" s="78">
        <f t="shared" si="84"/>
        <v>1.6</v>
      </c>
      <c r="W348" s="646">
        <f t="shared" si="85"/>
        <v>3.6</v>
      </c>
      <c r="X348" s="78"/>
      <c r="Y348" s="75"/>
      <c r="Z348" s="75"/>
      <c r="AA348" s="160">
        <f t="shared" si="91"/>
        <v>0</v>
      </c>
      <c r="AB348" s="78">
        <v>0</v>
      </c>
      <c r="AC348" s="654">
        <v>0</v>
      </c>
      <c r="AD348" s="160">
        <f t="shared" si="92"/>
        <v>0</v>
      </c>
      <c r="AE348" s="78"/>
      <c r="AF348" s="654"/>
      <c r="AG348" s="160">
        <f t="shared" si="93"/>
        <v>0</v>
      </c>
      <c r="AH348" s="78"/>
      <c r="AI348" s="654"/>
      <c r="AJ348" s="160">
        <f t="shared" si="94"/>
        <v>0</v>
      </c>
      <c r="AK348" s="78"/>
      <c r="AL348" s="654"/>
      <c r="AM348" s="78"/>
      <c r="AN348" s="587">
        <f t="shared" si="87"/>
        <v>0</v>
      </c>
    </row>
    <row r="349" spans="1:40" s="583" customFormat="1" ht="26.4" hidden="1" customHeight="1" x14ac:dyDescent="0.3">
      <c r="A349" s="78">
        <v>12</v>
      </c>
      <c r="B349" s="588" t="s">
        <v>808</v>
      </c>
      <c r="C349" s="593">
        <f t="shared" si="86"/>
        <v>0</v>
      </c>
      <c r="D349" s="78">
        <f t="shared" si="86"/>
        <v>0</v>
      </c>
      <c r="E349" s="78"/>
      <c r="F349" s="160">
        <f t="shared" si="88"/>
        <v>0</v>
      </c>
      <c r="G349" s="78"/>
      <c r="H349" s="78"/>
      <c r="I349" s="78"/>
      <c r="J349" s="78"/>
      <c r="K349" s="78"/>
      <c r="L349" s="78">
        <v>0</v>
      </c>
      <c r="M349" s="78"/>
      <c r="N349" s="78"/>
      <c r="O349" s="175">
        <v>0.1</v>
      </c>
      <c r="P349" s="78">
        <f t="shared" si="89"/>
        <v>0</v>
      </c>
      <c r="Q349" s="646">
        <f t="shared" si="90"/>
        <v>0</v>
      </c>
      <c r="R349" s="175">
        <v>0.5</v>
      </c>
      <c r="S349" s="78">
        <f t="shared" si="82"/>
        <v>0</v>
      </c>
      <c r="T349" s="646">
        <f t="shared" si="83"/>
        <v>0</v>
      </c>
      <c r="U349" s="175">
        <v>0.4</v>
      </c>
      <c r="V349" s="78">
        <f t="shared" si="84"/>
        <v>0</v>
      </c>
      <c r="W349" s="646">
        <f t="shared" si="85"/>
        <v>0</v>
      </c>
      <c r="X349" s="78"/>
      <c r="Y349" s="75"/>
      <c r="Z349" s="75"/>
      <c r="AA349" s="160">
        <f t="shared" si="91"/>
        <v>0</v>
      </c>
      <c r="AB349" s="78">
        <v>0</v>
      </c>
      <c r="AC349" s="654">
        <v>0</v>
      </c>
      <c r="AD349" s="160">
        <f t="shared" si="92"/>
        <v>0</v>
      </c>
      <c r="AE349" s="78"/>
      <c r="AF349" s="654"/>
      <c r="AG349" s="160">
        <f t="shared" si="93"/>
        <v>0</v>
      </c>
      <c r="AH349" s="78"/>
      <c r="AI349" s="654"/>
      <c r="AJ349" s="160">
        <f t="shared" si="94"/>
        <v>0</v>
      </c>
      <c r="AK349" s="78"/>
      <c r="AL349" s="654"/>
      <c r="AM349" s="78"/>
      <c r="AN349" s="587">
        <f t="shared" si="87"/>
        <v>0</v>
      </c>
    </row>
    <row r="350" spans="1:40" s="583" customFormat="1" ht="13.2" hidden="1" customHeight="1" x14ac:dyDescent="0.3">
      <c r="A350" s="78">
        <v>13</v>
      </c>
      <c r="B350" s="588" t="s">
        <v>841</v>
      </c>
      <c r="C350" s="593">
        <f t="shared" si="86"/>
        <v>8</v>
      </c>
      <c r="D350" s="78">
        <f t="shared" si="86"/>
        <v>5</v>
      </c>
      <c r="E350" s="78">
        <v>3</v>
      </c>
      <c r="F350" s="160">
        <f t="shared" si="88"/>
        <v>2</v>
      </c>
      <c r="G350" s="78"/>
      <c r="H350" s="78"/>
      <c r="I350" s="78"/>
      <c r="J350" s="78"/>
      <c r="K350" s="78">
        <v>2</v>
      </c>
      <c r="L350" s="78">
        <v>0</v>
      </c>
      <c r="M350" s="78"/>
      <c r="N350" s="78"/>
      <c r="O350" s="175">
        <v>0.1</v>
      </c>
      <c r="P350" s="78">
        <f t="shared" si="89"/>
        <v>0.2</v>
      </c>
      <c r="Q350" s="646">
        <f t="shared" si="90"/>
        <v>0.2</v>
      </c>
      <c r="R350" s="175">
        <v>0.5</v>
      </c>
      <c r="S350" s="78">
        <f t="shared" si="82"/>
        <v>1</v>
      </c>
      <c r="T350" s="646">
        <f t="shared" si="83"/>
        <v>1</v>
      </c>
      <c r="U350" s="175">
        <v>0.4</v>
      </c>
      <c r="V350" s="78">
        <f t="shared" si="84"/>
        <v>0.8</v>
      </c>
      <c r="W350" s="646">
        <f t="shared" si="85"/>
        <v>-0.19999999999999996</v>
      </c>
      <c r="X350" s="78"/>
      <c r="Y350" s="75"/>
      <c r="Z350" s="75"/>
      <c r="AA350" s="160">
        <f t="shared" si="91"/>
        <v>0</v>
      </c>
      <c r="AB350" s="78">
        <v>0</v>
      </c>
      <c r="AC350" s="654">
        <v>0</v>
      </c>
      <c r="AD350" s="160">
        <f t="shared" si="92"/>
        <v>0</v>
      </c>
      <c r="AE350" s="78"/>
      <c r="AF350" s="654"/>
      <c r="AG350" s="160">
        <f t="shared" si="93"/>
        <v>0</v>
      </c>
      <c r="AH350" s="78"/>
      <c r="AI350" s="654"/>
      <c r="AJ350" s="160">
        <f t="shared" si="94"/>
        <v>0</v>
      </c>
      <c r="AK350" s="78"/>
      <c r="AL350" s="654"/>
      <c r="AM350" s="78"/>
      <c r="AN350" s="587">
        <f t="shared" si="87"/>
        <v>0</v>
      </c>
    </row>
    <row r="351" spans="1:40" s="599" customFormat="1" ht="13.2" hidden="1" customHeight="1" x14ac:dyDescent="0.3">
      <c r="A351" s="78">
        <v>14</v>
      </c>
      <c r="B351" s="588" t="s">
        <v>842</v>
      </c>
      <c r="C351" s="593">
        <f t="shared" si="86"/>
        <v>2</v>
      </c>
      <c r="D351" s="78">
        <f t="shared" si="86"/>
        <v>1</v>
      </c>
      <c r="E351" s="78">
        <v>1</v>
      </c>
      <c r="F351" s="160">
        <f t="shared" si="88"/>
        <v>0</v>
      </c>
      <c r="G351" s="78"/>
      <c r="H351" s="78"/>
      <c r="I351" s="78"/>
      <c r="J351" s="78"/>
      <c r="K351" s="78"/>
      <c r="L351" s="78">
        <v>0</v>
      </c>
      <c r="M351" s="78"/>
      <c r="N351" s="78"/>
      <c r="O351" s="175">
        <v>0.1</v>
      </c>
      <c r="P351" s="78">
        <f t="shared" si="89"/>
        <v>0</v>
      </c>
      <c r="Q351" s="646">
        <f t="shared" si="90"/>
        <v>0</v>
      </c>
      <c r="R351" s="175">
        <v>0.5</v>
      </c>
      <c r="S351" s="78">
        <f t="shared" si="82"/>
        <v>0</v>
      </c>
      <c r="T351" s="646">
        <f t="shared" si="83"/>
        <v>0</v>
      </c>
      <c r="U351" s="175">
        <v>0.4</v>
      </c>
      <c r="V351" s="78">
        <f t="shared" si="84"/>
        <v>0</v>
      </c>
      <c r="W351" s="646">
        <f t="shared" si="85"/>
        <v>0</v>
      </c>
      <c r="X351" s="78"/>
      <c r="Y351" s="75"/>
      <c r="Z351" s="75"/>
      <c r="AA351" s="160">
        <f t="shared" si="91"/>
        <v>0</v>
      </c>
      <c r="AB351" s="78">
        <v>0</v>
      </c>
      <c r="AC351" s="654">
        <v>0</v>
      </c>
      <c r="AD351" s="160">
        <f t="shared" si="92"/>
        <v>0</v>
      </c>
      <c r="AE351" s="78"/>
      <c r="AF351" s="654"/>
      <c r="AG351" s="160">
        <f t="shared" si="93"/>
        <v>0</v>
      </c>
      <c r="AH351" s="78"/>
      <c r="AI351" s="654"/>
      <c r="AJ351" s="160">
        <f t="shared" si="94"/>
        <v>0</v>
      </c>
      <c r="AK351" s="78"/>
      <c r="AL351" s="654"/>
      <c r="AM351" s="78"/>
      <c r="AN351" s="587">
        <f t="shared" si="87"/>
        <v>0</v>
      </c>
    </row>
    <row r="352" spans="1:40" s="583" customFormat="1" ht="26.4" hidden="1" customHeight="1" x14ac:dyDescent="0.3">
      <c r="A352" s="78">
        <v>15</v>
      </c>
      <c r="B352" s="588" t="s">
        <v>843</v>
      </c>
      <c r="C352" s="593">
        <f t="shared" si="86"/>
        <v>0</v>
      </c>
      <c r="D352" s="78">
        <f t="shared" si="86"/>
        <v>0</v>
      </c>
      <c r="E352" s="78"/>
      <c r="F352" s="160">
        <f t="shared" si="88"/>
        <v>0</v>
      </c>
      <c r="G352" s="78"/>
      <c r="H352" s="78"/>
      <c r="I352" s="78"/>
      <c r="J352" s="78"/>
      <c r="K352" s="78"/>
      <c r="L352" s="78">
        <v>0</v>
      </c>
      <c r="M352" s="78"/>
      <c r="N352" s="78"/>
      <c r="O352" s="175">
        <v>0.1</v>
      </c>
      <c r="P352" s="78">
        <f t="shared" si="89"/>
        <v>0</v>
      </c>
      <c r="Q352" s="646">
        <f t="shared" si="90"/>
        <v>0</v>
      </c>
      <c r="R352" s="175">
        <v>0.5</v>
      </c>
      <c r="S352" s="78">
        <f t="shared" si="82"/>
        <v>0</v>
      </c>
      <c r="T352" s="646">
        <f t="shared" si="83"/>
        <v>0</v>
      </c>
      <c r="U352" s="175">
        <v>0.4</v>
      </c>
      <c r="V352" s="78">
        <f t="shared" si="84"/>
        <v>0</v>
      </c>
      <c r="W352" s="646">
        <f t="shared" si="85"/>
        <v>0</v>
      </c>
      <c r="X352" s="78"/>
      <c r="Y352" s="75"/>
      <c r="Z352" s="75"/>
      <c r="AA352" s="160">
        <f t="shared" si="91"/>
        <v>0</v>
      </c>
      <c r="AB352" s="78">
        <v>0</v>
      </c>
      <c r="AC352" s="654">
        <v>0</v>
      </c>
      <c r="AD352" s="160">
        <f t="shared" si="92"/>
        <v>0</v>
      </c>
      <c r="AE352" s="78"/>
      <c r="AF352" s="654"/>
      <c r="AG352" s="160">
        <f t="shared" si="93"/>
        <v>0</v>
      </c>
      <c r="AH352" s="78"/>
      <c r="AI352" s="654"/>
      <c r="AJ352" s="160">
        <f t="shared" si="94"/>
        <v>0</v>
      </c>
      <c r="AK352" s="78"/>
      <c r="AL352" s="654"/>
      <c r="AM352" s="78"/>
      <c r="AN352" s="587">
        <f t="shared" si="87"/>
        <v>0</v>
      </c>
    </row>
    <row r="353" spans="1:43" s="583" customFormat="1" ht="13.2" hidden="1" customHeight="1" x14ac:dyDescent="0.3">
      <c r="A353" s="78">
        <v>16</v>
      </c>
      <c r="B353" s="588" t="s">
        <v>744</v>
      </c>
      <c r="C353" s="593">
        <f t="shared" si="86"/>
        <v>0</v>
      </c>
      <c r="D353" s="78">
        <f t="shared" si="86"/>
        <v>0</v>
      </c>
      <c r="E353" s="78"/>
      <c r="F353" s="160">
        <f t="shared" si="88"/>
        <v>0</v>
      </c>
      <c r="G353" s="78"/>
      <c r="H353" s="78"/>
      <c r="I353" s="78"/>
      <c r="J353" s="78"/>
      <c r="K353" s="78"/>
      <c r="L353" s="78">
        <v>0</v>
      </c>
      <c r="M353" s="78"/>
      <c r="N353" s="78"/>
      <c r="O353" s="175">
        <v>0.1</v>
      </c>
      <c r="P353" s="78">
        <f t="shared" si="89"/>
        <v>0</v>
      </c>
      <c r="Q353" s="646">
        <f t="shared" si="90"/>
        <v>0</v>
      </c>
      <c r="R353" s="175">
        <v>0.5</v>
      </c>
      <c r="S353" s="78">
        <f t="shared" si="82"/>
        <v>0</v>
      </c>
      <c r="T353" s="646">
        <f t="shared" si="83"/>
        <v>0</v>
      </c>
      <c r="U353" s="175">
        <v>0.4</v>
      </c>
      <c r="V353" s="78">
        <f t="shared" si="84"/>
        <v>0</v>
      </c>
      <c r="W353" s="646">
        <f t="shared" si="85"/>
        <v>0</v>
      </c>
      <c r="X353" s="78"/>
      <c r="Y353" s="75"/>
      <c r="Z353" s="75"/>
      <c r="AA353" s="160">
        <f t="shared" si="91"/>
        <v>0</v>
      </c>
      <c r="AB353" s="78">
        <v>0</v>
      </c>
      <c r="AC353" s="654">
        <v>0</v>
      </c>
      <c r="AD353" s="160">
        <f t="shared" si="92"/>
        <v>0</v>
      </c>
      <c r="AE353" s="78"/>
      <c r="AF353" s="654"/>
      <c r="AG353" s="160">
        <f t="shared" si="93"/>
        <v>0</v>
      </c>
      <c r="AH353" s="78"/>
      <c r="AI353" s="654"/>
      <c r="AJ353" s="160">
        <f t="shared" si="94"/>
        <v>0</v>
      </c>
      <c r="AK353" s="78"/>
      <c r="AL353" s="654"/>
      <c r="AM353" s="78"/>
      <c r="AN353" s="587">
        <f t="shared" si="87"/>
        <v>0</v>
      </c>
    </row>
    <row r="354" spans="1:43" s="583" customFormat="1" ht="13.2" hidden="1" customHeight="1" x14ac:dyDescent="0.3">
      <c r="A354" s="78">
        <v>17</v>
      </c>
      <c r="B354" s="588" t="s">
        <v>844</v>
      </c>
      <c r="C354" s="593">
        <f t="shared" si="86"/>
        <v>19</v>
      </c>
      <c r="D354" s="78">
        <f t="shared" si="86"/>
        <v>16</v>
      </c>
      <c r="E354" s="78">
        <v>3</v>
      </c>
      <c r="F354" s="160">
        <f t="shared" si="88"/>
        <v>13</v>
      </c>
      <c r="G354" s="78"/>
      <c r="H354" s="78"/>
      <c r="I354" s="78"/>
      <c r="J354" s="78"/>
      <c r="K354" s="78">
        <v>5</v>
      </c>
      <c r="L354" s="78">
        <v>8</v>
      </c>
      <c r="M354" s="78">
        <v>8</v>
      </c>
      <c r="N354" s="78"/>
      <c r="O354" s="175">
        <v>0.1</v>
      </c>
      <c r="P354" s="78">
        <f t="shared" si="89"/>
        <v>1.3</v>
      </c>
      <c r="Q354" s="646">
        <f t="shared" si="90"/>
        <v>1.3</v>
      </c>
      <c r="R354" s="175">
        <v>0.5</v>
      </c>
      <c r="S354" s="78">
        <f t="shared" si="82"/>
        <v>6.5</v>
      </c>
      <c r="T354" s="646">
        <f t="shared" si="83"/>
        <v>6.5</v>
      </c>
      <c r="U354" s="175">
        <v>0.4</v>
      </c>
      <c r="V354" s="78">
        <f t="shared" si="84"/>
        <v>5.2</v>
      </c>
      <c r="W354" s="646">
        <f t="shared" si="85"/>
        <v>6.7</v>
      </c>
      <c r="X354" s="78"/>
      <c r="Y354" s="75"/>
      <c r="Z354" s="75"/>
      <c r="AA354" s="160">
        <f t="shared" si="91"/>
        <v>0</v>
      </c>
      <c r="AB354" s="78">
        <v>0</v>
      </c>
      <c r="AC354" s="654">
        <v>0</v>
      </c>
      <c r="AD354" s="160">
        <f t="shared" si="92"/>
        <v>0</v>
      </c>
      <c r="AE354" s="78"/>
      <c r="AF354" s="654"/>
      <c r="AG354" s="160">
        <f t="shared" si="93"/>
        <v>2</v>
      </c>
      <c r="AH354" s="78"/>
      <c r="AI354" s="654">
        <v>2</v>
      </c>
      <c r="AJ354" s="160">
        <f t="shared" si="94"/>
        <v>0</v>
      </c>
      <c r="AK354" s="78"/>
      <c r="AL354" s="654"/>
      <c r="AM354" s="78"/>
      <c r="AN354" s="587">
        <f t="shared" si="87"/>
        <v>2</v>
      </c>
    </row>
    <row r="355" spans="1:43" s="583" customFormat="1" ht="13.2" hidden="1" customHeight="1" x14ac:dyDescent="0.3">
      <c r="A355" s="78">
        <v>18</v>
      </c>
      <c r="B355" s="588" t="s">
        <v>796</v>
      </c>
      <c r="C355" s="593">
        <f t="shared" si="86"/>
        <v>4</v>
      </c>
      <c r="D355" s="78">
        <f t="shared" si="86"/>
        <v>3</v>
      </c>
      <c r="E355" s="78">
        <v>1</v>
      </c>
      <c r="F355" s="160">
        <f t="shared" si="88"/>
        <v>2</v>
      </c>
      <c r="G355" s="78"/>
      <c r="H355" s="78"/>
      <c r="I355" s="78"/>
      <c r="J355" s="78"/>
      <c r="K355" s="78">
        <v>2</v>
      </c>
      <c r="L355" s="78">
        <v>0</v>
      </c>
      <c r="M355" s="78"/>
      <c r="N355" s="78"/>
      <c r="O355" s="175">
        <v>0.1</v>
      </c>
      <c r="P355" s="78">
        <f t="shared" si="89"/>
        <v>0.2</v>
      </c>
      <c r="Q355" s="646">
        <f t="shared" si="90"/>
        <v>0.2</v>
      </c>
      <c r="R355" s="175">
        <v>0.5</v>
      </c>
      <c r="S355" s="78">
        <f t="shared" si="82"/>
        <v>1</v>
      </c>
      <c r="T355" s="646">
        <f t="shared" si="83"/>
        <v>1</v>
      </c>
      <c r="U355" s="175">
        <v>0.4</v>
      </c>
      <c r="V355" s="78">
        <f t="shared" si="84"/>
        <v>0.8</v>
      </c>
      <c r="W355" s="646">
        <f t="shared" si="85"/>
        <v>-0.19999999999999996</v>
      </c>
      <c r="X355" s="78"/>
      <c r="Y355" s="75"/>
      <c r="Z355" s="75"/>
      <c r="AA355" s="160">
        <f t="shared" si="91"/>
        <v>0</v>
      </c>
      <c r="AB355" s="78">
        <v>0</v>
      </c>
      <c r="AC355" s="654">
        <v>0</v>
      </c>
      <c r="AD355" s="160">
        <f t="shared" si="92"/>
        <v>0</v>
      </c>
      <c r="AE355" s="78"/>
      <c r="AF355" s="654"/>
      <c r="AG355" s="160">
        <f t="shared" si="93"/>
        <v>0</v>
      </c>
      <c r="AH355" s="78"/>
      <c r="AI355" s="654"/>
      <c r="AJ355" s="160">
        <f t="shared" si="94"/>
        <v>0</v>
      </c>
      <c r="AK355" s="78"/>
      <c r="AL355" s="654"/>
      <c r="AM355" s="78"/>
      <c r="AN355" s="587">
        <f t="shared" si="87"/>
        <v>0</v>
      </c>
    </row>
    <row r="356" spans="1:43" s="583" customFormat="1" ht="13.2" hidden="1" customHeight="1" x14ac:dyDescent="0.3">
      <c r="A356" s="78">
        <v>19</v>
      </c>
      <c r="B356" s="588" t="s">
        <v>731</v>
      </c>
      <c r="C356" s="593">
        <f t="shared" si="86"/>
        <v>0</v>
      </c>
      <c r="D356" s="78">
        <f t="shared" si="86"/>
        <v>0</v>
      </c>
      <c r="E356" s="78"/>
      <c r="F356" s="160">
        <f t="shared" si="88"/>
        <v>0</v>
      </c>
      <c r="G356" s="78"/>
      <c r="H356" s="78"/>
      <c r="I356" s="78"/>
      <c r="J356" s="78"/>
      <c r="K356" s="78"/>
      <c r="L356" s="78">
        <v>0</v>
      </c>
      <c r="M356" s="78"/>
      <c r="N356" s="78"/>
      <c r="O356" s="175">
        <v>0.1</v>
      </c>
      <c r="P356" s="78">
        <f t="shared" si="89"/>
        <v>0</v>
      </c>
      <c r="Q356" s="646">
        <f t="shared" si="90"/>
        <v>0</v>
      </c>
      <c r="R356" s="175">
        <v>0.5</v>
      </c>
      <c r="S356" s="78">
        <f t="shared" si="82"/>
        <v>0</v>
      </c>
      <c r="T356" s="646">
        <f t="shared" si="83"/>
        <v>0</v>
      </c>
      <c r="U356" s="175">
        <v>0.4</v>
      </c>
      <c r="V356" s="78">
        <f t="shared" si="84"/>
        <v>0</v>
      </c>
      <c r="W356" s="646">
        <f t="shared" si="85"/>
        <v>0</v>
      </c>
      <c r="X356" s="78"/>
      <c r="Y356" s="75"/>
      <c r="Z356" s="75"/>
      <c r="AA356" s="160">
        <f t="shared" si="91"/>
        <v>0</v>
      </c>
      <c r="AB356" s="78">
        <v>0</v>
      </c>
      <c r="AC356" s="654">
        <v>0</v>
      </c>
      <c r="AD356" s="160">
        <f t="shared" si="92"/>
        <v>0</v>
      </c>
      <c r="AE356" s="78"/>
      <c r="AF356" s="654"/>
      <c r="AG356" s="160">
        <f t="shared" si="93"/>
        <v>0</v>
      </c>
      <c r="AH356" s="78"/>
      <c r="AI356" s="654"/>
      <c r="AJ356" s="160">
        <f t="shared" si="94"/>
        <v>0</v>
      </c>
      <c r="AK356" s="78"/>
      <c r="AL356" s="654"/>
      <c r="AM356" s="78"/>
      <c r="AN356" s="587">
        <f t="shared" si="87"/>
        <v>0</v>
      </c>
    </row>
    <row r="357" spans="1:43" s="583" customFormat="1" ht="13.2" hidden="1" customHeight="1" x14ac:dyDescent="0.3">
      <c r="A357" s="78">
        <v>20</v>
      </c>
      <c r="B357" s="588" t="s">
        <v>815</v>
      </c>
      <c r="C357" s="593">
        <f t="shared" si="86"/>
        <v>1</v>
      </c>
      <c r="D357" s="78">
        <f t="shared" si="86"/>
        <v>1</v>
      </c>
      <c r="E357" s="78"/>
      <c r="F357" s="160">
        <f t="shared" si="88"/>
        <v>1</v>
      </c>
      <c r="G357" s="78"/>
      <c r="H357" s="78"/>
      <c r="I357" s="78"/>
      <c r="J357" s="78"/>
      <c r="K357" s="78"/>
      <c r="L357" s="78">
        <v>1</v>
      </c>
      <c r="M357" s="78"/>
      <c r="N357" s="78">
        <v>1</v>
      </c>
      <c r="O357" s="175">
        <v>0.1</v>
      </c>
      <c r="P357" s="78">
        <f t="shared" si="89"/>
        <v>0.1</v>
      </c>
      <c r="Q357" s="646">
        <f t="shared" si="90"/>
        <v>0.1</v>
      </c>
      <c r="R357" s="175">
        <v>0.5</v>
      </c>
      <c r="S357" s="78">
        <f t="shared" si="82"/>
        <v>0.5</v>
      </c>
      <c r="T357" s="646">
        <f t="shared" si="83"/>
        <v>0.5</v>
      </c>
      <c r="U357" s="175">
        <v>0.4</v>
      </c>
      <c r="V357" s="78">
        <f t="shared" si="84"/>
        <v>0.4</v>
      </c>
      <c r="W357" s="646">
        <f t="shared" si="85"/>
        <v>0.9</v>
      </c>
      <c r="X357" s="78"/>
      <c r="Y357" s="75"/>
      <c r="Z357" s="75"/>
      <c r="AA357" s="160">
        <f t="shared" si="91"/>
        <v>0</v>
      </c>
      <c r="AB357" s="78">
        <v>0</v>
      </c>
      <c r="AC357" s="654">
        <v>0</v>
      </c>
      <c r="AD357" s="160">
        <f t="shared" si="92"/>
        <v>0</v>
      </c>
      <c r="AE357" s="78"/>
      <c r="AF357" s="654"/>
      <c r="AG357" s="160">
        <f t="shared" si="93"/>
        <v>0</v>
      </c>
      <c r="AH357" s="78"/>
      <c r="AI357" s="654"/>
      <c r="AJ357" s="160">
        <f t="shared" si="94"/>
        <v>0</v>
      </c>
      <c r="AK357" s="78"/>
      <c r="AL357" s="654"/>
      <c r="AM357" s="78"/>
      <c r="AN357" s="587">
        <f t="shared" si="87"/>
        <v>0</v>
      </c>
    </row>
    <row r="358" spans="1:43" s="589" customFormat="1" ht="92.4" x14ac:dyDescent="0.25">
      <c r="A358" s="78">
        <v>10</v>
      </c>
      <c r="B358" s="588" t="s">
        <v>1077</v>
      </c>
      <c r="C358" s="593">
        <v>208</v>
      </c>
      <c r="D358" s="78">
        <f t="shared" si="86"/>
        <v>178</v>
      </c>
      <c r="E358" s="75">
        <v>43</v>
      </c>
      <c r="F358" s="160">
        <f t="shared" si="88"/>
        <v>135</v>
      </c>
      <c r="G358" s="75">
        <v>0</v>
      </c>
      <c r="H358" s="75">
        <v>0</v>
      </c>
      <c r="I358" s="75"/>
      <c r="J358" s="75"/>
      <c r="K358" s="75">
        <v>43</v>
      </c>
      <c r="L358" s="78">
        <v>92</v>
      </c>
      <c r="M358" s="75">
        <v>90</v>
      </c>
      <c r="N358" s="75">
        <v>2</v>
      </c>
      <c r="O358" s="175">
        <v>0.1</v>
      </c>
      <c r="P358" s="78">
        <f t="shared" si="89"/>
        <v>13.5</v>
      </c>
      <c r="Q358" s="646">
        <f t="shared" si="90"/>
        <v>13.5</v>
      </c>
      <c r="R358" s="175">
        <v>0.5</v>
      </c>
      <c r="S358" s="78">
        <f t="shared" si="82"/>
        <v>67.5</v>
      </c>
      <c r="T358" s="646">
        <f t="shared" si="83"/>
        <v>67.5</v>
      </c>
      <c r="U358" s="175">
        <v>0.4</v>
      </c>
      <c r="V358" s="78">
        <f t="shared" si="84"/>
        <v>54</v>
      </c>
      <c r="W358" s="646">
        <f>V358-K358+T358-AF358</f>
        <v>78.5</v>
      </c>
      <c r="X358" s="75">
        <v>0</v>
      </c>
      <c r="Y358" s="75">
        <v>74</v>
      </c>
      <c r="Z358" s="75">
        <v>-16</v>
      </c>
      <c r="AA358" s="160">
        <f t="shared" si="91"/>
        <v>0</v>
      </c>
      <c r="AB358" s="78">
        <v>0</v>
      </c>
      <c r="AC358" s="654">
        <v>0</v>
      </c>
      <c r="AD358" s="160">
        <f t="shared" si="92"/>
        <v>9</v>
      </c>
      <c r="AE358" s="75">
        <v>9</v>
      </c>
      <c r="AF358" s="655">
        <v>0</v>
      </c>
      <c r="AG358" s="160">
        <f t="shared" si="93"/>
        <v>15</v>
      </c>
      <c r="AH358" s="75">
        <v>2</v>
      </c>
      <c r="AI358" s="655">
        <v>13</v>
      </c>
      <c r="AJ358" s="160">
        <f t="shared" si="94"/>
        <v>0</v>
      </c>
      <c r="AK358" s="75">
        <v>0</v>
      </c>
      <c r="AL358" s="655">
        <v>0</v>
      </c>
      <c r="AM358" s="78"/>
      <c r="AN358" s="587">
        <f t="shared" si="87"/>
        <v>24</v>
      </c>
    </row>
    <row r="359" spans="1:43" s="152" customFormat="1" ht="13.2" hidden="1" customHeight="1" x14ac:dyDescent="0.25">
      <c r="A359" s="78">
        <v>1</v>
      </c>
      <c r="B359" s="588" t="s">
        <v>367</v>
      </c>
      <c r="C359" s="593">
        <f t="shared" si="86"/>
        <v>55</v>
      </c>
      <c r="D359" s="78">
        <f t="shared" si="86"/>
        <v>36</v>
      </c>
      <c r="E359" s="78">
        <v>19</v>
      </c>
      <c r="F359" s="160">
        <f t="shared" si="88"/>
        <v>17</v>
      </c>
      <c r="G359" s="75"/>
      <c r="H359" s="75"/>
      <c r="I359" s="75"/>
      <c r="J359" s="75"/>
      <c r="K359" s="75">
        <v>17</v>
      </c>
      <c r="L359" s="78">
        <v>0</v>
      </c>
      <c r="M359" s="75"/>
      <c r="N359" s="75"/>
      <c r="O359" s="175">
        <v>0.1</v>
      </c>
      <c r="P359" s="78">
        <f t="shared" si="89"/>
        <v>1.7000000000000002</v>
      </c>
      <c r="Q359" s="646">
        <f t="shared" si="90"/>
        <v>1.7000000000000002</v>
      </c>
      <c r="R359" s="175">
        <v>0.5</v>
      </c>
      <c r="S359" s="78">
        <f t="shared" si="82"/>
        <v>8.5</v>
      </c>
      <c r="T359" s="646">
        <f t="shared" si="83"/>
        <v>8.5</v>
      </c>
      <c r="U359" s="175">
        <v>0.4</v>
      </c>
      <c r="V359" s="78">
        <f t="shared" si="84"/>
        <v>6.8000000000000007</v>
      </c>
      <c r="W359" s="646">
        <f t="shared" si="85"/>
        <v>-1.6999999999999993</v>
      </c>
      <c r="X359" s="594"/>
      <c r="Y359" s="600"/>
      <c r="Z359" s="600">
        <v>0</v>
      </c>
      <c r="AA359" s="160">
        <f t="shared" si="91"/>
        <v>0</v>
      </c>
      <c r="AB359" s="78">
        <v>0</v>
      </c>
      <c r="AC359" s="654">
        <v>0</v>
      </c>
      <c r="AD359" s="160">
        <f t="shared" si="92"/>
        <v>7</v>
      </c>
      <c r="AE359" s="75">
        <v>7</v>
      </c>
      <c r="AF359" s="655">
        <v>0</v>
      </c>
      <c r="AG359" s="160">
        <f t="shared" si="93"/>
        <v>0</v>
      </c>
      <c r="AH359" s="75">
        <v>0</v>
      </c>
      <c r="AI359" s="655">
        <v>0</v>
      </c>
      <c r="AJ359" s="160">
        <f t="shared" si="94"/>
        <v>0</v>
      </c>
      <c r="AK359" s="75">
        <v>0</v>
      </c>
      <c r="AL359" s="655">
        <v>0</v>
      </c>
      <c r="AM359" s="78"/>
      <c r="AN359" s="587">
        <f t="shared" si="87"/>
        <v>7</v>
      </c>
    </row>
    <row r="360" spans="1:43" s="152" customFormat="1" ht="13.2" hidden="1" customHeight="1" x14ac:dyDescent="0.25">
      <c r="A360" s="78">
        <v>2</v>
      </c>
      <c r="B360" s="588" t="s">
        <v>752</v>
      </c>
      <c r="C360" s="593">
        <f t="shared" si="86"/>
        <v>5</v>
      </c>
      <c r="D360" s="78">
        <f t="shared" si="86"/>
        <v>3</v>
      </c>
      <c r="E360" s="78">
        <v>2</v>
      </c>
      <c r="F360" s="160">
        <f t="shared" si="88"/>
        <v>1</v>
      </c>
      <c r="G360" s="75"/>
      <c r="H360" s="75"/>
      <c r="I360" s="75"/>
      <c r="J360" s="75"/>
      <c r="K360" s="75">
        <v>1</v>
      </c>
      <c r="L360" s="78">
        <v>0</v>
      </c>
      <c r="M360" s="75"/>
      <c r="N360" s="75"/>
      <c r="O360" s="175">
        <v>0.1</v>
      </c>
      <c r="P360" s="78">
        <f t="shared" si="89"/>
        <v>0.1</v>
      </c>
      <c r="Q360" s="646">
        <f t="shared" si="90"/>
        <v>0.1</v>
      </c>
      <c r="R360" s="175">
        <v>0.5</v>
      </c>
      <c r="S360" s="78">
        <f t="shared" si="82"/>
        <v>0.5</v>
      </c>
      <c r="T360" s="646">
        <f t="shared" si="83"/>
        <v>0.5</v>
      </c>
      <c r="U360" s="175">
        <v>0.4</v>
      </c>
      <c r="V360" s="78">
        <f t="shared" si="84"/>
        <v>0.4</v>
      </c>
      <c r="W360" s="646">
        <f t="shared" si="85"/>
        <v>-9.9999999999999978E-2</v>
      </c>
      <c r="X360" s="594"/>
      <c r="Y360" s="600"/>
      <c r="Z360" s="600">
        <v>0</v>
      </c>
      <c r="AA360" s="160">
        <f t="shared" si="91"/>
        <v>0</v>
      </c>
      <c r="AB360" s="78">
        <v>0</v>
      </c>
      <c r="AC360" s="654">
        <v>0</v>
      </c>
      <c r="AD360" s="160">
        <f t="shared" si="92"/>
        <v>1</v>
      </c>
      <c r="AE360" s="75">
        <v>1</v>
      </c>
      <c r="AF360" s="655">
        <v>0</v>
      </c>
      <c r="AG360" s="160">
        <f t="shared" si="93"/>
        <v>0</v>
      </c>
      <c r="AH360" s="75">
        <v>0</v>
      </c>
      <c r="AI360" s="655">
        <v>0</v>
      </c>
      <c r="AJ360" s="160">
        <f t="shared" si="94"/>
        <v>0</v>
      </c>
      <c r="AK360" s="75">
        <v>0</v>
      </c>
      <c r="AL360" s="655">
        <v>0</v>
      </c>
      <c r="AM360" s="78"/>
      <c r="AN360" s="587">
        <f t="shared" si="87"/>
        <v>1</v>
      </c>
    </row>
    <row r="361" spans="1:43" s="152" customFormat="1" ht="13.2" hidden="1" customHeight="1" x14ac:dyDescent="0.25">
      <c r="A361" s="78">
        <v>3</v>
      </c>
      <c r="B361" s="588" t="s">
        <v>140</v>
      </c>
      <c r="C361" s="593">
        <f t="shared" si="86"/>
        <v>16</v>
      </c>
      <c r="D361" s="78">
        <f t="shared" si="86"/>
        <v>14</v>
      </c>
      <c r="E361" s="78">
        <v>2</v>
      </c>
      <c r="F361" s="160">
        <f t="shared" si="88"/>
        <v>12</v>
      </c>
      <c r="G361" s="75"/>
      <c r="H361" s="75"/>
      <c r="I361" s="75"/>
      <c r="J361" s="75"/>
      <c r="K361" s="75">
        <v>2</v>
      </c>
      <c r="L361" s="78">
        <v>10</v>
      </c>
      <c r="M361" s="75">
        <v>10</v>
      </c>
      <c r="N361" s="75"/>
      <c r="O361" s="175">
        <v>0.1</v>
      </c>
      <c r="P361" s="78">
        <f t="shared" si="89"/>
        <v>1.2000000000000002</v>
      </c>
      <c r="Q361" s="646">
        <f t="shared" si="90"/>
        <v>1.2000000000000002</v>
      </c>
      <c r="R361" s="175">
        <v>0.5</v>
      </c>
      <c r="S361" s="78">
        <f t="shared" si="82"/>
        <v>6</v>
      </c>
      <c r="T361" s="646">
        <f t="shared" si="83"/>
        <v>6</v>
      </c>
      <c r="U361" s="175">
        <v>0.4</v>
      </c>
      <c r="V361" s="78">
        <f t="shared" si="84"/>
        <v>4.8000000000000007</v>
      </c>
      <c r="W361" s="646">
        <f t="shared" si="85"/>
        <v>8.8000000000000007</v>
      </c>
      <c r="X361" s="594"/>
      <c r="Y361" s="600">
        <v>7</v>
      </c>
      <c r="Z361" s="600">
        <v>-3</v>
      </c>
      <c r="AA361" s="160">
        <f t="shared" si="91"/>
        <v>0</v>
      </c>
      <c r="AB361" s="78">
        <v>0</v>
      </c>
      <c r="AC361" s="654">
        <v>0</v>
      </c>
      <c r="AD361" s="160">
        <f t="shared" si="92"/>
        <v>1</v>
      </c>
      <c r="AE361" s="75">
        <v>1</v>
      </c>
      <c r="AF361" s="655">
        <v>0</v>
      </c>
      <c r="AG361" s="160">
        <f t="shared" si="93"/>
        <v>4</v>
      </c>
      <c r="AH361" s="75">
        <v>1</v>
      </c>
      <c r="AI361" s="655">
        <v>3</v>
      </c>
      <c r="AJ361" s="160">
        <f t="shared" si="94"/>
        <v>0</v>
      </c>
      <c r="AK361" s="75">
        <v>0</v>
      </c>
      <c r="AL361" s="655">
        <v>0</v>
      </c>
      <c r="AM361" s="78"/>
      <c r="AN361" s="587">
        <f t="shared" si="87"/>
        <v>5</v>
      </c>
    </row>
    <row r="362" spans="1:43" s="152" customFormat="1" ht="13.2" hidden="1" customHeight="1" x14ac:dyDescent="0.25">
      <c r="A362" s="78">
        <v>4</v>
      </c>
      <c r="B362" s="588" t="s">
        <v>151</v>
      </c>
      <c r="C362" s="593">
        <f t="shared" si="86"/>
        <v>90</v>
      </c>
      <c r="D362" s="78">
        <f t="shared" si="86"/>
        <v>81</v>
      </c>
      <c r="E362" s="78">
        <v>9</v>
      </c>
      <c r="F362" s="160">
        <f t="shared" si="88"/>
        <v>72</v>
      </c>
      <c r="G362" s="75"/>
      <c r="H362" s="75"/>
      <c r="I362" s="75"/>
      <c r="J362" s="75"/>
      <c r="K362" s="75">
        <v>10</v>
      </c>
      <c r="L362" s="78">
        <v>62</v>
      </c>
      <c r="M362" s="75">
        <v>62</v>
      </c>
      <c r="N362" s="75"/>
      <c r="O362" s="175">
        <v>0.1</v>
      </c>
      <c r="P362" s="78">
        <f t="shared" si="89"/>
        <v>7.2</v>
      </c>
      <c r="Q362" s="646">
        <f t="shared" si="90"/>
        <v>7.2</v>
      </c>
      <c r="R362" s="175">
        <v>0.5</v>
      </c>
      <c r="S362" s="78">
        <f t="shared" si="82"/>
        <v>36</v>
      </c>
      <c r="T362" s="646">
        <f t="shared" si="83"/>
        <v>36</v>
      </c>
      <c r="U362" s="175">
        <v>0.4</v>
      </c>
      <c r="V362" s="78">
        <f t="shared" si="84"/>
        <v>28.8</v>
      </c>
      <c r="W362" s="646">
        <f t="shared" si="85"/>
        <v>54.8</v>
      </c>
      <c r="X362" s="594"/>
      <c r="Y362" s="600">
        <v>50</v>
      </c>
      <c r="Z362" s="600">
        <v>-12</v>
      </c>
      <c r="AA362" s="160">
        <f t="shared" si="91"/>
        <v>0</v>
      </c>
      <c r="AB362" s="78">
        <v>0</v>
      </c>
      <c r="AC362" s="654">
        <v>0</v>
      </c>
      <c r="AD362" s="160">
        <f t="shared" si="92"/>
        <v>0</v>
      </c>
      <c r="AE362" s="75">
        <v>0</v>
      </c>
      <c r="AF362" s="655">
        <v>0</v>
      </c>
      <c r="AG362" s="160">
        <f t="shared" si="93"/>
        <v>7</v>
      </c>
      <c r="AH362" s="75">
        <v>0</v>
      </c>
      <c r="AI362" s="655">
        <v>7</v>
      </c>
      <c r="AJ362" s="160">
        <f t="shared" si="94"/>
        <v>0</v>
      </c>
      <c r="AK362" s="75">
        <v>0</v>
      </c>
      <c r="AL362" s="655">
        <v>0</v>
      </c>
      <c r="AM362" s="78"/>
      <c r="AN362" s="587">
        <f t="shared" si="87"/>
        <v>7</v>
      </c>
      <c r="AQ362" s="152">
        <v>53</v>
      </c>
    </row>
    <row r="363" spans="1:43" s="152" customFormat="1" ht="13.2" hidden="1" customHeight="1" x14ac:dyDescent="0.25">
      <c r="A363" s="78">
        <v>5</v>
      </c>
      <c r="B363" s="588" t="s">
        <v>790</v>
      </c>
      <c r="C363" s="593">
        <f t="shared" si="86"/>
        <v>15</v>
      </c>
      <c r="D363" s="78">
        <f t="shared" si="86"/>
        <v>13</v>
      </c>
      <c r="E363" s="78">
        <v>2</v>
      </c>
      <c r="F363" s="160">
        <f t="shared" si="88"/>
        <v>11</v>
      </c>
      <c r="G363" s="75"/>
      <c r="H363" s="75"/>
      <c r="I363" s="75"/>
      <c r="J363" s="75"/>
      <c r="K363" s="75">
        <v>5</v>
      </c>
      <c r="L363" s="78">
        <v>6</v>
      </c>
      <c r="M363" s="75">
        <v>6</v>
      </c>
      <c r="N363" s="75"/>
      <c r="O363" s="175">
        <v>0.1</v>
      </c>
      <c r="P363" s="78">
        <f t="shared" si="89"/>
        <v>1.1000000000000001</v>
      </c>
      <c r="Q363" s="646">
        <f t="shared" si="90"/>
        <v>1.1000000000000001</v>
      </c>
      <c r="R363" s="175">
        <v>0.5</v>
      </c>
      <c r="S363" s="78">
        <f t="shared" si="82"/>
        <v>5.5</v>
      </c>
      <c r="T363" s="646">
        <f t="shared" si="83"/>
        <v>5.5</v>
      </c>
      <c r="U363" s="175">
        <v>0.4</v>
      </c>
      <c r="V363" s="78">
        <f t="shared" si="84"/>
        <v>4.4000000000000004</v>
      </c>
      <c r="W363" s="646">
        <f t="shared" si="85"/>
        <v>4.9000000000000004</v>
      </c>
      <c r="X363" s="594"/>
      <c r="Y363" s="600">
        <v>6</v>
      </c>
      <c r="Z363" s="600">
        <v>0</v>
      </c>
      <c r="AA363" s="160">
        <f t="shared" si="91"/>
        <v>0</v>
      </c>
      <c r="AB363" s="78">
        <v>0</v>
      </c>
      <c r="AC363" s="654">
        <v>0</v>
      </c>
      <c r="AD363" s="160">
        <f t="shared" si="92"/>
        <v>0</v>
      </c>
      <c r="AE363" s="75">
        <v>0</v>
      </c>
      <c r="AF363" s="655">
        <v>0</v>
      </c>
      <c r="AG363" s="160">
        <f t="shared" si="93"/>
        <v>0</v>
      </c>
      <c r="AH363" s="75"/>
      <c r="AI363" s="655"/>
      <c r="AJ363" s="160">
        <f t="shared" si="94"/>
        <v>0</v>
      </c>
      <c r="AK363" s="75">
        <v>0</v>
      </c>
      <c r="AL363" s="655">
        <v>0</v>
      </c>
      <c r="AM363" s="78"/>
      <c r="AN363" s="587">
        <f t="shared" si="87"/>
        <v>0</v>
      </c>
    </row>
    <row r="364" spans="1:43" s="152" customFormat="1" ht="13.2" hidden="1" customHeight="1" x14ac:dyDescent="0.25">
      <c r="A364" s="78">
        <v>6</v>
      </c>
      <c r="B364" s="588" t="s">
        <v>786</v>
      </c>
      <c r="C364" s="593">
        <f t="shared" si="86"/>
        <v>17</v>
      </c>
      <c r="D364" s="78">
        <f t="shared" si="86"/>
        <v>14</v>
      </c>
      <c r="E364" s="78">
        <v>3</v>
      </c>
      <c r="F364" s="160">
        <f t="shared" si="88"/>
        <v>11</v>
      </c>
      <c r="G364" s="78">
        <v>0</v>
      </c>
      <c r="H364" s="78">
        <v>0</v>
      </c>
      <c r="I364" s="78"/>
      <c r="J364" s="78"/>
      <c r="K364" s="78">
        <v>3</v>
      </c>
      <c r="L364" s="78">
        <v>8</v>
      </c>
      <c r="M364" s="78">
        <v>7</v>
      </c>
      <c r="N364" s="78">
        <v>1</v>
      </c>
      <c r="O364" s="175">
        <v>0.1</v>
      </c>
      <c r="P364" s="78">
        <f t="shared" si="89"/>
        <v>1.1000000000000001</v>
      </c>
      <c r="Q364" s="646">
        <f t="shared" si="90"/>
        <v>1.1000000000000001</v>
      </c>
      <c r="R364" s="175">
        <v>0.5</v>
      </c>
      <c r="S364" s="78">
        <f t="shared" si="82"/>
        <v>5.5</v>
      </c>
      <c r="T364" s="646">
        <f t="shared" si="83"/>
        <v>5.5</v>
      </c>
      <c r="U364" s="175">
        <v>0.4</v>
      </c>
      <c r="V364" s="78">
        <f t="shared" si="84"/>
        <v>4.4000000000000004</v>
      </c>
      <c r="W364" s="646">
        <f t="shared" si="85"/>
        <v>6.9</v>
      </c>
      <c r="X364" s="78">
        <v>0</v>
      </c>
      <c r="Y364" s="78">
        <v>8</v>
      </c>
      <c r="Z364" s="78">
        <v>1</v>
      </c>
      <c r="AA364" s="160">
        <f t="shared" si="91"/>
        <v>0</v>
      </c>
      <c r="AB364" s="78">
        <v>0</v>
      </c>
      <c r="AC364" s="654">
        <v>0</v>
      </c>
      <c r="AD364" s="160">
        <f t="shared" si="92"/>
        <v>0</v>
      </c>
      <c r="AE364" s="78">
        <v>0</v>
      </c>
      <c r="AF364" s="654">
        <v>0</v>
      </c>
      <c r="AG364" s="160">
        <f t="shared" si="93"/>
        <v>3</v>
      </c>
      <c r="AH364" s="78">
        <v>1</v>
      </c>
      <c r="AI364" s="654">
        <v>2</v>
      </c>
      <c r="AJ364" s="160">
        <f t="shared" si="94"/>
        <v>0</v>
      </c>
      <c r="AK364" s="78">
        <v>0</v>
      </c>
      <c r="AL364" s="654">
        <v>0</v>
      </c>
      <c r="AM364" s="78"/>
      <c r="AN364" s="587">
        <f t="shared" si="87"/>
        <v>3</v>
      </c>
    </row>
    <row r="365" spans="1:43" s="152" customFormat="1" ht="26.4" hidden="1" customHeight="1" x14ac:dyDescent="0.25">
      <c r="A365" s="78">
        <v>7</v>
      </c>
      <c r="B365" s="588" t="s">
        <v>846</v>
      </c>
      <c r="C365" s="593">
        <f t="shared" si="86"/>
        <v>2</v>
      </c>
      <c r="D365" s="78">
        <f t="shared" si="86"/>
        <v>1</v>
      </c>
      <c r="E365" s="78">
        <v>1</v>
      </c>
      <c r="F365" s="160">
        <f t="shared" si="88"/>
        <v>0</v>
      </c>
      <c r="G365" s="75"/>
      <c r="H365" s="75"/>
      <c r="I365" s="75"/>
      <c r="J365" s="75"/>
      <c r="K365" s="75">
        <v>0</v>
      </c>
      <c r="L365" s="78">
        <v>0</v>
      </c>
      <c r="M365" s="75">
        <v>0</v>
      </c>
      <c r="N365" s="75"/>
      <c r="O365" s="175">
        <v>0.1</v>
      </c>
      <c r="P365" s="78">
        <f t="shared" si="89"/>
        <v>0</v>
      </c>
      <c r="Q365" s="646">
        <f t="shared" si="90"/>
        <v>0</v>
      </c>
      <c r="R365" s="175">
        <v>0.5</v>
      </c>
      <c r="S365" s="78">
        <f t="shared" si="82"/>
        <v>0</v>
      </c>
      <c r="T365" s="646">
        <f t="shared" si="83"/>
        <v>0</v>
      </c>
      <c r="U365" s="175">
        <v>0.4</v>
      </c>
      <c r="V365" s="78">
        <f t="shared" si="84"/>
        <v>0</v>
      </c>
      <c r="W365" s="646">
        <f t="shared" si="85"/>
        <v>0</v>
      </c>
      <c r="X365" s="594"/>
      <c r="Y365" s="600"/>
      <c r="Z365" s="600">
        <v>0</v>
      </c>
      <c r="AA365" s="160">
        <f t="shared" si="91"/>
        <v>0</v>
      </c>
      <c r="AB365" s="78">
        <v>0</v>
      </c>
      <c r="AC365" s="654">
        <v>0</v>
      </c>
      <c r="AD365" s="160">
        <f t="shared" si="92"/>
        <v>0</v>
      </c>
      <c r="AE365" s="75">
        <v>0</v>
      </c>
      <c r="AF365" s="655">
        <v>0</v>
      </c>
      <c r="AG365" s="160">
        <f t="shared" si="93"/>
        <v>0</v>
      </c>
      <c r="AH365" s="75">
        <v>0</v>
      </c>
      <c r="AI365" s="655">
        <v>0</v>
      </c>
      <c r="AJ365" s="160">
        <f t="shared" si="94"/>
        <v>0</v>
      </c>
      <c r="AK365" s="75">
        <v>0</v>
      </c>
      <c r="AL365" s="655">
        <v>0</v>
      </c>
      <c r="AM365" s="78"/>
      <c r="AN365" s="587">
        <f t="shared" si="87"/>
        <v>0</v>
      </c>
    </row>
    <row r="366" spans="1:43" s="152" customFormat="1" ht="13.2" hidden="1" customHeight="1" x14ac:dyDescent="0.25">
      <c r="A366" s="78">
        <v>8</v>
      </c>
      <c r="B366" s="588" t="s">
        <v>725</v>
      </c>
      <c r="C366" s="593">
        <f t="shared" si="86"/>
        <v>9</v>
      </c>
      <c r="D366" s="78">
        <f t="shared" si="86"/>
        <v>6</v>
      </c>
      <c r="E366" s="78">
        <v>3</v>
      </c>
      <c r="F366" s="160">
        <f t="shared" si="88"/>
        <v>3</v>
      </c>
      <c r="G366" s="78"/>
      <c r="H366" s="78"/>
      <c r="I366" s="78"/>
      <c r="J366" s="78"/>
      <c r="K366" s="78">
        <v>1</v>
      </c>
      <c r="L366" s="78">
        <v>2</v>
      </c>
      <c r="M366" s="78">
        <v>2</v>
      </c>
      <c r="N366" s="78"/>
      <c r="O366" s="175">
        <v>0.1</v>
      </c>
      <c r="P366" s="78">
        <f t="shared" si="89"/>
        <v>0.30000000000000004</v>
      </c>
      <c r="Q366" s="646">
        <f t="shared" si="90"/>
        <v>0.30000000000000004</v>
      </c>
      <c r="R366" s="175">
        <v>0.5</v>
      </c>
      <c r="S366" s="78">
        <f t="shared" si="82"/>
        <v>1.5</v>
      </c>
      <c r="T366" s="646">
        <f t="shared" si="83"/>
        <v>1.5</v>
      </c>
      <c r="U366" s="175">
        <v>0.4</v>
      </c>
      <c r="V366" s="78">
        <f t="shared" si="84"/>
        <v>1.2000000000000002</v>
      </c>
      <c r="W366" s="646">
        <f t="shared" si="85"/>
        <v>1.7000000000000002</v>
      </c>
      <c r="X366" s="594"/>
      <c r="Y366" s="600">
        <v>1</v>
      </c>
      <c r="Z366" s="600">
        <v>-1</v>
      </c>
      <c r="AA366" s="160">
        <f t="shared" si="91"/>
        <v>0</v>
      </c>
      <c r="AB366" s="78">
        <v>0</v>
      </c>
      <c r="AC366" s="654">
        <v>0</v>
      </c>
      <c r="AD366" s="160">
        <f t="shared" si="92"/>
        <v>2</v>
      </c>
      <c r="AE366" s="75">
        <v>2</v>
      </c>
      <c r="AF366" s="655">
        <v>0</v>
      </c>
      <c r="AG366" s="160">
        <f t="shared" si="93"/>
        <v>1</v>
      </c>
      <c r="AH366" s="75">
        <v>0</v>
      </c>
      <c r="AI366" s="655">
        <v>1</v>
      </c>
      <c r="AJ366" s="160">
        <f t="shared" si="94"/>
        <v>0</v>
      </c>
      <c r="AK366" s="75">
        <v>0</v>
      </c>
      <c r="AL366" s="655">
        <v>0</v>
      </c>
      <c r="AM366" s="78"/>
      <c r="AN366" s="587">
        <f t="shared" si="87"/>
        <v>3</v>
      </c>
    </row>
    <row r="367" spans="1:43" s="152" customFormat="1" ht="13.2" hidden="1" customHeight="1" x14ac:dyDescent="0.25">
      <c r="A367" s="78">
        <v>10</v>
      </c>
      <c r="B367" s="588" t="s">
        <v>766</v>
      </c>
      <c r="C367" s="593">
        <f t="shared" si="86"/>
        <v>0</v>
      </c>
      <c r="D367" s="78">
        <f t="shared" si="86"/>
        <v>0</v>
      </c>
      <c r="E367" s="78">
        <v>0</v>
      </c>
      <c r="F367" s="160">
        <f t="shared" si="88"/>
        <v>0</v>
      </c>
      <c r="G367" s="78"/>
      <c r="H367" s="78"/>
      <c r="I367" s="78"/>
      <c r="J367" s="78"/>
      <c r="K367" s="78"/>
      <c r="L367" s="78">
        <v>0</v>
      </c>
      <c r="M367" s="78"/>
      <c r="N367" s="78"/>
      <c r="O367" s="175">
        <v>0.1</v>
      </c>
      <c r="P367" s="78">
        <f t="shared" si="89"/>
        <v>0</v>
      </c>
      <c r="Q367" s="646">
        <f t="shared" si="90"/>
        <v>0</v>
      </c>
      <c r="R367" s="175">
        <v>0.5</v>
      </c>
      <c r="S367" s="78">
        <f t="shared" ref="S367:S430" si="95">R367*F367</f>
        <v>0</v>
      </c>
      <c r="T367" s="646">
        <f t="shared" ref="T367:T430" si="96">S367-H367</f>
        <v>0</v>
      </c>
      <c r="U367" s="175">
        <v>0.4</v>
      </c>
      <c r="V367" s="78">
        <f t="shared" ref="V367:V430" si="97">U367*F367</f>
        <v>0</v>
      </c>
      <c r="W367" s="646">
        <f t="shared" ref="W367:W430" si="98">V367-K367+T367</f>
        <v>0</v>
      </c>
      <c r="X367" s="75"/>
      <c r="Y367" s="600"/>
      <c r="Z367" s="600">
        <v>0</v>
      </c>
      <c r="AA367" s="160">
        <f t="shared" si="91"/>
        <v>0</v>
      </c>
      <c r="AB367" s="78">
        <v>0</v>
      </c>
      <c r="AC367" s="654">
        <v>0</v>
      </c>
      <c r="AD367" s="160">
        <f t="shared" si="92"/>
        <v>0</v>
      </c>
      <c r="AE367" s="75">
        <v>0</v>
      </c>
      <c r="AF367" s="655">
        <v>0</v>
      </c>
      <c r="AG367" s="160">
        <f t="shared" si="93"/>
        <v>0</v>
      </c>
      <c r="AH367" s="75">
        <v>0</v>
      </c>
      <c r="AI367" s="655">
        <v>0</v>
      </c>
      <c r="AJ367" s="160">
        <f t="shared" si="94"/>
        <v>0</v>
      </c>
      <c r="AK367" s="75">
        <v>0</v>
      </c>
      <c r="AL367" s="655">
        <v>0</v>
      </c>
      <c r="AM367" s="78"/>
      <c r="AN367" s="587">
        <f t="shared" si="87"/>
        <v>0</v>
      </c>
    </row>
    <row r="368" spans="1:43" s="152" customFormat="1" ht="13.2" hidden="1" customHeight="1" x14ac:dyDescent="0.25">
      <c r="A368" s="78">
        <v>11</v>
      </c>
      <c r="B368" s="588" t="s">
        <v>824</v>
      </c>
      <c r="C368" s="593">
        <f t="shared" si="86"/>
        <v>7</v>
      </c>
      <c r="D368" s="78">
        <f t="shared" si="86"/>
        <v>5</v>
      </c>
      <c r="E368" s="78">
        <v>2</v>
      </c>
      <c r="F368" s="160">
        <f t="shared" si="88"/>
        <v>3</v>
      </c>
      <c r="G368" s="78"/>
      <c r="H368" s="78"/>
      <c r="I368" s="78"/>
      <c r="J368" s="78"/>
      <c r="K368" s="78">
        <v>2</v>
      </c>
      <c r="L368" s="78">
        <v>1</v>
      </c>
      <c r="M368" s="78">
        <v>1</v>
      </c>
      <c r="N368" s="78"/>
      <c r="O368" s="175">
        <v>0.1</v>
      </c>
      <c r="P368" s="78">
        <f t="shared" si="89"/>
        <v>0.30000000000000004</v>
      </c>
      <c r="Q368" s="646">
        <f t="shared" si="90"/>
        <v>0.30000000000000004</v>
      </c>
      <c r="R368" s="175">
        <v>0.5</v>
      </c>
      <c r="S368" s="78">
        <f t="shared" si="95"/>
        <v>1.5</v>
      </c>
      <c r="T368" s="646">
        <f t="shared" si="96"/>
        <v>1.5</v>
      </c>
      <c r="U368" s="175">
        <v>0.4</v>
      </c>
      <c r="V368" s="78">
        <f t="shared" si="97"/>
        <v>1.2000000000000002</v>
      </c>
      <c r="W368" s="646">
        <f t="shared" si="98"/>
        <v>0.70000000000000018</v>
      </c>
      <c r="X368" s="75"/>
      <c r="Y368" s="600">
        <v>1</v>
      </c>
      <c r="Z368" s="600">
        <v>0</v>
      </c>
      <c r="AA368" s="160">
        <f t="shared" si="91"/>
        <v>0</v>
      </c>
      <c r="AB368" s="78">
        <v>0</v>
      </c>
      <c r="AC368" s="654">
        <v>0</v>
      </c>
      <c r="AD368" s="160">
        <f t="shared" si="92"/>
        <v>1</v>
      </c>
      <c r="AE368" s="78">
        <v>1</v>
      </c>
      <c r="AF368" s="654">
        <v>0</v>
      </c>
      <c r="AG368" s="160">
        <f t="shared" si="93"/>
        <v>0</v>
      </c>
      <c r="AH368" s="78">
        <v>0</v>
      </c>
      <c r="AI368" s="654">
        <v>0</v>
      </c>
      <c r="AJ368" s="160">
        <f t="shared" si="94"/>
        <v>0</v>
      </c>
      <c r="AK368" s="78">
        <v>0</v>
      </c>
      <c r="AL368" s="654">
        <v>0</v>
      </c>
      <c r="AM368" s="78"/>
      <c r="AN368" s="587">
        <f t="shared" si="87"/>
        <v>1</v>
      </c>
    </row>
    <row r="369" spans="1:40" s="152" customFormat="1" ht="13.2" hidden="1" customHeight="1" x14ac:dyDescent="0.25">
      <c r="A369" s="78">
        <v>12</v>
      </c>
      <c r="B369" s="588" t="s">
        <v>733</v>
      </c>
      <c r="C369" s="593">
        <f t="shared" si="86"/>
        <v>1</v>
      </c>
      <c r="D369" s="78">
        <f t="shared" si="86"/>
        <v>1</v>
      </c>
      <c r="E369" s="78">
        <v>0</v>
      </c>
      <c r="F369" s="160">
        <f t="shared" si="88"/>
        <v>1</v>
      </c>
      <c r="G369" s="78"/>
      <c r="H369" s="78"/>
      <c r="I369" s="78"/>
      <c r="J369" s="78"/>
      <c r="K369" s="78">
        <v>1</v>
      </c>
      <c r="L369" s="78">
        <v>0</v>
      </c>
      <c r="M369" s="78"/>
      <c r="N369" s="78"/>
      <c r="O369" s="175">
        <v>0.1</v>
      </c>
      <c r="P369" s="78">
        <f t="shared" si="89"/>
        <v>0.1</v>
      </c>
      <c r="Q369" s="646">
        <f t="shared" si="90"/>
        <v>0.1</v>
      </c>
      <c r="R369" s="175">
        <v>0.5</v>
      </c>
      <c r="S369" s="78">
        <f t="shared" si="95"/>
        <v>0.5</v>
      </c>
      <c r="T369" s="646">
        <f t="shared" si="96"/>
        <v>0.5</v>
      </c>
      <c r="U369" s="175">
        <v>0.4</v>
      </c>
      <c r="V369" s="78">
        <f t="shared" si="97"/>
        <v>0.4</v>
      </c>
      <c r="W369" s="646">
        <f t="shared" si="98"/>
        <v>-9.9999999999999978E-2</v>
      </c>
      <c r="X369" s="75"/>
      <c r="Y369" s="600"/>
      <c r="Z369" s="600">
        <v>0</v>
      </c>
      <c r="AA369" s="160">
        <f t="shared" si="91"/>
        <v>0</v>
      </c>
      <c r="AB369" s="78">
        <v>0</v>
      </c>
      <c r="AC369" s="654">
        <v>0</v>
      </c>
      <c r="AD369" s="160">
        <f t="shared" si="92"/>
        <v>0</v>
      </c>
      <c r="AE369" s="75">
        <v>0</v>
      </c>
      <c r="AF369" s="655">
        <v>0</v>
      </c>
      <c r="AG369" s="160">
        <f t="shared" si="93"/>
        <v>0</v>
      </c>
      <c r="AH369" s="75">
        <v>0</v>
      </c>
      <c r="AI369" s="655">
        <v>0</v>
      </c>
      <c r="AJ369" s="160">
        <f t="shared" si="94"/>
        <v>0</v>
      </c>
      <c r="AK369" s="75">
        <v>0</v>
      </c>
      <c r="AL369" s="655">
        <v>0</v>
      </c>
      <c r="AM369" s="78"/>
      <c r="AN369" s="587">
        <f t="shared" si="87"/>
        <v>0</v>
      </c>
    </row>
    <row r="370" spans="1:40" s="152" customFormat="1" ht="13.2" hidden="1" customHeight="1" x14ac:dyDescent="0.25">
      <c r="A370" s="78">
        <v>13</v>
      </c>
      <c r="B370" s="588" t="s">
        <v>847</v>
      </c>
      <c r="C370" s="593">
        <f t="shared" si="86"/>
        <v>1</v>
      </c>
      <c r="D370" s="78">
        <f t="shared" si="86"/>
        <v>1</v>
      </c>
      <c r="E370" s="78">
        <v>0</v>
      </c>
      <c r="F370" s="160">
        <f t="shared" si="88"/>
        <v>1</v>
      </c>
      <c r="G370" s="78"/>
      <c r="H370" s="78"/>
      <c r="I370" s="78"/>
      <c r="J370" s="78"/>
      <c r="K370" s="78"/>
      <c r="L370" s="78">
        <v>1</v>
      </c>
      <c r="M370" s="78"/>
      <c r="N370" s="78">
        <v>1</v>
      </c>
      <c r="O370" s="175">
        <v>0.1</v>
      </c>
      <c r="P370" s="78">
        <f t="shared" si="89"/>
        <v>0.1</v>
      </c>
      <c r="Q370" s="646">
        <f t="shared" si="90"/>
        <v>0.1</v>
      </c>
      <c r="R370" s="175">
        <v>0.5</v>
      </c>
      <c r="S370" s="78">
        <f t="shared" si="95"/>
        <v>0.5</v>
      </c>
      <c r="T370" s="646">
        <f t="shared" si="96"/>
        <v>0.5</v>
      </c>
      <c r="U370" s="175">
        <v>0.4</v>
      </c>
      <c r="V370" s="78">
        <f t="shared" si="97"/>
        <v>0.4</v>
      </c>
      <c r="W370" s="646">
        <f t="shared" si="98"/>
        <v>0.9</v>
      </c>
      <c r="X370" s="75"/>
      <c r="Y370" s="600"/>
      <c r="Z370" s="600">
        <v>0</v>
      </c>
      <c r="AA370" s="160">
        <f t="shared" si="91"/>
        <v>0</v>
      </c>
      <c r="AB370" s="78">
        <v>0</v>
      </c>
      <c r="AC370" s="654">
        <v>0</v>
      </c>
      <c r="AD370" s="160">
        <f t="shared" si="92"/>
        <v>0</v>
      </c>
      <c r="AE370" s="75">
        <v>0</v>
      </c>
      <c r="AF370" s="655">
        <v>0</v>
      </c>
      <c r="AG370" s="160">
        <f t="shared" si="93"/>
        <v>0</v>
      </c>
      <c r="AH370" s="75">
        <v>0</v>
      </c>
      <c r="AI370" s="655">
        <v>0</v>
      </c>
      <c r="AJ370" s="160">
        <f t="shared" si="94"/>
        <v>0</v>
      </c>
      <c r="AK370" s="75">
        <v>0</v>
      </c>
      <c r="AL370" s="655">
        <v>0</v>
      </c>
      <c r="AM370" s="78"/>
      <c r="AN370" s="587">
        <f t="shared" si="87"/>
        <v>0</v>
      </c>
    </row>
    <row r="371" spans="1:40" s="152" customFormat="1" ht="13.2" hidden="1" customHeight="1" x14ac:dyDescent="0.25">
      <c r="A371" s="78">
        <v>14</v>
      </c>
      <c r="B371" s="588" t="s">
        <v>791</v>
      </c>
      <c r="C371" s="593">
        <f t="shared" si="86"/>
        <v>0</v>
      </c>
      <c r="D371" s="78">
        <f t="shared" si="86"/>
        <v>0</v>
      </c>
      <c r="E371" s="78"/>
      <c r="F371" s="160">
        <f t="shared" si="88"/>
        <v>0</v>
      </c>
      <c r="G371" s="78"/>
      <c r="H371" s="78"/>
      <c r="I371" s="78"/>
      <c r="J371" s="78"/>
      <c r="K371" s="78"/>
      <c r="L371" s="78">
        <v>0</v>
      </c>
      <c r="M371" s="78"/>
      <c r="N371" s="78"/>
      <c r="O371" s="175">
        <v>0.1</v>
      </c>
      <c r="P371" s="78">
        <f t="shared" si="89"/>
        <v>0</v>
      </c>
      <c r="Q371" s="646">
        <f t="shared" si="90"/>
        <v>0</v>
      </c>
      <c r="R371" s="175">
        <v>0.5</v>
      </c>
      <c r="S371" s="78">
        <f t="shared" si="95"/>
        <v>0</v>
      </c>
      <c r="T371" s="646">
        <f t="shared" si="96"/>
        <v>0</v>
      </c>
      <c r="U371" s="175">
        <v>0.4</v>
      </c>
      <c r="V371" s="78">
        <f t="shared" si="97"/>
        <v>0</v>
      </c>
      <c r="W371" s="646">
        <f t="shared" si="98"/>
        <v>0</v>
      </c>
      <c r="X371" s="78"/>
      <c r="Y371" s="78">
        <v>1</v>
      </c>
      <c r="Z371" s="600">
        <v>1</v>
      </c>
      <c r="AA371" s="160">
        <f t="shared" si="91"/>
        <v>0</v>
      </c>
      <c r="AB371" s="78">
        <v>0</v>
      </c>
      <c r="AC371" s="654">
        <v>0</v>
      </c>
      <c r="AD371" s="160">
        <f t="shared" si="92"/>
        <v>0</v>
      </c>
      <c r="AE371" s="78"/>
      <c r="AF371" s="654"/>
      <c r="AG371" s="160">
        <f t="shared" si="93"/>
        <v>0</v>
      </c>
      <c r="AH371" s="78"/>
      <c r="AI371" s="654"/>
      <c r="AJ371" s="160">
        <f t="shared" si="94"/>
        <v>0</v>
      </c>
      <c r="AK371" s="78"/>
      <c r="AL371" s="654"/>
      <c r="AM371" s="78"/>
      <c r="AN371" s="587">
        <f t="shared" si="87"/>
        <v>0</v>
      </c>
    </row>
    <row r="372" spans="1:40" s="152" customFormat="1" ht="13.2" hidden="1" customHeight="1" x14ac:dyDescent="0.25">
      <c r="A372" s="78">
        <v>15</v>
      </c>
      <c r="B372" s="588" t="s">
        <v>727</v>
      </c>
      <c r="C372" s="593">
        <f t="shared" si="86"/>
        <v>0</v>
      </c>
      <c r="D372" s="78">
        <f t="shared" si="86"/>
        <v>0</v>
      </c>
      <c r="E372" s="78"/>
      <c r="F372" s="160">
        <f t="shared" si="88"/>
        <v>0</v>
      </c>
      <c r="G372" s="78"/>
      <c r="H372" s="78"/>
      <c r="I372" s="78"/>
      <c r="J372" s="78"/>
      <c r="K372" s="78"/>
      <c r="L372" s="78">
        <v>0</v>
      </c>
      <c r="M372" s="78"/>
      <c r="N372" s="78"/>
      <c r="O372" s="175">
        <v>0.1</v>
      </c>
      <c r="P372" s="78">
        <f t="shared" si="89"/>
        <v>0</v>
      </c>
      <c r="Q372" s="646">
        <f t="shared" si="90"/>
        <v>0</v>
      </c>
      <c r="R372" s="175">
        <v>0.5</v>
      </c>
      <c r="S372" s="78">
        <f t="shared" si="95"/>
        <v>0</v>
      </c>
      <c r="T372" s="646">
        <f t="shared" si="96"/>
        <v>0</v>
      </c>
      <c r="U372" s="175">
        <v>0.4</v>
      </c>
      <c r="V372" s="78">
        <f t="shared" si="97"/>
        <v>0</v>
      </c>
      <c r="W372" s="646">
        <f t="shared" si="98"/>
        <v>0</v>
      </c>
      <c r="X372" s="78"/>
      <c r="Y372" s="78"/>
      <c r="Z372" s="600">
        <v>0</v>
      </c>
      <c r="AA372" s="160">
        <f t="shared" si="91"/>
        <v>0</v>
      </c>
      <c r="AB372" s="78">
        <v>0</v>
      </c>
      <c r="AC372" s="654">
        <v>0</v>
      </c>
      <c r="AD372" s="160">
        <f t="shared" si="92"/>
        <v>0</v>
      </c>
      <c r="AE372" s="78"/>
      <c r="AF372" s="654"/>
      <c r="AG372" s="160">
        <f t="shared" si="93"/>
        <v>0</v>
      </c>
      <c r="AH372" s="78"/>
      <c r="AI372" s="654"/>
      <c r="AJ372" s="160">
        <f t="shared" si="94"/>
        <v>0</v>
      </c>
      <c r="AK372" s="78"/>
      <c r="AL372" s="654"/>
      <c r="AM372" s="78"/>
      <c r="AN372" s="587">
        <f t="shared" si="87"/>
        <v>0</v>
      </c>
    </row>
    <row r="373" spans="1:40" s="152" customFormat="1" ht="13.2" hidden="1" customHeight="1" x14ac:dyDescent="0.25">
      <c r="A373" s="78">
        <v>16</v>
      </c>
      <c r="B373" s="588" t="s">
        <v>739</v>
      </c>
      <c r="C373" s="593">
        <f t="shared" si="86"/>
        <v>1</v>
      </c>
      <c r="D373" s="78">
        <f t="shared" si="86"/>
        <v>1</v>
      </c>
      <c r="E373" s="78"/>
      <c r="F373" s="160">
        <f t="shared" si="88"/>
        <v>1</v>
      </c>
      <c r="G373" s="78"/>
      <c r="H373" s="78"/>
      <c r="I373" s="78"/>
      <c r="J373" s="78"/>
      <c r="K373" s="78">
        <v>1</v>
      </c>
      <c r="L373" s="78">
        <v>0</v>
      </c>
      <c r="M373" s="78"/>
      <c r="N373" s="78"/>
      <c r="O373" s="175">
        <v>0.1</v>
      </c>
      <c r="P373" s="78">
        <f t="shared" si="89"/>
        <v>0.1</v>
      </c>
      <c r="Q373" s="646">
        <f t="shared" si="90"/>
        <v>0.1</v>
      </c>
      <c r="R373" s="175">
        <v>0.5</v>
      </c>
      <c r="S373" s="78">
        <f t="shared" si="95"/>
        <v>0.5</v>
      </c>
      <c r="T373" s="646">
        <f t="shared" si="96"/>
        <v>0.5</v>
      </c>
      <c r="U373" s="175">
        <v>0.4</v>
      </c>
      <c r="V373" s="78">
        <f t="shared" si="97"/>
        <v>0.4</v>
      </c>
      <c r="W373" s="646">
        <f t="shared" si="98"/>
        <v>-9.9999999999999978E-2</v>
      </c>
      <c r="X373" s="78"/>
      <c r="Y373" s="78"/>
      <c r="Z373" s="600">
        <v>0</v>
      </c>
      <c r="AA373" s="160">
        <f t="shared" si="91"/>
        <v>0</v>
      </c>
      <c r="AB373" s="78">
        <v>0</v>
      </c>
      <c r="AC373" s="654">
        <v>0</v>
      </c>
      <c r="AD373" s="160">
        <f t="shared" si="92"/>
        <v>0</v>
      </c>
      <c r="AE373" s="78"/>
      <c r="AF373" s="654"/>
      <c r="AG373" s="160">
        <f t="shared" si="93"/>
        <v>0</v>
      </c>
      <c r="AH373" s="78"/>
      <c r="AI373" s="654"/>
      <c r="AJ373" s="160">
        <f t="shared" si="94"/>
        <v>0</v>
      </c>
      <c r="AK373" s="78"/>
      <c r="AL373" s="654"/>
      <c r="AM373" s="78"/>
      <c r="AN373" s="587">
        <f t="shared" si="87"/>
        <v>0</v>
      </c>
    </row>
    <row r="374" spans="1:40" s="152" customFormat="1" ht="13.2" hidden="1" customHeight="1" x14ac:dyDescent="0.25">
      <c r="A374" s="78">
        <v>17</v>
      </c>
      <c r="B374" s="588" t="s">
        <v>803</v>
      </c>
      <c r="C374" s="593">
        <f t="shared" si="86"/>
        <v>2</v>
      </c>
      <c r="D374" s="78">
        <f t="shared" si="86"/>
        <v>2</v>
      </c>
      <c r="E374" s="78"/>
      <c r="F374" s="160">
        <f t="shared" si="88"/>
        <v>2</v>
      </c>
      <c r="G374" s="78"/>
      <c r="H374" s="78"/>
      <c r="I374" s="78"/>
      <c r="J374" s="78"/>
      <c r="K374" s="78"/>
      <c r="L374" s="78">
        <v>2</v>
      </c>
      <c r="M374" s="78">
        <v>2</v>
      </c>
      <c r="N374" s="78"/>
      <c r="O374" s="175">
        <v>0.1</v>
      </c>
      <c r="P374" s="78">
        <f t="shared" si="89"/>
        <v>0.2</v>
      </c>
      <c r="Q374" s="646">
        <f t="shared" si="90"/>
        <v>0.2</v>
      </c>
      <c r="R374" s="175">
        <v>0.5</v>
      </c>
      <c r="S374" s="78">
        <f t="shared" si="95"/>
        <v>1</v>
      </c>
      <c r="T374" s="646">
        <f t="shared" si="96"/>
        <v>1</v>
      </c>
      <c r="U374" s="175">
        <v>0.4</v>
      </c>
      <c r="V374" s="78">
        <f t="shared" si="97"/>
        <v>0.8</v>
      </c>
      <c r="W374" s="646">
        <f t="shared" si="98"/>
        <v>1.8</v>
      </c>
      <c r="X374" s="78"/>
      <c r="Y374" s="78"/>
      <c r="Z374" s="600">
        <v>-2</v>
      </c>
      <c r="AA374" s="160">
        <f t="shared" si="91"/>
        <v>0</v>
      </c>
      <c r="AB374" s="78">
        <v>0</v>
      </c>
      <c r="AC374" s="654">
        <v>0</v>
      </c>
      <c r="AD374" s="160">
        <f t="shared" si="92"/>
        <v>0</v>
      </c>
      <c r="AE374" s="78"/>
      <c r="AF374" s="654"/>
      <c r="AG374" s="160">
        <f t="shared" si="93"/>
        <v>0</v>
      </c>
      <c r="AH374" s="78"/>
      <c r="AI374" s="654"/>
      <c r="AJ374" s="160">
        <f t="shared" si="94"/>
        <v>0</v>
      </c>
      <c r="AK374" s="78"/>
      <c r="AL374" s="654"/>
      <c r="AM374" s="78"/>
      <c r="AN374" s="587">
        <f t="shared" si="87"/>
        <v>0</v>
      </c>
    </row>
    <row r="375" spans="1:40" s="152" customFormat="1" ht="13.2" hidden="1" customHeight="1" x14ac:dyDescent="0.25">
      <c r="A375" s="78">
        <v>18</v>
      </c>
      <c r="B375" s="588" t="s">
        <v>726</v>
      </c>
      <c r="C375" s="593">
        <f t="shared" si="86"/>
        <v>0</v>
      </c>
      <c r="D375" s="78">
        <f t="shared" si="86"/>
        <v>0</v>
      </c>
      <c r="E375" s="78"/>
      <c r="F375" s="160">
        <f t="shared" si="88"/>
        <v>0</v>
      </c>
      <c r="G375" s="78"/>
      <c r="H375" s="78"/>
      <c r="I375" s="78"/>
      <c r="J375" s="78"/>
      <c r="K375" s="78"/>
      <c r="L375" s="78">
        <v>0</v>
      </c>
      <c r="M375" s="78"/>
      <c r="N375" s="78"/>
      <c r="O375" s="175">
        <v>0.1</v>
      </c>
      <c r="P375" s="78">
        <f t="shared" si="89"/>
        <v>0</v>
      </c>
      <c r="Q375" s="646">
        <f t="shared" si="90"/>
        <v>0</v>
      </c>
      <c r="R375" s="175">
        <v>0.5</v>
      </c>
      <c r="S375" s="78">
        <f t="shared" si="95"/>
        <v>0</v>
      </c>
      <c r="T375" s="646">
        <f t="shared" si="96"/>
        <v>0</v>
      </c>
      <c r="U375" s="175">
        <v>0.4</v>
      </c>
      <c r="V375" s="78">
        <f t="shared" si="97"/>
        <v>0</v>
      </c>
      <c r="W375" s="646">
        <f t="shared" si="98"/>
        <v>0</v>
      </c>
      <c r="X375" s="78"/>
      <c r="Y375" s="78"/>
      <c r="Z375" s="600">
        <v>0</v>
      </c>
      <c r="AA375" s="160">
        <f t="shared" si="91"/>
        <v>0</v>
      </c>
      <c r="AB375" s="78">
        <v>0</v>
      </c>
      <c r="AC375" s="654">
        <v>0</v>
      </c>
      <c r="AD375" s="160">
        <f t="shared" si="92"/>
        <v>0</v>
      </c>
      <c r="AE375" s="78"/>
      <c r="AF375" s="654"/>
      <c r="AG375" s="160">
        <f t="shared" si="93"/>
        <v>0</v>
      </c>
      <c r="AH375" s="78"/>
      <c r="AI375" s="654"/>
      <c r="AJ375" s="160">
        <f t="shared" si="94"/>
        <v>0</v>
      </c>
      <c r="AK375" s="78"/>
      <c r="AL375" s="654"/>
      <c r="AM375" s="78"/>
      <c r="AN375" s="587">
        <f t="shared" si="87"/>
        <v>0</v>
      </c>
    </row>
    <row r="376" spans="1:40" s="601" customFormat="1" ht="52.8" x14ac:dyDescent="0.25">
      <c r="A376" s="78">
        <v>11</v>
      </c>
      <c r="B376" s="588" t="s">
        <v>1085</v>
      </c>
      <c r="C376" s="593">
        <v>126</v>
      </c>
      <c r="D376" s="78">
        <f t="shared" si="86"/>
        <v>84</v>
      </c>
      <c r="E376" s="78">
        <v>18</v>
      </c>
      <c r="F376" s="160">
        <f t="shared" si="88"/>
        <v>66</v>
      </c>
      <c r="G376" s="78">
        <v>0</v>
      </c>
      <c r="H376" s="78">
        <v>2</v>
      </c>
      <c r="I376" s="78"/>
      <c r="J376" s="78"/>
      <c r="K376" s="78">
        <v>31</v>
      </c>
      <c r="L376" s="78">
        <v>33</v>
      </c>
      <c r="M376" s="78">
        <v>33</v>
      </c>
      <c r="N376" s="78">
        <v>0</v>
      </c>
      <c r="O376" s="175">
        <v>0.1</v>
      </c>
      <c r="P376" s="78">
        <f t="shared" si="89"/>
        <v>6.6000000000000005</v>
      </c>
      <c r="Q376" s="646">
        <f t="shared" si="90"/>
        <v>6.6000000000000005</v>
      </c>
      <c r="R376" s="175">
        <v>0.5</v>
      </c>
      <c r="S376" s="78">
        <f t="shared" si="95"/>
        <v>33</v>
      </c>
      <c r="T376" s="646">
        <f t="shared" si="96"/>
        <v>31</v>
      </c>
      <c r="U376" s="175">
        <v>0.4</v>
      </c>
      <c r="V376" s="78">
        <f t="shared" si="97"/>
        <v>26.400000000000002</v>
      </c>
      <c r="W376" s="646">
        <f>V376-K376+T376-AF376</f>
        <v>26.400000000000002</v>
      </c>
      <c r="X376" s="78">
        <v>0</v>
      </c>
      <c r="Y376" s="78">
        <v>0</v>
      </c>
      <c r="Z376" s="78">
        <v>0</v>
      </c>
      <c r="AA376" s="160">
        <f t="shared" si="91"/>
        <v>0</v>
      </c>
      <c r="AB376" s="78">
        <v>0</v>
      </c>
      <c r="AC376" s="654">
        <v>0</v>
      </c>
      <c r="AD376" s="160">
        <f t="shared" si="92"/>
        <v>0</v>
      </c>
      <c r="AE376" s="78">
        <v>0</v>
      </c>
      <c r="AF376" s="654">
        <v>0</v>
      </c>
      <c r="AG376" s="160">
        <f t="shared" si="93"/>
        <v>3</v>
      </c>
      <c r="AH376" s="78">
        <v>1</v>
      </c>
      <c r="AI376" s="654">
        <v>2</v>
      </c>
      <c r="AJ376" s="160">
        <f t="shared" si="94"/>
        <v>1</v>
      </c>
      <c r="AK376" s="78">
        <v>0</v>
      </c>
      <c r="AL376" s="654">
        <v>1</v>
      </c>
      <c r="AM376" s="78">
        <v>0</v>
      </c>
      <c r="AN376" s="587">
        <f t="shared" si="87"/>
        <v>4</v>
      </c>
    </row>
    <row r="377" spans="1:40" s="602" customFormat="1" ht="13.2" hidden="1" customHeight="1" x14ac:dyDescent="0.3">
      <c r="A377" s="78">
        <v>1</v>
      </c>
      <c r="B377" s="588" t="s">
        <v>746</v>
      </c>
      <c r="C377" s="593">
        <f t="shared" si="86"/>
        <v>27</v>
      </c>
      <c r="D377" s="78">
        <f t="shared" si="86"/>
        <v>20</v>
      </c>
      <c r="E377" s="78">
        <v>7</v>
      </c>
      <c r="F377" s="160">
        <f t="shared" si="88"/>
        <v>13</v>
      </c>
      <c r="G377" s="78"/>
      <c r="H377" s="78">
        <v>2</v>
      </c>
      <c r="I377" s="78"/>
      <c r="J377" s="78"/>
      <c r="K377" s="78">
        <v>11</v>
      </c>
      <c r="L377" s="78">
        <v>0</v>
      </c>
      <c r="M377" s="78"/>
      <c r="N377" s="78"/>
      <c r="O377" s="175">
        <v>0.1</v>
      </c>
      <c r="P377" s="78">
        <f t="shared" si="89"/>
        <v>1.3</v>
      </c>
      <c r="Q377" s="646">
        <f t="shared" si="90"/>
        <v>1.3</v>
      </c>
      <c r="R377" s="175">
        <v>0.5</v>
      </c>
      <c r="S377" s="78">
        <f t="shared" si="95"/>
        <v>6.5</v>
      </c>
      <c r="T377" s="646">
        <f t="shared" si="96"/>
        <v>4.5</v>
      </c>
      <c r="U377" s="175">
        <v>0.4</v>
      </c>
      <c r="V377" s="78">
        <f t="shared" si="97"/>
        <v>5.2</v>
      </c>
      <c r="W377" s="646">
        <f t="shared" si="98"/>
        <v>-1.2999999999999998</v>
      </c>
      <c r="X377" s="78"/>
      <c r="Y377" s="78"/>
      <c r="Z377" s="78"/>
      <c r="AA377" s="160">
        <f t="shared" si="91"/>
        <v>0</v>
      </c>
      <c r="AB377" s="78">
        <v>0</v>
      </c>
      <c r="AC377" s="654">
        <v>0</v>
      </c>
      <c r="AD377" s="160">
        <f t="shared" si="92"/>
        <v>0</v>
      </c>
      <c r="AE377" s="78"/>
      <c r="AF377" s="654"/>
      <c r="AG377" s="160">
        <f t="shared" si="93"/>
        <v>0</v>
      </c>
      <c r="AH377" s="78"/>
      <c r="AI377" s="654"/>
      <c r="AJ377" s="160">
        <f t="shared" si="94"/>
        <v>0</v>
      </c>
      <c r="AK377" s="78"/>
      <c r="AL377" s="654"/>
      <c r="AM377" s="78"/>
      <c r="AN377" s="587">
        <f t="shared" si="87"/>
        <v>0</v>
      </c>
    </row>
    <row r="378" spans="1:40" s="596" customFormat="1" ht="13.2" hidden="1" customHeight="1" x14ac:dyDescent="0.25">
      <c r="A378" s="78">
        <v>2</v>
      </c>
      <c r="B378" s="588" t="s">
        <v>836</v>
      </c>
      <c r="C378" s="593">
        <f t="shared" si="86"/>
        <v>3</v>
      </c>
      <c r="D378" s="78">
        <f t="shared" si="86"/>
        <v>3</v>
      </c>
      <c r="E378" s="78">
        <v>0</v>
      </c>
      <c r="F378" s="160">
        <f t="shared" si="88"/>
        <v>3</v>
      </c>
      <c r="G378" s="78"/>
      <c r="H378" s="78"/>
      <c r="I378" s="78"/>
      <c r="J378" s="78"/>
      <c r="K378" s="78">
        <v>3</v>
      </c>
      <c r="L378" s="78">
        <v>0</v>
      </c>
      <c r="M378" s="78"/>
      <c r="N378" s="78"/>
      <c r="O378" s="175">
        <v>0.1</v>
      </c>
      <c r="P378" s="78">
        <f t="shared" si="89"/>
        <v>0.30000000000000004</v>
      </c>
      <c r="Q378" s="646">
        <f t="shared" si="90"/>
        <v>0.30000000000000004</v>
      </c>
      <c r="R378" s="175">
        <v>0.5</v>
      </c>
      <c r="S378" s="78">
        <f t="shared" si="95"/>
        <v>1.5</v>
      </c>
      <c r="T378" s="646">
        <f t="shared" si="96"/>
        <v>1.5</v>
      </c>
      <c r="U378" s="175">
        <v>0.4</v>
      </c>
      <c r="V378" s="78">
        <f t="shared" si="97"/>
        <v>1.2000000000000002</v>
      </c>
      <c r="W378" s="646">
        <f t="shared" si="98"/>
        <v>-0.29999999999999982</v>
      </c>
      <c r="X378" s="78"/>
      <c r="Y378" s="78"/>
      <c r="Z378" s="78"/>
      <c r="AA378" s="160">
        <f t="shared" si="91"/>
        <v>0</v>
      </c>
      <c r="AB378" s="78">
        <v>0</v>
      </c>
      <c r="AC378" s="654">
        <v>0</v>
      </c>
      <c r="AD378" s="160">
        <f t="shared" si="92"/>
        <v>0</v>
      </c>
      <c r="AE378" s="78"/>
      <c r="AF378" s="654"/>
      <c r="AG378" s="160">
        <f t="shared" si="93"/>
        <v>0</v>
      </c>
      <c r="AH378" s="78"/>
      <c r="AI378" s="654"/>
      <c r="AJ378" s="160">
        <f t="shared" si="94"/>
        <v>0</v>
      </c>
      <c r="AK378" s="78"/>
      <c r="AL378" s="654"/>
      <c r="AM378" s="78"/>
      <c r="AN378" s="587">
        <f t="shared" si="87"/>
        <v>0</v>
      </c>
    </row>
    <row r="379" spans="1:40" s="596" customFormat="1" ht="13.2" hidden="1" customHeight="1" x14ac:dyDescent="0.25">
      <c r="A379" s="78">
        <v>3</v>
      </c>
      <c r="B379" s="588" t="s">
        <v>140</v>
      </c>
      <c r="C379" s="593">
        <f t="shared" ref="C379:D438" si="99">D379+E379</f>
        <v>8</v>
      </c>
      <c r="D379" s="78">
        <f t="shared" si="99"/>
        <v>7</v>
      </c>
      <c r="E379" s="78">
        <v>1</v>
      </c>
      <c r="F379" s="160">
        <f t="shared" si="88"/>
        <v>6</v>
      </c>
      <c r="G379" s="78"/>
      <c r="H379" s="78"/>
      <c r="I379" s="78"/>
      <c r="J379" s="78"/>
      <c r="K379" s="78">
        <v>2</v>
      </c>
      <c r="L379" s="78">
        <v>4</v>
      </c>
      <c r="M379" s="78">
        <v>4</v>
      </c>
      <c r="N379" s="78"/>
      <c r="O379" s="175">
        <v>0.1</v>
      </c>
      <c r="P379" s="78">
        <f t="shared" si="89"/>
        <v>0.60000000000000009</v>
      </c>
      <c r="Q379" s="646">
        <f t="shared" si="90"/>
        <v>0.60000000000000009</v>
      </c>
      <c r="R379" s="175">
        <v>0.5</v>
      </c>
      <c r="S379" s="78">
        <f t="shared" si="95"/>
        <v>3</v>
      </c>
      <c r="T379" s="646">
        <f t="shared" si="96"/>
        <v>3</v>
      </c>
      <c r="U379" s="175">
        <v>0.4</v>
      </c>
      <c r="V379" s="78">
        <f t="shared" si="97"/>
        <v>2.4000000000000004</v>
      </c>
      <c r="W379" s="646">
        <f t="shared" si="98"/>
        <v>3.4000000000000004</v>
      </c>
      <c r="X379" s="78"/>
      <c r="Y379" s="78"/>
      <c r="Z379" s="78"/>
      <c r="AA379" s="160">
        <f t="shared" si="91"/>
        <v>0</v>
      </c>
      <c r="AB379" s="78">
        <v>0</v>
      </c>
      <c r="AC379" s="654">
        <v>0</v>
      </c>
      <c r="AD379" s="160">
        <f t="shared" si="92"/>
        <v>0</v>
      </c>
      <c r="AE379" s="78"/>
      <c r="AF379" s="654"/>
      <c r="AG379" s="160">
        <f t="shared" si="93"/>
        <v>1</v>
      </c>
      <c r="AH379" s="78">
        <v>0</v>
      </c>
      <c r="AI379" s="654">
        <v>1</v>
      </c>
      <c r="AJ379" s="160">
        <f t="shared" si="94"/>
        <v>0</v>
      </c>
      <c r="AK379" s="78"/>
      <c r="AL379" s="654"/>
      <c r="AM379" s="78"/>
      <c r="AN379" s="587">
        <f t="shared" si="87"/>
        <v>1</v>
      </c>
    </row>
    <row r="380" spans="1:40" s="596" customFormat="1" ht="13.2" hidden="1" customHeight="1" x14ac:dyDescent="0.25">
      <c r="A380" s="78">
        <v>4</v>
      </c>
      <c r="B380" s="588" t="s">
        <v>151</v>
      </c>
      <c r="C380" s="593">
        <f t="shared" si="99"/>
        <v>34</v>
      </c>
      <c r="D380" s="78">
        <f t="shared" si="99"/>
        <v>27</v>
      </c>
      <c r="E380" s="78">
        <v>7</v>
      </c>
      <c r="F380" s="160">
        <f t="shared" si="88"/>
        <v>20</v>
      </c>
      <c r="G380" s="78"/>
      <c r="H380" s="78"/>
      <c r="I380" s="78"/>
      <c r="J380" s="78"/>
      <c r="K380" s="78">
        <v>3</v>
      </c>
      <c r="L380" s="78">
        <v>17</v>
      </c>
      <c r="M380" s="78">
        <v>17</v>
      </c>
      <c r="N380" s="78"/>
      <c r="O380" s="175">
        <v>0.1</v>
      </c>
      <c r="P380" s="78">
        <f t="shared" si="89"/>
        <v>2</v>
      </c>
      <c r="Q380" s="646">
        <f t="shared" si="90"/>
        <v>2</v>
      </c>
      <c r="R380" s="175">
        <v>0.5</v>
      </c>
      <c r="S380" s="78">
        <f t="shared" si="95"/>
        <v>10</v>
      </c>
      <c r="T380" s="646">
        <f t="shared" si="96"/>
        <v>10</v>
      </c>
      <c r="U380" s="175">
        <v>0.4</v>
      </c>
      <c r="V380" s="78">
        <f t="shared" si="97"/>
        <v>8</v>
      </c>
      <c r="W380" s="646">
        <f t="shared" si="98"/>
        <v>15</v>
      </c>
      <c r="X380" s="78"/>
      <c r="Y380" s="78"/>
      <c r="Z380" s="78"/>
      <c r="AA380" s="160">
        <f t="shared" si="91"/>
        <v>0</v>
      </c>
      <c r="AB380" s="78">
        <v>0</v>
      </c>
      <c r="AC380" s="654">
        <v>0</v>
      </c>
      <c r="AD380" s="160">
        <f t="shared" si="92"/>
        <v>0</v>
      </c>
      <c r="AE380" s="78"/>
      <c r="AF380" s="654"/>
      <c r="AG380" s="160">
        <f t="shared" si="93"/>
        <v>2</v>
      </c>
      <c r="AH380" s="78">
        <v>2</v>
      </c>
      <c r="AI380" s="654">
        <v>0</v>
      </c>
      <c r="AJ380" s="160">
        <f t="shared" si="94"/>
        <v>0</v>
      </c>
      <c r="AK380" s="78"/>
      <c r="AL380" s="654"/>
      <c r="AM380" s="78"/>
      <c r="AN380" s="587">
        <f t="shared" si="87"/>
        <v>2</v>
      </c>
    </row>
    <row r="381" spans="1:40" s="596" customFormat="1" ht="13.2" hidden="1" customHeight="1" x14ac:dyDescent="0.25">
      <c r="A381" s="78">
        <v>5</v>
      </c>
      <c r="B381" s="588" t="s">
        <v>848</v>
      </c>
      <c r="C381" s="593">
        <f t="shared" si="99"/>
        <v>2</v>
      </c>
      <c r="D381" s="78">
        <f t="shared" si="99"/>
        <v>2</v>
      </c>
      <c r="E381" s="78">
        <v>0</v>
      </c>
      <c r="F381" s="160">
        <f t="shared" si="88"/>
        <v>2</v>
      </c>
      <c r="G381" s="78"/>
      <c r="H381" s="78"/>
      <c r="I381" s="78"/>
      <c r="J381" s="78"/>
      <c r="K381" s="78"/>
      <c r="L381" s="78">
        <v>2</v>
      </c>
      <c r="M381" s="78">
        <v>2</v>
      </c>
      <c r="N381" s="78"/>
      <c r="O381" s="175">
        <v>0.1</v>
      </c>
      <c r="P381" s="78">
        <f t="shared" si="89"/>
        <v>0.2</v>
      </c>
      <c r="Q381" s="646">
        <f t="shared" si="90"/>
        <v>0.2</v>
      </c>
      <c r="R381" s="175">
        <v>0.5</v>
      </c>
      <c r="S381" s="78">
        <f t="shared" si="95"/>
        <v>1</v>
      </c>
      <c r="T381" s="646">
        <f t="shared" si="96"/>
        <v>1</v>
      </c>
      <c r="U381" s="175">
        <v>0.4</v>
      </c>
      <c r="V381" s="78">
        <f t="shared" si="97"/>
        <v>0.8</v>
      </c>
      <c r="W381" s="646">
        <f t="shared" si="98"/>
        <v>1.8</v>
      </c>
      <c r="X381" s="78"/>
      <c r="Y381" s="78"/>
      <c r="Z381" s="78"/>
      <c r="AA381" s="160">
        <f t="shared" si="91"/>
        <v>0</v>
      </c>
      <c r="AB381" s="78">
        <v>0</v>
      </c>
      <c r="AC381" s="654">
        <v>0</v>
      </c>
      <c r="AD381" s="160">
        <f t="shared" si="92"/>
        <v>0</v>
      </c>
      <c r="AE381" s="78"/>
      <c r="AF381" s="654"/>
      <c r="AG381" s="160">
        <f t="shared" si="93"/>
        <v>0</v>
      </c>
      <c r="AH381" s="78"/>
      <c r="AI381" s="654"/>
      <c r="AJ381" s="160">
        <f t="shared" si="94"/>
        <v>0</v>
      </c>
      <c r="AK381" s="78"/>
      <c r="AL381" s="654"/>
      <c r="AM381" s="78"/>
      <c r="AN381" s="587">
        <f t="shared" si="87"/>
        <v>0</v>
      </c>
    </row>
    <row r="382" spans="1:40" s="596" customFormat="1" ht="13.2" hidden="1" customHeight="1" x14ac:dyDescent="0.25">
      <c r="A382" s="78">
        <v>6</v>
      </c>
      <c r="B382" s="588" t="s">
        <v>803</v>
      </c>
      <c r="C382" s="593">
        <f t="shared" si="99"/>
        <v>7</v>
      </c>
      <c r="D382" s="78">
        <f t="shared" si="99"/>
        <v>7</v>
      </c>
      <c r="E382" s="78">
        <v>0</v>
      </c>
      <c r="F382" s="160">
        <f t="shared" si="88"/>
        <v>7</v>
      </c>
      <c r="G382" s="78"/>
      <c r="H382" s="78"/>
      <c r="I382" s="78"/>
      <c r="J382" s="78"/>
      <c r="K382" s="78"/>
      <c r="L382" s="78">
        <v>7</v>
      </c>
      <c r="M382" s="78">
        <v>7</v>
      </c>
      <c r="N382" s="78"/>
      <c r="O382" s="175">
        <v>0.1</v>
      </c>
      <c r="P382" s="78">
        <f t="shared" si="89"/>
        <v>0.70000000000000007</v>
      </c>
      <c r="Q382" s="646">
        <f t="shared" si="90"/>
        <v>0.70000000000000007</v>
      </c>
      <c r="R382" s="175">
        <v>0.5</v>
      </c>
      <c r="S382" s="78">
        <f t="shared" si="95"/>
        <v>3.5</v>
      </c>
      <c r="T382" s="646">
        <f t="shared" si="96"/>
        <v>3.5</v>
      </c>
      <c r="U382" s="175">
        <v>0.4</v>
      </c>
      <c r="V382" s="78">
        <f t="shared" si="97"/>
        <v>2.8000000000000003</v>
      </c>
      <c r="W382" s="646">
        <f t="shared" si="98"/>
        <v>6.3000000000000007</v>
      </c>
      <c r="X382" s="78"/>
      <c r="Y382" s="78"/>
      <c r="Z382" s="78"/>
      <c r="AA382" s="160">
        <f t="shared" si="91"/>
        <v>0</v>
      </c>
      <c r="AB382" s="78">
        <v>0</v>
      </c>
      <c r="AC382" s="654">
        <v>0</v>
      </c>
      <c r="AD382" s="160">
        <f t="shared" si="92"/>
        <v>0</v>
      </c>
      <c r="AE382" s="78"/>
      <c r="AF382" s="654"/>
      <c r="AG382" s="160">
        <f t="shared" si="93"/>
        <v>0</v>
      </c>
      <c r="AH382" s="78"/>
      <c r="AI382" s="654"/>
      <c r="AJ382" s="160">
        <f t="shared" si="94"/>
        <v>0</v>
      </c>
      <c r="AK382" s="78"/>
      <c r="AL382" s="654"/>
      <c r="AM382" s="78"/>
      <c r="AN382" s="587">
        <f t="shared" si="87"/>
        <v>0</v>
      </c>
    </row>
    <row r="383" spans="1:40" s="596" customFormat="1" ht="13.2" hidden="1" customHeight="1" x14ac:dyDescent="0.25">
      <c r="A383" s="78">
        <v>7</v>
      </c>
      <c r="B383" s="588" t="s">
        <v>749</v>
      </c>
      <c r="C383" s="593">
        <f t="shared" si="99"/>
        <v>2</v>
      </c>
      <c r="D383" s="78">
        <f t="shared" si="99"/>
        <v>2</v>
      </c>
      <c r="E383" s="78">
        <v>0</v>
      </c>
      <c r="F383" s="160">
        <f t="shared" si="88"/>
        <v>2</v>
      </c>
      <c r="G383" s="78"/>
      <c r="H383" s="78"/>
      <c r="I383" s="78"/>
      <c r="J383" s="78"/>
      <c r="K383" s="78">
        <v>1</v>
      </c>
      <c r="L383" s="78">
        <v>1</v>
      </c>
      <c r="M383" s="78">
        <v>1</v>
      </c>
      <c r="N383" s="78"/>
      <c r="O383" s="175">
        <v>0.1</v>
      </c>
      <c r="P383" s="78">
        <f t="shared" si="89"/>
        <v>0.2</v>
      </c>
      <c r="Q383" s="646">
        <f t="shared" si="90"/>
        <v>0.2</v>
      </c>
      <c r="R383" s="175">
        <v>0.5</v>
      </c>
      <c r="S383" s="78">
        <f t="shared" si="95"/>
        <v>1</v>
      </c>
      <c r="T383" s="646">
        <f t="shared" si="96"/>
        <v>1</v>
      </c>
      <c r="U383" s="175">
        <v>0.4</v>
      </c>
      <c r="V383" s="78">
        <f t="shared" si="97"/>
        <v>0.8</v>
      </c>
      <c r="W383" s="646">
        <f t="shared" si="98"/>
        <v>0.8</v>
      </c>
      <c r="X383" s="78"/>
      <c r="Y383" s="78"/>
      <c r="Z383" s="78"/>
      <c r="AA383" s="160">
        <f t="shared" si="91"/>
        <v>0</v>
      </c>
      <c r="AB383" s="78">
        <v>0</v>
      </c>
      <c r="AC383" s="654">
        <v>0</v>
      </c>
      <c r="AD383" s="160">
        <f t="shared" si="92"/>
        <v>0</v>
      </c>
      <c r="AE383" s="78"/>
      <c r="AF383" s="654"/>
      <c r="AG383" s="160">
        <f t="shared" si="93"/>
        <v>1</v>
      </c>
      <c r="AH383" s="78">
        <v>0</v>
      </c>
      <c r="AI383" s="654">
        <v>1</v>
      </c>
      <c r="AJ383" s="160">
        <f t="shared" si="94"/>
        <v>0</v>
      </c>
      <c r="AK383" s="78"/>
      <c r="AL383" s="654"/>
      <c r="AM383" s="78"/>
      <c r="AN383" s="587">
        <f t="shared" si="87"/>
        <v>1</v>
      </c>
    </row>
    <row r="384" spans="1:40" s="596" customFormat="1" ht="13.2" hidden="1" customHeight="1" x14ac:dyDescent="0.25">
      <c r="A384" s="78">
        <v>8</v>
      </c>
      <c r="B384" s="588" t="s">
        <v>849</v>
      </c>
      <c r="C384" s="593">
        <f t="shared" si="99"/>
        <v>1</v>
      </c>
      <c r="D384" s="78">
        <f t="shared" si="99"/>
        <v>1</v>
      </c>
      <c r="E384" s="78">
        <v>0</v>
      </c>
      <c r="F384" s="160">
        <f t="shared" si="88"/>
        <v>1</v>
      </c>
      <c r="G384" s="78"/>
      <c r="H384" s="78"/>
      <c r="I384" s="78"/>
      <c r="J384" s="78"/>
      <c r="K384" s="78">
        <v>1</v>
      </c>
      <c r="L384" s="78">
        <v>0</v>
      </c>
      <c r="M384" s="78"/>
      <c r="N384" s="78"/>
      <c r="O384" s="175">
        <v>0.1</v>
      </c>
      <c r="P384" s="78">
        <f t="shared" si="89"/>
        <v>0.1</v>
      </c>
      <c r="Q384" s="646">
        <f t="shared" si="90"/>
        <v>0.1</v>
      </c>
      <c r="R384" s="175">
        <v>0.5</v>
      </c>
      <c r="S384" s="78">
        <f t="shared" si="95"/>
        <v>0.5</v>
      </c>
      <c r="T384" s="646">
        <f t="shared" si="96"/>
        <v>0.5</v>
      </c>
      <c r="U384" s="175">
        <v>0.4</v>
      </c>
      <c r="V384" s="78">
        <f t="shared" si="97"/>
        <v>0.4</v>
      </c>
      <c r="W384" s="646">
        <f t="shared" si="98"/>
        <v>-9.9999999999999978E-2</v>
      </c>
      <c r="X384" s="78"/>
      <c r="Y384" s="78"/>
      <c r="Z384" s="78"/>
      <c r="AA384" s="160">
        <f t="shared" si="91"/>
        <v>0</v>
      </c>
      <c r="AB384" s="78">
        <v>0</v>
      </c>
      <c r="AC384" s="654">
        <v>0</v>
      </c>
      <c r="AD384" s="160">
        <f t="shared" si="92"/>
        <v>0</v>
      </c>
      <c r="AE384" s="78"/>
      <c r="AF384" s="654"/>
      <c r="AG384" s="160">
        <f t="shared" si="93"/>
        <v>0</v>
      </c>
      <c r="AH384" s="78"/>
      <c r="AI384" s="654"/>
      <c r="AJ384" s="160">
        <f t="shared" si="94"/>
        <v>0</v>
      </c>
      <c r="AK384" s="78"/>
      <c r="AL384" s="654"/>
      <c r="AM384" s="78"/>
      <c r="AN384" s="587">
        <f t="shared" si="87"/>
        <v>0</v>
      </c>
    </row>
    <row r="385" spans="1:40" s="596" customFormat="1" ht="13.2" hidden="1" customHeight="1" x14ac:dyDescent="0.25">
      <c r="A385" s="78">
        <v>9</v>
      </c>
      <c r="B385" s="588" t="s">
        <v>725</v>
      </c>
      <c r="C385" s="593">
        <f t="shared" si="99"/>
        <v>8</v>
      </c>
      <c r="D385" s="78">
        <f t="shared" si="99"/>
        <v>7</v>
      </c>
      <c r="E385" s="78">
        <v>1</v>
      </c>
      <c r="F385" s="160">
        <f t="shared" si="88"/>
        <v>6</v>
      </c>
      <c r="G385" s="78"/>
      <c r="H385" s="78"/>
      <c r="I385" s="78"/>
      <c r="J385" s="78"/>
      <c r="K385" s="78">
        <v>5</v>
      </c>
      <c r="L385" s="78">
        <v>1</v>
      </c>
      <c r="M385" s="78">
        <v>1</v>
      </c>
      <c r="N385" s="78"/>
      <c r="O385" s="175">
        <v>0.1</v>
      </c>
      <c r="P385" s="78">
        <f t="shared" si="89"/>
        <v>0.60000000000000009</v>
      </c>
      <c r="Q385" s="646">
        <f t="shared" si="90"/>
        <v>0.60000000000000009</v>
      </c>
      <c r="R385" s="175">
        <v>0.5</v>
      </c>
      <c r="S385" s="78">
        <f t="shared" si="95"/>
        <v>3</v>
      </c>
      <c r="T385" s="646">
        <f t="shared" si="96"/>
        <v>3</v>
      </c>
      <c r="U385" s="175">
        <v>0.4</v>
      </c>
      <c r="V385" s="78">
        <f t="shared" si="97"/>
        <v>2.4000000000000004</v>
      </c>
      <c r="W385" s="646">
        <f t="shared" si="98"/>
        <v>0.40000000000000036</v>
      </c>
      <c r="X385" s="78"/>
      <c r="Y385" s="78"/>
      <c r="Z385" s="78"/>
      <c r="AA385" s="160">
        <f t="shared" si="91"/>
        <v>0</v>
      </c>
      <c r="AB385" s="78">
        <v>0</v>
      </c>
      <c r="AC385" s="654">
        <v>0</v>
      </c>
      <c r="AD385" s="160">
        <f t="shared" si="92"/>
        <v>0</v>
      </c>
      <c r="AE385" s="78"/>
      <c r="AF385" s="654"/>
      <c r="AG385" s="160">
        <f t="shared" si="93"/>
        <v>0</v>
      </c>
      <c r="AH385" s="78"/>
      <c r="AI385" s="654"/>
      <c r="AJ385" s="160">
        <f t="shared" si="94"/>
        <v>0</v>
      </c>
      <c r="AK385" s="78"/>
      <c r="AL385" s="654"/>
      <c r="AM385" s="78"/>
      <c r="AN385" s="587">
        <f t="shared" si="87"/>
        <v>0</v>
      </c>
    </row>
    <row r="386" spans="1:40" s="596" customFormat="1" ht="13.2" hidden="1" customHeight="1" x14ac:dyDescent="0.25">
      <c r="A386" s="78">
        <v>10</v>
      </c>
      <c r="B386" s="588" t="s">
        <v>766</v>
      </c>
      <c r="C386" s="593">
        <f t="shared" si="99"/>
        <v>1</v>
      </c>
      <c r="D386" s="78">
        <f t="shared" si="99"/>
        <v>1</v>
      </c>
      <c r="E386" s="78">
        <v>0</v>
      </c>
      <c r="F386" s="160">
        <f t="shared" si="88"/>
        <v>1</v>
      </c>
      <c r="G386" s="78"/>
      <c r="H386" s="78"/>
      <c r="I386" s="78"/>
      <c r="J386" s="78"/>
      <c r="K386" s="78">
        <v>1</v>
      </c>
      <c r="L386" s="78">
        <v>0</v>
      </c>
      <c r="M386" s="78"/>
      <c r="N386" s="78"/>
      <c r="O386" s="175">
        <v>0.1</v>
      </c>
      <c r="P386" s="78">
        <f t="shared" si="89"/>
        <v>0.1</v>
      </c>
      <c r="Q386" s="646">
        <f t="shared" si="90"/>
        <v>0.1</v>
      </c>
      <c r="R386" s="175">
        <v>0.5</v>
      </c>
      <c r="S386" s="78">
        <f t="shared" si="95"/>
        <v>0.5</v>
      </c>
      <c r="T386" s="646">
        <f t="shared" si="96"/>
        <v>0.5</v>
      </c>
      <c r="U386" s="175">
        <v>0.4</v>
      </c>
      <c r="V386" s="78">
        <f t="shared" si="97"/>
        <v>0.4</v>
      </c>
      <c r="W386" s="646">
        <f t="shared" si="98"/>
        <v>-9.9999999999999978E-2</v>
      </c>
      <c r="X386" s="78"/>
      <c r="Y386" s="78"/>
      <c r="Z386" s="78"/>
      <c r="AA386" s="160">
        <f t="shared" si="91"/>
        <v>0</v>
      </c>
      <c r="AB386" s="78">
        <v>0</v>
      </c>
      <c r="AC386" s="654">
        <v>0</v>
      </c>
      <c r="AD386" s="160">
        <f t="shared" si="92"/>
        <v>0</v>
      </c>
      <c r="AE386" s="78"/>
      <c r="AF386" s="654"/>
      <c r="AG386" s="160">
        <f t="shared" si="93"/>
        <v>0</v>
      </c>
      <c r="AH386" s="78"/>
      <c r="AI386" s="654"/>
      <c r="AJ386" s="160">
        <f t="shared" si="94"/>
        <v>0</v>
      </c>
      <c r="AK386" s="78"/>
      <c r="AL386" s="654"/>
      <c r="AM386" s="78"/>
      <c r="AN386" s="587">
        <f t="shared" si="87"/>
        <v>0</v>
      </c>
    </row>
    <row r="387" spans="1:40" s="596" customFormat="1" ht="13.2" hidden="1" customHeight="1" x14ac:dyDescent="0.25">
      <c r="A387" s="78">
        <v>11</v>
      </c>
      <c r="B387" s="588" t="s">
        <v>850</v>
      </c>
      <c r="C387" s="593">
        <f t="shared" si="99"/>
        <v>1</v>
      </c>
      <c r="D387" s="78">
        <f t="shared" si="99"/>
        <v>1</v>
      </c>
      <c r="E387" s="78">
        <v>0</v>
      </c>
      <c r="F387" s="160">
        <f t="shared" si="88"/>
        <v>1</v>
      </c>
      <c r="G387" s="78"/>
      <c r="H387" s="78"/>
      <c r="I387" s="78"/>
      <c r="J387" s="78"/>
      <c r="K387" s="78">
        <v>1</v>
      </c>
      <c r="L387" s="78">
        <v>0</v>
      </c>
      <c r="M387" s="78"/>
      <c r="N387" s="78"/>
      <c r="O387" s="175">
        <v>0.1</v>
      </c>
      <c r="P387" s="78">
        <f t="shared" si="89"/>
        <v>0.1</v>
      </c>
      <c r="Q387" s="646">
        <f t="shared" si="90"/>
        <v>0.1</v>
      </c>
      <c r="R387" s="175">
        <v>0.5</v>
      </c>
      <c r="S387" s="78">
        <f t="shared" si="95"/>
        <v>0.5</v>
      </c>
      <c r="T387" s="646">
        <f t="shared" si="96"/>
        <v>0.5</v>
      </c>
      <c r="U387" s="175">
        <v>0.4</v>
      </c>
      <c r="V387" s="78">
        <f t="shared" si="97"/>
        <v>0.4</v>
      </c>
      <c r="W387" s="646">
        <f t="shared" si="98"/>
        <v>-9.9999999999999978E-2</v>
      </c>
      <c r="X387" s="78"/>
      <c r="Y387" s="78"/>
      <c r="Z387" s="78"/>
      <c r="AA387" s="160">
        <f t="shared" si="91"/>
        <v>0</v>
      </c>
      <c r="AB387" s="78">
        <v>0</v>
      </c>
      <c r="AC387" s="654">
        <v>0</v>
      </c>
      <c r="AD387" s="160">
        <f t="shared" si="92"/>
        <v>0</v>
      </c>
      <c r="AE387" s="78"/>
      <c r="AF387" s="654"/>
      <c r="AG387" s="160">
        <f t="shared" si="93"/>
        <v>0</v>
      </c>
      <c r="AH387" s="78"/>
      <c r="AI387" s="654"/>
      <c r="AJ387" s="160">
        <f t="shared" si="94"/>
        <v>0</v>
      </c>
      <c r="AK387" s="78"/>
      <c r="AL387" s="654"/>
      <c r="AM387" s="78"/>
      <c r="AN387" s="587">
        <f t="shared" si="87"/>
        <v>0</v>
      </c>
    </row>
    <row r="388" spans="1:40" s="596" customFormat="1" ht="13.2" hidden="1" customHeight="1" x14ac:dyDescent="0.25">
      <c r="A388" s="78">
        <v>12</v>
      </c>
      <c r="B388" s="588" t="s">
        <v>802</v>
      </c>
      <c r="C388" s="593">
        <f t="shared" si="99"/>
        <v>5</v>
      </c>
      <c r="D388" s="78">
        <f t="shared" si="99"/>
        <v>4</v>
      </c>
      <c r="E388" s="78">
        <v>1</v>
      </c>
      <c r="F388" s="160">
        <f t="shared" si="88"/>
        <v>3</v>
      </c>
      <c r="G388" s="78"/>
      <c r="H388" s="78"/>
      <c r="I388" s="78"/>
      <c r="J388" s="78"/>
      <c r="K388" s="78">
        <v>2</v>
      </c>
      <c r="L388" s="78">
        <v>1</v>
      </c>
      <c r="M388" s="78">
        <v>1</v>
      </c>
      <c r="N388" s="78"/>
      <c r="O388" s="175">
        <v>0.1</v>
      </c>
      <c r="P388" s="78">
        <f t="shared" si="89"/>
        <v>0.30000000000000004</v>
      </c>
      <c r="Q388" s="646">
        <f t="shared" si="90"/>
        <v>0.30000000000000004</v>
      </c>
      <c r="R388" s="175">
        <v>0.5</v>
      </c>
      <c r="S388" s="78">
        <f t="shared" si="95"/>
        <v>1.5</v>
      </c>
      <c r="T388" s="646">
        <f t="shared" si="96"/>
        <v>1.5</v>
      </c>
      <c r="U388" s="175">
        <v>0.4</v>
      </c>
      <c r="V388" s="78">
        <f t="shared" si="97"/>
        <v>1.2000000000000002</v>
      </c>
      <c r="W388" s="646">
        <f t="shared" si="98"/>
        <v>0.70000000000000018</v>
      </c>
      <c r="X388" s="78"/>
      <c r="Y388" s="78"/>
      <c r="Z388" s="78"/>
      <c r="AA388" s="160">
        <f t="shared" si="91"/>
        <v>0</v>
      </c>
      <c r="AB388" s="78">
        <v>0</v>
      </c>
      <c r="AC388" s="654">
        <v>0</v>
      </c>
      <c r="AD388" s="160">
        <f t="shared" si="92"/>
        <v>0</v>
      </c>
      <c r="AE388" s="78"/>
      <c r="AF388" s="654"/>
      <c r="AG388" s="160">
        <f t="shared" si="93"/>
        <v>0</v>
      </c>
      <c r="AH388" s="78"/>
      <c r="AI388" s="654"/>
      <c r="AJ388" s="160">
        <f t="shared" si="94"/>
        <v>0</v>
      </c>
      <c r="AK388" s="78"/>
      <c r="AL388" s="654"/>
      <c r="AM388" s="78"/>
      <c r="AN388" s="587">
        <f t="shared" si="87"/>
        <v>0</v>
      </c>
    </row>
    <row r="389" spans="1:40" s="596" customFormat="1" ht="26.4" hidden="1" customHeight="1" x14ac:dyDescent="0.25">
      <c r="A389" s="78">
        <v>13</v>
      </c>
      <c r="B389" s="588" t="s">
        <v>851</v>
      </c>
      <c r="C389" s="593">
        <f t="shared" si="99"/>
        <v>0</v>
      </c>
      <c r="D389" s="78">
        <f t="shared" si="99"/>
        <v>0</v>
      </c>
      <c r="E389" s="78">
        <v>0</v>
      </c>
      <c r="F389" s="160">
        <f t="shared" si="88"/>
        <v>0</v>
      </c>
      <c r="G389" s="78"/>
      <c r="H389" s="78"/>
      <c r="I389" s="78"/>
      <c r="J389" s="78"/>
      <c r="K389" s="78">
        <v>0</v>
      </c>
      <c r="L389" s="78">
        <v>0</v>
      </c>
      <c r="M389" s="78"/>
      <c r="N389" s="78"/>
      <c r="O389" s="175">
        <v>0.1</v>
      </c>
      <c r="P389" s="78">
        <f t="shared" si="89"/>
        <v>0</v>
      </c>
      <c r="Q389" s="646">
        <f t="shared" si="90"/>
        <v>0</v>
      </c>
      <c r="R389" s="175">
        <v>0.5</v>
      </c>
      <c r="S389" s="78">
        <f t="shared" si="95"/>
        <v>0</v>
      </c>
      <c r="T389" s="646">
        <f t="shared" si="96"/>
        <v>0</v>
      </c>
      <c r="U389" s="175">
        <v>0.4</v>
      </c>
      <c r="V389" s="78">
        <f t="shared" si="97"/>
        <v>0</v>
      </c>
      <c r="W389" s="646">
        <f t="shared" si="98"/>
        <v>0</v>
      </c>
      <c r="X389" s="78"/>
      <c r="Y389" s="78"/>
      <c r="Z389" s="78"/>
      <c r="AA389" s="160">
        <f t="shared" si="91"/>
        <v>0</v>
      </c>
      <c r="AB389" s="78">
        <v>0</v>
      </c>
      <c r="AC389" s="654">
        <v>0</v>
      </c>
      <c r="AD389" s="160">
        <f t="shared" si="92"/>
        <v>0</v>
      </c>
      <c r="AE389" s="78"/>
      <c r="AF389" s="654"/>
      <c r="AG389" s="160">
        <f t="shared" si="93"/>
        <v>0</v>
      </c>
      <c r="AH389" s="78"/>
      <c r="AI389" s="654"/>
      <c r="AJ389" s="160">
        <f t="shared" si="94"/>
        <v>0</v>
      </c>
      <c r="AK389" s="78"/>
      <c r="AL389" s="654"/>
      <c r="AM389" s="78"/>
      <c r="AN389" s="587">
        <f t="shared" si="87"/>
        <v>0</v>
      </c>
    </row>
    <row r="390" spans="1:40" s="596" customFormat="1" ht="13.2" hidden="1" customHeight="1" x14ac:dyDescent="0.25">
      <c r="A390" s="78">
        <v>14</v>
      </c>
      <c r="B390" s="588" t="s">
        <v>43</v>
      </c>
      <c r="C390" s="593">
        <f t="shared" si="99"/>
        <v>0</v>
      </c>
      <c r="D390" s="78">
        <f t="shared" si="99"/>
        <v>0</v>
      </c>
      <c r="E390" s="78">
        <v>0</v>
      </c>
      <c r="F390" s="160">
        <f t="shared" si="88"/>
        <v>0</v>
      </c>
      <c r="G390" s="78"/>
      <c r="H390" s="78"/>
      <c r="I390" s="78"/>
      <c r="J390" s="78"/>
      <c r="K390" s="78">
        <v>0</v>
      </c>
      <c r="L390" s="78">
        <v>0</v>
      </c>
      <c r="M390" s="78">
        <v>0</v>
      </c>
      <c r="N390" s="78"/>
      <c r="O390" s="175">
        <v>0.1</v>
      </c>
      <c r="P390" s="78">
        <f t="shared" si="89"/>
        <v>0</v>
      </c>
      <c r="Q390" s="646">
        <f t="shared" si="90"/>
        <v>0</v>
      </c>
      <c r="R390" s="175">
        <v>0.5</v>
      </c>
      <c r="S390" s="78">
        <f t="shared" si="95"/>
        <v>0</v>
      </c>
      <c r="T390" s="646">
        <f t="shared" si="96"/>
        <v>0</v>
      </c>
      <c r="U390" s="175">
        <v>0.4</v>
      </c>
      <c r="V390" s="78">
        <f t="shared" si="97"/>
        <v>0</v>
      </c>
      <c r="W390" s="646">
        <f t="shared" si="98"/>
        <v>0</v>
      </c>
      <c r="X390" s="78"/>
      <c r="Y390" s="78"/>
      <c r="Z390" s="78"/>
      <c r="AA390" s="160">
        <f t="shared" si="91"/>
        <v>0</v>
      </c>
      <c r="AB390" s="78">
        <v>0</v>
      </c>
      <c r="AC390" s="654">
        <v>0</v>
      </c>
      <c r="AD390" s="160">
        <f t="shared" si="92"/>
        <v>0</v>
      </c>
      <c r="AE390" s="78"/>
      <c r="AF390" s="654"/>
      <c r="AG390" s="160">
        <f t="shared" si="93"/>
        <v>0</v>
      </c>
      <c r="AH390" s="78"/>
      <c r="AI390" s="654"/>
      <c r="AJ390" s="160">
        <f t="shared" si="94"/>
        <v>1</v>
      </c>
      <c r="AK390" s="78">
        <v>0</v>
      </c>
      <c r="AL390" s="654">
        <v>1</v>
      </c>
      <c r="AM390" s="78"/>
      <c r="AN390" s="587">
        <f t="shared" si="87"/>
        <v>1</v>
      </c>
    </row>
    <row r="391" spans="1:40" s="596" customFormat="1" ht="13.2" hidden="1" customHeight="1" x14ac:dyDescent="0.25">
      <c r="A391" s="78">
        <v>15</v>
      </c>
      <c r="B391" s="588" t="s">
        <v>726</v>
      </c>
      <c r="C391" s="593">
        <f t="shared" si="99"/>
        <v>3</v>
      </c>
      <c r="D391" s="78">
        <f t="shared" si="99"/>
        <v>2</v>
      </c>
      <c r="E391" s="78">
        <v>1</v>
      </c>
      <c r="F391" s="160">
        <f t="shared" si="88"/>
        <v>1</v>
      </c>
      <c r="G391" s="78"/>
      <c r="H391" s="78"/>
      <c r="I391" s="78"/>
      <c r="J391" s="78"/>
      <c r="K391" s="78">
        <v>1</v>
      </c>
      <c r="L391" s="78">
        <v>0</v>
      </c>
      <c r="M391" s="78"/>
      <c r="N391" s="78"/>
      <c r="O391" s="175">
        <v>0.1</v>
      </c>
      <c r="P391" s="78">
        <f t="shared" si="89"/>
        <v>0.1</v>
      </c>
      <c r="Q391" s="646">
        <f t="shared" si="90"/>
        <v>0.1</v>
      </c>
      <c r="R391" s="175">
        <v>0.5</v>
      </c>
      <c r="S391" s="78">
        <f t="shared" si="95"/>
        <v>0.5</v>
      </c>
      <c r="T391" s="646">
        <f t="shared" si="96"/>
        <v>0.5</v>
      </c>
      <c r="U391" s="175">
        <v>0.4</v>
      </c>
      <c r="V391" s="78">
        <f t="shared" si="97"/>
        <v>0.4</v>
      </c>
      <c r="W391" s="646">
        <f t="shared" si="98"/>
        <v>-9.9999999999999978E-2</v>
      </c>
      <c r="X391" s="78"/>
      <c r="Y391" s="78"/>
      <c r="Z391" s="78"/>
      <c r="AA391" s="160">
        <f t="shared" si="91"/>
        <v>0</v>
      </c>
      <c r="AB391" s="78">
        <v>0</v>
      </c>
      <c r="AC391" s="654">
        <v>0</v>
      </c>
      <c r="AD391" s="160">
        <f t="shared" si="92"/>
        <v>0</v>
      </c>
      <c r="AE391" s="78"/>
      <c r="AF391" s="654"/>
      <c r="AG391" s="160">
        <f t="shared" si="93"/>
        <v>0</v>
      </c>
      <c r="AH391" s="78"/>
      <c r="AI391" s="654"/>
      <c r="AJ391" s="160">
        <f t="shared" si="94"/>
        <v>0</v>
      </c>
      <c r="AK391" s="78"/>
      <c r="AL391" s="654"/>
      <c r="AM391" s="78"/>
      <c r="AN391" s="587">
        <f t="shared" si="87"/>
        <v>0</v>
      </c>
    </row>
    <row r="392" spans="1:40" s="596" customFormat="1" ht="79.2" x14ac:dyDescent="0.25">
      <c r="A392" s="78">
        <v>12</v>
      </c>
      <c r="B392" s="588" t="s">
        <v>1086</v>
      </c>
      <c r="C392" s="593">
        <v>151</v>
      </c>
      <c r="D392" s="78">
        <f t="shared" si="99"/>
        <v>106</v>
      </c>
      <c r="E392" s="78">
        <v>27</v>
      </c>
      <c r="F392" s="160">
        <f t="shared" si="88"/>
        <v>79</v>
      </c>
      <c r="G392" s="78">
        <v>0</v>
      </c>
      <c r="H392" s="78">
        <v>0</v>
      </c>
      <c r="I392" s="78"/>
      <c r="J392" s="78"/>
      <c r="K392" s="78">
        <v>42</v>
      </c>
      <c r="L392" s="78">
        <v>37</v>
      </c>
      <c r="M392" s="78">
        <v>37</v>
      </c>
      <c r="N392" s="78">
        <v>0</v>
      </c>
      <c r="O392" s="175">
        <v>0.1</v>
      </c>
      <c r="P392" s="78">
        <f t="shared" si="89"/>
        <v>7.9</v>
      </c>
      <c r="Q392" s="646">
        <f t="shared" si="90"/>
        <v>7.9</v>
      </c>
      <c r="R392" s="175">
        <v>0.5</v>
      </c>
      <c r="S392" s="78">
        <f t="shared" si="95"/>
        <v>39.5</v>
      </c>
      <c r="T392" s="646">
        <f t="shared" si="96"/>
        <v>39.5</v>
      </c>
      <c r="U392" s="175">
        <v>0.4</v>
      </c>
      <c r="V392" s="78">
        <f t="shared" si="97"/>
        <v>31.6</v>
      </c>
      <c r="W392" s="646">
        <f>V392-K392+T392-AF392</f>
        <v>29.1</v>
      </c>
      <c r="X392" s="78">
        <v>1.2949999999999999</v>
      </c>
      <c r="Y392" s="78">
        <v>32.96</v>
      </c>
      <c r="Z392" s="78">
        <v>27</v>
      </c>
      <c r="AA392" s="160">
        <f t="shared" si="91"/>
        <v>0</v>
      </c>
      <c r="AB392" s="78">
        <v>0</v>
      </c>
      <c r="AC392" s="654">
        <v>0</v>
      </c>
      <c r="AD392" s="160">
        <f t="shared" si="92"/>
        <v>3</v>
      </c>
      <c r="AE392" s="78">
        <v>3</v>
      </c>
      <c r="AF392" s="654">
        <v>0</v>
      </c>
      <c r="AG392" s="160">
        <f t="shared" si="93"/>
        <v>10</v>
      </c>
      <c r="AH392" s="78">
        <v>0</v>
      </c>
      <c r="AI392" s="654">
        <v>10</v>
      </c>
      <c r="AJ392" s="160">
        <f t="shared" si="94"/>
        <v>0</v>
      </c>
      <c r="AK392" s="78">
        <v>0</v>
      </c>
      <c r="AL392" s="654">
        <v>0</v>
      </c>
      <c r="AM392" s="78"/>
      <c r="AN392" s="587">
        <f t="shared" si="87"/>
        <v>13</v>
      </c>
    </row>
    <row r="393" spans="1:40" s="596" customFormat="1" ht="105.6" hidden="1" customHeight="1" x14ac:dyDescent="0.25">
      <c r="A393" s="78">
        <v>1</v>
      </c>
      <c r="B393" s="588" t="s">
        <v>367</v>
      </c>
      <c r="C393" s="593">
        <f t="shared" si="99"/>
        <v>41</v>
      </c>
      <c r="D393" s="78">
        <f t="shared" si="99"/>
        <v>29</v>
      </c>
      <c r="E393" s="78">
        <v>12</v>
      </c>
      <c r="F393" s="160">
        <f t="shared" si="88"/>
        <v>17</v>
      </c>
      <c r="G393" s="75"/>
      <c r="H393" s="75"/>
      <c r="I393" s="75"/>
      <c r="J393" s="75"/>
      <c r="K393" s="75">
        <v>17</v>
      </c>
      <c r="L393" s="78">
        <v>0</v>
      </c>
      <c r="M393" s="75"/>
      <c r="N393" s="75"/>
      <c r="O393" s="175">
        <v>0.1</v>
      </c>
      <c r="P393" s="78">
        <f t="shared" si="89"/>
        <v>1.7000000000000002</v>
      </c>
      <c r="Q393" s="646">
        <f t="shared" si="90"/>
        <v>1.7000000000000002</v>
      </c>
      <c r="R393" s="175">
        <v>0.5</v>
      </c>
      <c r="S393" s="78">
        <f t="shared" si="95"/>
        <v>8.5</v>
      </c>
      <c r="T393" s="646">
        <f t="shared" si="96"/>
        <v>8.5</v>
      </c>
      <c r="U393" s="175">
        <v>0.4</v>
      </c>
      <c r="V393" s="78">
        <f t="shared" si="97"/>
        <v>6.8000000000000007</v>
      </c>
      <c r="W393" s="646">
        <f t="shared" si="98"/>
        <v>-1.6999999999999993</v>
      </c>
      <c r="X393" s="74"/>
      <c r="Y393" s="75"/>
      <c r="Z393" s="75"/>
      <c r="AA393" s="160">
        <f t="shared" si="91"/>
        <v>0</v>
      </c>
      <c r="AB393" s="78">
        <v>0</v>
      </c>
      <c r="AC393" s="654">
        <v>0</v>
      </c>
      <c r="AD393" s="160">
        <f t="shared" si="92"/>
        <v>4</v>
      </c>
      <c r="AE393" s="75">
        <v>4</v>
      </c>
      <c r="AF393" s="655"/>
      <c r="AG393" s="160">
        <f t="shared" si="93"/>
        <v>0</v>
      </c>
      <c r="AH393" s="75"/>
      <c r="AI393" s="655"/>
      <c r="AJ393" s="160">
        <f t="shared" si="94"/>
        <v>0</v>
      </c>
      <c r="AK393" s="78"/>
      <c r="AL393" s="654"/>
      <c r="AM393" s="78" t="s">
        <v>852</v>
      </c>
      <c r="AN393" s="587">
        <f t="shared" si="87"/>
        <v>4</v>
      </c>
    </row>
    <row r="394" spans="1:40" s="596" customFormat="1" ht="13.2" hidden="1" customHeight="1" x14ac:dyDescent="0.25">
      <c r="A394" s="78">
        <v>2</v>
      </c>
      <c r="B394" s="588" t="s">
        <v>752</v>
      </c>
      <c r="C394" s="593">
        <f t="shared" si="99"/>
        <v>5</v>
      </c>
      <c r="D394" s="78">
        <f t="shared" si="99"/>
        <v>5</v>
      </c>
      <c r="E394" s="78">
        <v>0</v>
      </c>
      <c r="F394" s="160">
        <f t="shared" si="88"/>
        <v>5</v>
      </c>
      <c r="G394" s="75"/>
      <c r="H394" s="75"/>
      <c r="I394" s="75"/>
      <c r="J394" s="75"/>
      <c r="K394" s="75">
        <v>5</v>
      </c>
      <c r="L394" s="78">
        <v>0</v>
      </c>
      <c r="M394" s="75"/>
      <c r="N394" s="75"/>
      <c r="O394" s="175">
        <v>0.1</v>
      </c>
      <c r="P394" s="78">
        <f t="shared" si="89"/>
        <v>0.5</v>
      </c>
      <c r="Q394" s="646">
        <f t="shared" si="90"/>
        <v>0.5</v>
      </c>
      <c r="R394" s="175">
        <v>0.5</v>
      </c>
      <c r="S394" s="78">
        <f t="shared" si="95"/>
        <v>2.5</v>
      </c>
      <c r="T394" s="646">
        <f t="shared" si="96"/>
        <v>2.5</v>
      </c>
      <c r="U394" s="175">
        <v>0.4</v>
      </c>
      <c r="V394" s="78">
        <f t="shared" si="97"/>
        <v>2</v>
      </c>
      <c r="W394" s="646">
        <f t="shared" si="98"/>
        <v>-0.5</v>
      </c>
      <c r="X394" s="75"/>
      <c r="Y394" s="75"/>
      <c r="Z394" s="75"/>
      <c r="AA394" s="160">
        <f t="shared" si="91"/>
        <v>0</v>
      </c>
      <c r="AB394" s="78">
        <v>0</v>
      </c>
      <c r="AC394" s="654">
        <v>0</v>
      </c>
      <c r="AD394" s="160">
        <f t="shared" si="92"/>
        <v>0</v>
      </c>
      <c r="AE394" s="75"/>
      <c r="AF394" s="655"/>
      <c r="AG394" s="160">
        <f t="shared" si="93"/>
        <v>0</v>
      </c>
      <c r="AH394" s="75"/>
      <c r="AI394" s="655"/>
      <c r="AJ394" s="160">
        <f t="shared" si="94"/>
        <v>0</v>
      </c>
      <c r="AK394" s="78"/>
      <c r="AL394" s="654"/>
      <c r="AM394" s="78"/>
      <c r="AN394" s="587">
        <f t="shared" si="87"/>
        <v>0</v>
      </c>
    </row>
    <row r="395" spans="1:40" s="596" customFormat="1" ht="79.2" hidden="1" customHeight="1" x14ac:dyDescent="0.25">
      <c r="A395" s="78">
        <v>3</v>
      </c>
      <c r="B395" s="588" t="s">
        <v>140</v>
      </c>
      <c r="C395" s="593">
        <f t="shared" si="99"/>
        <v>10</v>
      </c>
      <c r="D395" s="78">
        <f t="shared" si="99"/>
        <v>7</v>
      </c>
      <c r="E395" s="78">
        <v>3</v>
      </c>
      <c r="F395" s="160">
        <f t="shared" si="88"/>
        <v>4</v>
      </c>
      <c r="G395" s="75"/>
      <c r="H395" s="75"/>
      <c r="I395" s="75"/>
      <c r="J395" s="75"/>
      <c r="K395" s="75">
        <v>2</v>
      </c>
      <c r="L395" s="78">
        <v>2</v>
      </c>
      <c r="M395" s="75">
        <v>2</v>
      </c>
      <c r="N395" s="75"/>
      <c r="O395" s="175">
        <v>0.1</v>
      </c>
      <c r="P395" s="78">
        <f t="shared" si="89"/>
        <v>0.4</v>
      </c>
      <c r="Q395" s="646">
        <f t="shared" si="90"/>
        <v>0.4</v>
      </c>
      <c r="R395" s="175">
        <v>0.5</v>
      </c>
      <c r="S395" s="78">
        <f t="shared" si="95"/>
        <v>2</v>
      </c>
      <c r="T395" s="646">
        <f t="shared" si="96"/>
        <v>2</v>
      </c>
      <c r="U395" s="175">
        <v>0.4</v>
      </c>
      <c r="V395" s="78">
        <f t="shared" si="97"/>
        <v>1.6</v>
      </c>
      <c r="W395" s="646">
        <f t="shared" si="98"/>
        <v>1.6</v>
      </c>
      <c r="X395" s="74">
        <v>0.28000000000000003</v>
      </c>
      <c r="Y395" s="75">
        <v>2</v>
      </c>
      <c r="Z395" s="75">
        <v>0</v>
      </c>
      <c r="AA395" s="160">
        <f t="shared" si="91"/>
        <v>0</v>
      </c>
      <c r="AB395" s="78">
        <v>0</v>
      </c>
      <c r="AC395" s="654">
        <v>0</v>
      </c>
      <c r="AD395" s="160">
        <f t="shared" si="92"/>
        <v>0</v>
      </c>
      <c r="AE395" s="75"/>
      <c r="AF395" s="655"/>
      <c r="AG395" s="160">
        <f t="shared" si="93"/>
        <v>3</v>
      </c>
      <c r="AH395" s="75"/>
      <c r="AI395" s="655">
        <v>3</v>
      </c>
      <c r="AJ395" s="160">
        <f t="shared" si="94"/>
        <v>0</v>
      </c>
      <c r="AK395" s="78"/>
      <c r="AL395" s="654"/>
      <c r="AM395" s="78" t="s">
        <v>853</v>
      </c>
      <c r="AN395" s="587">
        <f t="shared" ref="AN395:AN458" si="100">AD395+AG395+AJ395+AA395</f>
        <v>3</v>
      </c>
    </row>
    <row r="396" spans="1:40" s="596" customFormat="1" ht="198" hidden="1" customHeight="1" x14ac:dyDescent="0.25">
      <c r="A396" s="78">
        <v>4</v>
      </c>
      <c r="B396" s="588" t="s">
        <v>151</v>
      </c>
      <c r="C396" s="593">
        <f t="shared" si="99"/>
        <v>53</v>
      </c>
      <c r="D396" s="78">
        <f t="shared" si="99"/>
        <v>46</v>
      </c>
      <c r="E396" s="78">
        <v>7</v>
      </c>
      <c r="F396" s="160">
        <f t="shared" si="88"/>
        <v>39</v>
      </c>
      <c r="G396" s="75"/>
      <c r="H396" s="75"/>
      <c r="I396" s="75"/>
      <c r="J396" s="75"/>
      <c r="K396" s="75">
        <v>12</v>
      </c>
      <c r="L396" s="78">
        <v>27</v>
      </c>
      <c r="M396" s="75">
        <v>27</v>
      </c>
      <c r="N396" s="75"/>
      <c r="O396" s="175">
        <v>0.1</v>
      </c>
      <c r="P396" s="78">
        <f t="shared" si="89"/>
        <v>3.9000000000000004</v>
      </c>
      <c r="Q396" s="646">
        <f t="shared" si="90"/>
        <v>3.9000000000000004</v>
      </c>
      <c r="R396" s="175">
        <v>0.5</v>
      </c>
      <c r="S396" s="78">
        <f t="shared" si="95"/>
        <v>19.5</v>
      </c>
      <c r="T396" s="646">
        <f t="shared" si="96"/>
        <v>19.5</v>
      </c>
      <c r="U396" s="175">
        <v>0.4</v>
      </c>
      <c r="V396" s="78">
        <f t="shared" si="97"/>
        <v>15.600000000000001</v>
      </c>
      <c r="W396" s="646">
        <f t="shared" si="98"/>
        <v>23.1</v>
      </c>
      <c r="X396" s="74">
        <v>0.57499999999999996</v>
      </c>
      <c r="Y396" s="75">
        <v>27</v>
      </c>
      <c r="Z396" s="75">
        <v>27</v>
      </c>
      <c r="AA396" s="160">
        <f t="shared" si="91"/>
        <v>0</v>
      </c>
      <c r="AB396" s="78">
        <v>0</v>
      </c>
      <c r="AC396" s="654">
        <v>0</v>
      </c>
      <c r="AD396" s="160">
        <f t="shared" si="92"/>
        <v>1</v>
      </c>
      <c r="AE396" s="75">
        <v>1</v>
      </c>
      <c r="AF396" s="655"/>
      <c r="AG396" s="160">
        <f t="shared" si="93"/>
        <v>4</v>
      </c>
      <c r="AH396" s="75"/>
      <c r="AI396" s="655">
        <v>4</v>
      </c>
      <c r="AJ396" s="160">
        <f t="shared" si="94"/>
        <v>0</v>
      </c>
      <c r="AK396" s="78"/>
      <c r="AL396" s="654"/>
      <c r="AM396" s="78" t="s">
        <v>854</v>
      </c>
      <c r="AN396" s="587">
        <f t="shared" si="100"/>
        <v>5</v>
      </c>
    </row>
    <row r="397" spans="1:40" s="596" customFormat="1" ht="79.2" hidden="1" customHeight="1" x14ac:dyDescent="0.25">
      <c r="A397" s="78">
        <v>5</v>
      </c>
      <c r="B397" s="588" t="s">
        <v>855</v>
      </c>
      <c r="C397" s="593">
        <f t="shared" si="99"/>
        <v>15</v>
      </c>
      <c r="D397" s="78">
        <f t="shared" si="99"/>
        <v>12</v>
      </c>
      <c r="E397" s="78">
        <v>3</v>
      </c>
      <c r="F397" s="160">
        <f t="shared" ref="F397:F460" si="101">G397+H397+K397+L397</f>
        <v>9</v>
      </c>
      <c r="G397" s="78"/>
      <c r="H397" s="78"/>
      <c r="I397" s="78"/>
      <c r="J397" s="78"/>
      <c r="K397" s="78">
        <v>2</v>
      </c>
      <c r="L397" s="78">
        <v>7</v>
      </c>
      <c r="M397" s="78">
        <v>7</v>
      </c>
      <c r="N397" s="78"/>
      <c r="O397" s="175">
        <v>0.1</v>
      </c>
      <c r="P397" s="78">
        <f t="shared" ref="P397:P460" si="102">O397*F397</f>
        <v>0.9</v>
      </c>
      <c r="Q397" s="646">
        <f t="shared" ref="Q397:Q460" si="103">P397-G397</f>
        <v>0.9</v>
      </c>
      <c r="R397" s="175">
        <v>0.5</v>
      </c>
      <c r="S397" s="78">
        <f t="shared" si="95"/>
        <v>4.5</v>
      </c>
      <c r="T397" s="646">
        <f t="shared" si="96"/>
        <v>4.5</v>
      </c>
      <c r="U397" s="175">
        <v>0.4</v>
      </c>
      <c r="V397" s="78">
        <f t="shared" si="97"/>
        <v>3.6</v>
      </c>
      <c r="W397" s="646">
        <f t="shared" si="98"/>
        <v>6.1</v>
      </c>
      <c r="X397" s="175">
        <v>0.44</v>
      </c>
      <c r="Y397" s="75">
        <v>3.96</v>
      </c>
      <c r="Z397" s="78"/>
      <c r="AA397" s="160">
        <f t="shared" ref="AA397:AA460" si="104">AB397+AC397</f>
        <v>0</v>
      </c>
      <c r="AB397" s="78">
        <v>0</v>
      </c>
      <c r="AC397" s="654">
        <v>0</v>
      </c>
      <c r="AD397" s="160">
        <f t="shared" ref="AD397:AD460" si="105">AE397+AF397</f>
        <v>0</v>
      </c>
      <c r="AE397" s="78"/>
      <c r="AF397" s="654"/>
      <c r="AG397" s="160">
        <f t="shared" ref="AG397:AG460" si="106">AH397+AI397</f>
        <v>2</v>
      </c>
      <c r="AH397" s="75"/>
      <c r="AI397" s="655">
        <v>2</v>
      </c>
      <c r="AJ397" s="160">
        <f t="shared" ref="AJ397:AJ460" si="107">AK397+AL397</f>
        <v>0</v>
      </c>
      <c r="AK397" s="78"/>
      <c r="AL397" s="654"/>
      <c r="AM397" s="78" t="s">
        <v>856</v>
      </c>
      <c r="AN397" s="587">
        <f t="shared" si="100"/>
        <v>2</v>
      </c>
    </row>
    <row r="398" spans="1:40" s="596" customFormat="1" ht="13.2" hidden="1" customHeight="1" x14ac:dyDescent="0.25">
      <c r="A398" s="78">
        <v>6</v>
      </c>
      <c r="B398" s="588" t="s">
        <v>857</v>
      </c>
      <c r="C398" s="593">
        <f t="shared" si="99"/>
        <v>9</v>
      </c>
      <c r="D398" s="78">
        <f t="shared" si="99"/>
        <v>7</v>
      </c>
      <c r="E398" s="78">
        <v>2</v>
      </c>
      <c r="F398" s="160">
        <f t="shared" si="101"/>
        <v>5</v>
      </c>
      <c r="G398" s="78"/>
      <c r="H398" s="78"/>
      <c r="I398" s="78"/>
      <c r="J398" s="78"/>
      <c r="K398" s="78">
        <v>4</v>
      </c>
      <c r="L398" s="78">
        <v>1</v>
      </c>
      <c r="M398" s="78">
        <v>1</v>
      </c>
      <c r="N398" s="78"/>
      <c r="O398" s="175">
        <v>0.1</v>
      </c>
      <c r="P398" s="78">
        <f t="shared" si="102"/>
        <v>0.5</v>
      </c>
      <c r="Q398" s="646">
        <f t="shared" si="103"/>
        <v>0.5</v>
      </c>
      <c r="R398" s="175">
        <v>0.5</v>
      </c>
      <c r="S398" s="78">
        <f t="shared" si="95"/>
        <v>2.5</v>
      </c>
      <c r="T398" s="646">
        <f t="shared" si="96"/>
        <v>2.5</v>
      </c>
      <c r="U398" s="175">
        <v>0.4</v>
      </c>
      <c r="V398" s="78">
        <f t="shared" si="97"/>
        <v>2</v>
      </c>
      <c r="W398" s="646">
        <f t="shared" si="98"/>
        <v>0.5</v>
      </c>
      <c r="X398" s="175"/>
      <c r="Y398" s="75"/>
      <c r="Z398" s="78"/>
      <c r="AA398" s="160">
        <f t="shared" si="104"/>
        <v>0</v>
      </c>
      <c r="AB398" s="78">
        <v>0</v>
      </c>
      <c r="AC398" s="654">
        <v>0</v>
      </c>
      <c r="AD398" s="160">
        <f t="shared" si="105"/>
        <v>0</v>
      </c>
      <c r="AE398" s="78"/>
      <c r="AF398" s="654"/>
      <c r="AG398" s="160">
        <f t="shared" si="106"/>
        <v>1</v>
      </c>
      <c r="AH398" s="75"/>
      <c r="AI398" s="655">
        <v>1</v>
      </c>
      <c r="AJ398" s="160">
        <f t="shared" si="107"/>
        <v>0</v>
      </c>
      <c r="AK398" s="78"/>
      <c r="AL398" s="654"/>
      <c r="AM398" s="78" t="s">
        <v>858</v>
      </c>
      <c r="AN398" s="587">
        <f t="shared" si="100"/>
        <v>1</v>
      </c>
    </row>
    <row r="399" spans="1:40" s="596" customFormat="1" ht="52.8" x14ac:dyDescent="0.25">
      <c r="A399" s="78">
        <v>13</v>
      </c>
      <c r="B399" s="588" t="s">
        <v>1087</v>
      </c>
      <c r="C399" s="593">
        <v>254</v>
      </c>
      <c r="D399" s="78">
        <f t="shared" si="99"/>
        <v>165</v>
      </c>
      <c r="E399" s="78">
        <v>40</v>
      </c>
      <c r="F399" s="160">
        <f t="shared" si="101"/>
        <v>125</v>
      </c>
      <c r="G399" s="78">
        <v>0</v>
      </c>
      <c r="H399" s="78">
        <v>0</v>
      </c>
      <c r="I399" s="78"/>
      <c r="J399" s="78"/>
      <c r="K399" s="78">
        <v>48</v>
      </c>
      <c r="L399" s="78">
        <v>77</v>
      </c>
      <c r="M399" s="78">
        <v>76</v>
      </c>
      <c r="N399" s="78">
        <v>1</v>
      </c>
      <c r="O399" s="175">
        <v>0.1</v>
      </c>
      <c r="P399" s="78">
        <f t="shared" si="102"/>
        <v>12.5</v>
      </c>
      <c r="Q399" s="646">
        <f t="shared" si="103"/>
        <v>12.5</v>
      </c>
      <c r="R399" s="175">
        <v>0.5</v>
      </c>
      <c r="S399" s="78">
        <f t="shared" si="95"/>
        <v>62.5</v>
      </c>
      <c r="T399" s="646">
        <f t="shared" si="96"/>
        <v>62.5</v>
      </c>
      <c r="U399" s="175">
        <v>0.4</v>
      </c>
      <c r="V399" s="78">
        <f t="shared" si="97"/>
        <v>50</v>
      </c>
      <c r="W399" s="646">
        <f>V399-K399+T399-AF399</f>
        <v>64.5</v>
      </c>
      <c r="X399" s="78">
        <v>0</v>
      </c>
      <c r="Y399" s="78">
        <v>0</v>
      </c>
      <c r="Z399" s="78">
        <v>0</v>
      </c>
      <c r="AA399" s="160">
        <f t="shared" si="104"/>
        <v>0</v>
      </c>
      <c r="AB399" s="78">
        <v>0</v>
      </c>
      <c r="AC399" s="654">
        <v>0</v>
      </c>
      <c r="AD399" s="160">
        <f t="shared" si="105"/>
        <v>2</v>
      </c>
      <c r="AE399" s="78">
        <v>2</v>
      </c>
      <c r="AF399" s="654">
        <v>0</v>
      </c>
      <c r="AG399" s="160">
        <f t="shared" si="106"/>
        <v>7</v>
      </c>
      <c r="AH399" s="78">
        <v>2</v>
      </c>
      <c r="AI399" s="654">
        <v>5</v>
      </c>
      <c r="AJ399" s="160">
        <f t="shared" si="107"/>
        <v>0</v>
      </c>
      <c r="AK399" s="78">
        <v>0</v>
      </c>
      <c r="AL399" s="654">
        <v>0</v>
      </c>
      <c r="AM399" s="78"/>
      <c r="AN399" s="587">
        <f t="shared" si="100"/>
        <v>9</v>
      </c>
    </row>
    <row r="400" spans="1:40" s="596" customFormat="1" ht="39.6" hidden="1" customHeight="1" x14ac:dyDescent="0.25">
      <c r="A400" s="78">
        <v>1</v>
      </c>
      <c r="B400" s="588" t="s">
        <v>746</v>
      </c>
      <c r="C400" s="593">
        <f t="shared" si="99"/>
        <v>57</v>
      </c>
      <c r="D400" s="78">
        <f t="shared" si="99"/>
        <v>37</v>
      </c>
      <c r="E400" s="78">
        <v>20</v>
      </c>
      <c r="F400" s="160">
        <f t="shared" si="101"/>
        <v>17</v>
      </c>
      <c r="G400" s="78"/>
      <c r="H400" s="78"/>
      <c r="I400" s="78"/>
      <c r="J400" s="78"/>
      <c r="K400" s="78">
        <v>17</v>
      </c>
      <c r="L400" s="78">
        <v>0</v>
      </c>
      <c r="M400" s="78"/>
      <c r="N400" s="78"/>
      <c r="O400" s="175">
        <v>0.1</v>
      </c>
      <c r="P400" s="78">
        <f t="shared" si="102"/>
        <v>1.7000000000000002</v>
      </c>
      <c r="Q400" s="646">
        <f t="shared" si="103"/>
        <v>1.7000000000000002</v>
      </c>
      <c r="R400" s="175">
        <v>0.5</v>
      </c>
      <c r="S400" s="78">
        <f t="shared" si="95"/>
        <v>8.5</v>
      </c>
      <c r="T400" s="646">
        <f t="shared" si="96"/>
        <v>8.5</v>
      </c>
      <c r="U400" s="175">
        <v>0.4</v>
      </c>
      <c r="V400" s="78">
        <f t="shared" si="97"/>
        <v>6.8000000000000007</v>
      </c>
      <c r="W400" s="646">
        <f t="shared" si="98"/>
        <v>-1.6999999999999993</v>
      </c>
      <c r="X400" s="75"/>
      <c r="Y400" s="75"/>
      <c r="Z400" s="78"/>
      <c r="AA400" s="160">
        <f t="shared" si="104"/>
        <v>0</v>
      </c>
      <c r="AB400" s="78">
        <v>0</v>
      </c>
      <c r="AC400" s="654">
        <v>0</v>
      </c>
      <c r="AD400" s="160">
        <f t="shared" si="105"/>
        <v>2</v>
      </c>
      <c r="AE400" s="75">
        <v>2</v>
      </c>
      <c r="AF400" s="655"/>
      <c r="AG400" s="160">
        <f t="shared" si="106"/>
        <v>0</v>
      </c>
      <c r="AH400" s="75"/>
      <c r="AI400" s="655"/>
      <c r="AJ400" s="160">
        <f t="shared" si="107"/>
        <v>0</v>
      </c>
      <c r="AK400" s="78"/>
      <c r="AL400" s="654"/>
      <c r="AM400" s="78" t="s">
        <v>859</v>
      </c>
      <c r="AN400" s="587">
        <f t="shared" si="100"/>
        <v>2</v>
      </c>
    </row>
    <row r="401" spans="1:40" s="596" customFormat="1" ht="13.2" hidden="1" customHeight="1" x14ac:dyDescent="0.25">
      <c r="A401" s="78">
        <v>2</v>
      </c>
      <c r="B401" s="588" t="s">
        <v>860</v>
      </c>
      <c r="C401" s="593">
        <f t="shared" si="99"/>
        <v>3</v>
      </c>
      <c r="D401" s="78">
        <f t="shared" si="99"/>
        <v>2</v>
      </c>
      <c r="E401" s="78">
        <v>1</v>
      </c>
      <c r="F401" s="160">
        <f t="shared" si="101"/>
        <v>1</v>
      </c>
      <c r="G401" s="78"/>
      <c r="H401" s="78"/>
      <c r="I401" s="78"/>
      <c r="J401" s="78"/>
      <c r="K401" s="78">
        <v>1</v>
      </c>
      <c r="L401" s="78">
        <v>0</v>
      </c>
      <c r="M401" s="78"/>
      <c r="N401" s="78"/>
      <c r="O401" s="175">
        <v>0.1</v>
      </c>
      <c r="P401" s="78">
        <f t="shared" si="102"/>
        <v>0.1</v>
      </c>
      <c r="Q401" s="646">
        <f t="shared" si="103"/>
        <v>0.1</v>
      </c>
      <c r="R401" s="175">
        <v>0.5</v>
      </c>
      <c r="S401" s="78">
        <f t="shared" si="95"/>
        <v>0.5</v>
      </c>
      <c r="T401" s="646">
        <f t="shared" si="96"/>
        <v>0.5</v>
      </c>
      <c r="U401" s="175">
        <v>0.4</v>
      </c>
      <c r="V401" s="78">
        <f t="shared" si="97"/>
        <v>0.4</v>
      </c>
      <c r="W401" s="646">
        <f t="shared" si="98"/>
        <v>-9.9999999999999978E-2</v>
      </c>
      <c r="X401" s="74"/>
      <c r="Y401" s="75"/>
      <c r="Z401" s="78"/>
      <c r="AA401" s="160">
        <f t="shared" si="104"/>
        <v>0</v>
      </c>
      <c r="AB401" s="78">
        <v>0</v>
      </c>
      <c r="AC401" s="654">
        <v>0</v>
      </c>
      <c r="AD401" s="160">
        <f t="shared" si="105"/>
        <v>0</v>
      </c>
      <c r="AE401" s="78"/>
      <c r="AF401" s="654"/>
      <c r="AG401" s="160">
        <f t="shared" si="106"/>
        <v>0</v>
      </c>
      <c r="AH401" s="78"/>
      <c r="AI401" s="654"/>
      <c r="AJ401" s="160">
        <f t="shared" si="107"/>
        <v>0</v>
      </c>
      <c r="AK401" s="78"/>
      <c r="AL401" s="654"/>
      <c r="AM401" s="78"/>
      <c r="AN401" s="587">
        <f t="shared" si="100"/>
        <v>0</v>
      </c>
    </row>
    <row r="402" spans="1:40" s="596" customFormat="1" ht="13.2" hidden="1" customHeight="1" x14ac:dyDescent="0.25">
      <c r="A402" s="78">
        <v>3</v>
      </c>
      <c r="B402" s="588" t="s">
        <v>837</v>
      </c>
      <c r="C402" s="593">
        <f t="shared" si="99"/>
        <v>15</v>
      </c>
      <c r="D402" s="78">
        <f t="shared" si="99"/>
        <v>13</v>
      </c>
      <c r="E402" s="78">
        <v>2</v>
      </c>
      <c r="F402" s="160">
        <f t="shared" si="101"/>
        <v>11</v>
      </c>
      <c r="G402" s="78"/>
      <c r="H402" s="78"/>
      <c r="I402" s="78"/>
      <c r="J402" s="78"/>
      <c r="K402" s="78">
        <v>1</v>
      </c>
      <c r="L402" s="78">
        <v>10</v>
      </c>
      <c r="M402" s="78">
        <v>10</v>
      </c>
      <c r="N402" s="78"/>
      <c r="O402" s="175">
        <v>0.1</v>
      </c>
      <c r="P402" s="78">
        <f t="shared" si="102"/>
        <v>1.1000000000000001</v>
      </c>
      <c r="Q402" s="646">
        <f t="shared" si="103"/>
        <v>1.1000000000000001</v>
      </c>
      <c r="R402" s="175">
        <v>0.5</v>
      </c>
      <c r="S402" s="78">
        <f t="shared" si="95"/>
        <v>5.5</v>
      </c>
      <c r="T402" s="646">
        <f t="shared" si="96"/>
        <v>5.5</v>
      </c>
      <c r="U402" s="175">
        <v>0.4</v>
      </c>
      <c r="V402" s="78">
        <f t="shared" si="97"/>
        <v>4.4000000000000004</v>
      </c>
      <c r="W402" s="646">
        <f t="shared" si="98"/>
        <v>8.9</v>
      </c>
      <c r="X402" s="74"/>
      <c r="Y402" s="592">
        <v>0</v>
      </c>
      <c r="Z402" s="78"/>
      <c r="AA402" s="160">
        <f t="shared" si="104"/>
        <v>0</v>
      </c>
      <c r="AB402" s="78">
        <v>0</v>
      </c>
      <c r="AC402" s="654">
        <v>0</v>
      </c>
      <c r="AD402" s="160">
        <f t="shared" si="105"/>
        <v>0</v>
      </c>
      <c r="AE402" s="78"/>
      <c r="AF402" s="654"/>
      <c r="AG402" s="160">
        <f t="shared" si="106"/>
        <v>0</v>
      </c>
      <c r="AH402" s="78"/>
      <c r="AI402" s="654"/>
      <c r="AJ402" s="160">
        <f t="shared" si="107"/>
        <v>0</v>
      </c>
      <c r="AK402" s="78"/>
      <c r="AL402" s="654"/>
      <c r="AM402" s="78"/>
      <c r="AN402" s="587">
        <f t="shared" si="100"/>
        <v>0</v>
      </c>
    </row>
    <row r="403" spans="1:40" s="596" customFormat="1" ht="39.6" hidden="1" customHeight="1" x14ac:dyDescent="0.25">
      <c r="A403" s="78">
        <v>4</v>
      </c>
      <c r="B403" s="588" t="s">
        <v>223</v>
      </c>
      <c r="C403" s="593">
        <f t="shared" si="99"/>
        <v>70</v>
      </c>
      <c r="D403" s="78">
        <f t="shared" si="99"/>
        <v>61</v>
      </c>
      <c r="E403" s="78">
        <v>9</v>
      </c>
      <c r="F403" s="160">
        <f t="shared" si="101"/>
        <v>52</v>
      </c>
      <c r="G403" s="78"/>
      <c r="H403" s="78"/>
      <c r="I403" s="78"/>
      <c r="J403" s="78"/>
      <c r="K403" s="78">
        <v>5</v>
      </c>
      <c r="L403" s="78">
        <v>47</v>
      </c>
      <c r="M403" s="78">
        <v>47</v>
      </c>
      <c r="N403" s="78"/>
      <c r="O403" s="175">
        <v>0.1</v>
      </c>
      <c r="P403" s="78">
        <f t="shared" si="102"/>
        <v>5.2</v>
      </c>
      <c r="Q403" s="646">
        <f t="shared" si="103"/>
        <v>5.2</v>
      </c>
      <c r="R403" s="175">
        <v>0.5</v>
      </c>
      <c r="S403" s="78">
        <f t="shared" si="95"/>
        <v>26</v>
      </c>
      <c r="T403" s="646">
        <f t="shared" si="96"/>
        <v>26</v>
      </c>
      <c r="U403" s="175">
        <v>0.4</v>
      </c>
      <c r="V403" s="78">
        <f t="shared" si="97"/>
        <v>20.8</v>
      </c>
      <c r="W403" s="646">
        <f t="shared" si="98"/>
        <v>41.8</v>
      </c>
      <c r="X403" s="74"/>
      <c r="Y403" s="592">
        <v>0</v>
      </c>
      <c r="Z403" s="78"/>
      <c r="AA403" s="160">
        <f t="shared" si="104"/>
        <v>0</v>
      </c>
      <c r="AB403" s="78">
        <v>0</v>
      </c>
      <c r="AC403" s="654">
        <v>0</v>
      </c>
      <c r="AD403" s="160">
        <f t="shared" si="105"/>
        <v>0</v>
      </c>
      <c r="AE403" s="78"/>
      <c r="AF403" s="654"/>
      <c r="AG403" s="160">
        <f t="shared" si="106"/>
        <v>4</v>
      </c>
      <c r="AH403" s="78">
        <v>1</v>
      </c>
      <c r="AI403" s="654">
        <v>3</v>
      </c>
      <c r="AJ403" s="160">
        <f t="shared" si="107"/>
        <v>0</v>
      </c>
      <c r="AK403" s="78"/>
      <c r="AL403" s="654"/>
      <c r="AM403" s="78" t="s">
        <v>861</v>
      </c>
      <c r="AN403" s="587">
        <f t="shared" si="100"/>
        <v>4</v>
      </c>
    </row>
    <row r="404" spans="1:40" s="596" customFormat="1" ht="13.2" hidden="1" customHeight="1" x14ac:dyDescent="0.25">
      <c r="A404" s="78">
        <v>5</v>
      </c>
      <c r="B404" s="588" t="s">
        <v>838</v>
      </c>
      <c r="C404" s="593">
        <f t="shared" si="99"/>
        <v>7</v>
      </c>
      <c r="D404" s="78">
        <f t="shared" si="99"/>
        <v>6</v>
      </c>
      <c r="E404" s="78">
        <v>1</v>
      </c>
      <c r="F404" s="160">
        <f t="shared" si="101"/>
        <v>5</v>
      </c>
      <c r="G404" s="78"/>
      <c r="H404" s="78"/>
      <c r="I404" s="78"/>
      <c r="J404" s="78"/>
      <c r="K404" s="78">
        <v>2</v>
      </c>
      <c r="L404" s="78">
        <v>3</v>
      </c>
      <c r="M404" s="78">
        <v>3</v>
      </c>
      <c r="N404" s="78"/>
      <c r="O404" s="175">
        <v>0.1</v>
      </c>
      <c r="P404" s="78">
        <f t="shared" si="102"/>
        <v>0.5</v>
      </c>
      <c r="Q404" s="646">
        <f t="shared" si="103"/>
        <v>0.5</v>
      </c>
      <c r="R404" s="175">
        <v>0.5</v>
      </c>
      <c r="S404" s="78">
        <f t="shared" si="95"/>
        <v>2.5</v>
      </c>
      <c r="T404" s="646">
        <f t="shared" si="96"/>
        <v>2.5</v>
      </c>
      <c r="U404" s="175">
        <v>0.4</v>
      </c>
      <c r="V404" s="78">
        <f t="shared" si="97"/>
        <v>2</v>
      </c>
      <c r="W404" s="646">
        <f t="shared" si="98"/>
        <v>2.5</v>
      </c>
      <c r="X404" s="74"/>
      <c r="Y404" s="592">
        <v>0</v>
      </c>
      <c r="Z404" s="78"/>
      <c r="AA404" s="160">
        <f t="shared" si="104"/>
        <v>0</v>
      </c>
      <c r="AB404" s="78">
        <v>0</v>
      </c>
      <c r="AC404" s="654">
        <v>0</v>
      </c>
      <c r="AD404" s="160">
        <f t="shared" si="105"/>
        <v>0</v>
      </c>
      <c r="AE404" s="78"/>
      <c r="AF404" s="654"/>
      <c r="AG404" s="160">
        <f t="shared" si="106"/>
        <v>0</v>
      </c>
      <c r="AH404" s="78"/>
      <c r="AI404" s="654"/>
      <c r="AJ404" s="160">
        <f t="shared" si="107"/>
        <v>0</v>
      </c>
      <c r="AK404" s="78"/>
      <c r="AL404" s="654"/>
      <c r="AM404" s="78"/>
      <c r="AN404" s="587">
        <f t="shared" si="100"/>
        <v>0</v>
      </c>
    </row>
    <row r="405" spans="1:40" s="596" customFormat="1" ht="13.2" hidden="1" customHeight="1" x14ac:dyDescent="0.25">
      <c r="A405" s="78">
        <v>6</v>
      </c>
      <c r="B405" s="588" t="s">
        <v>308</v>
      </c>
      <c r="C405" s="593">
        <f t="shared" si="99"/>
        <v>12</v>
      </c>
      <c r="D405" s="78">
        <f t="shared" si="99"/>
        <v>11</v>
      </c>
      <c r="E405" s="78">
        <v>1</v>
      </c>
      <c r="F405" s="160">
        <f t="shared" si="101"/>
        <v>10</v>
      </c>
      <c r="G405" s="78"/>
      <c r="H405" s="78"/>
      <c r="I405" s="78"/>
      <c r="J405" s="78"/>
      <c r="K405" s="78">
        <v>4</v>
      </c>
      <c r="L405" s="78">
        <v>6</v>
      </c>
      <c r="M405" s="78">
        <v>6</v>
      </c>
      <c r="N405" s="78"/>
      <c r="O405" s="175">
        <v>0.1</v>
      </c>
      <c r="P405" s="78">
        <f t="shared" si="102"/>
        <v>1</v>
      </c>
      <c r="Q405" s="646">
        <f t="shared" si="103"/>
        <v>1</v>
      </c>
      <c r="R405" s="175">
        <v>0.5</v>
      </c>
      <c r="S405" s="78">
        <f t="shared" si="95"/>
        <v>5</v>
      </c>
      <c r="T405" s="646">
        <f t="shared" si="96"/>
        <v>5</v>
      </c>
      <c r="U405" s="175">
        <v>0.4</v>
      </c>
      <c r="V405" s="78">
        <f t="shared" si="97"/>
        <v>4</v>
      </c>
      <c r="W405" s="646">
        <f t="shared" si="98"/>
        <v>5</v>
      </c>
      <c r="X405" s="175"/>
      <c r="Y405" s="592">
        <v>0</v>
      </c>
      <c r="Z405" s="78"/>
      <c r="AA405" s="160">
        <f t="shared" si="104"/>
        <v>0</v>
      </c>
      <c r="AB405" s="78">
        <v>0</v>
      </c>
      <c r="AC405" s="654">
        <v>0</v>
      </c>
      <c r="AD405" s="160">
        <f t="shared" si="105"/>
        <v>0</v>
      </c>
      <c r="AE405" s="78"/>
      <c r="AF405" s="654"/>
      <c r="AG405" s="160">
        <f t="shared" si="106"/>
        <v>0</v>
      </c>
      <c r="AH405" s="78"/>
      <c r="AI405" s="654"/>
      <c r="AJ405" s="160">
        <f t="shared" si="107"/>
        <v>0</v>
      </c>
      <c r="AK405" s="78"/>
      <c r="AL405" s="654"/>
      <c r="AM405" s="78"/>
      <c r="AN405" s="587">
        <f t="shared" si="100"/>
        <v>0</v>
      </c>
    </row>
    <row r="406" spans="1:40" s="596" customFormat="1" ht="13.2" hidden="1" customHeight="1" x14ac:dyDescent="0.25">
      <c r="A406" s="78">
        <v>7</v>
      </c>
      <c r="B406" s="588" t="s">
        <v>791</v>
      </c>
      <c r="C406" s="593">
        <f t="shared" si="99"/>
        <v>0</v>
      </c>
      <c r="D406" s="78">
        <f t="shared" si="99"/>
        <v>0</v>
      </c>
      <c r="E406" s="78"/>
      <c r="F406" s="160">
        <f t="shared" si="101"/>
        <v>0</v>
      </c>
      <c r="G406" s="78"/>
      <c r="H406" s="78"/>
      <c r="I406" s="78"/>
      <c r="J406" s="78"/>
      <c r="K406" s="78"/>
      <c r="L406" s="78">
        <v>0</v>
      </c>
      <c r="M406" s="78"/>
      <c r="N406" s="78"/>
      <c r="O406" s="175">
        <v>0.1</v>
      </c>
      <c r="P406" s="78">
        <f t="shared" si="102"/>
        <v>0</v>
      </c>
      <c r="Q406" s="646">
        <f t="shared" si="103"/>
        <v>0</v>
      </c>
      <c r="R406" s="175">
        <v>0.5</v>
      </c>
      <c r="S406" s="78">
        <f t="shared" si="95"/>
        <v>0</v>
      </c>
      <c r="T406" s="646">
        <f t="shared" si="96"/>
        <v>0</v>
      </c>
      <c r="U406" s="175">
        <v>0.4</v>
      </c>
      <c r="V406" s="78">
        <f t="shared" si="97"/>
        <v>0</v>
      </c>
      <c r="W406" s="646">
        <f t="shared" si="98"/>
        <v>0</v>
      </c>
      <c r="X406" s="78"/>
      <c r="Y406" s="592"/>
      <c r="Z406" s="78"/>
      <c r="AA406" s="160">
        <f t="shared" si="104"/>
        <v>0</v>
      </c>
      <c r="AB406" s="78">
        <v>0</v>
      </c>
      <c r="AC406" s="654">
        <v>0</v>
      </c>
      <c r="AD406" s="160">
        <f t="shared" si="105"/>
        <v>0</v>
      </c>
      <c r="AE406" s="78"/>
      <c r="AF406" s="654"/>
      <c r="AG406" s="160">
        <f t="shared" si="106"/>
        <v>0</v>
      </c>
      <c r="AH406" s="78"/>
      <c r="AI406" s="654"/>
      <c r="AJ406" s="160">
        <f t="shared" si="107"/>
        <v>0</v>
      </c>
      <c r="AK406" s="78"/>
      <c r="AL406" s="654"/>
      <c r="AM406" s="78"/>
      <c r="AN406" s="587">
        <f t="shared" si="100"/>
        <v>0</v>
      </c>
    </row>
    <row r="407" spans="1:40" s="596" customFormat="1" ht="52.95" hidden="1" customHeight="1" x14ac:dyDescent="0.25">
      <c r="A407" s="78">
        <v>8</v>
      </c>
      <c r="B407" s="588" t="s">
        <v>862</v>
      </c>
      <c r="C407" s="593">
        <f t="shared" si="99"/>
        <v>3</v>
      </c>
      <c r="D407" s="78">
        <f t="shared" si="99"/>
        <v>2</v>
      </c>
      <c r="E407" s="78">
        <v>1</v>
      </c>
      <c r="F407" s="160">
        <f t="shared" si="101"/>
        <v>1</v>
      </c>
      <c r="G407" s="78"/>
      <c r="H407" s="78"/>
      <c r="I407" s="78"/>
      <c r="J407" s="78"/>
      <c r="K407" s="78">
        <v>1</v>
      </c>
      <c r="L407" s="78">
        <v>0</v>
      </c>
      <c r="M407" s="78"/>
      <c r="N407" s="78"/>
      <c r="O407" s="175">
        <v>0.1</v>
      </c>
      <c r="P407" s="78">
        <f t="shared" si="102"/>
        <v>0.1</v>
      </c>
      <c r="Q407" s="646">
        <f t="shared" si="103"/>
        <v>0.1</v>
      </c>
      <c r="R407" s="175">
        <v>0.5</v>
      </c>
      <c r="S407" s="78">
        <f t="shared" si="95"/>
        <v>0.5</v>
      </c>
      <c r="T407" s="646">
        <f t="shared" si="96"/>
        <v>0.5</v>
      </c>
      <c r="U407" s="175">
        <v>0.4</v>
      </c>
      <c r="V407" s="78">
        <f t="shared" si="97"/>
        <v>0.4</v>
      </c>
      <c r="W407" s="646">
        <f t="shared" si="98"/>
        <v>-9.9999999999999978E-2</v>
      </c>
      <c r="X407" s="78"/>
      <c r="Y407" s="592"/>
      <c r="Z407" s="78"/>
      <c r="AA407" s="160">
        <f t="shared" si="104"/>
        <v>0</v>
      </c>
      <c r="AB407" s="78">
        <v>0</v>
      </c>
      <c r="AC407" s="654">
        <v>0</v>
      </c>
      <c r="AD407" s="160">
        <f t="shared" si="105"/>
        <v>0</v>
      </c>
      <c r="AE407" s="78"/>
      <c r="AF407" s="654"/>
      <c r="AG407" s="160">
        <f t="shared" si="106"/>
        <v>1</v>
      </c>
      <c r="AH407" s="78"/>
      <c r="AI407" s="654">
        <v>1</v>
      </c>
      <c r="AJ407" s="160">
        <f t="shared" si="107"/>
        <v>0</v>
      </c>
      <c r="AK407" s="78"/>
      <c r="AL407" s="654"/>
      <c r="AM407" s="78" t="s">
        <v>863</v>
      </c>
      <c r="AN407" s="587">
        <f t="shared" si="100"/>
        <v>1</v>
      </c>
    </row>
    <row r="408" spans="1:40" s="596" customFormat="1" ht="13.2" hidden="1" customHeight="1" x14ac:dyDescent="0.25">
      <c r="A408" s="78">
        <v>9</v>
      </c>
      <c r="B408" s="588" t="s">
        <v>840</v>
      </c>
      <c r="C408" s="593">
        <f t="shared" si="99"/>
        <v>4</v>
      </c>
      <c r="D408" s="78">
        <f t="shared" si="99"/>
        <v>4</v>
      </c>
      <c r="E408" s="78"/>
      <c r="F408" s="160">
        <f t="shared" si="101"/>
        <v>4</v>
      </c>
      <c r="G408" s="78"/>
      <c r="H408" s="78"/>
      <c r="I408" s="78"/>
      <c r="J408" s="78"/>
      <c r="K408" s="78">
        <v>4</v>
      </c>
      <c r="L408" s="78">
        <v>0</v>
      </c>
      <c r="M408" s="78"/>
      <c r="N408" s="78"/>
      <c r="O408" s="175">
        <v>0.1</v>
      </c>
      <c r="P408" s="78">
        <f t="shared" si="102"/>
        <v>0.4</v>
      </c>
      <c r="Q408" s="646">
        <f t="shared" si="103"/>
        <v>0.4</v>
      </c>
      <c r="R408" s="175">
        <v>0.5</v>
      </c>
      <c r="S408" s="78">
        <f t="shared" si="95"/>
        <v>2</v>
      </c>
      <c r="T408" s="646">
        <f t="shared" si="96"/>
        <v>2</v>
      </c>
      <c r="U408" s="175">
        <v>0.4</v>
      </c>
      <c r="V408" s="78">
        <f t="shared" si="97"/>
        <v>1.6</v>
      </c>
      <c r="W408" s="646">
        <f t="shared" si="98"/>
        <v>-0.39999999999999991</v>
      </c>
      <c r="X408" s="78"/>
      <c r="Y408" s="592"/>
      <c r="Z408" s="78"/>
      <c r="AA408" s="160">
        <f t="shared" si="104"/>
        <v>0</v>
      </c>
      <c r="AB408" s="78">
        <v>0</v>
      </c>
      <c r="AC408" s="654">
        <v>0</v>
      </c>
      <c r="AD408" s="160">
        <f t="shared" si="105"/>
        <v>0</v>
      </c>
      <c r="AE408" s="78"/>
      <c r="AF408" s="654"/>
      <c r="AG408" s="160">
        <f t="shared" si="106"/>
        <v>0</v>
      </c>
      <c r="AH408" s="78"/>
      <c r="AI408" s="654"/>
      <c r="AJ408" s="160">
        <f t="shared" si="107"/>
        <v>0</v>
      </c>
      <c r="AK408" s="78"/>
      <c r="AL408" s="654"/>
      <c r="AM408" s="78"/>
      <c r="AN408" s="587">
        <f t="shared" si="100"/>
        <v>0</v>
      </c>
    </row>
    <row r="409" spans="1:40" s="596" customFormat="1" ht="13.2" hidden="1" customHeight="1" x14ac:dyDescent="0.25">
      <c r="A409" s="78">
        <v>10</v>
      </c>
      <c r="B409" s="588" t="s">
        <v>821</v>
      </c>
      <c r="C409" s="593">
        <f t="shared" si="99"/>
        <v>5</v>
      </c>
      <c r="D409" s="78">
        <f t="shared" si="99"/>
        <v>5</v>
      </c>
      <c r="E409" s="78"/>
      <c r="F409" s="160">
        <f t="shared" si="101"/>
        <v>5</v>
      </c>
      <c r="G409" s="78"/>
      <c r="H409" s="78"/>
      <c r="I409" s="78"/>
      <c r="J409" s="78"/>
      <c r="K409" s="78"/>
      <c r="L409" s="78">
        <v>5</v>
      </c>
      <c r="M409" s="78">
        <v>5</v>
      </c>
      <c r="N409" s="78"/>
      <c r="O409" s="175">
        <v>0.1</v>
      </c>
      <c r="P409" s="78">
        <f t="shared" si="102"/>
        <v>0.5</v>
      </c>
      <c r="Q409" s="646">
        <f t="shared" si="103"/>
        <v>0.5</v>
      </c>
      <c r="R409" s="175">
        <v>0.5</v>
      </c>
      <c r="S409" s="78">
        <f t="shared" si="95"/>
        <v>2.5</v>
      </c>
      <c r="T409" s="646">
        <f t="shared" si="96"/>
        <v>2.5</v>
      </c>
      <c r="U409" s="175">
        <v>0.4</v>
      </c>
      <c r="V409" s="78">
        <f t="shared" si="97"/>
        <v>2</v>
      </c>
      <c r="W409" s="646">
        <f t="shared" si="98"/>
        <v>4.5</v>
      </c>
      <c r="X409" s="175"/>
      <c r="Y409" s="592">
        <v>0</v>
      </c>
      <c r="Z409" s="78"/>
      <c r="AA409" s="160">
        <f t="shared" si="104"/>
        <v>0</v>
      </c>
      <c r="AB409" s="78">
        <v>0</v>
      </c>
      <c r="AC409" s="654">
        <v>0</v>
      </c>
      <c r="AD409" s="160">
        <f t="shared" si="105"/>
        <v>0</v>
      </c>
      <c r="AE409" s="78"/>
      <c r="AF409" s="654"/>
      <c r="AG409" s="160">
        <f t="shared" si="106"/>
        <v>0</v>
      </c>
      <c r="AH409" s="78"/>
      <c r="AI409" s="654"/>
      <c r="AJ409" s="160">
        <f t="shared" si="107"/>
        <v>0</v>
      </c>
      <c r="AK409" s="78"/>
      <c r="AL409" s="654"/>
      <c r="AM409" s="78"/>
      <c r="AN409" s="587">
        <f t="shared" si="100"/>
        <v>0</v>
      </c>
    </row>
    <row r="410" spans="1:40" s="596" customFormat="1" ht="13.2" hidden="1" customHeight="1" x14ac:dyDescent="0.25">
      <c r="A410" s="78">
        <v>11</v>
      </c>
      <c r="B410" s="588" t="s">
        <v>739</v>
      </c>
      <c r="C410" s="593">
        <f t="shared" si="99"/>
        <v>2</v>
      </c>
      <c r="D410" s="78">
        <f t="shared" si="99"/>
        <v>2</v>
      </c>
      <c r="E410" s="78"/>
      <c r="F410" s="160">
        <f t="shared" si="101"/>
        <v>2</v>
      </c>
      <c r="G410" s="78"/>
      <c r="H410" s="78"/>
      <c r="I410" s="78"/>
      <c r="J410" s="78"/>
      <c r="K410" s="78"/>
      <c r="L410" s="78">
        <v>2</v>
      </c>
      <c r="M410" s="78">
        <v>2</v>
      </c>
      <c r="N410" s="78"/>
      <c r="O410" s="175">
        <v>0.1</v>
      </c>
      <c r="P410" s="78">
        <f t="shared" si="102"/>
        <v>0.2</v>
      </c>
      <c r="Q410" s="646">
        <f t="shared" si="103"/>
        <v>0.2</v>
      </c>
      <c r="R410" s="175">
        <v>0.5</v>
      </c>
      <c r="S410" s="78">
        <f t="shared" si="95"/>
        <v>1</v>
      </c>
      <c r="T410" s="646">
        <f t="shared" si="96"/>
        <v>1</v>
      </c>
      <c r="U410" s="175">
        <v>0.4</v>
      </c>
      <c r="V410" s="78">
        <f t="shared" si="97"/>
        <v>0.8</v>
      </c>
      <c r="W410" s="646">
        <f t="shared" si="98"/>
        <v>1.8</v>
      </c>
      <c r="X410" s="78"/>
      <c r="Y410" s="592"/>
      <c r="Z410" s="78"/>
      <c r="AA410" s="160">
        <f t="shared" si="104"/>
        <v>0</v>
      </c>
      <c r="AB410" s="78">
        <v>0</v>
      </c>
      <c r="AC410" s="654">
        <v>0</v>
      </c>
      <c r="AD410" s="160">
        <f t="shared" si="105"/>
        <v>0</v>
      </c>
      <c r="AE410" s="78"/>
      <c r="AF410" s="654"/>
      <c r="AG410" s="160">
        <f t="shared" si="106"/>
        <v>0</v>
      </c>
      <c r="AH410" s="78"/>
      <c r="AI410" s="654"/>
      <c r="AJ410" s="160">
        <f t="shared" si="107"/>
        <v>0</v>
      </c>
      <c r="AK410" s="78"/>
      <c r="AL410" s="654"/>
      <c r="AM410" s="78"/>
      <c r="AN410" s="587">
        <f t="shared" si="100"/>
        <v>0</v>
      </c>
    </row>
    <row r="411" spans="1:40" s="596" customFormat="1" ht="13.2" hidden="1" customHeight="1" x14ac:dyDescent="0.25">
      <c r="A411" s="78">
        <v>12</v>
      </c>
      <c r="B411" s="588" t="s">
        <v>796</v>
      </c>
      <c r="C411" s="593">
        <f t="shared" si="99"/>
        <v>2</v>
      </c>
      <c r="D411" s="78">
        <f t="shared" si="99"/>
        <v>2</v>
      </c>
      <c r="E411" s="78"/>
      <c r="F411" s="160">
        <f t="shared" si="101"/>
        <v>2</v>
      </c>
      <c r="G411" s="78"/>
      <c r="H411" s="78"/>
      <c r="I411" s="78"/>
      <c r="J411" s="78"/>
      <c r="K411" s="78">
        <v>2</v>
      </c>
      <c r="L411" s="78">
        <v>0</v>
      </c>
      <c r="M411" s="78"/>
      <c r="N411" s="78"/>
      <c r="O411" s="175">
        <v>0.1</v>
      </c>
      <c r="P411" s="78">
        <f t="shared" si="102"/>
        <v>0.2</v>
      </c>
      <c r="Q411" s="646">
        <f t="shared" si="103"/>
        <v>0.2</v>
      </c>
      <c r="R411" s="175">
        <v>0.5</v>
      </c>
      <c r="S411" s="78">
        <f t="shared" si="95"/>
        <v>1</v>
      </c>
      <c r="T411" s="646">
        <f t="shared" si="96"/>
        <v>1</v>
      </c>
      <c r="U411" s="175">
        <v>0.4</v>
      </c>
      <c r="V411" s="78">
        <f t="shared" si="97"/>
        <v>0.8</v>
      </c>
      <c r="W411" s="646">
        <f t="shared" si="98"/>
        <v>-0.19999999999999996</v>
      </c>
      <c r="X411" s="78"/>
      <c r="Y411" s="592"/>
      <c r="Z411" s="78"/>
      <c r="AA411" s="160">
        <f t="shared" si="104"/>
        <v>0</v>
      </c>
      <c r="AB411" s="78">
        <v>0</v>
      </c>
      <c r="AC411" s="654">
        <v>0</v>
      </c>
      <c r="AD411" s="160">
        <f t="shared" si="105"/>
        <v>0</v>
      </c>
      <c r="AE411" s="78"/>
      <c r="AF411" s="654"/>
      <c r="AG411" s="160">
        <f t="shared" si="106"/>
        <v>0</v>
      </c>
      <c r="AH411" s="78"/>
      <c r="AI411" s="654"/>
      <c r="AJ411" s="160">
        <f t="shared" si="107"/>
        <v>0</v>
      </c>
      <c r="AK411" s="78"/>
      <c r="AL411" s="654"/>
      <c r="AM411" s="78"/>
      <c r="AN411" s="587">
        <f t="shared" si="100"/>
        <v>0</v>
      </c>
    </row>
    <row r="412" spans="1:40" s="596" customFormat="1" ht="13.2" hidden="1" customHeight="1" x14ac:dyDescent="0.25">
      <c r="A412" s="78">
        <v>13</v>
      </c>
      <c r="B412" s="588" t="s">
        <v>841</v>
      </c>
      <c r="C412" s="593">
        <f t="shared" si="99"/>
        <v>9</v>
      </c>
      <c r="D412" s="78">
        <f t="shared" si="99"/>
        <v>7</v>
      </c>
      <c r="E412" s="78">
        <v>2</v>
      </c>
      <c r="F412" s="160">
        <f t="shared" si="101"/>
        <v>5</v>
      </c>
      <c r="G412" s="78"/>
      <c r="H412" s="78"/>
      <c r="I412" s="78"/>
      <c r="J412" s="78"/>
      <c r="K412" s="78">
        <v>5</v>
      </c>
      <c r="L412" s="78">
        <v>0</v>
      </c>
      <c r="M412" s="78"/>
      <c r="N412" s="78"/>
      <c r="O412" s="175">
        <v>0.1</v>
      </c>
      <c r="P412" s="78">
        <f t="shared" si="102"/>
        <v>0.5</v>
      </c>
      <c r="Q412" s="646">
        <f t="shared" si="103"/>
        <v>0.5</v>
      </c>
      <c r="R412" s="175">
        <v>0.5</v>
      </c>
      <c r="S412" s="78">
        <f t="shared" si="95"/>
        <v>2.5</v>
      </c>
      <c r="T412" s="646">
        <f t="shared" si="96"/>
        <v>2.5</v>
      </c>
      <c r="U412" s="175">
        <v>0.4</v>
      </c>
      <c r="V412" s="78">
        <f t="shared" si="97"/>
        <v>2</v>
      </c>
      <c r="W412" s="646">
        <f t="shared" si="98"/>
        <v>-0.5</v>
      </c>
      <c r="X412" s="78"/>
      <c r="Y412" s="592"/>
      <c r="Z412" s="78"/>
      <c r="AA412" s="160">
        <f t="shared" si="104"/>
        <v>0</v>
      </c>
      <c r="AB412" s="78">
        <v>0</v>
      </c>
      <c r="AC412" s="654">
        <v>0</v>
      </c>
      <c r="AD412" s="160">
        <f t="shared" si="105"/>
        <v>0</v>
      </c>
      <c r="AE412" s="78"/>
      <c r="AF412" s="654"/>
      <c r="AG412" s="160">
        <f t="shared" si="106"/>
        <v>0</v>
      </c>
      <c r="AH412" s="78"/>
      <c r="AI412" s="654"/>
      <c r="AJ412" s="160">
        <f t="shared" si="107"/>
        <v>0</v>
      </c>
      <c r="AK412" s="78"/>
      <c r="AL412" s="654"/>
      <c r="AM412" s="78"/>
      <c r="AN412" s="587">
        <f t="shared" si="100"/>
        <v>0</v>
      </c>
    </row>
    <row r="413" spans="1:40" s="596" customFormat="1" ht="13.2" hidden="1" customHeight="1" x14ac:dyDescent="0.25">
      <c r="A413" s="78">
        <v>14</v>
      </c>
      <c r="B413" s="588" t="s">
        <v>810</v>
      </c>
      <c r="C413" s="593">
        <f t="shared" si="99"/>
        <v>1</v>
      </c>
      <c r="D413" s="78">
        <f t="shared" si="99"/>
        <v>1</v>
      </c>
      <c r="E413" s="78"/>
      <c r="F413" s="160">
        <f t="shared" si="101"/>
        <v>1</v>
      </c>
      <c r="G413" s="78"/>
      <c r="H413" s="78"/>
      <c r="I413" s="78"/>
      <c r="J413" s="78"/>
      <c r="K413" s="78"/>
      <c r="L413" s="78">
        <v>1</v>
      </c>
      <c r="M413" s="78">
        <v>1</v>
      </c>
      <c r="N413" s="78"/>
      <c r="O413" s="175">
        <v>0.1</v>
      </c>
      <c r="P413" s="78">
        <f t="shared" si="102"/>
        <v>0.1</v>
      </c>
      <c r="Q413" s="646">
        <f t="shared" si="103"/>
        <v>0.1</v>
      </c>
      <c r="R413" s="175">
        <v>0.5</v>
      </c>
      <c r="S413" s="78">
        <f t="shared" si="95"/>
        <v>0.5</v>
      </c>
      <c r="T413" s="646">
        <f t="shared" si="96"/>
        <v>0.5</v>
      </c>
      <c r="U413" s="175">
        <v>0.4</v>
      </c>
      <c r="V413" s="78">
        <f t="shared" si="97"/>
        <v>0.4</v>
      </c>
      <c r="W413" s="646">
        <f t="shared" si="98"/>
        <v>0.9</v>
      </c>
      <c r="X413" s="175"/>
      <c r="Y413" s="592">
        <v>0</v>
      </c>
      <c r="Z413" s="78"/>
      <c r="AA413" s="160">
        <f t="shared" si="104"/>
        <v>0</v>
      </c>
      <c r="AB413" s="78">
        <v>0</v>
      </c>
      <c r="AC413" s="654">
        <v>0</v>
      </c>
      <c r="AD413" s="160">
        <f t="shared" si="105"/>
        <v>0</v>
      </c>
      <c r="AE413" s="78"/>
      <c r="AF413" s="654"/>
      <c r="AG413" s="160">
        <f t="shared" si="106"/>
        <v>0</v>
      </c>
      <c r="AH413" s="78"/>
      <c r="AI413" s="654"/>
      <c r="AJ413" s="160">
        <f t="shared" si="107"/>
        <v>0</v>
      </c>
      <c r="AK413" s="78"/>
      <c r="AL413" s="654"/>
      <c r="AM413" s="78"/>
      <c r="AN413" s="587">
        <f t="shared" si="100"/>
        <v>0</v>
      </c>
    </row>
    <row r="414" spans="1:40" s="596" customFormat="1" ht="39.6" hidden="1" customHeight="1" x14ac:dyDescent="0.25">
      <c r="A414" s="78">
        <v>15</v>
      </c>
      <c r="B414" s="588" t="s">
        <v>844</v>
      </c>
      <c r="C414" s="593">
        <f t="shared" si="99"/>
        <v>14</v>
      </c>
      <c r="D414" s="78">
        <f t="shared" si="99"/>
        <v>11</v>
      </c>
      <c r="E414" s="78">
        <v>3</v>
      </c>
      <c r="F414" s="160">
        <f t="shared" si="101"/>
        <v>8</v>
      </c>
      <c r="G414" s="78"/>
      <c r="H414" s="78"/>
      <c r="I414" s="78"/>
      <c r="J414" s="78"/>
      <c r="K414" s="78">
        <v>6</v>
      </c>
      <c r="L414" s="78">
        <v>2</v>
      </c>
      <c r="M414" s="78">
        <v>2</v>
      </c>
      <c r="N414" s="78"/>
      <c r="O414" s="175">
        <v>0.1</v>
      </c>
      <c r="P414" s="78">
        <f t="shared" si="102"/>
        <v>0.8</v>
      </c>
      <c r="Q414" s="646">
        <f t="shared" si="103"/>
        <v>0.8</v>
      </c>
      <c r="R414" s="175">
        <v>0.5</v>
      </c>
      <c r="S414" s="78">
        <f t="shared" si="95"/>
        <v>4</v>
      </c>
      <c r="T414" s="646">
        <f t="shared" si="96"/>
        <v>4</v>
      </c>
      <c r="U414" s="175">
        <v>0.4</v>
      </c>
      <c r="V414" s="78">
        <f t="shared" si="97"/>
        <v>3.2</v>
      </c>
      <c r="W414" s="646">
        <f t="shared" si="98"/>
        <v>1.2000000000000002</v>
      </c>
      <c r="X414" s="175"/>
      <c r="Y414" s="592">
        <v>0</v>
      </c>
      <c r="Z414" s="78"/>
      <c r="AA414" s="160">
        <f t="shared" si="104"/>
        <v>0</v>
      </c>
      <c r="AB414" s="78">
        <v>0</v>
      </c>
      <c r="AC414" s="654">
        <v>0</v>
      </c>
      <c r="AD414" s="160">
        <f t="shared" si="105"/>
        <v>0</v>
      </c>
      <c r="AE414" s="78"/>
      <c r="AF414" s="654"/>
      <c r="AG414" s="160">
        <f t="shared" si="106"/>
        <v>2</v>
      </c>
      <c r="AH414" s="78">
        <v>1</v>
      </c>
      <c r="AI414" s="654">
        <v>1</v>
      </c>
      <c r="AJ414" s="160">
        <f t="shared" si="107"/>
        <v>0</v>
      </c>
      <c r="AK414" s="78"/>
      <c r="AL414" s="654"/>
      <c r="AM414" s="78" t="s">
        <v>750</v>
      </c>
      <c r="AN414" s="587">
        <f t="shared" si="100"/>
        <v>2</v>
      </c>
    </row>
    <row r="415" spans="1:40" s="596" customFormat="1" ht="13.2" hidden="1" customHeight="1" x14ac:dyDescent="0.25">
      <c r="A415" s="78">
        <v>16</v>
      </c>
      <c r="B415" s="603" t="s">
        <v>864</v>
      </c>
      <c r="C415" s="593">
        <f t="shared" si="99"/>
        <v>1</v>
      </c>
      <c r="D415" s="78">
        <f t="shared" si="99"/>
        <v>1</v>
      </c>
      <c r="E415" s="78"/>
      <c r="F415" s="160">
        <f t="shared" si="101"/>
        <v>1</v>
      </c>
      <c r="G415" s="78"/>
      <c r="H415" s="78"/>
      <c r="I415" s="78"/>
      <c r="J415" s="78"/>
      <c r="K415" s="78"/>
      <c r="L415" s="78">
        <v>1</v>
      </c>
      <c r="M415" s="78"/>
      <c r="N415" s="78">
        <v>1</v>
      </c>
      <c r="O415" s="175">
        <v>0.1</v>
      </c>
      <c r="P415" s="78">
        <f t="shared" si="102"/>
        <v>0.1</v>
      </c>
      <c r="Q415" s="646">
        <f t="shared" si="103"/>
        <v>0.1</v>
      </c>
      <c r="R415" s="175">
        <v>0.5</v>
      </c>
      <c r="S415" s="78">
        <f t="shared" si="95"/>
        <v>0.5</v>
      </c>
      <c r="T415" s="646">
        <f t="shared" si="96"/>
        <v>0.5</v>
      </c>
      <c r="U415" s="175">
        <v>0.4</v>
      </c>
      <c r="V415" s="78">
        <f t="shared" si="97"/>
        <v>0.4</v>
      </c>
      <c r="W415" s="646">
        <f t="shared" si="98"/>
        <v>0.9</v>
      </c>
      <c r="X415" s="78"/>
      <c r="Y415" s="592"/>
      <c r="Z415" s="78"/>
      <c r="AA415" s="160">
        <f t="shared" si="104"/>
        <v>0</v>
      </c>
      <c r="AB415" s="78">
        <v>0</v>
      </c>
      <c r="AC415" s="654">
        <v>0</v>
      </c>
      <c r="AD415" s="160">
        <f t="shared" si="105"/>
        <v>0</v>
      </c>
      <c r="AE415" s="78"/>
      <c r="AF415" s="654"/>
      <c r="AG415" s="160">
        <f t="shared" si="106"/>
        <v>0</v>
      </c>
      <c r="AH415" s="78"/>
      <c r="AI415" s="654"/>
      <c r="AJ415" s="160">
        <f t="shared" si="107"/>
        <v>0</v>
      </c>
      <c r="AK415" s="78"/>
      <c r="AL415" s="654"/>
      <c r="AM415" s="78"/>
      <c r="AN415" s="587">
        <f t="shared" si="100"/>
        <v>0</v>
      </c>
    </row>
    <row r="416" spans="1:40" s="589" customFormat="1" ht="83.4" customHeight="1" x14ac:dyDescent="0.25">
      <c r="A416" s="78">
        <v>14</v>
      </c>
      <c r="B416" s="603" t="s">
        <v>1088</v>
      </c>
      <c r="C416" s="593">
        <v>437</v>
      </c>
      <c r="D416" s="78">
        <f t="shared" si="99"/>
        <v>274</v>
      </c>
      <c r="E416" s="78">
        <v>62</v>
      </c>
      <c r="F416" s="160">
        <f t="shared" si="101"/>
        <v>212</v>
      </c>
      <c r="G416" s="78">
        <v>0</v>
      </c>
      <c r="H416" s="78">
        <v>0</v>
      </c>
      <c r="I416" s="78"/>
      <c r="J416" s="78"/>
      <c r="K416" s="78">
        <v>60</v>
      </c>
      <c r="L416" s="78">
        <v>152</v>
      </c>
      <c r="M416" s="78">
        <v>151</v>
      </c>
      <c r="N416" s="78">
        <v>1</v>
      </c>
      <c r="O416" s="175">
        <v>0.1</v>
      </c>
      <c r="P416" s="78">
        <f t="shared" si="102"/>
        <v>21.200000000000003</v>
      </c>
      <c r="Q416" s="646">
        <f t="shared" si="103"/>
        <v>21.200000000000003</v>
      </c>
      <c r="R416" s="175">
        <v>0.5</v>
      </c>
      <c r="S416" s="78">
        <f t="shared" si="95"/>
        <v>106</v>
      </c>
      <c r="T416" s="646">
        <f t="shared" si="96"/>
        <v>106</v>
      </c>
      <c r="U416" s="175">
        <v>0.4</v>
      </c>
      <c r="V416" s="78">
        <f t="shared" si="97"/>
        <v>84.800000000000011</v>
      </c>
      <c r="W416" s="646">
        <f>V416-K416+T416-AF416</f>
        <v>130.80000000000001</v>
      </c>
      <c r="X416" s="78">
        <v>0</v>
      </c>
      <c r="Y416" s="78">
        <v>0</v>
      </c>
      <c r="Z416" s="78">
        <v>0</v>
      </c>
      <c r="AA416" s="160">
        <f t="shared" si="104"/>
        <v>0</v>
      </c>
      <c r="AB416" s="78">
        <v>0</v>
      </c>
      <c r="AC416" s="654">
        <v>0</v>
      </c>
      <c r="AD416" s="160">
        <f t="shared" si="105"/>
        <v>14</v>
      </c>
      <c r="AE416" s="78">
        <v>14</v>
      </c>
      <c r="AF416" s="654">
        <v>0</v>
      </c>
      <c r="AG416" s="160">
        <f t="shared" si="106"/>
        <v>36</v>
      </c>
      <c r="AH416" s="78">
        <v>6</v>
      </c>
      <c r="AI416" s="654">
        <v>30</v>
      </c>
      <c r="AJ416" s="160">
        <f t="shared" si="107"/>
        <v>0</v>
      </c>
      <c r="AK416" s="78">
        <v>0</v>
      </c>
      <c r="AL416" s="654">
        <v>0</v>
      </c>
      <c r="AM416" s="78"/>
      <c r="AN416" s="587">
        <f t="shared" si="100"/>
        <v>50</v>
      </c>
    </row>
    <row r="417" spans="1:40" s="152" customFormat="1" ht="39.6" hidden="1" customHeight="1" x14ac:dyDescent="0.25">
      <c r="A417" s="244">
        <v>10</v>
      </c>
      <c r="B417" s="588" t="s">
        <v>746</v>
      </c>
      <c r="C417" s="593">
        <f t="shared" si="99"/>
        <v>84</v>
      </c>
      <c r="D417" s="78">
        <f t="shared" si="99"/>
        <v>59</v>
      </c>
      <c r="E417" s="78">
        <v>25</v>
      </c>
      <c r="F417" s="160">
        <f t="shared" si="101"/>
        <v>34</v>
      </c>
      <c r="G417" s="78"/>
      <c r="H417" s="78"/>
      <c r="I417" s="78"/>
      <c r="J417" s="78"/>
      <c r="K417" s="78">
        <v>34</v>
      </c>
      <c r="L417" s="78">
        <v>0</v>
      </c>
      <c r="M417" s="78"/>
      <c r="N417" s="78"/>
      <c r="O417" s="175">
        <v>0.1</v>
      </c>
      <c r="P417" s="78">
        <f t="shared" si="102"/>
        <v>3.4000000000000004</v>
      </c>
      <c r="Q417" s="646">
        <f t="shared" si="103"/>
        <v>3.4000000000000004</v>
      </c>
      <c r="R417" s="175">
        <v>0.5</v>
      </c>
      <c r="S417" s="78">
        <f t="shared" si="95"/>
        <v>17</v>
      </c>
      <c r="T417" s="646">
        <f t="shared" si="96"/>
        <v>17</v>
      </c>
      <c r="U417" s="175">
        <v>0.4</v>
      </c>
      <c r="V417" s="78">
        <f t="shared" si="97"/>
        <v>13.600000000000001</v>
      </c>
      <c r="W417" s="646">
        <f t="shared" si="98"/>
        <v>-3.3999999999999986</v>
      </c>
      <c r="X417" s="75"/>
      <c r="Y417" s="75"/>
      <c r="Z417" s="78"/>
      <c r="AA417" s="160">
        <f t="shared" si="104"/>
        <v>0</v>
      </c>
      <c r="AB417" s="78">
        <v>0</v>
      </c>
      <c r="AC417" s="654">
        <v>0</v>
      </c>
      <c r="AD417" s="160">
        <f t="shared" si="105"/>
        <v>18</v>
      </c>
      <c r="AE417" s="78">
        <v>16</v>
      </c>
      <c r="AF417" s="654">
        <v>2</v>
      </c>
      <c r="AG417" s="160">
        <f t="shared" si="106"/>
        <v>0</v>
      </c>
      <c r="AH417" s="78"/>
      <c r="AI417" s="654"/>
      <c r="AJ417" s="160">
        <f t="shared" si="107"/>
        <v>0</v>
      </c>
      <c r="AK417" s="78"/>
      <c r="AL417" s="654"/>
      <c r="AM417" s="78" t="s">
        <v>68</v>
      </c>
      <c r="AN417" s="587">
        <f t="shared" si="100"/>
        <v>18</v>
      </c>
    </row>
    <row r="418" spans="1:40" s="152" customFormat="1" ht="13.2" hidden="1" customHeight="1" x14ac:dyDescent="0.25">
      <c r="A418" s="244">
        <v>11</v>
      </c>
      <c r="B418" s="588" t="s">
        <v>860</v>
      </c>
      <c r="C418" s="593">
        <f t="shared" si="99"/>
        <v>8</v>
      </c>
      <c r="D418" s="78">
        <f t="shared" si="99"/>
        <v>5</v>
      </c>
      <c r="E418" s="78">
        <v>3</v>
      </c>
      <c r="F418" s="160">
        <f t="shared" si="101"/>
        <v>2</v>
      </c>
      <c r="G418" s="78"/>
      <c r="H418" s="78"/>
      <c r="I418" s="78"/>
      <c r="J418" s="78"/>
      <c r="K418" s="78">
        <v>2</v>
      </c>
      <c r="L418" s="78">
        <v>0</v>
      </c>
      <c r="M418" s="78"/>
      <c r="N418" s="78"/>
      <c r="O418" s="175">
        <v>0.1</v>
      </c>
      <c r="P418" s="78">
        <f t="shared" si="102"/>
        <v>0.2</v>
      </c>
      <c r="Q418" s="646">
        <f t="shared" si="103"/>
        <v>0.2</v>
      </c>
      <c r="R418" s="175">
        <v>0.5</v>
      </c>
      <c r="S418" s="78">
        <f t="shared" si="95"/>
        <v>1</v>
      </c>
      <c r="T418" s="646">
        <f t="shared" si="96"/>
        <v>1</v>
      </c>
      <c r="U418" s="175">
        <v>0.4</v>
      </c>
      <c r="V418" s="78">
        <f t="shared" si="97"/>
        <v>0.8</v>
      </c>
      <c r="W418" s="646">
        <f t="shared" si="98"/>
        <v>-0.19999999999999996</v>
      </c>
      <c r="X418" s="74"/>
      <c r="Y418" s="75"/>
      <c r="Z418" s="78"/>
      <c r="AA418" s="160">
        <f t="shared" si="104"/>
        <v>0</v>
      </c>
      <c r="AB418" s="78">
        <v>0</v>
      </c>
      <c r="AC418" s="654">
        <v>0</v>
      </c>
      <c r="AD418" s="160">
        <f t="shared" si="105"/>
        <v>0</v>
      </c>
      <c r="AE418" s="78"/>
      <c r="AF418" s="654"/>
      <c r="AG418" s="160">
        <f t="shared" si="106"/>
        <v>0</v>
      </c>
      <c r="AH418" s="78"/>
      <c r="AI418" s="654"/>
      <c r="AJ418" s="160">
        <f t="shared" si="107"/>
        <v>0</v>
      </c>
      <c r="AK418" s="78"/>
      <c r="AL418" s="654"/>
      <c r="AM418" s="78"/>
      <c r="AN418" s="587">
        <f t="shared" si="100"/>
        <v>0</v>
      </c>
    </row>
    <row r="419" spans="1:40" s="152" customFormat="1" ht="92.4" hidden="1" customHeight="1" x14ac:dyDescent="0.25">
      <c r="A419" s="244">
        <v>12</v>
      </c>
      <c r="B419" s="588" t="s">
        <v>837</v>
      </c>
      <c r="C419" s="593">
        <f t="shared" si="99"/>
        <v>22</v>
      </c>
      <c r="D419" s="78">
        <f t="shared" si="99"/>
        <v>18</v>
      </c>
      <c r="E419" s="78">
        <v>4</v>
      </c>
      <c r="F419" s="160">
        <f t="shared" si="101"/>
        <v>14</v>
      </c>
      <c r="G419" s="78"/>
      <c r="H419" s="78"/>
      <c r="I419" s="78"/>
      <c r="J419" s="78"/>
      <c r="K419" s="78">
        <v>2</v>
      </c>
      <c r="L419" s="78">
        <v>12</v>
      </c>
      <c r="M419" s="78">
        <v>12</v>
      </c>
      <c r="N419" s="78"/>
      <c r="O419" s="175">
        <v>0.1</v>
      </c>
      <c r="P419" s="78">
        <f t="shared" si="102"/>
        <v>1.4000000000000001</v>
      </c>
      <c r="Q419" s="646">
        <f t="shared" si="103"/>
        <v>1.4000000000000001</v>
      </c>
      <c r="R419" s="175">
        <v>0.5</v>
      </c>
      <c r="S419" s="78">
        <f t="shared" si="95"/>
        <v>7</v>
      </c>
      <c r="T419" s="646">
        <f t="shared" si="96"/>
        <v>7</v>
      </c>
      <c r="U419" s="175">
        <v>0.4</v>
      </c>
      <c r="V419" s="78">
        <f t="shared" si="97"/>
        <v>5.6000000000000005</v>
      </c>
      <c r="W419" s="646">
        <f t="shared" si="98"/>
        <v>10.600000000000001</v>
      </c>
      <c r="X419" s="74"/>
      <c r="Y419" s="592"/>
      <c r="Z419" s="78"/>
      <c r="AA419" s="160">
        <f t="shared" si="104"/>
        <v>0</v>
      </c>
      <c r="AB419" s="78">
        <v>0</v>
      </c>
      <c r="AC419" s="654">
        <v>0</v>
      </c>
      <c r="AD419" s="160">
        <f t="shared" si="105"/>
        <v>1</v>
      </c>
      <c r="AE419" s="78">
        <v>1</v>
      </c>
      <c r="AF419" s="654"/>
      <c r="AG419" s="160">
        <f t="shared" si="106"/>
        <v>5</v>
      </c>
      <c r="AH419" s="78"/>
      <c r="AI419" s="654">
        <v>5</v>
      </c>
      <c r="AJ419" s="160">
        <f t="shared" si="107"/>
        <v>0</v>
      </c>
      <c r="AK419" s="78"/>
      <c r="AL419" s="654"/>
      <c r="AM419" s="78" t="s">
        <v>865</v>
      </c>
      <c r="AN419" s="587">
        <f t="shared" si="100"/>
        <v>6</v>
      </c>
    </row>
    <row r="420" spans="1:40" s="152" customFormat="1" ht="79.2" hidden="1" customHeight="1" x14ac:dyDescent="0.25">
      <c r="A420" s="244">
        <v>13</v>
      </c>
      <c r="B420" s="588" t="s">
        <v>223</v>
      </c>
      <c r="C420" s="593">
        <f t="shared" si="99"/>
        <v>132</v>
      </c>
      <c r="D420" s="78">
        <f t="shared" si="99"/>
        <v>116</v>
      </c>
      <c r="E420" s="78">
        <v>16</v>
      </c>
      <c r="F420" s="160">
        <f t="shared" si="101"/>
        <v>100</v>
      </c>
      <c r="G420" s="78"/>
      <c r="H420" s="78"/>
      <c r="I420" s="78"/>
      <c r="J420" s="78"/>
      <c r="K420" s="78">
        <v>6</v>
      </c>
      <c r="L420" s="78">
        <v>94</v>
      </c>
      <c r="M420" s="78">
        <v>94</v>
      </c>
      <c r="N420" s="78"/>
      <c r="O420" s="175">
        <v>0.1</v>
      </c>
      <c r="P420" s="78">
        <f t="shared" si="102"/>
        <v>10</v>
      </c>
      <c r="Q420" s="646">
        <f t="shared" si="103"/>
        <v>10</v>
      </c>
      <c r="R420" s="175">
        <v>0.5</v>
      </c>
      <c r="S420" s="78">
        <f t="shared" si="95"/>
        <v>50</v>
      </c>
      <c r="T420" s="646">
        <f t="shared" si="96"/>
        <v>50</v>
      </c>
      <c r="U420" s="175">
        <v>0.4</v>
      </c>
      <c r="V420" s="78">
        <f t="shared" si="97"/>
        <v>40</v>
      </c>
      <c r="W420" s="646">
        <f t="shared" si="98"/>
        <v>84</v>
      </c>
      <c r="X420" s="74"/>
      <c r="Y420" s="592"/>
      <c r="Z420" s="78"/>
      <c r="AA420" s="160">
        <f t="shared" si="104"/>
        <v>0</v>
      </c>
      <c r="AB420" s="78">
        <v>0</v>
      </c>
      <c r="AC420" s="654">
        <v>0</v>
      </c>
      <c r="AD420" s="160">
        <f t="shared" si="105"/>
        <v>1</v>
      </c>
      <c r="AE420" s="78">
        <v>1</v>
      </c>
      <c r="AF420" s="654"/>
      <c r="AG420" s="160">
        <f t="shared" si="106"/>
        <v>14</v>
      </c>
      <c r="AH420" s="78">
        <v>3</v>
      </c>
      <c r="AI420" s="654">
        <v>11</v>
      </c>
      <c r="AJ420" s="160">
        <f t="shared" si="107"/>
        <v>0</v>
      </c>
      <c r="AK420" s="78"/>
      <c r="AL420" s="654"/>
      <c r="AM420" s="78" t="s">
        <v>866</v>
      </c>
      <c r="AN420" s="587">
        <f t="shared" si="100"/>
        <v>15</v>
      </c>
    </row>
    <row r="421" spans="1:40" s="152" customFormat="1" ht="39.6" hidden="1" customHeight="1" x14ac:dyDescent="0.25">
      <c r="A421" s="244">
        <v>14</v>
      </c>
      <c r="B421" s="588" t="s">
        <v>838</v>
      </c>
      <c r="C421" s="593">
        <f t="shared" si="99"/>
        <v>20</v>
      </c>
      <c r="D421" s="78">
        <f t="shared" si="99"/>
        <v>17</v>
      </c>
      <c r="E421" s="78">
        <v>3</v>
      </c>
      <c r="F421" s="160">
        <f t="shared" si="101"/>
        <v>14</v>
      </c>
      <c r="G421" s="78"/>
      <c r="H421" s="78"/>
      <c r="I421" s="78"/>
      <c r="J421" s="78"/>
      <c r="K421" s="78"/>
      <c r="L421" s="78">
        <v>14</v>
      </c>
      <c r="M421" s="78">
        <v>14</v>
      </c>
      <c r="N421" s="78"/>
      <c r="O421" s="175">
        <v>0.1</v>
      </c>
      <c r="P421" s="78">
        <f t="shared" si="102"/>
        <v>1.4000000000000001</v>
      </c>
      <c r="Q421" s="646">
        <f t="shared" si="103"/>
        <v>1.4000000000000001</v>
      </c>
      <c r="R421" s="175">
        <v>0.5</v>
      </c>
      <c r="S421" s="78">
        <f t="shared" si="95"/>
        <v>7</v>
      </c>
      <c r="T421" s="646">
        <f t="shared" si="96"/>
        <v>7</v>
      </c>
      <c r="U421" s="175">
        <v>0.4</v>
      </c>
      <c r="V421" s="78">
        <f t="shared" si="97"/>
        <v>5.6000000000000005</v>
      </c>
      <c r="W421" s="646">
        <f t="shared" si="98"/>
        <v>12.600000000000001</v>
      </c>
      <c r="X421" s="74"/>
      <c r="Y421" s="592"/>
      <c r="Z421" s="78"/>
      <c r="AA421" s="160">
        <f t="shared" si="104"/>
        <v>0</v>
      </c>
      <c r="AB421" s="78">
        <v>0</v>
      </c>
      <c r="AC421" s="654">
        <v>0</v>
      </c>
      <c r="AD421" s="160">
        <f t="shared" si="105"/>
        <v>0</v>
      </c>
      <c r="AE421" s="78"/>
      <c r="AF421" s="654"/>
      <c r="AG421" s="160">
        <f t="shared" si="106"/>
        <v>1</v>
      </c>
      <c r="AH421" s="78">
        <v>1</v>
      </c>
      <c r="AI421" s="654"/>
      <c r="AJ421" s="160">
        <f t="shared" si="107"/>
        <v>0</v>
      </c>
      <c r="AK421" s="78"/>
      <c r="AL421" s="654"/>
      <c r="AM421" s="78" t="s">
        <v>867</v>
      </c>
      <c r="AN421" s="587">
        <f t="shared" si="100"/>
        <v>1</v>
      </c>
    </row>
    <row r="422" spans="1:40" s="152" customFormat="1" ht="39.6" hidden="1" customHeight="1" x14ac:dyDescent="0.25">
      <c r="A422" s="244">
        <v>15</v>
      </c>
      <c r="B422" s="588" t="s">
        <v>308</v>
      </c>
      <c r="C422" s="593">
        <f t="shared" si="99"/>
        <v>26</v>
      </c>
      <c r="D422" s="78">
        <f t="shared" si="99"/>
        <v>21</v>
      </c>
      <c r="E422" s="78">
        <v>5</v>
      </c>
      <c r="F422" s="160">
        <f t="shared" si="101"/>
        <v>16</v>
      </c>
      <c r="G422" s="78"/>
      <c r="H422" s="78"/>
      <c r="I422" s="78"/>
      <c r="J422" s="78"/>
      <c r="K422" s="78">
        <v>2</v>
      </c>
      <c r="L422" s="78">
        <v>14</v>
      </c>
      <c r="M422" s="78">
        <v>14</v>
      </c>
      <c r="N422" s="78"/>
      <c r="O422" s="175">
        <v>0.1</v>
      </c>
      <c r="P422" s="78">
        <f t="shared" si="102"/>
        <v>1.6</v>
      </c>
      <c r="Q422" s="646">
        <f t="shared" si="103"/>
        <v>1.6</v>
      </c>
      <c r="R422" s="175">
        <v>0.5</v>
      </c>
      <c r="S422" s="78">
        <f t="shared" si="95"/>
        <v>8</v>
      </c>
      <c r="T422" s="646">
        <f t="shared" si="96"/>
        <v>8</v>
      </c>
      <c r="U422" s="175">
        <v>0.4</v>
      </c>
      <c r="V422" s="78">
        <f t="shared" si="97"/>
        <v>6.4</v>
      </c>
      <c r="W422" s="646">
        <f t="shared" si="98"/>
        <v>12.4</v>
      </c>
      <c r="X422" s="175"/>
      <c r="Y422" s="592"/>
      <c r="Z422" s="78"/>
      <c r="AA422" s="160">
        <f t="shared" si="104"/>
        <v>0</v>
      </c>
      <c r="AB422" s="78">
        <v>0</v>
      </c>
      <c r="AC422" s="654">
        <v>0</v>
      </c>
      <c r="AD422" s="160">
        <f t="shared" si="105"/>
        <v>0</v>
      </c>
      <c r="AE422" s="78"/>
      <c r="AF422" s="654"/>
      <c r="AG422" s="160">
        <f t="shared" si="106"/>
        <v>8</v>
      </c>
      <c r="AH422" s="78"/>
      <c r="AI422" s="654">
        <v>8</v>
      </c>
      <c r="AJ422" s="160">
        <f t="shared" si="107"/>
        <v>0</v>
      </c>
      <c r="AK422" s="78"/>
      <c r="AL422" s="654"/>
      <c r="AM422" s="78" t="s">
        <v>313</v>
      </c>
      <c r="AN422" s="587">
        <f t="shared" si="100"/>
        <v>8</v>
      </c>
    </row>
    <row r="423" spans="1:40" s="152" customFormat="1" ht="13.2" hidden="1" customHeight="1" x14ac:dyDescent="0.25">
      <c r="A423" s="244">
        <v>16</v>
      </c>
      <c r="B423" s="588" t="s">
        <v>791</v>
      </c>
      <c r="C423" s="593">
        <f t="shared" si="99"/>
        <v>0</v>
      </c>
      <c r="D423" s="78">
        <f t="shared" si="99"/>
        <v>0</v>
      </c>
      <c r="E423" s="78">
        <v>0</v>
      </c>
      <c r="F423" s="160">
        <f t="shared" si="101"/>
        <v>0</v>
      </c>
      <c r="G423" s="78"/>
      <c r="H423" s="78"/>
      <c r="I423" s="78"/>
      <c r="J423" s="78"/>
      <c r="K423" s="78"/>
      <c r="L423" s="78">
        <v>0</v>
      </c>
      <c r="M423" s="78"/>
      <c r="N423" s="78"/>
      <c r="O423" s="175">
        <v>0.1</v>
      </c>
      <c r="P423" s="78">
        <f t="shared" si="102"/>
        <v>0</v>
      </c>
      <c r="Q423" s="646">
        <f t="shared" si="103"/>
        <v>0</v>
      </c>
      <c r="R423" s="175">
        <v>0.5</v>
      </c>
      <c r="S423" s="78">
        <f t="shared" si="95"/>
        <v>0</v>
      </c>
      <c r="T423" s="646">
        <f t="shared" si="96"/>
        <v>0</v>
      </c>
      <c r="U423" s="175">
        <v>0.4</v>
      </c>
      <c r="V423" s="78">
        <f t="shared" si="97"/>
        <v>0</v>
      </c>
      <c r="W423" s="646">
        <f t="shared" si="98"/>
        <v>0</v>
      </c>
      <c r="X423" s="78"/>
      <c r="Y423" s="592"/>
      <c r="Z423" s="78"/>
      <c r="AA423" s="160">
        <f t="shared" si="104"/>
        <v>0</v>
      </c>
      <c r="AB423" s="78">
        <v>0</v>
      </c>
      <c r="AC423" s="654">
        <v>0</v>
      </c>
      <c r="AD423" s="160">
        <f t="shared" si="105"/>
        <v>0</v>
      </c>
      <c r="AE423" s="78"/>
      <c r="AF423" s="654"/>
      <c r="AG423" s="160">
        <f t="shared" si="106"/>
        <v>0</v>
      </c>
      <c r="AH423" s="78"/>
      <c r="AI423" s="654"/>
      <c r="AJ423" s="160">
        <f t="shared" si="107"/>
        <v>0</v>
      </c>
      <c r="AK423" s="78"/>
      <c r="AL423" s="654"/>
      <c r="AM423" s="78"/>
      <c r="AN423" s="587">
        <f t="shared" si="100"/>
        <v>0</v>
      </c>
    </row>
    <row r="424" spans="1:40" s="152" customFormat="1" ht="13.2" hidden="1" customHeight="1" x14ac:dyDescent="0.25">
      <c r="A424" s="244">
        <v>17</v>
      </c>
      <c r="B424" s="588" t="s">
        <v>862</v>
      </c>
      <c r="C424" s="593">
        <f t="shared" si="99"/>
        <v>1</v>
      </c>
      <c r="D424" s="78">
        <f t="shared" si="99"/>
        <v>1</v>
      </c>
      <c r="E424" s="78">
        <v>0</v>
      </c>
      <c r="F424" s="160">
        <f t="shared" si="101"/>
        <v>1</v>
      </c>
      <c r="G424" s="78"/>
      <c r="H424" s="78"/>
      <c r="I424" s="78"/>
      <c r="J424" s="78"/>
      <c r="K424" s="78">
        <v>1</v>
      </c>
      <c r="L424" s="78">
        <v>0</v>
      </c>
      <c r="M424" s="78"/>
      <c r="N424" s="78"/>
      <c r="O424" s="175">
        <v>0.1</v>
      </c>
      <c r="P424" s="78">
        <f t="shared" si="102"/>
        <v>0.1</v>
      </c>
      <c r="Q424" s="646">
        <f t="shared" si="103"/>
        <v>0.1</v>
      </c>
      <c r="R424" s="175">
        <v>0.5</v>
      </c>
      <c r="S424" s="78">
        <f t="shared" si="95"/>
        <v>0.5</v>
      </c>
      <c r="T424" s="646">
        <f t="shared" si="96"/>
        <v>0.5</v>
      </c>
      <c r="U424" s="175">
        <v>0.4</v>
      </c>
      <c r="V424" s="78">
        <f t="shared" si="97"/>
        <v>0.4</v>
      </c>
      <c r="W424" s="646">
        <f t="shared" si="98"/>
        <v>-9.9999999999999978E-2</v>
      </c>
      <c r="X424" s="78"/>
      <c r="Y424" s="592"/>
      <c r="Z424" s="78"/>
      <c r="AA424" s="160">
        <f t="shared" si="104"/>
        <v>0</v>
      </c>
      <c r="AB424" s="78">
        <v>0</v>
      </c>
      <c r="AC424" s="654">
        <v>0</v>
      </c>
      <c r="AD424" s="160">
        <f t="shared" si="105"/>
        <v>0</v>
      </c>
      <c r="AE424" s="78"/>
      <c r="AF424" s="654"/>
      <c r="AG424" s="160">
        <f t="shared" si="106"/>
        <v>0</v>
      </c>
      <c r="AH424" s="78"/>
      <c r="AI424" s="654"/>
      <c r="AJ424" s="160">
        <f t="shared" si="107"/>
        <v>0</v>
      </c>
      <c r="AK424" s="78"/>
      <c r="AL424" s="654"/>
      <c r="AM424" s="78"/>
      <c r="AN424" s="587">
        <f t="shared" si="100"/>
        <v>0</v>
      </c>
    </row>
    <row r="425" spans="1:40" s="152" customFormat="1" ht="39.6" hidden="1" customHeight="1" x14ac:dyDescent="0.25">
      <c r="A425" s="244">
        <v>18</v>
      </c>
      <c r="B425" s="588" t="s">
        <v>840</v>
      </c>
      <c r="C425" s="593">
        <f t="shared" si="99"/>
        <v>4</v>
      </c>
      <c r="D425" s="78">
        <f t="shared" si="99"/>
        <v>3</v>
      </c>
      <c r="E425" s="78">
        <v>1</v>
      </c>
      <c r="F425" s="160">
        <f t="shared" si="101"/>
        <v>2</v>
      </c>
      <c r="G425" s="78"/>
      <c r="H425" s="78"/>
      <c r="I425" s="78"/>
      <c r="J425" s="78"/>
      <c r="K425" s="78"/>
      <c r="L425" s="78">
        <v>2</v>
      </c>
      <c r="M425" s="78">
        <v>2</v>
      </c>
      <c r="N425" s="78"/>
      <c r="O425" s="175">
        <v>0.1</v>
      </c>
      <c r="P425" s="78">
        <f t="shared" si="102"/>
        <v>0.2</v>
      </c>
      <c r="Q425" s="646">
        <f t="shared" si="103"/>
        <v>0.2</v>
      </c>
      <c r="R425" s="175">
        <v>0.5</v>
      </c>
      <c r="S425" s="78">
        <f t="shared" si="95"/>
        <v>1</v>
      </c>
      <c r="T425" s="646">
        <f t="shared" si="96"/>
        <v>1</v>
      </c>
      <c r="U425" s="175">
        <v>0.4</v>
      </c>
      <c r="V425" s="78">
        <f t="shared" si="97"/>
        <v>0.8</v>
      </c>
      <c r="W425" s="646">
        <f t="shared" si="98"/>
        <v>1.8</v>
      </c>
      <c r="X425" s="78"/>
      <c r="Y425" s="592"/>
      <c r="Z425" s="78"/>
      <c r="AA425" s="160">
        <f t="shared" si="104"/>
        <v>0</v>
      </c>
      <c r="AB425" s="78">
        <v>0</v>
      </c>
      <c r="AC425" s="654">
        <v>0</v>
      </c>
      <c r="AD425" s="160">
        <f t="shared" si="105"/>
        <v>0</v>
      </c>
      <c r="AE425" s="78"/>
      <c r="AF425" s="654"/>
      <c r="AG425" s="160">
        <f t="shared" si="106"/>
        <v>3</v>
      </c>
      <c r="AH425" s="78">
        <v>1</v>
      </c>
      <c r="AI425" s="654">
        <v>2</v>
      </c>
      <c r="AJ425" s="160">
        <f t="shared" si="107"/>
        <v>0</v>
      </c>
      <c r="AK425" s="78"/>
      <c r="AL425" s="654"/>
      <c r="AM425" s="78" t="s">
        <v>868</v>
      </c>
      <c r="AN425" s="587">
        <f t="shared" si="100"/>
        <v>3</v>
      </c>
    </row>
    <row r="426" spans="1:40" s="152" customFormat="1" ht="13.2" hidden="1" customHeight="1" x14ac:dyDescent="0.25">
      <c r="A426" s="244">
        <v>19</v>
      </c>
      <c r="B426" s="588" t="s">
        <v>821</v>
      </c>
      <c r="C426" s="593">
        <f t="shared" si="99"/>
        <v>2</v>
      </c>
      <c r="D426" s="78">
        <f t="shared" si="99"/>
        <v>2</v>
      </c>
      <c r="E426" s="78">
        <v>0</v>
      </c>
      <c r="F426" s="160">
        <f t="shared" si="101"/>
        <v>2</v>
      </c>
      <c r="G426" s="78"/>
      <c r="H426" s="78"/>
      <c r="I426" s="78"/>
      <c r="J426" s="78"/>
      <c r="K426" s="78"/>
      <c r="L426" s="78">
        <v>2</v>
      </c>
      <c r="M426" s="78">
        <v>2</v>
      </c>
      <c r="N426" s="78"/>
      <c r="O426" s="175">
        <v>0.1</v>
      </c>
      <c r="P426" s="78">
        <f t="shared" si="102"/>
        <v>0.2</v>
      </c>
      <c r="Q426" s="646">
        <f t="shared" si="103"/>
        <v>0.2</v>
      </c>
      <c r="R426" s="175">
        <v>0.5</v>
      </c>
      <c r="S426" s="78">
        <f t="shared" si="95"/>
        <v>1</v>
      </c>
      <c r="T426" s="646">
        <f t="shared" si="96"/>
        <v>1</v>
      </c>
      <c r="U426" s="175">
        <v>0.4</v>
      </c>
      <c r="V426" s="78">
        <f t="shared" si="97"/>
        <v>0.8</v>
      </c>
      <c r="W426" s="646">
        <f t="shared" si="98"/>
        <v>1.8</v>
      </c>
      <c r="X426" s="175"/>
      <c r="Y426" s="592"/>
      <c r="Z426" s="78"/>
      <c r="AA426" s="160">
        <f t="shared" si="104"/>
        <v>0</v>
      </c>
      <c r="AB426" s="78">
        <v>0</v>
      </c>
      <c r="AC426" s="654">
        <v>0</v>
      </c>
      <c r="AD426" s="160">
        <f t="shared" si="105"/>
        <v>0</v>
      </c>
      <c r="AE426" s="78"/>
      <c r="AF426" s="654"/>
      <c r="AG426" s="160">
        <f t="shared" si="106"/>
        <v>0</v>
      </c>
      <c r="AH426" s="78"/>
      <c r="AI426" s="654"/>
      <c r="AJ426" s="160">
        <f t="shared" si="107"/>
        <v>0</v>
      </c>
      <c r="AK426" s="78"/>
      <c r="AL426" s="654"/>
      <c r="AM426" s="78"/>
      <c r="AN426" s="587">
        <f t="shared" si="100"/>
        <v>0</v>
      </c>
    </row>
    <row r="427" spans="1:40" s="152" customFormat="1" ht="13.2" hidden="1" customHeight="1" x14ac:dyDescent="0.25">
      <c r="A427" s="244">
        <v>20</v>
      </c>
      <c r="B427" s="588" t="s">
        <v>869</v>
      </c>
      <c r="C427" s="593">
        <f t="shared" si="99"/>
        <v>0</v>
      </c>
      <c r="D427" s="78">
        <f t="shared" si="99"/>
        <v>0</v>
      </c>
      <c r="E427" s="78">
        <v>0</v>
      </c>
      <c r="F427" s="160">
        <f t="shared" si="101"/>
        <v>0</v>
      </c>
      <c r="G427" s="78"/>
      <c r="H427" s="78"/>
      <c r="I427" s="78"/>
      <c r="J427" s="78"/>
      <c r="K427" s="78"/>
      <c r="L427" s="78">
        <v>0</v>
      </c>
      <c r="M427" s="78"/>
      <c r="N427" s="78"/>
      <c r="O427" s="175">
        <v>0.1</v>
      </c>
      <c r="P427" s="78">
        <f t="shared" si="102"/>
        <v>0</v>
      </c>
      <c r="Q427" s="646">
        <f t="shared" si="103"/>
        <v>0</v>
      </c>
      <c r="R427" s="175">
        <v>0.5</v>
      </c>
      <c r="S427" s="78">
        <f t="shared" si="95"/>
        <v>0</v>
      </c>
      <c r="T427" s="646">
        <f t="shared" si="96"/>
        <v>0</v>
      </c>
      <c r="U427" s="175">
        <v>0.4</v>
      </c>
      <c r="V427" s="78">
        <f t="shared" si="97"/>
        <v>0</v>
      </c>
      <c r="W427" s="646">
        <f t="shared" si="98"/>
        <v>0</v>
      </c>
      <c r="X427" s="175"/>
      <c r="Y427" s="592"/>
      <c r="Z427" s="78"/>
      <c r="AA427" s="160">
        <f t="shared" si="104"/>
        <v>0</v>
      </c>
      <c r="AB427" s="78">
        <v>0</v>
      </c>
      <c r="AC427" s="654">
        <v>0</v>
      </c>
      <c r="AD427" s="160">
        <f t="shared" si="105"/>
        <v>0</v>
      </c>
      <c r="AE427" s="78"/>
      <c r="AF427" s="654"/>
      <c r="AG427" s="160">
        <f t="shared" si="106"/>
        <v>0</v>
      </c>
      <c r="AH427" s="78"/>
      <c r="AI427" s="654"/>
      <c r="AJ427" s="160">
        <f t="shared" si="107"/>
        <v>0</v>
      </c>
      <c r="AK427" s="78"/>
      <c r="AL427" s="654"/>
      <c r="AM427" s="78"/>
      <c r="AN427" s="587">
        <f t="shared" si="100"/>
        <v>0</v>
      </c>
    </row>
    <row r="428" spans="1:40" s="152" customFormat="1" ht="13.2" hidden="1" customHeight="1" x14ac:dyDescent="0.25">
      <c r="A428" s="244">
        <v>21</v>
      </c>
      <c r="B428" s="588" t="s">
        <v>870</v>
      </c>
      <c r="C428" s="593">
        <f t="shared" si="99"/>
        <v>0</v>
      </c>
      <c r="D428" s="78">
        <f t="shared" si="99"/>
        <v>0</v>
      </c>
      <c r="E428" s="78">
        <v>0</v>
      </c>
      <c r="F428" s="160">
        <f t="shared" si="101"/>
        <v>0</v>
      </c>
      <c r="G428" s="78"/>
      <c r="H428" s="78"/>
      <c r="I428" s="78"/>
      <c r="J428" s="78"/>
      <c r="K428" s="78"/>
      <c r="L428" s="78">
        <v>0</v>
      </c>
      <c r="M428" s="78"/>
      <c r="N428" s="78"/>
      <c r="O428" s="175">
        <v>0.1</v>
      </c>
      <c r="P428" s="78">
        <f t="shared" si="102"/>
        <v>0</v>
      </c>
      <c r="Q428" s="646">
        <f t="shared" si="103"/>
        <v>0</v>
      </c>
      <c r="R428" s="175">
        <v>0.5</v>
      </c>
      <c r="S428" s="78">
        <f t="shared" si="95"/>
        <v>0</v>
      </c>
      <c r="T428" s="646">
        <f t="shared" si="96"/>
        <v>0</v>
      </c>
      <c r="U428" s="175">
        <v>0.4</v>
      </c>
      <c r="V428" s="78">
        <f t="shared" si="97"/>
        <v>0</v>
      </c>
      <c r="W428" s="646">
        <f t="shared" si="98"/>
        <v>0</v>
      </c>
      <c r="X428" s="175"/>
      <c r="Y428" s="592"/>
      <c r="Z428" s="78"/>
      <c r="AA428" s="160">
        <f t="shared" si="104"/>
        <v>0</v>
      </c>
      <c r="AB428" s="78">
        <v>0</v>
      </c>
      <c r="AC428" s="654">
        <v>0</v>
      </c>
      <c r="AD428" s="160">
        <f t="shared" si="105"/>
        <v>0</v>
      </c>
      <c r="AE428" s="78"/>
      <c r="AF428" s="654"/>
      <c r="AG428" s="160">
        <f t="shared" si="106"/>
        <v>0</v>
      </c>
      <c r="AH428" s="78"/>
      <c r="AI428" s="654"/>
      <c r="AJ428" s="160">
        <f t="shared" si="107"/>
        <v>0</v>
      </c>
      <c r="AK428" s="78"/>
      <c r="AL428" s="654"/>
      <c r="AM428" s="78"/>
      <c r="AN428" s="587">
        <f t="shared" si="100"/>
        <v>0</v>
      </c>
    </row>
    <row r="429" spans="1:40" s="152" customFormat="1" ht="13.2" hidden="1" customHeight="1" x14ac:dyDescent="0.25">
      <c r="A429" s="244">
        <v>22</v>
      </c>
      <c r="B429" s="588" t="s">
        <v>739</v>
      </c>
      <c r="C429" s="593">
        <f t="shared" si="99"/>
        <v>0</v>
      </c>
      <c r="D429" s="78">
        <f t="shared" si="99"/>
        <v>0</v>
      </c>
      <c r="E429" s="78">
        <v>0</v>
      </c>
      <c r="F429" s="160">
        <f t="shared" si="101"/>
        <v>0</v>
      </c>
      <c r="G429" s="78"/>
      <c r="H429" s="78"/>
      <c r="I429" s="78"/>
      <c r="J429" s="78"/>
      <c r="K429" s="78"/>
      <c r="L429" s="78">
        <v>0</v>
      </c>
      <c r="M429" s="78"/>
      <c r="N429" s="78"/>
      <c r="O429" s="175">
        <v>0.1</v>
      </c>
      <c r="P429" s="78">
        <f t="shared" si="102"/>
        <v>0</v>
      </c>
      <c r="Q429" s="646">
        <f t="shared" si="103"/>
        <v>0</v>
      </c>
      <c r="R429" s="175">
        <v>0.5</v>
      </c>
      <c r="S429" s="78">
        <f t="shared" si="95"/>
        <v>0</v>
      </c>
      <c r="T429" s="646">
        <f t="shared" si="96"/>
        <v>0</v>
      </c>
      <c r="U429" s="175">
        <v>0.4</v>
      </c>
      <c r="V429" s="78">
        <f t="shared" si="97"/>
        <v>0</v>
      </c>
      <c r="W429" s="646">
        <f t="shared" si="98"/>
        <v>0</v>
      </c>
      <c r="X429" s="78"/>
      <c r="Y429" s="592"/>
      <c r="Z429" s="78"/>
      <c r="AA429" s="160">
        <f t="shared" si="104"/>
        <v>0</v>
      </c>
      <c r="AB429" s="78">
        <v>0</v>
      </c>
      <c r="AC429" s="654">
        <v>0</v>
      </c>
      <c r="AD429" s="160">
        <f t="shared" si="105"/>
        <v>0</v>
      </c>
      <c r="AE429" s="78"/>
      <c r="AF429" s="654"/>
      <c r="AG429" s="160">
        <f t="shared" si="106"/>
        <v>0</v>
      </c>
      <c r="AH429" s="78"/>
      <c r="AI429" s="654"/>
      <c r="AJ429" s="160">
        <f t="shared" si="107"/>
        <v>0</v>
      </c>
      <c r="AK429" s="78"/>
      <c r="AL429" s="654"/>
      <c r="AM429" s="78"/>
      <c r="AN429" s="587">
        <f t="shared" si="100"/>
        <v>0</v>
      </c>
    </row>
    <row r="430" spans="1:40" s="152" customFormat="1" ht="13.2" hidden="1" customHeight="1" x14ac:dyDescent="0.25">
      <c r="A430" s="244">
        <v>23</v>
      </c>
      <c r="B430" s="588" t="s">
        <v>796</v>
      </c>
      <c r="C430" s="593">
        <f t="shared" si="99"/>
        <v>7</v>
      </c>
      <c r="D430" s="78">
        <f t="shared" si="99"/>
        <v>6</v>
      </c>
      <c r="E430" s="78">
        <v>1</v>
      </c>
      <c r="F430" s="160">
        <f t="shared" si="101"/>
        <v>5</v>
      </c>
      <c r="G430" s="78"/>
      <c r="H430" s="78"/>
      <c r="I430" s="78"/>
      <c r="J430" s="78"/>
      <c r="K430" s="78">
        <v>1</v>
      </c>
      <c r="L430" s="78">
        <v>4</v>
      </c>
      <c r="M430" s="78">
        <v>4</v>
      </c>
      <c r="N430" s="78"/>
      <c r="O430" s="175">
        <v>0.1</v>
      </c>
      <c r="P430" s="78">
        <f t="shared" si="102"/>
        <v>0.5</v>
      </c>
      <c r="Q430" s="646">
        <f t="shared" si="103"/>
        <v>0.5</v>
      </c>
      <c r="R430" s="175">
        <v>0.5</v>
      </c>
      <c r="S430" s="78">
        <f t="shared" si="95"/>
        <v>2.5</v>
      </c>
      <c r="T430" s="646">
        <f t="shared" si="96"/>
        <v>2.5</v>
      </c>
      <c r="U430" s="175">
        <v>0.4</v>
      </c>
      <c r="V430" s="78">
        <f t="shared" si="97"/>
        <v>2</v>
      </c>
      <c r="W430" s="646">
        <f t="shared" si="98"/>
        <v>3.5</v>
      </c>
      <c r="X430" s="78"/>
      <c r="Y430" s="592"/>
      <c r="Z430" s="78"/>
      <c r="AA430" s="160">
        <f t="shared" si="104"/>
        <v>0</v>
      </c>
      <c r="AB430" s="78">
        <v>0</v>
      </c>
      <c r="AC430" s="654">
        <v>0</v>
      </c>
      <c r="AD430" s="160">
        <f t="shared" si="105"/>
        <v>0</v>
      </c>
      <c r="AE430" s="78"/>
      <c r="AF430" s="654"/>
      <c r="AG430" s="160">
        <f t="shared" si="106"/>
        <v>0</v>
      </c>
      <c r="AH430" s="78"/>
      <c r="AI430" s="654"/>
      <c r="AJ430" s="160">
        <f t="shared" si="107"/>
        <v>0</v>
      </c>
      <c r="AK430" s="78"/>
      <c r="AL430" s="654"/>
      <c r="AM430" s="78"/>
      <c r="AN430" s="587">
        <f t="shared" si="100"/>
        <v>0</v>
      </c>
    </row>
    <row r="431" spans="1:40" s="152" customFormat="1" ht="39.6" hidden="1" customHeight="1" x14ac:dyDescent="0.25">
      <c r="A431" s="244">
        <v>24</v>
      </c>
      <c r="B431" s="588" t="s">
        <v>841</v>
      </c>
      <c r="C431" s="593">
        <f t="shared" si="99"/>
        <v>6</v>
      </c>
      <c r="D431" s="78">
        <f t="shared" si="99"/>
        <v>5</v>
      </c>
      <c r="E431" s="78">
        <v>1</v>
      </c>
      <c r="F431" s="160">
        <f t="shared" si="101"/>
        <v>4</v>
      </c>
      <c r="G431" s="78"/>
      <c r="H431" s="78"/>
      <c r="I431" s="78"/>
      <c r="J431" s="78"/>
      <c r="K431" s="78">
        <v>4</v>
      </c>
      <c r="L431" s="78">
        <v>0</v>
      </c>
      <c r="M431" s="78"/>
      <c r="N431" s="78"/>
      <c r="O431" s="175">
        <v>0.1</v>
      </c>
      <c r="P431" s="78">
        <f t="shared" si="102"/>
        <v>0.4</v>
      </c>
      <c r="Q431" s="646">
        <f t="shared" si="103"/>
        <v>0.4</v>
      </c>
      <c r="R431" s="175">
        <v>0.5</v>
      </c>
      <c r="S431" s="78">
        <f t="shared" ref="S431:S494" si="108">R431*F431</f>
        <v>2</v>
      </c>
      <c r="T431" s="646">
        <f t="shared" ref="T431:T494" si="109">S431-H431</f>
        <v>2</v>
      </c>
      <c r="U431" s="175">
        <v>0.4</v>
      </c>
      <c r="V431" s="78">
        <f t="shared" ref="V431:V494" si="110">U431*F431</f>
        <v>1.6</v>
      </c>
      <c r="W431" s="646">
        <f t="shared" ref="W431:W494" si="111">V431-K431+T431</f>
        <v>-0.39999999999999991</v>
      </c>
      <c r="X431" s="78"/>
      <c r="Y431" s="592"/>
      <c r="Z431" s="78"/>
      <c r="AA431" s="160">
        <f t="shared" si="104"/>
        <v>0</v>
      </c>
      <c r="AB431" s="78">
        <v>0</v>
      </c>
      <c r="AC431" s="654">
        <v>0</v>
      </c>
      <c r="AD431" s="160">
        <f t="shared" si="105"/>
        <v>1</v>
      </c>
      <c r="AE431" s="78">
        <v>1</v>
      </c>
      <c r="AF431" s="654"/>
      <c r="AG431" s="160">
        <f t="shared" si="106"/>
        <v>0</v>
      </c>
      <c r="AH431" s="78"/>
      <c r="AI431" s="654"/>
      <c r="AJ431" s="160">
        <f t="shared" si="107"/>
        <v>0</v>
      </c>
      <c r="AK431" s="78"/>
      <c r="AL431" s="654"/>
      <c r="AM431" s="78" t="s">
        <v>197</v>
      </c>
      <c r="AN431" s="587">
        <f t="shared" si="100"/>
        <v>1</v>
      </c>
    </row>
    <row r="432" spans="1:40" s="152" customFormat="1" ht="13.2" hidden="1" customHeight="1" x14ac:dyDescent="0.25">
      <c r="A432" s="244">
        <v>25</v>
      </c>
      <c r="B432" s="588" t="s">
        <v>43</v>
      </c>
      <c r="C432" s="593">
        <f t="shared" si="99"/>
        <v>2</v>
      </c>
      <c r="D432" s="78">
        <f t="shared" si="99"/>
        <v>2</v>
      </c>
      <c r="E432" s="78">
        <v>0</v>
      </c>
      <c r="F432" s="160">
        <f t="shared" si="101"/>
        <v>2</v>
      </c>
      <c r="G432" s="78"/>
      <c r="H432" s="78"/>
      <c r="I432" s="78"/>
      <c r="J432" s="78"/>
      <c r="K432" s="78"/>
      <c r="L432" s="78">
        <v>2</v>
      </c>
      <c r="M432" s="78">
        <v>2</v>
      </c>
      <c r="N432" s="78"/>
      <c r="O432" s="175">
        <v>0.1</v>
      </c>
      <c r="P432" s="78">
        <f t="shared" si="102"/>
        <v>0.2</v>
      </c>
      <c r="Q432" s="646">
        <f t="shared" si="103"/>
        <v>0.2</v>
      </c>
      <c r="R432" s="175">
        <v>0.5</v>
      </c>
      <c r="S432" s="78">
        <f t="shared" si="108"/>
        <v>1</v>
      </c>
      <c r="T432" s="646">
        <f t="shared" si="109"/>
        <v>1</v>
      </c>
      <c r="U432" s="175">
        <v>0.4</v>
      </c>
      <c r="V432" s="78">
        <f t="shared" si="110"/>
        <v>0.8</v>
      </c>
      <c r="W432" s="646">
        <f t="shared" si="111"/>
        <v>1.8</v>
      </c>
      <c r="X432" s="78"/>
      <c r="Y432" s="592"/>
      <c r="Z432" s="78"/>
      <c r="AA432" s="160">
        <f t="shared" si="104"/>
        <v>0</v>
      </c>
      <c r="AB432" s="78">
        <v>0</v>
      </c>
      <c r="AC432" s="654">
        <v>0</v>
      </c>
      <c r="AD432" s="160">
        <f t="shared" si="105"/>
        <v>0</v>
      </c>
      <c r="AE432" s="78"/>
      <c r="AF432" s="654"/>
      <c r="AG432" s="160">
        <f t="shared" si="106"/>
        <v>0</v>
      </c>
      <c r="AH432" s="78"/>
      <c r="AI432" s="654"/>
      <c r="AJ432" s="160">
        <f t="shared" si="107"/>
        <v>0</v>
      </c>
      <c r="AK432" s="78"/>
      <c r="AL432" s="654"/>
      <c r="AM432" s="78"/>
      <c r="AN432" s="587">
        <f t="shared" si="100"/>
        <v>0</v>
      </c>
    </row>
    <row r="433" spans="1:40" s="152" customFormat="1" ht="13.2" hidden="1" customHeight="1" x14ac:dyDescent="0.25">
      <c r="A433" s="244">
        <v>26</v>
      </c>
      <c r="B433" s="588" t="s">
        <v>810</v>
      </c>
      <c r="C433" s="593">
        <f t="shared" si="99"/>
        <v>0</v>
      </c>
      <c r="D433" s="78">
        <f t="shared" si="99"/>
        <v>0</v>
      </c>
      <c r="E433" s="78">
        <v>0</v>
      </c>
      <c r="F433" s="160">
        <f t="shared" si="101"/>
        <v>0</v>
      </c>
      <c r="G433" s="78"/>
      <c r="H433" s="78"/>
      <c r="I433" s="78"/>
      <c r="J433" s="78"/>
      <c r="K433" s="78"/>
      <c r="L433" s="78">
        <v>0</v>
      </c>
      <c r="M433" s="78"/>
      <c r="N433" s="78"/>
      <c r="O433" s="175">
        <v>0.1</v>
      </c>
      <c r="P433" s="78">
        <f t="shared" si="102"/>
        <v>0</v>
      </c>
      <c r="Q433" s="646">
        <f t="shared" si="103"/>
        <v>0</v>
      </c>
      <c r="R433" s="175">
        <v>0.5</v>
      </c>
      <c r="S433" s="78">
        <f t="shared" si="108"/>
        <v>0</v>
      </c>
      <c r="T433" s="646">
        <f t="shared" si="109"/>
        <v>0</v>
      </c>
      <c r="U433" s="175">
        <v>0.4</v>
      </c>
      <c r="V433" s="78">
        <f t="shared" si="110"/>
        <v>0</v>
      </c>
      <c r="W433" s="646">
        <f t="shared" si="111"/>
        <v>0</v>
      </c>
      <c r="X433" s="175"/>
      <c r="Y433" s="592"/>
      <c r="Z433" s="78"/>
      <c r="AA433" s="160">
        <f t="shared" si="104"/>
        <v>0</v>
      </c>
      <c r="AB433" s="78">
        <v>0</v>
      </c>
      <c r="AC433" s="654">
        <v>0</v>
      </c>
      <c r="AD433" s="160">
        <f t="shared" si="105"/>
        <v>0</v>
      </c>
      <c r="AE433" s="78"/>
      <c r="AF433" s="654"/>
      <c r="AG433" s="160">
        <f t="shared" si="106"/>
        <v>0</v>
      </c>
      <c r="AH433" s="78"/>
      <c r="AI433" s="654"/>
      <c r="AJ433" s="160">
        <f t="shared" si="107"/>
        <v>0</v>
      </c>
      <c r="AK433" s="78"/>
      <c r="AL433" s="654"/>
      <c r="AM433" s="78"/>
      <c r="AN433" s="587">
        <f t="shared" si="100"/>
        <v>0</v>
      </c>
    </row>
    <row r="434" spans="1:40" s="152" customFormat="1" ht="39.6" hidden="1" customHeight="1" x14ac:dyDescent="0.25">
      <c r="A434" s="244">
        <v>27</v>
      </c>
      <c r="B434" s="588" t="s">
        <v>844</v>
      </c>
      <c r="C434" s="593">
        <f t="shared" si="99"/>
        <v>21</v>
      </c>
      <c r="D434" s="78">
        <f t="shared" si="99"/>
        <v>18</v>
      </c>
      <c r="E434" s="78">
        <v>3</v>
      </c>
      <c r="F434" s="160">
        <f t="shared" si="101"/>
        <v>15</v>
      </c>
      <c r="G434" s="78"/>
      <c r="H434" s="78"/>
      <c r="I434" s="78"/>
      <c r="J434" s="78"/>
      <c r="K434" s="78">
        <v>8</v>
      </c>
      <c r="L434" s="78">
        <v>7</v>
      </c>
      <c r="M434" s="78">
        <v>7</v>
      </c>
      <c r="N434" s="78"/>
      <c r="O434" s="175">
        <v>0.1</v>
      </c>
      <c r="P434" s="78">
        <f t="shared" si="102"/>
        <v>1.5</v>
      </c>
      <c r="Q434" s="646">
        <f t="shared" si="103"/>
        <v>1.5</v>
      </c>
      <c r="R434" s="175">
        <v>0.5</v>
      </c>
      <c r="S434" s="78">
        <f t="shared" si="108"/>
        <v>7.5</v>
      </c>
      <c r="T434" s="646">
        <f t="shared" si="109"/>
        <v>7.5</v>
      </c>
      <c r="U434" s="175">
        <v>0.4</v>
      </c>
      <c r="V434" s="78">
        <f t="shared" si="110"/>
        <v>6</v>
      </c>
      <c r="W434" s="646">
        <f t="shared" si="111"/>
        <v>5.5</v>
      </c>
      <c r="X434" s="175"/>
      <c r="Y434" s="592"/>
      <c r="Z434" s="78"/>
      <c r="AA434" s="160">
        <f t="shared" si="104"/>
        <v>0</v>
      </c>
      <c r="AB434" s="78">
        <v>0</v>
      </c>
      <c r="AC434" s="654">
        <v>0</v>
      </c>
      <c r="AD434" s="160">
        <f t="shared" si="105"/>
        <v>0</v>
      </c>
      <c r="AE434" s="78"/>
      <c r="AF434" s="654"/>
      <c r="AG434" s="160">
        <f t="shared" si="106"/>
        <v>5</v>
      </c>
      <c r="AH434" s="78">
        <v>2</v>
      </c>
      <c r="AI434" s="654">
        <v>3</v>
      </c>
      <c r="AJ434" s="160">
        <f t="shared" si="107"/>
        <v>0</v>
      </c>
      <c r="AK434" s="78"/>
      <c r="AL434" s="654"/>
      <c r="AM434" s="78" t="s">
        <v>857</v>
      </c>
      <c r="AN434" s="587">
        <f t="shared" si="100"/>
        <v>5</v>
      </c>
    </row>
    <row r="435" spans="1:40" s="152" customFormat="1" ht="13.2" hidden="1" customHeight="1" x14ac:dyDescent="0.25">
      <c r="A435" s="244">
        <v>28</v>
      </c>
      <c r="B435" s="588" t="s">
        <v>751</v>
      </c>
      <c r="C435" s="593">
        <f t="shared" si="99"/>
        <v>0</v>
      </c>
      <c r="D435" s="78">
        <f t="shared" si="99"/>
        <v>0</v>
      </c>
      <c r="E435" s="78">
        <v>0</v>
      </c>
      <c r="F435" s="160">
        <f t="shared" si="101"/>
        <v>0</v>
      </c>
      <c r="G435" s="78"/>
      <c r="H435" s="78"/>
      <c r="I435" s="78"/>
      <c r="J435" s="78"/>
      <c r="K435" s="78"/>
      <c r="L435" s="78">
        <v>0</v>
      </c>
      <c r="M435" s="78"/>
      <c r="N435" s="78"/>
      <c r="O435" s="175">
        <v>0.1</v>
      </c>
      <c r="P435" s="78">
        <f t="shared" si="102"/>
        <v>0</v>
      </c>
      <c r="Q435" s="646">
        <f t="shared" si="103"/>
        <v>0</v>
      </c>
      <c r="R435" s="175">
        <v>0.5</v>
      </c>
      <c r="S435" s="78">
        <f t="shared" si="108"/>
        <v>0</v>
      </c>
      <c r="T435" s="646">
        <f t="shared" si="109"/>
        <v>0</v>
      </c>
      <c r="U435" s="175">
        <v>0.4</v>
      </c>
      <c r="V435" s="78">
        <f t="shared" si="110"/>
        <v>0</v>
      </c>
      <c r="W435" s="646">
        <f t="shared" si="111"/>
        <v>0</v>
      </c>
      <c r="X435" s="175"/>
      <c r="Y435" s="592"/>
      <c r="Z435" s="78"/>
      <c r="AA435" s="160">
        <f t="shared" si="104"/>
        <v>0</v>
      </c>
      <c r="AB435" s="78">
        <v>0</v>
      </c>
      <c r="AC435" s="654">
        <v>0</v>
      </c>
      <c r="AD435" s="160">
        <f t="shared" si="105"/>
        <v>0</v>
      </c>
      <c r="AE435" s="78"/>
      <c r="AF435" s="654"/>
      <c r="AG435" s="160">
        <f t="shared" si="106"/>
        <v>0</v>
      </c>
      <c r="AH435" s="78"/>
      <c r="AI435" s="654"/>
      <c r="AJ435" s="160">
        <f t="shared" si="107"/>
        <v>0</v>
      </c>
      <c r="AK435" s="78"/>
      <c r="AL435" s="654"/>
      <c r="AM435" s="78"/>
      <c r="AN435" s="587">
        <f t="shared" si="100"/>
        <v>0</v>
      </c>
    </row>
    <row r="436" spans="1:40" s="604" customFormat="1" ht="13.95" hidden="1" customHeight="1" x14ac:dyDescent="0.3">
      <c r="A436" s="244">
        <v>29</v>
      </c>
      <c r="B436" s="603" t="s">
        <v>871</v>
      </c>
      <c r="C436" s="593">
        <f t="shared" si="99"/>
        <v>1</v>
      </c>
      <c r="D436" s="78">
        <f t="shared" si="99"/>
        <v>1</v>
      </c>
      <c r="E436" s="78">
        <v>0</v>
      </c>
      <c r="F436" s="160">
        <f t="shared" si="101"/>
        <v>1</v>
      </c>
      <c r="G436" s="78"/>
      <c r="H436" s="78"/>
      <c r="I436" s="78"/>
      <c r="J436" s="78"/>
      <c r="K436" s="78"/>
      <c r="L436" s="78">
        <v>1</v>
      </c>
      <c r="M436" s="78"/>
      <c r="N436" s="78">
        <v>1</v>
      </c>
      <c r="O436" s="175">
        <v>0.1</v>
      </c>
      <c r="P436" s="78">
        <f t="shared" si="102"/>
        <v>0.1</v>
      </c>
      <c r="Q436" s="646">
        <f t="shared" si="103"/>
        <v>0.1</v>
      </c>
      <c r="R436" s="175">
        <v>0.5</v>
      </c>
      <c r="S436" s="78">
        <f t="shared" si="108"/>
        <v>0.5</v>
      </c>
      <c r="T436" s="646">
        <f t="shared" si="109"/>
        <v>0.5</v>
      </c>
      <c r="U436" s="175">
        <v>0.4</v>
      </c>
      <c r="V436" s="78">
        <f t="shared" si="110"/>
        <v>0.4</v>
      </c>
      <c r="W436" s="646">
        <f t="shared" si="111"/>
        <v>0.9</v>
      </c>
      <c r="X436" s="78"/>
      <c r="Y436" s="592"/>
      <c r="Z436" s="78"/>
      <c r="AA436" s="160">
        <f t="shared" si="104"/>
        <v>0</v>
      </c>
      <c r="AB436" s="78">
        <v>0</v>
      </c>
      <c r="AC436" s="654">
        <v>0</v>
      </c>
      <c r="AD436" s="160">
        <f t="shared" si="105"/>
        <v>0</v>
      </c>
      <c r="AE436" s="78"/>
      <c r="AF436" s="654"/>
      <c r="AG436" s="160">
        <f t="shared" si="106"/>
        <v>0</v>
      </c>
      <c r="AH436" s="78"/>
      <c r="AI436" s="654"/>
      <c r="AJ436" s="160">
        <f t="shared" si="107"/>
        <v>0</v>
      </c>
      <c r="AK436" s="78"/>
      <c r="AL436" s="654"/>
      <c r="AM436" s="78"/>
      <c r="AN436" s="587">
        <f t="shared" si="100"/>
        <v>0</v>
      </c>
    </row>
    <row r="437" spans="1:40" s="589" customFormat="1" ht="92.4" x14ac:dyDescent="0.25">
      <c r="A437" s="78">
        <v>15</v>
      </c>
      <c r="B437" s="588" t="s">
        <v>1025</v>
      </c>
      <c r="C437" s="593">
        <v>250</v>
      </c>
      <c r="D437" s="78">
        <f t="shared" si="99"/>
        <v>208</v>
      </c>
      <c r="E437" s="78">
        <v>55</v>
      </c>
      <c r="F437" s="160">
        <f t="shared" si="101"/>
        <v>153</v>
      </c>
      <c r="G437" s="78">
        <v>0</v>
      </c>
      <c r="H437" s="78">
        <v>0</v>
      </c>
      <c r="I437" s="78"/>
      <c r="J437" s="78"/>
      <c r="K437" s="78">
        <v>92</v>
      </c>
      <c r="L437" s="78">
        <v>61</v>
      </c>
      <c r="M437" s="78">
        <v>61</v>
      </c>
      <c r="N437" s="78">
        <v>0</v>
      </c>
      <c r="O437" s="175">
        <v>0.1</v>
      </c>
      <c r="P437" s="78">
        <f t="shared" si="102"/>
        <v>15.3</v>
      </c>
      <c r="Q437" s="646">
        <f t="shared" si="103"/>
        <v>15.3</v>
      </c>
      <c r="R437" s="175">
        <v>0.5</v>
      </c>
      <c r="S437" s="78">
        <f t="shared" si="108"/>
        <v>76.5</v>
      </c>
      <c r="T437" s="646">
        <f t="shared" si="109"/>
        <v>76.5</v>
      </c>
      <c r="U437" s="175">
        <v>0.4</v>
      </c>
      <c r="V437" s="78">
        <f t="shared" si="110"/>
        <v>61.2</v>
      </c>
      <c r="W437" s="646">
        <f>V437-K437+T437-AF437</f>
        <v>45.7</v>
      </c>
      <c r="X437" s="78">
        <v>4.25</v>
      </c>
      <c r="Y437" s="78">
        <v>60</v>
      </c>
      <c r="Z437" s="78">
        <v>-1</v>
      </c>
      <c r="AA437" s="160">
        <f t="shared" si="104"/>
        <v>0</v>
      </c>
      <c r="AB437" s="78">
        <v>0</v>
      </c>
      <c r="AC437" s="654">
        <v>0</v>
      </c>
      <c r="AD437" s="160">
        <f t="shared" si="105"/>
        <v>11</v>
      </c>
      <c r="AE437" s="78">
        <v>11</v>
      </c>
      <c r="AF437" s="654">
        <v>0</v>
      </c>
      <c r="AG437" s="160">
        <f t="shared" si="106"/>
        <v>2</v>
      </c>
      <c r="AH437" s="78">
        <v>0</v>
      </c>
      <c r="AI437" s="654">
        <v>2</v>
      </c>
      <c r="AJ437" s="160">
        <f t="shared" si="107"/>
        <v>0</v>
      </c>
      <c r="AK437" s="78">
        <v>0</v>
      </c>
      <c r="AL437" s="654">
        <v>0</v>
      </c>
      <c r="AM437" s="78"/>
      <c r="AN437" s="587">
        <f t="shared" si="100"/>
        <v>13</v>
      </c>
    </row>
    <row r="438" spans="1:40" s="589" customFormat="1" ht="13.2" hidden="1" customHeight="1" x14ac:dyDescent="0.25">
      <c r="A438" s="78">
        <v>1</v>
      </c>
      <c r="B438" s="588" t="s">
        <v>746</v>
      </c>
      <c r="C438" s="593">
        <f t="shared" si="99"/>
        <v>71</v>
      </c>
      <c r="D438" s="78">
        <f t="shared" si="99"/>
        <v>46</v>
      </c>
      <c r="E438" s="75">
        <v>25</v>
      </c>
      <c r="F438" s="160">
        <f t="shared" si="101"/>
        <v>21</v>
      </c>
      <c r="G438" s="75">
        <v>0</v>
      </c>
      <c r="H438" s="75">
        <v>0</v>
      </c>
      <c r="I438" s="75"/>
      <c r="J438" s="75"/>
      <c r="K438" s="75">
        <v>21</v>
      </c>
      <c r="L438" s="78">
        <v>0</v>
      </c>
      <c r="M438" s="75"/>
      <c r="N438" s="75"/>
      <c r="O438" s="175">
        <v>0.1</v>
      </c>
      <c r="P438" s="78">
        <f t="shared" si="102"/>
        <v>2.1</v>
      </c>
      <c r="Q438" s="646">
        <f t="shared" si="103"/>
        <v>2.1</v>
      </c>
      <c r="R438" s="175">
        <v>0.5</v>
      </c>
      <c r="S438" s="78">
        <f t="shared" si="108"/>
        <v>10.5</v>
      </c>
      <c r="T438" s="646">
        <f t="shared" si="109"/>
        <v>10.5</v>
      </c>
      <c r="U438" s="175">
        <v>0.4</v>
      </c>
      <c r="V438" s="78">
        <f t="shared" si="110"/>
        <v>8.4</v>
      </c>
      <c r="W438" s="646">
        <f t="shared" si="111"/>
        <v>-2.0999999999999996</v>
      </c>
      <c r="X438" s="74"/>
      <c r="Y438" s="75"/>
      <c r="Z438" s="75"/>
      <c r="AA438" s="160">
        <f t="shared" si="104"/>
        <v>0</v>
      </c>
      <c r="AB438" s="78">
        <v>0</v>
      </c>
      <c r="AC438" s="654">
        <v>0</v>
      </c>
      <c r="AD438" s="160">
        <f t="shared" si="105"/>
        <v>7</v>
      </c>
      <c r="AE438" s="75">
        <v>7</v>
      </c>
      <c r="AF438" s="655"/>
      <c r="AG438" s="160">
        <f t="shared" si="106"/>
        <v>0</v>
      </c>
      <c r="AH438" s="75"/>
      <c r="AI438" s="655"/>
      <c r="AJ438" s="160">
        <f t="shared" si="107"/>
        <v>0</v>
      </c>
      <c r="AK438" s="78"/>
      <c r="AL438" s="654"/>
      <c r="AM438" s="78"/>
      <c r="AN438" s="587">
        <f t="shared" si="100"/>
        <v>7</v>
      </c>
    </row>
    <row r="439" spans="1:40" s="589" customFormat="1" ht="13.2" hidden="1" customHeight="1" x14ac:dyDescent="0.25">
      <c r="A439" s="78">
        <v>2</v>
      </c>
      <c r="B439" s="588" t="s">
        <v>752</v>
      </c>
      <c r="C439" s="593">
        <f t="shared" ref="C439:D499" si="112">D439+E439</f>
        <v>3</v>
      </c>
      <c r="D439" s="78">
        <f t="shared" si="112"/>
        <v>2</v>
      </c>
      <c r="E439" s="75">
        <v>1</v>
      </c>
      <c r="F439" s="160">
        <f t="shared" si="101"/>
        <v>1</v>
      </c>
      <c r="G439" s="75">
        <v>0</v>
      </c>
      <c r="H439" s="75">
        <v>0</v>
      </c>
      <c r="I439" s="75"/>
      <c r="J439" s="75"/>
      <c r="K439" s="75">
        <v>1</v>
      </c>
      <c r="L439" s="78">
        <v>0</v>
      </c>
      <c r="M439" s="75"/>
      <c r="N439" s="75"/>
      <c r="O439" s="175">
        <v>0.1</v>
      </c>
      <c r="P439" s="78">
        <f t="shared" si="102"/>
        <v>0.1</v>
      </c>
      <c r="Q439" s="646">
        <f t="shared" si="103"/>
        <v>0.1</v>
      </c>
      <c r="R439" s="175">
        <v>0.5</v>
      </c>
      <c r="S439" s="78">
        <f t="shared" si="108"/>
        <v>0.5</v>
      </c>
      <c r="T439" s="646">
        <f t="shared" si="109"/>
        <v>0.5</v>
      </c>
      <c r="U439" s="175">
        <v>0.4</v>
      </c>
      <c r="V439" s="78">
        <f t="shared" si="110"/>
        <v>0.4</v>
      </c>
      <c r="W439" s="646">
        <f t="shared" si="111"/>
        <v>-9.9999999999999978E-2</v>
      </c>
      <c r="X439" s="74"/>
      <c r="Y439" s="75"/>
      <c r="Z439" s="75"/>
      <c r="AA439" s="160">
        <f t="shared" si="104"/>
        <v>0</v>
      </c>
      <c r="AB439" s="78">
        <v>0</v>
      </c>
      <c r="AC439" s="654">
        <v>0</v>
      </c>
      <c r="AD439" s="160">
        <f t="shared" si="105"/>
        <v>1</v>
      </c>
      <c r="AE439" s="75">
        <v>1</v>
      </c>
      <c r="AF439" s="655"/>
      <c r="AG439" s="160">
        <f t="shared" si="106"/>
        <v>0</v>
      </c>
      <c r="AH439" s="75"/>
      <c r="AI439" s="655"/>
      <c r="AJ439" s="160">
        <f t="shared" si="107"/>
        <v>0</v>
      </c>
      <c r="AK439" s="78"/>
      <c r="AL439" s="654"/>
      <c r="AM439" s="78"/>
      <c r="AN439" s="587">
        <f t="shared" si="100"/>
        <v>1</v>
      </c>
    </row>
    <row r="440" spans="1:40" s="589" customFormat="1" ht="13.2" hidden="1" customHeight="1" x14ac:dyDescent="0.25">
      <c r="A440" s="78">
        <v>3</v>
      </c>
      <c r="B440" s="588" t="s">
        <v>140</v>
      </c>
      <c r="C440" s="593">
        <f t="shared" si="112"/>
        <v>16</v>
      </c>
      <c r="D440" s="78">
        <f t="shared" si="112"/>
        <v>13</v>
      </c>
      <c r="E440" s="75">
        <v>3</v>
      </c>
      <c r="F440" s="160">
        <f t="shared" si="101"/>
        <v>10</v>
      </c>
      <c r="G440" s="75">
        <v>0</v>
      </c>
      <c r="H440" s="75">
        <v>0</v>
      </c>
      <c r="I440" s="75"/>
      <c r="J440" s="75"/>
      <c r="K440" s="75">
        <v>2</v>
      </c>
      <c r="L440" s="78">
        <v>8</v>
      </c>
      <c r="M440" s="75">
        <v>8</v>
      </c>
      <c r="N440" s="75"/>
      <c r="O440" s="175">
        <v>0.1</v>
      </c>
      <c r="P440" s="78">
        <f t="shared" si="102"/>
        <v>1</v>
      </c>
      <c r="Q440" s="646">
        <f t="shared" si="103"/>
        <v>1</v>
      </c>
      <c r="R440" s="175">
        <v>0.5</v>
      </c>
      <c r="S440" s="78">
        <f t="shared" si="108"/>
        <v>5</v>
      </c>
      <c r="T440" s="646">
        <f t="shared" si="109"/>
        <v>5</v>
      </c>
      <c r="U440" s="175">
        <v>0.4</v>
      </c>
      <c r="V440" s="78">
        <f t="shared" si="110"/>
        <v>4</v>
      </c>
      <c r="W440" s="646">
        <f t="shared" si="111"/>
        <v>7</v>
      </c>
      <c r="X440" s="74">
        <v>0.8</v>
      </c>
      <c r="Y440" s="75">
        <v>8</v>
      </c>
      <c r="Z440" s="75">
        <v>0</v>
      </c>
      <c r="AA440" s="160">
        <f t="shared" si="104"/>
        <v>0</v>
      </c>
      <c r="AB440" s="78">
        <v>0</v>
      </c>
      <c r="AC440" s="654">
        <v>0</v>
      </c>
      <c r="AD440" s="160">
        <f t="shared" si="105"/>
        <v>0</v>
      </c>
      <c r="AE440" s="75"/>
      <c r="AF440" s="655"/>
      <c r="AG440" s="160">
        <f t="shared" si="106"/>
        <v>0</v>
      </c>
      <c r="AH440" s="75"/>
      <c r="AI440" s="655"/>
      <c r="AJ440" s="160">
        <f t="shared" si="107"/>
        <v>0</v>
      </c>
      <c r="AK440" s="78"/>
      <c r="AL440" s="654"/>
      <c r="AM440" s="78"/>
      <c r="AN440" s="587">
        <f t="shared" si="100"/>
        <v>0</v>
      </c>
    </row>
    <row r="441" spans="1:40" s="589" customFormat="1" ht="13.2" hidden="1" customHeight="1" x14ac:dyDescent="0.25">
      <c r="A441" s="78">
        <v>4</v>
      </c>
      <c r="B441" s="588" t="s">
        <v>151</v>
      </c>
      <c r="C441" s="593">
        <f t="shared" si="112"/>
        <v>110</v>
      </c>
      <c r="D441" s="78">
        <f t="shared" si="112"/>
        <v>96</v>
      </c>
      <c r="E441" s="75">
        <v>14</v>
      </c>
      <c r="F441" s="160">
        <f t="shared" si="101"/>
        <v>82</v>
      </c>
      <c r="G441" s="75">
        <v>0</v>
      </c>
      <c r="H441" s="75">
        <v>0</v>
      </c>
      <c r="I441" s="75"/>
      <c r="J441" s="75"/>
      <c r="K441" s="75">
        <v>49</v>
      </c>
      <c r="L441" s="78">
        <v>33</v>
      </c>
      <c r="M441" s="75">
        <v>33</v>
      </c>
      <c r="N441" s="75"/>
      <c r="O441" s="175">
        <v>0.1</v>
      </c>
      <c r="P441" s="78">
        <f t="shared" si="102"/>
        <v>8.2000000000000011</v>
      </c>
      <c r="Q441" s="646">
        <f t="shared" si="103"/>
        <v>8.2000000000000011</v>
      </c>
      <c r="R441" s="175">
        <v>0.5</v>
      </c>
      <c r="S441" s="78">
        <f t="shared" si="108"/>
        <v>41</v>
      </c>
      <c r="T441" s="646">
        <f t="shared" si="109"/>
        <v>41</v>
      </c>
      <c r="U441" s="175">
        <v>0.4</v>
      </c>
      <c r="V441" s="78">
        <f t="shared" si="110"/>
        <v>32.800000000000004</v>
      </c>
      <c r="W441" s="646">
        <f t="shared" si="111"/>
        <v>24.800000000000004</v>
      </c>
      <c r="X441" s="74">
        <v>0.38</v>
      </c>
      <c r="Y441" s="75">
        <v>33</v>
      </c>
      <c r="Z441" s="75">
        <v>0</v>
      </c>
      <c r="AA441" s="160">
        <f t="shared" si="104"/>
        <v>0</v>
      </c>
      <c r="AB441" s="78">
        <v>0</v>
      </c>
      <c r="AC441" s="654">
        <v>0</v>
      </c>
      <c r="AD441" s="160">
        <f t="shared" si="105"/>
        <v>1</v>
      </c>
      <c r="AE441" s="75">
        <v>1</v>
      </c>
      <c r="AF441" s="655"/>
      <c r="AG441" s="160">
        <f t="shared" si="106"/>
        <v>1</v>
      </c>
      <c r="AH441" s="75"/>
      <c r="AI441" s="655">
        <v>1</v>
      </c>
      <c r="AJ441" s="160">
        <f t="shared" si="107"/>
        <v>0</v>
      </c>
      <c r="AK441" s="78"/>
      <c r="AL441" s="654"/>
      <c r="AM441" s="78"/>
      <c r="AN441" s="587">
        <f t="shared" si="100"/>
        <v>2</v>
      </c>
    </row>
    <row r="442" spans="1:40" s="589" customFormat="1" ht="13.2" hidden="1" customHeight="1" x14ac:dyDescent="0.25">
      <c r="A442" s="78">
        <v>5</v>
      </c>
      <c r="B442" s="588" t="s">
        <v>790</v>
      </c>
      <c r="C442" s="593">
        <f t="shared" si="112"/>
        <v>15</v>
      </c>
      <c r="D442" s="78">
        <f t="shared" si="112"/>
        <v>14</v>
      </c>
      <c r="E442" s="75">
        <v>1</v>
      </c>
      <c r="F442" s="160">
        <f t="shared" si="101"/>
        <v>13</v>
      </c>
      <c r="G442" s="75">
        <v>0</v>
      </c>
      <c r="H442" s="75">
        <v>0</v>
      </c>
      <c r="I442" s="75"/>
      <c r="J442" s="75"/>
      <c r="K442" s="75">
        <v>3</v>
      </c>
      <c r="L442" s="78">
        <v>10</v>
      </c>
      <c r="M442" s="75">
        <v>10</v>
      </c>
      <c r="N442" s="75"/>
      <c r="O442" s="175">
        <v>0.1</v>
      </c>
      <c r="P442" s="78">
        <f t="shared" si="102"/>
        <v>1.3</v>
      </c>
      <c r="Q442" s="646">
        <f t="shared" si="103"/>
        <v>1.3</v>
      </c>
      <c r="R442" s="175">
        <v>0.5</v>
      </c>
      <c r="S442" s="78">
        <f t="shared" si="108"/>
        <v>6.5</v>
      </c>
      <c r="T442" s="646">
        <f t="shared" si="109"/>
        <v>6.5</v>
      </c>
      <c r="U442" s="175">
        <v>0.4</v>
      </c>
      <c r="V442" s="78">
        <f t="shared" si="110"/>
        <v>5.2</v>
      </c>
      <c r="W442" s="646">
        <f t="shared" si="111"/>
        <v>8.6999999999999993</v>
      </c>
      <c r="X442" s="74">
        <v>0.7</v>
      </c>
      <c r="Y442" s="75">
        <v>9</v>
      </c>
      <c r="Z442" s="75">
        <v>-1</v>
      </c>
      <c r="AA442" s="160">
        <f t="shared" si="104"/>
        <v>0</v>
      </c>
      <c r="AB442" s="78">
        <v>0</v>
      </c>
      <c r="AC442" s="654">
        <v>0</v>
      </c>
      <c r="AD442" s="160">
        <f t="shared" si="105"/>
        <v>0</v>
      </c>
      <c r="AE442" s="75"/>
      <c r="AF442" s="655"/>
      <c r="AG442" s="160">
        <f t="shared" si="106"/>
        <v>1</v>
      </c>
      <c r="AH442" s="75"/>
      <c r="AI442" s="655">
        <v>1</v>
      </c>
      <c r="AJ442" s="160">
        <f t="shared" si="107"/>
        <v>0</v>
      </c>
      <c r="AK442" s="78"/>
      <c r="AL442" s="654"/>
      <c r="AM442" s="78"/>
      <c r="AN442" s="587">
        <f t="shared" si="100"/>
        <v>1</v>
      </c>
    </row>
    <row r="443" spans="1:40" s="589" customFormat="1" ht="13.2" hidden="1" customHeight="1" x14ac:dyDescent="0.25">
      <c r="A443" s="78">
        <v>6</v>
      </c>
      <c r="B443" s="588" t="s">
        <v>737</v>
      </c>
      <c r="C443" s="593">
        <f t="shared" si="112"/>
        <v>14</v>
      </c>
      <c r="D443" s="78">
        <f t="shared" si="112"/>
        <v>12</v>
      </c>
      <c r="E443" s="75">
        <v>2</v>
      </c>
      <c r="F443" s="160">
        <f t="shared" si="101"/>
        <v>10</v>
      </c>
      <c r="G443" s="75">
        <v>0</v>
      </c>
      <c r="H443" s="75">
        <v>0</v>
      </c>
      <c r="I443" s="75"/>
      <c r="J443" s="75"/>
      <c r="K443" s="75">
        <v>3</v>
      </c>
      <c r="L443" s="78">
        <v>7</v>
      </c>
      <c r="M443" s="75">
        <v>7</v>
      </c>
      <c r="N443" s="75"/>
      <c r="O443" s="175">
        <v>0.1</v>
      </c>
      <c r="P443" s="78">
        <f t="shared" si="102"/>
        <v>1</v>
      </c>
      <c r="Q443" s="646">
        <f t="shared" si="103"/>
        <v>1</v>
      </c>
      <c r="R443" s="175">
        <v>0.5</v>
      </c>
      <c r="S443" s="78">
        <f t="shared" si="108"/>
        <v>5</v>
      </c>
      <c r="T443" s="646">
        <f t="shared" si="109"/>
        <v>5</v>
      </c>
      <c r="U443" s="175">
        <v>0.4</v>
      </c>
      <c r="V443" s="78">
        <f t="shared" si="110"/>
        <v>4</v>
      </c>
      <c r="W443" s="646">
        <f t="shared" si="111"/>
        <v>6</v>
      </c>
      <c r="X443" s="74">
        <v>0.7</v>
      </c>
      <c r="Y443" s="75">
        <v>7</v>
      </c>
      <c r="Z443" s="75">
        <v>0</v>
      </c>
      <c r="AA443" s="160">
        <f t="shared" si="104"/>
        <v>0</v>
      </c>
      <c r="AB443" s="78">
        <v>0</v>
      </c>
      <c r="AC443" s="654">
        <v>0</v>
      </c>
      <c r="AD443" s="160">
        <f t="shared" si="105"/>
        <v>0</v>
      </c>
      <c r="AE443" s="75"/>
      <c r="AF443" s="655"/>
      <c r="AG443" s="160">
        <f t="shared" si="106"/>
        <v>0</v>
      </c>
      <c r="AH443" s="75"/>
      <c r="AI443" s="655"/>
      <c r="AJ443" s="160">
        <f t="shared" si="107"/>
        <v>0</v>
      </c>
      <c r="AK443" s="78"/>
      <c r="AL443" s="654"/>
      <c r="AM443" s="78"/>
      <c r="AN443" s="587">
        <f t="shared" si="100"/>
        <v>0</v>
      </c>
    </row>
    <row r="444" spans="1:40" s="589" customFormat="1" ht="13.2" hidden="1" customHeight="1" x14ac:dyDescent="0.25">
      <c r="A444" s="78">
        <v>7</v>
      </c>
      <c r="B444" s="588" t="s">
        <v>754</v>
      </c>
      <c r="C444" s="593">
        <f t="shared" si="112"/>
        <v>0</v>
      </c>
      <c r="D444" s="78">
        <f t="shared" si="112"/>
        <v>0</v>
      </c>
      <c r="E444" s="75"/>
      <c r="F444" s="160">
        <f t="shared" si="101"/>
        <v>0</v>
      </c>
      <c r="G444" s="75">
        <v>0</v>
      </c>
      <c r="H444" s="75">
        <v>0</v>
      </c>
      <c r="I444" s="75"/>
      <c r="J444" s="75"/>
      <c r="K444" s="75"/>
      <c r="L444" s="78">
        <v>0</v>
      </c>
      <c r="M444" s="75"/>
      <c r="N444" s="75"/>
      <c r="O444" s="175">
        <v>0.1</v>
      </c>
      <c r="P444" s="78">
        <f t="shared" si="102"/>
        <v>0</v>
      </c>
      <c r="Q444" s="646">
        <f t="shared" si="103"/>
        <v>0</v>
      </c>
      <c r="R444" s="175">
        <v>0.5</v>
      </c>
      <c r="S444" s="78">
        <f t="shared" si="108"/>
        <v>0</v>
      </c>
      <c r="T444" s="646">
        <f t="shared" si="109"/>
        <v>0</v>
      </c>
      <c r="U444" s="175">
        <v>0.4</v>
      </c>
      <c r="V444" s="78">
        <f t="shared" si="110"/>
        <v>0</v>
      </c>
      <c r="W444" s="646">
        <f t="shared" si="111"/>
        <v>0</v>
      </c>
      <c r="X444" s="74"/>
      <c r="Y444" s="75"/>
      <c r="Z444" s="75"/>
      <c r="AA444" s="160">
        <f t="shared" si="104"/>
        <v>0</v>
      </c>
      <c r="AB444" s="78">
        <v>0</v>
      </c>
      <c r="AC444" s="654">
        <v>0</v>
      </c>
      <c r="AD444" s="160">
        <f t="shared" si="105"/>
        <v>0</v>
      </c>
      <c r="AE444" s="75"/>
      <c r="AF444" s="655"/>
      <c r="AG444" s="160">
        <f t="shared" si="106"/>
        <v>0</v>
      </c>
      <c r="AH444" s="75"/>
      <c r="AI444" s="655"/>
      <c r="AJ444" s="160">
        <f t="shared" si="107"/>
        <v>0</v>
      </c>
      <c r="AK444" s="78"/>
      <c r="AL444" s="654"/>
      <c r="AM444" s="78"/>
      <c r="AN444" s="587">
        <f t="shared" si="100"/>
        <v>0</v>
      </c>
    </row>
    <row r="445" spans="1:40" s="589" customFormat="1" ht="13.2" hidden="1" customHeight="1" x14ac:dyDescent="0.25">
      <c r="A445" s="78">
        <v>8</v>
      </c>
      <c r="B445" s="588" t="s">
        <v>727</v>
      </c>
      <c r="C445" s="593">
        <f t="shared" si="112"/>
        <v>8</v>
      </c>
      <c r="D445" s="78">
        <f t="shared" si="112"/>
        <v>4</v>
      </c>
      <c r="E445" s="75">
        <v>4</v>
      </c>
      <c r="F445" s="160">
        <f t="shared" si="101"/>
        <v>0</v>
      </c>
      <c r="G445" s="75">
        <v>0</v>
      </c>
      <c r="H445" s="75">
        <v>0</v>
      </c>
      <c r="I445" s="75"/>
      <c r="J445" s="75"/>
      <c r="K445" s="75">
        <v>0</v>
      </c>
      <c r="L445" s="78">
        <v>0</v>
      </c>
      <c r="M445" s="75">
        <v>0</v>
      </c>
      <c r="N445" s="75"/>
      <c r="O445" s="175">
        <v>0.1</v>
      </c>
      <c r="P445" s="78">
        <f t="shared" si="102"/>
        <v>0</v>
      </c>
      <c r="Q445" s="646">
        <f t="shared" si="103"/>
        <v>0</v>
      </c>
      <c r="R445" s="175">
        <v>0.5</v>
      </c>
      <c r="S445" s="78">
        <f t="shared" si="108"/>
        <v>0</v>
      </c>
      <c r="T445" s="646">
        <f t="shared" si="109"/>
        <v>0</v>
      </c>
      <c r="U445" s="175">
        <v>0.4</v>
      </c>
      <c r="V445" s="78">
        <f t="shared" si="110"/>
        <v>0</v>
      </c>
      <c r="W445" s="646">
        <f t="shared" si="111"/>
        <v>0</v>
      </c>
      <c r="X445" s="74"/>
      <c r="Y445" s="75"/>
      <c r="Z445" s="75"/>
      <c r="AA445" s="160">
        <f t="shared" si="104"/>
        <v>0</v>
      </c>
      <c r="AB445" s="78">
        <v>0</v>
      </c>
      <c r="AC445" s="654">
        <v>0</v>
      </c>
      <c r="AD445" s="160">
        <f t="shared" si="105"/>
        <v>1</v>
      </c>
      <c r="AE445" s="75">
        <v>1</v>
      </c>
      <c r="AF445" s="655"/>
      <c r="AG445" s="160">
        <f t="shared" si="106"/>
        <v>0</v>
      </c>
      <c r="AH445" s="75"/>
      <c r="AI445" s="655"/>
      <c r="AJ445" s="160">
        <f t="shared" si="107"/>
        <v>0</v>
      </c>
      <c r="AK445" s="78"/>
      <c r="AL445" s="654"/>
      <c r="AM445" s="78"/>
      <c r="AN445" s="587">
        <f t="shared" si="100"/>
        <v>1</v>
      </c>
    </row>
    <row r="446" spans="1:40" s="589" customFormat="1" ht="13.2" hidden="1" customHeight="1" x14ac:dyDescent="0.25">
      <c r="A446" s="78">
        <v>9</v>
      </c>
      <c r="B446" s="588" t="s">
        <v>802</v>
      </c>
      <c r="C446" s="593">
        <f t="shared" si="112"/>
        <v>5</v>
      </c>
      <c r="D446" s="78">
        <f t="shared" si="112"/>
        <v>4</v>
      </c>
      <c r="E446" s="75">
        <v>1</v>
      </c>
      <c r="F446" s="160">
        <f t="shared" si="101"/>
        <v>3</v>
      </c>
      <c r="G446" s="75">
        <v>0</v>
      </c>
      <c r="H446" s="75">
        <v>0</v>
      </c>
      <c r="I446" s="75"/>
      <c r="J446" s="75"/>
      <c r="K446" s="75">
        <v>1</v>
      </c>
      <c r="L446" s="78">
        <v>2</v>
      </c>
      <c r="M446" s="75">
        <v>2</v>
      </c>
      <c r="N446" s="75"/>
      <c r="O446" s="175">
        <v>0.1</v>
      </c>
      <c r="P446" s="78">
        <f t="shared" si="102"/>
        <v>0.30000000000000004</v>
      </c>
      <c r="Q446" s="646">
        <f t="shared" si="103"/>
        <v>0.30000000000000004</v>
      </c>
      <c r="R446" s="175">
        <v>0.5</v>
      </c>
      <c r="S446" s="78">
        <f t="shared" si="108"/>
        <v>1.5</v>
      </c>
      <c r="T446" s="646">
        <f t="shared" si="109"/>
        <v>1.5</v>
      </c>
      <c r="U446" s="175">
        <v>0.4</v>
      </c>
      <c r="V446" s="78">
        <f t="shared" si="110"/>
        <v>1.2000000000000002</v>
      </c>
      <c r="W446" s="646">
        <f t="shared" si="111"/>
        <v>1.7000000000000002</v>
      </c>
      <c r="X446" s="74">
        <v>0.67</v>
      </c>
      <c r="Y446" s="75">
        <v>2</v>
      </c>
      <c r="Z446" s="75">
        <v>0</v>
      </c>
      <c r="AA446" s="160">
        <f t="shared" si="104"/>
        <v>0</v>
      </c>
      <c r="AB446" s="78">
        <v>0</v>
      </c>
      <c r="AC446" s="654">
        <v>0</v>
      </c>
      <c r="AD446" s="160">
        <f t="shared" si="105"/>
        <v>1</v>
      </c>
      <c r="AE446" s="75">
        <v>1</v>
      </c>
      <c r="AF446" s="655"/>
      <c r="AG446" s="160">
        <f t="shared" si="106"/>
        <v>0</v>
      </c>
      <c r="AH446" s="75"/>
      <c r="AI446" s="655"/>
      <c r="AJ446" s="160">
        <f t="shared" si="107"/>
        <v>0</v>
      </c>
      <c r="AK446" s="78"/>
      <c r="AL446" s="654"/>
      <c r="AM446" s="78"/>
      <c r="AN446" s="587">
        <f t="shared" si="100"/>
        <v>1</v>
      </c>
    </row>
    <row r="447" spans="1:40" s="589" customFormat="1" ht="13.2" hidden="1" customHeight="1" x14ac:dyDescent="0.25">
      <c r="A447" s="78">
        <v>10</v>
      </c>
      <c r="B447" s="588" t="s">
        <v>877</v>
      </c>
      <c r="C447" s="593">
        <f t="shared" si="112"/>
        <v>0</v>
      </c>
      <c r="D447" s="78">
        <f t="shared" si="112"/>
        <v>0</v>
      </c>
      <c r="E447" s="75"/>
      <c r="F447" s="160">
        <f t="shared" si="101"/>
        <v>0</v>
      </c>
      <c r="G447" s="75">
        <v>0</v>
      </c>
      <c r="H447" s="75">
        <v>0</v>
      </c>
      <c r="I447" s="75"/>
      <c r="J447" s="75"/>
      <c r="K447" s="75"/>
      <c r="L447" s="78">
        <v>0</v>
      </c>
      <c r="M447" s="75"/>
      <c r="N447" s="75"/>
      <c r="O447" s="175">
        <v>0.1</v>
      </c>
      <c r="P447" s="78">
        <f t="shared" si="102"/>
        <v>0</v>
      </c>
      <c r="Q447" s="646">
        <f t="shared" si="103"/>
        <v>0</v>
      </c>
      <c r="R447" s="175">
        <v>0.5</v>
      </c>
      <c r="S447" s="78">
        <f t="shared" si="108"/>
        <v>0</v>
      </c>
      <c r="T447" s="646">
        <f t="shared" si="109"/>
        <v>0</v>
      </c>
      <c r="U447" s="175">
        <v>0.4</v>
      </c>
      <c r="V447" s="78">
        <f t="shared" si="110"/>
        <v>0</v>
      </c>
      <c r="W447" s="646">
        <f t="shared" si="111"/>
        <v>0</v>
      </c>
      <c r="X447" s="74"/>
      <c r="Y447" s="75"/>
      <c r="Z447" s="75"/>
      <c r="AA447" s="160">
        <f t="shared" si="104"/>
        <v>0</v>
      </c>
      <c r="AB447" s="78">
        <v>0</v>
      </c>
      <c r="AC447" s="654">
        <v>0</v>
      </c>
      <c r="AD447" s="160">
        <f t="shared" si="105"/>
        <v>0</v>
      </c>
      <c r="AE447" s="75"/>
      <c r="AF447" s="655"/>
      <c r="AG447" s="160">
        <f t="shared" si="106"/>
        <v>0</v>
      </c>
      <c r="AH447" s="75"/>
      <c r="AI447" s="655"/>
      <c r="AJ447" s="160">
        <f t="shared" si="107"/>
        <v>0</v>
      </c>
      <c r="AK447" s="78"/>
      <c r="AL447" s="654"/>
      <c r="AM447" s="78"/>
      <c r="AN447" s="587">
        <f t="shared" si="100"/>
        <v>0</v>
      </c>
    </row>
    <row r="448" spans="1:40" s="589" customFormat="1" ht="13.2" hidden="1" customHeight="1" x14ac:dyDescent="0.25">
      <c r="A448" s="78">
        <v>11</v>
      </c>
      <c r="B448" s="588" t="s">
        <v>738</v>
      </c>
      <c r="C448" s="593">
        <f t="shared" si="112"/>
        <v>0</v>
      </c>
      <c r="D448" s="78">
        <f t="shared" si="112"/>
        <v>0</v>
      </c>
      <c r="E448" s="75"/>
      <c r="F448" s="160">
        <f t="shared" si="101"/>
        <v>0</v>
      </c>
      <c r="G448" s="75">
        <v>0</v>
      </c>
      <c r="H448" s="75">
        <v>0</v>
      </c>
      <c r="I448" s="75"/>
      <c r="J448" s="75"/>
      <c r="K448" s="75"/>
      <c r="L448" s="78">
        <v>0</v>
      </c>
      <c r="M448" s="75"/>
      <c r="N448" s="75"/>
      <c r="O448" s="175">
        <v>0.1</v>
      </c>
      <c r="P448" s="78">
        <f t="shared" si="102"/>
        <v>0</v>
      </c>
      <c r="Q448" s="646">
        <f t="shared" si="103"/>
        <v>0</v>
      </c>
      <c r="R448" s="175">
        <v>0.5</v>
      </c>
      <c r="S448" s="78">
        <f t="shared" si="108"/>
        <v>0</v>
      </c>
      <c r="T448" s="646">
        <f t="shared" si="109"/>
        <v>0</v>
      </c>
      <c r="U448" s="175">
        <v>0.4</v>
      </c>
      <c r="V448" s="78">
        <f t="shared" si="110"/>
        <v>0</v>
      </c>
      <c r="W448" s="646">
        <f t="shared" si="111"/>
        <v>0</v>
      </c>
      <c r="X448" s="74"/>
      <c r="Y448" s="75"/>
      <c r="Z448" s="75"/>
      <c r="AA448" s="160">
        <f t="shared" si="104"/>
        <v>0</v>
      </c>
      <c r="AB448" s="78">
        <v>0</v>
      </c>
      <c r="AC448" s="654">
        <v>0</v>
      </c>
      <c r="AD448" s="160">
        <f t="shared" si="105"/>
        <v>0</v>
      </c>
      <c r="AE448" s="75"/>
      <c r="AF448" s="655"/>
      <c r="AG448" s="160">
        <f t="shared" si="106"/>
        <v>0</v>
      </c>
      <c r="AH448" s="75"/>
      <c r="AI448" s="655"/>
      <c r="AJ448" s="160">
        <f t="shared" si="107"/>
        <v>0</v>
      </c>
      <c r="AK448" s="78"/>
      <c r="AL448" s="654"/>
      <c r="AM448" s="78"/>
      <c r="AN448" s="587">
        <f t="shared" si="100"/>
        <v>0</v>
      </c>
    </row>
    <row r="449" spans="1:40" s="589" customFormat="1" ht="13.2" hidden="1" customHeight="1" x14ac:dyDescent="0.25">
      <c r="A449" s="78">
        <v>12</v>
      </c>
      <c r="B449" s="588" t="s">
        <v>728</v>
      </c>
      <c r="C449" s="593">
        <f t="shared" si="112"/>
        <v>0</v>
      </c>
      <c r="D449" s="78">
        <f t="shared" si="112"/>
        <v>0</v>
      </c>
      <c r="E449" s="75"/>
      <c r="F449" s="160">
        <f t="shared" si="101"/>
        <v>0</v>
      </c>
      <c r="G449" s="75">
        <v>0</v>
      </c>
      <c r="H449" s="75">
        <v>0</v>
      </c>
      <c r="I449" s="75"/>
      <c r="J449" s="75"/>
      <c r="K449" s="75"/>
      <c r="L449" s="78">
        <v>0</v>
      </c>
      <c r="M449" s="75"/>
      <c r="N449" s="75"/>
      <c r="O449" s="175">
        <v>0.1</v>
      </c>
      <c r="P449" s="78">
        <f t="shared" si="102"/>
        <v>0</v>
      </c>
      <c r="Q449" s="646">
        <f t="shared" si="103"/>
        <v>0</v>
      </c>
      <c r="R449" s="175">
        <v>0.5</v>
      </c>
      <c r="S449" s="78">
        <f t="shared" si="108"/>
        <v>0</v>
      </c>
      <c r="T449" s="646">
        <f t="shared" si="109"/>
        <v>0</v>
      </c>
      <c r="U449" s="175">
        <v>0.4</v>
      </c>
      <c r="V449" s="78">
        <f t="shared" si="110"/>
        <v>0</v>
      </c>
      <c r="W449" s="646">
        <f t="shared" si="111"/>
        <v>0</v>
      </c>
      <c r="X449" s="74"/>
      <c r="Y449" s="75"/>
      <c r="Z449" s="75"/>
      <c r="AA449" s="160">
        <f t="shared" si="104"/>
        <v>0</v>
      </c>
      <c r="AB449" s="78">
        <v>0</v>
      </c>
      <c r="AC449" s="654">
        <v>0</v>
      </c>
      <c r="AD449" s="160">
        <f t="shared" si="105"/>
        <v>0</v>
      </c>
      <c r="AE449" s="75"/>
      <c r="AF449" s="655"/>
      <c r="AG449" s="160">
        <f t="shared" si="106"/>
        <v>0</v>
      </c>
      <c r="AH449" s="75"/>
      <c r="AI449" s="655"/>
      <c r="AJ449" s="160">
        <f t="shared" si="107"/>
        <v>0</v>
      </c>
      <c r="AK449" s="78"/>
      <c r="AL449" s="654"/>
      <c r="AM449" s="78"/>
      <c r="AN449" s="587">
        <f t="shared" si="100"/>
        <v>0</v>
      </c>
    </row>
    <row r="450" spans="1:40" s="589" customFormat="1" ht="13.2" hidden="1" customHeight="1" x14ac:dyDescent="0.25">
      <c r="A450" s="78">
        <v>13</v>
      </c>
      <c r="B450" s="588" t="s">
        <v>807</v>
      </c>
      <c r="C450" s="593">
        <f t="shared" si="112"/>
        <v>0</v>
      </c>
      <c r="D450" s="78">
        <f t="shared" si="112"/>
        <v>0</v>
      </c>
      <c r="E450" s="75"/>
      <c r="F450" s="160">
        <f t="shared" si="101"/>
        <v>0</v>
      </c>
      <c r="G450" s="75">
        <v>0</v>
      </c>
      <c r="H450" s="75">
        <v>0</v>
      </c>
      <c r="I450" s="75"/>
      <c r="J450" s="75"/>
      <c r="K450" s="75"/>
      <c r="L450" s="78">
        <v>0</v>
      </c>
      <c r="M450" s="75"/>
      <c r="N450" s="75"/>
      <c r="O450" s="175">
        <v>0.1</v>
      </c>
      <c r="P450" s="78">
        <f t="shared" si="102"/>
        <v>0</v>
      </c>
      <c r="Q450" s="646">
        <f t="shared" si="103"/>
        <v>0</v>
      </c>
      <c r="R450" s="175">
        <v>0.5</v>
      </c>
      <c r="S450" s="78">
        <f t="shared" si="108"/>
        <v>0</v>
      </c>
      <c r="T450" s="646">
        <f t="shared" si="109"/>
        <v>0</v>
      </c>
      <c r="U450" s="175">
        <v>0.4</v>
      </c>
      <c r="V450" s="78">
        <f t="shared" si="110"/>
        <v>0</v>
      </c>
      <c r="W450" s="646">
        <f t="shared" si="111"/>
        <v>0</v>
      </c>
      <c r="X450" s="74"/>
      <c r="Y450" s="75"/>
      <c r="Z450" s="75"/>
      <c r="AA450" s="160">
        <f t="shared" si="104"/>
        <v>0</v>
      </c>
      <c r="AB450" s="78">
        <v>0</v>
      </c>
      <c r="AC450" s="654">
        <v>0</v>
      </c>
      <c r="AD450" s="160">
        <f t="shared" si="105"/>
        <v>0</v>
      </c>
      <c r="AE450" s="75"/>
      <c r="AF450" s="655"/>
      <c r="AG450" s="160">
        <f t="shared" si="106"/>
        <v>0</v>
      </c>
      <c r="AH450" s="75"/>
      <c r="AI450" s="655"/>
      <c r="AJ450" s="160">
        <f t="shared" si="107"/>
        <v>0</v>
      </c>
      <c r="AK450" s="78"/>
      <c r="AL450" s="654"/>
      <c r="AM450" s="78"/>
      <c r="AN450" s="587">
        <f t="shared" si="100"/>
        <v>0</v>
      </c>
    </row>
    <row r="451" spans="1:40" s="589" customFormat="1" ht="13.2" hidden="1" customHeight="1" x14ac:dyDescent="0.25">
      <c r="A451" s="78">
        <v>14</v>
      </c>
      <c r="B451" s="588" t="s">
        <v>726</v>
      </c>
      <c r="C451" s="593">
        <f t="shared" si="112"/>
        <v>5</v>
      </c>
      <c r="D451" s="78">
        <f t="shared" si="112"/>
        <v>4</v>
      </c>
      <c r="E451" s="75">
        <v>1</v>
      </c>
      <c r="F451" s="160">
        <f t="shared" si="101"/>
        <v>3</v>
      </c>
      <c r="G451" s="75">
        <v>0</v>
      </c>
      <c r="H451" s="75">
        <v>0</v>
      </c>
      <c r="I451" s="75"/>
      <c r="J451" s="75"/>
      <c r="K451" s="75">
        <v>3</v>
      </c>
      <c r="L451" s="78">
        <v>0</v>
      </c>
      <c r="M451" s="75">
        <v>0</v>
      </c>
      <c r="N451" s="75"/>
      <c r="O451" s="175">
        <v>0.1</v>
      </c>
      <c r="P451" s="78">
        <f t="shared" si="102"/>
        <v>0.30000000000000004</v>
      </c>
      <c r="Q451" s="646">
        <f t="shared" si="103"/>
        <v>0.30000000000000004</v>
      </c>
      <c r="R451" s="175">
        <v>0.5</v>
      </c>
      <c r="S451" s="78">
        <f t="shared" si="108"/>
        <v>1.5</v>
      </c>
      <c r="T451" s="646">
        <f t="shared" si="109"/>
        <v>1.5</v>
      </c>
      <c r="U451" s="175">
        <v>0.4</v>
      </c>
      <c r="V451" s="78">
        <f t="shared" si="110"/>
        <v>1.2000000000000002</v>
      </c>
      <c r="W451" s="646">
        <f t="shared" si="111"/>
        <v>-0.29999999999999982</v>
      </c>
      <c r="X451" s="74"/>
      <c r="Y451" s="75"/>
      <c r="Z451" s="75"/>
      <c r="AA451" s="160">
        <f t="shared" si="104"/>
        <v>0</v>
      </c>
      <c r="AB451" s="78">
        <v>0</v>
      </c>
      <c r="AC451" s="654">
        <v>0</v>
      </c>
      <c r="AD451" s="160">
        <f t="shared" si="105"/>
        <v>0</v>
      </c>
      <c r="AE451" s="75"/>
      <c r="AF451" s="655"/>
      <c r="AG451" s="160">
        <f t="shared" si="106"/>
        <v>0</v>
      </c>
      <c r="AH451" s="75"/>
      <c r="AI451" s="655"/>
      <c r="AJ451" s="160">
        <f t="shared" si="107"/>
        <v>0</v>
      </c>
      <c r="AK451" s="78"/>
      <c r="AL451" s="654"/>
      <c r="AM451" s="78"/>
      <c r="AN451" s="587">
        <f t="shared" si="100"/>
        <v>0</v>
      </c>
    </row>
    <row r="452" spans="1:40" s="589" customFormat="1" ht="13.2" hidden="1" customHeight="1" x14ac:dyDescent="0.25">
      <c r="A452" s="78">
        <v>15</v>
      </c>
      <c r="B452" s="588" t="s">
        <v>744</v>
      </c>
      <c r="C452" s="593">
        <f t="shared" si="112"/>
        <v>1</v>
      </c>
      <c r="D452" s="78">
        <f t="shared" si="112"/>
        <v>1</v>
      </c>
      <c r="E452" s="75">
        <v>0</v>
      </c>
      <c r="F452" s="160">
        <f t="shared" si="101"/>
        <v>1</v>
      </c>
      <c r="G452" s="75">
        <v>0</v>
      </c>
      <c r="H452" s="75">
        <v>0</v>
      </c>
      <c r="I452" s="75"/>
      <c r="J452" s="75"/>
      <c r="K452" s="75">
        <v>0</v>
      </c>
      <c r="L452" s="78">
        <v>1</v>
      </c>
      <c r="M452" s="75">
        <v>1</v>
      </c>
      <c r="N452" s="75"/>
      <c r="O452" s="175">
        <v>0.1</v>
      </c>
      <c r="P452" s="78">
        <f t="shared" si="102"/>
        <v>0.1</v>
      </c>
      <c r="Q452" s="646">
        <f t="shared" si="103"/>
        <v>0.1</v>
      </c>
      <c r="R452" s="175">
        <v>0.5</v>
      </c>
      <c r="S452" s="78">
        <f t="shared" si="108"/>
        <v>0.5</v>
      </c>
      <c r="T452" s="646">
        <f t="shared" si="109"/>
        <v>0.5</v>
      </c>
      <c r="U452" s="175">
        <v>0.4</v>
      </c>
      <c r="V452" s="78">
        <f t="shared" si="110"/>
        <v>0.4</v>
      </c>
      <c r="W452" s="646">
        <f t="shared" si="111"/>
        <v>0.9</v>
      </c>
      <c r="X452" s="74">
        <v>1</v>
      </c>
      <c r="Y452" s="75">
        <v>1</v>
      </c>
      <c r="Z452" s="75">
        <v>0</v>
      </c>
      <c r="AA452" s="160">
        <f t="shared" si="104"/>
        <v>0</v>
      </c>
      <c r="AB452" s="78">
        <v>0</v>
      </c>
      <c r="AC452" s="654">
        <v>0</v>
      </c>
      <c r="AD452" s="160">
        <f t="shared" si="105"/>
        <v>0</v>
      </c>
      <c r="AE452" s="75"/>
      <c r="AF452" s="655"/>
      <c r="AG452" s="160">
        <f t="shared" si="106"/>
        <v>0</v>
      </c>
      <c r="AH452" s="75"/>
      <c r="AI452" s="655"/>
      <c r="AJ452" s="160">
        <f t="shared" si="107"/>
        <v>0</v>
      </c>
      <c r="AK452" s="78"/>
      <c r="AL452" s="654"/>
      <c r="AM452" s="78"/>
      <c r="AN452" s="587">
        <f t="shared" si="100"/>
        <v>0</v>
      </c>
    </row>
    <row r="453" spans="1:40" s="589" customFormat="1" ht="13.2" hidden="1" customHeight="1" x14ac:dyDescent="0.25">
      <c r="A453" s="78">
        <v>16</v>
      </c>
      <c r="B453" s="588" t="s">
        <v>763</v>
      </c>
      <c r="C453" s="593">
        <f t="shared" si="112"/>
        <v>0</v>
      </c>
      <c r="D453" s="78">
        <f t="shared" si="112"/>
        <v>0</v>
      </c>
      <c r="E453" s="75"/>
      <c r="F453" s="160">
        <f t="shared" si="101"/>
        <v>0</v>
      </c>
      <c r="G453" s="75"/>
      <c r="H453" s="75"/>
      <c r="I453" s="75"/>
      <c r="J453" s="75"/>
      <c r="K453" s="75"/>
      <c r="L453" s="78">
        <v>0</v>
      </c>
      <c r="M453" s="75"/>
      <c r="N453" s="75"/>
      <c r="O453" s="175">
        <v>0.1</v>
      </c>
      <c r="P453" s="78">
        <f t="shared" si="102"/>
        <v>0</v>
      </c>
      <c r="Q453" s="646">
        <f t="shared" si="103"/>
        <v>0</v>
      </c>
      <c r="R453" s="175">
        <v>0.5</v>
      </c>
      <c r="S453" s="78">
        <f t="shared" si="108"/>
        <v>0</v>
      </c>
      <c r="T453" s="646">
        <f t="shared" si="109"/>
        <v>0</v>
      </c>
      <c r="U453" s="175">
        <v>0.4</v>
      </c>
      <c r="V453" s="78">
        <f t="shared" si="110"/>
        <v>0</v>
      </c>
      <c r="W453" s="646">
        <f t="shared" si="111"/>
        <v>0</v>
      </c>
      <c r="X453" s="74"/>
      <c r="Y453" s="75"/>
      <c r="Z453" s="75"/>
      <c r="AA453" s="160">
        <f t="shared" si="104"/>
        <v>0</v>
      </c>
      <c r="AB453" s="78">
        <v>0</v>
      </c>
      <c r="AC453" s="654">
        <v>0</v>
      </c>
      <c r="AD453" s="160">
        <f t="shared" si="105"/>
        <v>0</v>
      </c>
      <c r="AE453" s="75"/>
      <c r="AF453" s="655"/>
      <c r="AG453" s="160">
        <f t="shared" si="106"/>
        <v>0</v>
      </c>
      <c r="AH453" s="75"/>
      <c r="AI453" s="655"/>
      <c r="AJ453" s="160">
        <f t="shared" si="107"/>
        <v>0</v>
      </c>
      <c r="AK453" s="78"/>
      <c r="AL453" s="654"/>
      <c r="AM453" s="78"/>
      <c r="AN453" s="587">
        <f t="shared" si="100"/>
        <v>0</v>
      </c>
    </row>
    <row r="454" spans="1:40" s="589" customFormat="1" ht="26.4" hidden="1" customHeight="1" x14ac:dyDescent="0.25">
      <c r="A454" s="78">
        <v>17</v>
      </c>
      <c r="B454" s="588" t="s">
        <v>878</v>
      </c>
      <c r="C454" s="593">
        <f t="shared" si="112"/>
        <v>2</v>
      </c>
      <c r="D454" s="78">
        <f t="shared" si="112"/>
        <v>1</v>
      </c>
      <c r="E454" s="75">
        <v>1</v>
      </c>
      <c r="F454" s="160">
        <f t="shared" si="101"/>
        <v>0</v>
      </c>
      <c r="G454" s="75"/>
      <c r="H454" s="75"/>
      <c r="I454" s="75"/>
      <c r="J454" s="75"/>
      <c r="K454" s="75"/>
      <c r="L454" s="78">
        <v>0</v>
      </c>
      <c r="M454" s="75"/>
      <c r="N454" s="75"/>
      <c r="O454" s="175">
        <v>0.1</v>
      </c>
      <c r="P454" s="78">
        <f t="shared" si="102"/>
        <v>0</v>
      </c>
      <c r="Q454" s="646">
        <f t="shared" si="103"/>
        <v>0</v>
      </c>
      <c r="R454" s="175">
        <v>0.5</v>
      </c>
      <c r="S454" s="78">
        <f t="shared" si="108"/>
        <v>0</v>
      </c>
      <c r="T454" s="646">
        <f t="shared" si="109"/>
        <v>0</v>
      </c>
      <c r="U454" s="175">
        <v>0.4</v>
      </c>
      <c r="V454" s="78">
        <f t="shared" si="110"/>
        <v>0</v>
      </c>
      <c r="W454" s="646">
        <f t="shared" si="111"/>
        <v>0</v>
      </c>
      <c r="X454" s="74"/>
      <c r="Y454" s="75"/>
      <c r="Z454" s="75"/>
      <c r="AA454" s="160">
        <f t="shared" si="104"/>
        <v>0</v>
      </c>
      <c r="AB454" s="78">
        <v>0</v>
      </c>
      <c r="AC454" s="654">
        <v>0</v>
      </c>
      <c r="AD454" s="160">
        <f t="shared" si="105"/>
        <v>0</v>
      </c>
      <c r="AE454" s="75"/>
      <c r="AF454" s="655"/>
      <c r="AG454" s="160">
        <f t="shared" si="106"/>
        <v>0</v>
      </c>
      <c r="AH454" s="75"/>
      <c r="AI454" s="655"/>
      <c r="AJ454" s="160">
        <f t="shared" si="107"/>
        <v>0</v>
      </c>
      <c r="AK454" s="78"/>
      <c r="AL454" s="654"/>
      <c r="AM454" s="78"/>
      <c r="AN454" s="587">
        <f t="shared" si="100"/>
        <v>0</v>
      </c>
    </row>
    <row r="455" spans="1:40" s="589" customFormat="1" ht="13.2" hidden="1" customHeight="1" x14ac:dyDescent="0.25">
      <c r="A455" s="78">
        <v>18</v>
      </c>
      <c r="B455" s="588" t="s">
        <v>750</v>
      </c>
      <c r="C455" s="593">
        <f t="shared" si="112"/>
        <v>12</v>
      </c>
      <c r="D455" s="78">
        <f t="shared" si="112"/>
        <v>10</v>
      </c>
      <c r="E455" s="75">
        <v>2</v>
      </c>
      <c r="F455" s="160">
        <f t="shared" si="101"/>
        <v>8</v>
      </c>
      <c r="G455" s="75">
        <v>0</v>
      </c>
      <c r="H455" s="75">
        <v>0</v>
      </c>
      <c r="I455" s="75"/>
      <c r="J455" s="75"/>
      <c r="K455" s="75">
        <v>8</v>
      </c>
      <c r="L455" s="78">
        <v>0</v>
      </c>
      <c r="M455" s="75">
        <v>0</v>
      </c>
      <c r="N455" s="75"/>
      <c r="O455" s="175">
        <v>0.1</v>
      </c>
      <c r="P455" s="78">
        <f t="shared" si="102"/>
        <v>0.8</v>
      </c>
      <c r="Q455" s="646">
        <f t="shared" si="103"/>
        <v>0.8</v>
      </c>
      <c r="R455" s="175">
        <v>0.5</v>
      </c>
      <c r="S455" s="78">
        <f t="shared" si="108"/>
        <v>4</v>
      </c>
      <c r="T455" s="646">
        <f t="shared" si="109"/>
        <v>4</v>
      </c>
      <c r="U455" s="175">
        <v>0.4</v>
      </c>
      <c r="V455" s="78">
        <f t="shared" si="110"/>
        <v>3.2</v>
      </c>
      <c r="W455" s="646">
        <f t="shared" si="111"/>
        <v>-0.79999999999999982</v>
      </c>
      <c r="X455" s="74"/>
      <c r="Y455" s="75"/>
      <c r="Z455" s="75"/>
      <c r="AA455" s="160">
        <f t="shared" si="104"/>
        <v>0</v>
      </c>
      <c r="AB455" s="78">
        <v>0</v>
      </c>
      <c r="AC455" s="654">
        <v>0</v>
      </c>
      <c r="AD455" s="160">
        <f t="shared" si="105"/>
        <v>0</v>
      </c>
      <c r="AE455" s="75"/>
      <c r="AF455" s="655"/>
      <c r="AG455" s="160">
        <f t="shared" si="106"/>
        <v>0</v>
      </c>
      <c r="AH455" s="75"/>
      <c r="AI455" s="655"/>
      <c r="AJ455" s="160">
        <f t="shared" si="107"/>
        <v>0</v>
      </c>
      <c r="AK455" s="78"/>
      <c r="AL455" s="654"/>
      <c r="AM455" s="78"/>
      <c r="AN455" s="587">
        <f t="shared" si="100"/>
        <v>0</v>
      </c>
    </row>
    <row r="456" spans="1:40" s="589" customFormat="1" ht="26.4" hidden="1" customHeight="1" x14ac:dyDescent="0.25">
      <c r="A456" s="78">
        <v>19</v>
      </c>
      <c r="B456" s="588" t="s">
        <v>768</v>
      </c>
      <c r="C456" s="593">
        <f t="shared" si="112"/>
        <v>1</v>
      </c>
      <c r="D456" s="78">
        <f t="shared" si="112"/>
        <v>1</v>
      </c>
      <c r="E456" s="75">
        <v>0</v>
      </c>
      <c r="F456" s="160">
        <f t="shared" si="101"/>
        <v>1</v>
      </c>
      <c r="G456" s="75">
        <v>0</v>
      </c>
      <c r="H456" s="75">
        <v>0</v>
      </c>
      <c r="I456" s="75"/>
      <c r="J456" s="75"/>
      <c r="K456" s="75">
        <v>1</v>
      </c>
      <c r="L456" s="78">
        <v>0</v>
      </c>
      <c r="M456" s="75">
        <v>0</v>
      </c>
      <c r="N456" s="75"/>
      <c r="O456" s="175">
        <v>0.1</v>
      </c>
      <c r="P456" s="78">
        <f t="shared" si="102"/>
        <v>0.1</v>
      </c>
      <c r="Q456" s="646">
        <f t="shared" si="103"/>
        <v>0.1</v>
      </c>
      <c r="R456" s="175">
        <v>0.5</v>
      </c>
      <c r="S456" s="78">
        <f t="shared" si="108"/>
        <v>0.5</v>
      </c>
      <c r="T456" s="646">
        <f t="shared" si="109"/>
        <v>0.5</v>
      </c>
      <c r="U456" s="175">
        <v>0.4</v>
      </c>
      <c r="V456" s="78">
        <f t="shared" si="110"/>
        <v>0.4</v>
      </c>
      <c r="W456" s="646">
        <f t="shared" si="111"/>
        <v>-9.9999999999999978E-2</v>
      </c>
      <c r="X456" s="74"/>
      <c r="Y456" s="75"/>
      <c r="Z456" s="75"/>
      <c r="AA456" s="160">
        <f t="shared" si="104"/>
        <v>0</v>
      </c>
      <c r="AB456" s="78">
        <v>0</v>
      </c>
      <c r="AC456" s="654">
        <v>0</v>
      </c>
      <c r="AD456" s="160">
        <f t="shared" si="105"/>
        <v>0</v>
      </c>
      <c r="AE456" s="75"/>
      <c r="AF456" s="655"/>
      <c r="AG456" s="160">
        <f t="shared" si="106"/>
        <v>0</v>
      </c>
      <c r="AH456" s="75"/>
      <c r="AI456" s="655"/>
      <c r="AJ456" s="160">
        <f t="shared" si="107"/>
        <v>0</v>
      </c>
      <c r="AK456" s="78"/>
      <c r="AL456" s="654"/>
      <c r="AM456" s="78"/>
      <c r="AN456" s="587">
        <f t="shared" si="100"/>
        <v>0</v>
      </c>
    </row>
    <row r="457" spans="1:40" s="589" customFormat="1" ht="66" x14ac:dyDescent="0.25">
      <c r="A457" s="78">
        <v>16</v>
      </c>
      <c r="B457" s="588" t="s">
        <v>1089</v>
      </c>
      <c r="C457" s="593">
        <v>451</v>
      </c>
      <c r="D457" s="78">
        <f t="shared" si="112"/>
        <v>316</v>
      </c>
      <c r="E457" s="593">
        <v>49</v>
      </c>
      <c r="F457" s="160">
        <f t="shared" si="101"/>
        <v>267</v>
      </c>
      <c r="G457" s="593">
        <v>0</v>
      </c>
      <c r="H457" s="593">
        <v>0</v>
      </c>
      <c r="I457" s="593"/>
      <c r="J457" s="593"/>
      <c r="K457" s="593">
        <v>212</v>
      </c>
      <c r="L457" s="78">
        <v>55</v>
      </c>
      <c r="M457" s="593">
        <v>54</v>
      </c>
      <c r="N457" s="593">
        <v>1</v>
      </c>
      <c r="O457" s="175">
        <v>0.1</v>
      </c>
      <c r="P457" s="78">
        <f t="shared" si="102"/>
        <v>26.700000000000003</v>
      </c>
      <c r="Q457" s="646">
        <f t="shared" si="103"/>
        <v>26.700000000000003</v>
      </c>
      <c r="R457" s="175">
        <v>0.5</v>
      </c>
      <c r="S457" s="78">
        <f t="shared" si="108"/>
        <v>133.5</v>
      </c>
      <c r="T457" s="646">
        <f t="shared" si="109"/>
        <v>133.5</v>
      </c>
      <c r="U457" s="175">
        <v>0.4</v>
      </c>
      <c r="V457" s="78">
        <f t="shared" si="110"/>
        <v>106.80000000000001</v>
      </c>
      <c r="W457" s="646">
        <f>V457-K457+T457-AF457</f>
        <v>27.300000000000011</v>
      </c>
      <c r="X457" s="593">
        <v>7.5</v>
      </c>
      <c r="Y457" s="593">
        <v>122</v>
      </c>
      <c r="Z457" s="593">
        <v>73</v>
      </c>
      <c r="AA457" s="160">
        <f t="shared" si="104"/>
        <v>0</v>
      </c>
      <c r="AB457" s="78">
        <v>0</v>
      </c>
      <c r="AC457" s="654">
        <v>0</v>
      </c>
      <c r="AD457" s="160">
        <f t="shared" si="105"/>
        <v>8</v>
      </c>
      <c r="AE457" s="593">
        <v>7</v>
      </c>
      <c r="AF457" s="657">
        <v>1</v>
      </c>
      <c r="AG457" s="160">
        <f t="shared" si="106"/>
        <v>6</v>
      </c>
      <c r="AH457" s="593">
        <v>0</v>
      </c>
      <c r="AI457" s="657">
        <v>6</v>
      </c>
      <c r="AJ457" s="160">
        <f t="shared" si="107"/>
        <v>0</v>
      </c>
      <c r="AK457" s="593">
        <v>0</v>
      </c>
      <c r="AL457" s="657">
        <v>0</v>
      </c>
      <c r="AM457" s="593"/>
      <c r="AN457" s="587">
        <f t="shared" si="100"/>
        <v>14</v>
      </c>
    </row>
    <row r="458" spans="1:40" s="152" customFormat="1" ht="13.2" hidden="1" customHeight="1" x14ac:dyDescent="0.25">
      <c r="A458" s="78">
        <v>1</v>
      </c>
      <c r="B458" s="588" t="s">
        <v>367</v>
      </c>
      <c r="C458" s="593">
        <f t="shared" si="112"/>
        <v>83</v>
      </c>
      <c r="D458" s="78">
        <f t="shared" si="112"/>
        <v>60</v>
      </c>
      <c r="E458" s="78">
        <v>23</v>
      </c>
      <c r="F458" s="160">
        <f t="shared" si="101"/>
        <v>37</v>
      </c>
      <c r="G458" s="75"/>
      <c r="H458" s="75">
        <v>0</v>
      </c>
      <c r="I458" s="75"/>
      <c r="J458" s="75"/>
      <c r="K458" s="75">
        <v>37</v>
      </c>
      <c r="L458" s="78">
        <v>0</v>
      </c>
      <c r="M458" s="75"/>
      <c r="N458" s="75"/>
      <c r="O458" s="175">
        <v>0.1</v>
      </c>
      <c r="P458" s="78">
        <f t="shared" si="102"/>
        <v>3.7</v>
      </c>
      <c r="Q458" s="646">
        <f t="shared" si="103"/>
        <v>3.7</v>
      </c>
      <c r="R458" s="175">
        <v>0.5</v>
      </c>
      <c r="S458" s="78">
        <f t="shared" si="108"/>
        <v>18.5</v>
      </c>
      <c r="T458" s="646">
        <f t="shared" si="109"/>
        <v>18.5</v>
      </c>
      <c r="U458" s="175">
        <v>0.4</v>
      </c>
      <c r="V458" s="78">
        <f t="shared" si="110"/>
        <v>14.8</v>
      </c>
      <c r="W458" s="646">
        <f t="shared" si="111"/>
        <v>-3.6999999999999993</v>
      </c>
      <c r="X458" s="74">
        <v>0.5</v>
      </c>
      <c r="Y458" s="75">
        <v>18.5</v>
      </c>
      <c r="Z458" s="75">
        <v>18.5</v>
      </c>
      <c r="AA458" s="160">
        <f t="shared" si="104"/>
        <v>0</v>
      </c>
      <c r="AB458" s="78">
        <v>0</v>
      </c>
      <c r="AC458" s="654">
        <v>0</v>
      </c>
      <c r="AD458" s="160">
        <f t="shared" si="105"/>
        <v>10</v>
      </c>
      <c r="AE458" s="75">
        <v>10</v>
      </c>
      <c r="AF458" s="655">
        <v>0</v>
      </c>
      <c r="AG458" s="160">
        <f t="shared" si="106"/>
        <v>0</v>
      </c>
      <c r="AH458" s="75">
        <v>0</v>
      </c>
      <c r="AI458" s="655"/>
      <c r="AJ458" s="160">
        <f t="shared" si="107"/>
        <v>0</v>
      </c>
      <c r="AK458" s="78"/>
      <c r="AL458" s="654"/>
      <c r="AM458" s="78"/>
      <c r="AN458" s="587">
        <f t="shared" si="100"/>
        <v>10</v>
      </c>
    </row>
    <row r="459" spans="1:40" s="152" customFormat="1" ht="13.2" hidden="1" customHeight="1" x14ac:dyDescent="0.25">
      <c r="A459" s="78">
        <v>2</v>
      </c>
      <c r="B459" s="588" t="s">
        <v>752</v>
      </c>
      <c r="C459" s="593">
        <f t="shared" si="112"/>
        <v>1</v>
      </c>
      <c r="D459" s="78">
        <f t="shared" si="112"/>
        <v>1</v>
      </c>
      <c r="E459" s="78">
        <v>0</v>
      </c>
      <c r="F459" s="160">
        <f t="shared" si="101"/>
        <v>1</v>
      </c>
      <c r="G459" s="75"/>
      <c r="H459" s="75">
        <v>0</v>
      </c>
      <c r="I459" s="75"/>
      <c r="J459" s="75"/>
      <c r="K459" s="78">
        <v>1</v>
      </c>
      <c r="L459" s="78">
        <v>0</v>
      </c>
      <c r="M459" s="75"/>
      <c r="N459" s="75"/>
      <c r="O459" s="175">
        <v>0.1</v>
      </c>
      <c r="P459" s="78">
        <f t="shared" si="102"/>
        <v>0.1</v>
      </c>
      <c r="Q459" s="646">
        <f t="shared" si="103"/>
        <v>0.1</v>
      </c>
      <c r="R459" s="175">
        <v>0.5</v>
      </c>
      <c r="S459" s="78">
        <f t="shared" si="108"/>
        <v>0.5</v>
      </c>
      <c r="T459" s="646">
        <f t="shared" si="109"/>
        <v>0.5</v>
      </c>
      <c r="U459" s="175">
        <v>0.4</v>
      </c>
      <c r="V459" s="78">
        <f t="shared" si="110"/>
        <v>0.4</v>
      </c>
      <c r="W459" s="646">
        <f t="shared" si="111"/>
        <v>-9.9999999999999978E-2</v>
      </c>
      <c r="X459" s="74">
        <v>0.5</v>
      </c>
      <c r="Y459" s="75">
        <v>0.5</v>
      </c>
      <c r="Z459" s="75">
        <v>0.5</v>
      </c>
      <c r="AA459" s="160">
        <f t="shared" si="104"/>
        <v>0</v>
      </c>
      <c r="AB459" s="78">
        <v>0</v>
      </c>
      <c r="AC459" s="654">
        <v>0</v>
      </c>
      <c r="AD459" s="160">
        <f t="shared" si="105"/>
        <v>0</v>
      </c>
      <c r="AE459" s="75"/>
      <c r="AF459" s="655"/>
      <c r="AG459" s="160">
        <f t="shared" si="106"/>
        <v>0</v>
      </c>
      <c r="AH459" s="75">
        <v>0</v>
      </c>
      <c r="AI459" s="655"/>
      <c r="AJ459" s="160">
        <f t="shared" si="107"/>
        <v>0</v>
      </c>
      <c r="AK459" s="78"/>
      <c r="AL459" s="654"/>
      <c r="AM459" s="78"/>
      <c r="AN459" s="587">
        <f t="shared" ref="AN459:AN522" si="113">AD459+AG459+AJ459+AA459</f>
        <v>0</v>
      </c>
    </row>
    <row r="460" spans="1:40" s="152" customFormat="1" ht="13.2" hidden="1" customHeight="1" x14ac:dyDescent="0.25">
      <c r="A460" s="78">
        <v>3</v>
      </c>
      <c r="B460" s="588" t="s">
        <v>140</v>
      </c>
      <c r="C460" s="593">
        <f t="shared" si="112"/>
        <v>25</v>
      </c>
      <c r="D460" s="78">
        <f t="shared" si="112"/>
        <v>22</v>
      </c>
      <c r="E460" s="78">
        <v>3</v>
      </c>
      <c r="F460" s="160">
        <f t="shared" si="101"/>
        <v>19</v>
      </c>
      <c r="G460" s="75"/>
      <c r="H460" s="75">
        <v>0</v>
      </c>
      <c r="I460" s="75"/>
      <c r="J460" s="75"/>
      <c r="K460" s="75">
        <v>3</v>
      </c>
      <c r="L460" s="78">
        <v>16</v>
      </c>
      <c r="M460" s="75">
        <v>16</v>
      </c>
      <c r="N460" s="75"/>
      <c r="O460" s="175">
        <v>0.1</v>
      </c>
      <c r="P460" s="78">
        <f t="shared" si="102"/>
        <v>1.9000000000000001</v>
      </c>
      <c r="Q460" s="646">
        <f t="shared" si="103"/>
        <v>1.9000000000000001</v>
      </c>
      <c r="R460" s="175">
        <v>0.5</v>
      </c>
      <c r="S460" s="78">
        <f t="shared" si="108"/>
        <v>9.5</v>
      </c>
      <c r="T460" s="646">
        <f t="shared" si="109"/>
        <v>9.5</v>
      </c>
      <c r="U460" s="175">
        <v>0.4</v>
      </c>
      <c r="V460" s="78">
        <f t="shared" si="110"/>
        <v>7.6000000000000005</v>
      </c>
      <c r="W460" s="646">
        <f t="shared" si="111"/>
        <v>14.100000000000001</v>
      </c>
      <c r="X460" s="74">
        <v>0.5</v>
      </c>
      <c r="Y460" s="75">
        <v>9.5</v>
      </c>
      <c r="Z460" s="75">
        <v>-6.5</v>
      </c>
      <c r="AA460" s="160">
        <f t="shared" si="104"/>
        <v>0</v>
      </c>
      <c r="AB460" s="78">
        <v>0</v>
      </c>
      <c r="AC460" s="654">
        <v>0</v>
      </c>
      <c r="AD460" s="160">
        <f t="shared" si="105"/>
        <v>1</v>
      </c>
      <c r="AE460" s="75">
        <v>1</v>
      </c>
      <c r="AF460" s="655"/>
      <c r="AG460" s="160">
        <f t="shared" si="106"/>
        <v>0</v>
      </c>
      <c r="AH460" s="75">
        <v>0</v>
      </c>
      <c r="AI460" s="655"/>
      <c r="AJ460" s="160">
        <f t="shared" si="107"/>
        <v>0</v>
      </c>
      <c r="AK460" s="78"/>
      <c r="AL460" s="654"/>
      <c r="AM460" s="78"/>
      <c r="AN460" s="587">
        <f t="shared" si="113"/>
        <v>1</v>
      </c>
    </row>
    <row r="461" spans="1:40" s="152" customFormat="1" ht="13.2" hidden="1" customHeight="1" x14ac:dyDescent="0.25">
      <c r="A461" s="78">
        <v>4</v>
      </c>
      <c r="B461" s="588" t="s">
        <v>151</v>
      </c>
      <c r="C461" s="593">
        <f t="shared" si="112"/>
        <v>176</v>
      </c>
      <c r="D461" s="78">
        <f t="shared" si="112"/>
        <v>165</v>
      </c>
      <c r="E461" s="78">
        <v>11</v>
      </c>
      <c r="F461" s="160">
        <f t="shared" ref="F461:F524" si="114">G461+H461+K461+L461</f>
        <v>154</v>
      </c>
      <c r="G461" s="75"/>
      <c r="H461" s="75">
        <v>0</v>
      </c>
      <c r="I461" s="75"/>
      <c r="J461" s="75"/>
      <c r="K461" s="75">
        <v>123</v>
      </c>
      <c r="L461" s="78">
        <v>31</v>
      </c>
      <c r="M461" s="75">
        <v>31</v>
      </c>
      <c r="N461" s="75"/>
      <c r="O461" s="175">
        <v>0.1</v>
      </c>
      <c r="P461" s="78">
        <f t="shared" ref="P461:P524" si="115">O461*F461</f>
        <v>15.4</v>
      </c>
      <c r="Q461" s="646">
        <f t="shared" ref="Q461:Q524" si="116">P461-G461</f>
        <v>15.4</v>
      </c>
      <c r="R461" s="175">
        <v>0.5</v>
      </c>
      <c r="S461" s="78">
        <f t="shared" si="108"/>
        <v>77</v>
      </c>
      <c r="T461" s="646">
        <f t="shared" si="109"/>
        <v>77</v>
      </c>
      <c r="U461" s="175">
        <v>0.4</v>
      </c>
      <c r="V461" s="78">
        <f t="shared" si="110"/>
        <v>61.6</v>
      </c>
      <c r="W461" s="646">
        <f t="shared" si="111"/>
        <v>15.600000000000001</v>
      </c>
      <c r="X461" s="74">
        <v>0.5</v>
      </c>
      <c r="Y461" s="75">
        <v>77</v>
      </c>
      <c r="Z461" s="75">
        <v>46</v>
      </c>
      <c r="AA461" s="160">
        <f t="shared" ref="AA461:AA524" si="117">AB461+AC461</f>
        <v>0</v>
      </c>
      <c r="AB461" s="78">
        <v>0</v>
      </c>
      <c r="AC461" s="654">
        <v>0</v>
      </c>
      <c r="AD461" s="160">
        <f t="shared" ref="AD461:AD524" si="118">AE461+AF461</f>
        <v>3</v>
      </c>
      <c r="AE461" s="75">
        <v>1</v>
      </c>
      <c r="AF461" s="655">
        <v>2</v>
      </c>
      <c r="AG461" s="160">
        <f t="shared" ref="AG461:AG524" si="119">AH461+AI461</f>
        <v>4</v>
      </c>
      <c r="AH461" s="75">
        <v>0</v>
      </c>
      <c r="AI461" s="655">
        <v>4</v>
      </c>
      <c r="AJ461" s="160">
        <f t="shared" ref="AJ461:AJ524" si="120">AK461+AL461</f>
        <v>0</v>
      </c>
      <c r="AK461" s="78"/>
      <c r="AL461" s="654"/>
      <c r="AM461" s="78"/>
      <c r="AN461" s="587">
        <f t="shared" si="113"/>
        <v>7</v>
      </c>
    </row>
    <row r="462" spans="1:40" s="152" customFormat="1" ht="13.2" hidden="1" customHeight="1" x14ac:dyDescent="0.25">
      <c r="A462" s="78">
        <v>5</v>
      </c>
      <c r="B462" s="588" t="s">
        <v>790</v>
      </c>
      <c r="C462" s="593">
        <f t="shared" si="112"/>
        <v>13</v>
      </c>
      <c r="D462" s="78">
        <f t="shared" si="112"/>
        <v>13</v>
      </c>
      <c r="E462" s="78">
        <v>0</v>
      </c>
      <c r="F462" s="160">
        <f t="shared" si="114"/>
        <v>13</v>
      </c>
      <c r="G462" s="78"/>
      <c r="H462" s="75">
        <v>0</v>
      </c>
      <c r="I462" s="75"/>
      <c r="J462" s="75"/>
      <c r="K462" s="78">
        <v>12</v>
      </c>
      <c r="L462" s="78">
        <v>1</v>
      </c>
      <c r="M462" s="78">
        <v>1</v>
      </c>
      <c r="N462" s="78"/>
      <c r="O462" s="175">
        <v>0.1</v>
      </c>
      <c r="P462" s="78">
        <f t="shared" si="115"/>
        <v>1.3</v>
      </c>
      <c r="Q462" s="646">
        <f t="shared" si="116"/>
        <v>1.3</v>
      </c>
      <c r="R462" s="175">
        <v>0.5</v>
      </c>
      <c r="S462" s="78">
        <f t="shared" si="108"/>
        <v>6.5</v>
      </c>
      <c r="T462" s="646">
        <f t="shared" si="109"/>
        <v>6.5</v>
      </c>
      <c r="U462" s="175">
        <v>0.4</v>
      </c>
      <c r="V462" s="78">
        <f t="shared" si="110"/>
        <v>5.2</v>
      </c>
      <c r="W462" s="646">
        <f t="shared" si="111"/>
        <v>-0.29999999999999982</v>
      </c>
      <c r="X462" s="74">
        <v>0.5</v>
      </c>
      <c r="Y462" s="75">
        <v>6.5</v>
      </c>
      <c r="Z462" s="75">
        <v>5.5</v>
      </c>
      <c r="AA462" s="160">
        <f t="shared" si="117"/>
        <v>0</v>
      </c>
      <c r="AB462" s="78">
        <v>0</v>
      </c>
      <c r="AC462" s="654">
        <v>0</v>
      </c>
      <c r="AD462" s="160">
        <f t="shared" si="118"/>
        <v>0</v>
      </c>
      <c r="AE462" s="78"/>
      <c r="AF462" s="654"/>
      <c r="AG462" s="160">
        <f t="shared" si="119"/>
        <v>0</v>
      </c>
      <c r="AH462" s="78">
        <v>0</v>
      </c>
      <c r="AI462" s="654"/>
      <c r="AJ462" s="160">
        <f t="shared" si="120"/>
        <v>0</v>
      </c>
      <c r="AK462" s="78"/>
      <c r="AL462" s="654"/>
      <c r="AM462" s="78"/>
      <c r="AN462" s="587">
        <f t="shared" si="113"/>
        <v>0</v>
      </c>
    </row>
    <row r="463" spans="1:40" s="152" customFormat="1" ht="13.2" hidden="1" customHeight="1" x14ac:dyDescent="0.25">
      <c r="A463" s="78">
        <v>6</v>
      </c>
      <c r="B463" s="588" t="s">
        <v>749</v>
      </c>
      <c r="C463" s="593">
        <f t="shared" si="112"/>
        <v>18</v>
      </c>
      <c r="D463" s="78">
        <f t="shared" si="112"/>
        <v>15</v>
      </c>
      <c r="E463" s="78">
        <v>3</v>
      </c>
      <c r="F463" s="160">
        <f t="shared" si="114"/>
        <v>12</v>
      </c>
      <c r="G463" s="78"/>
      <c r="H463" s="75">
        <v>0</v>
      </c>
      <c r="I463" s="75"/>
      <c r="J463" s="75"/>
      <c r="K463" s="78">
        <v>12</v>
      </c>
      <c r="L463" s="78">
        <v>0</v>
      </c>
      <c r="M463" s="78"/>
      <c r="N463" s="78"/>
      <c r="O463" s="175">
        <v>0.1</v>
      </c>
      <c r="P463" s="78">
        <f t="shared" si="115"/>
        <v>1.2000000000000002</v>
      </c>
      <c r="Q463" s="646">
        <f t="shared" si="116"/>
        <v>1.2000000000000002</v>
      </c>
      <c r="R463" s="175">
        <v>0.5</v>
      </c>
      <c r="S463" s="78">
        <f t="shared" si="108"/>
        <v>6</v>
      </c>
      <c r="T463" s="646">
        <f t="shared" si="109"/>
        <v>6</v>
      </c>
      <c r="U463" s="175">
        <v>0.4</v>
      </c>
      <c r="V463" s="78">
        <f t="shared" si="110"/>
        <v>4.8000000000000007</v>
      </c>
      <c r="W463" s="646">
        <f t="shared" si="111"/>
        <v>-1.1999999999999993</v>
      </c>
      <c r="X463" s="74">
        <v>0.5</v>
      </c>
      <c r="Y463" s="75">
        <v>6</v>
      </c>
      <c r="Z463" s="75">
        <v>6</v>
      </c>
      <c r="AA463" s="160">
        <f t="shared" si="117"/>
        <v>0</v>
      </c>
      <c r="AB463" s="78">
        <v>0</v>
      </c>
      <c r="AC463" s="654">
        <v>0</v>
      </c>
      <c r="AD463" s="160">
        <f t="shared" si="118"/>
        <v>0</v>
      </c>
      <c r="AE463" s="78"/>
      <c r="AF463" s="654"/>
      <c r="AG463" s="160">
        <f t="shared" si="119"/>
        <v>1</v>
      </c>
      <c r="AH463" s="78">
        <v>0</v>
      </c>
      <c r="AI463" s="654">
        <v>1</v>
      </c>
      <c r="AJ463" s="160">
        <f t="shared" si="120"/>
        <v>0</v>
      </c>
      <c r="AK463" s="78"/>
      <c r="AL463" s="654"/>
      <c r="AM463" s="78"/>
      <c r="AN463" s="587">
        <f t="shared" si="113"/>
        <v>1</v>
      </c>
    </row>
    <row r="464" spans="1:40" s="152" customFormat="1" ht="13.2" hidden="1" customHeight="1" x14ac:dyDescent="0.25">
      <c r="A464" s="78">
        <v>7</v>
      </c>
      <c r="B464" s="588" t="s">
        <v>754</v>
      </c>
      <c r="C464" s="593">
        <f t="shared" si="112"/>
        <v>0</v>
      </c>
      <c r="D464" s="78">
        <f t="shared" si="112"/>
        <v>0</v>
      </c>
      <c r="E464" s="78">
        <v>0</v>
      </c>
      <c r="F464" s="160">
        <f t="shared" si="114"/>
        <v>0</v>
      </c>
      <c r="G464" s="78"/>
      <c r="H464" s="75">
        <v>0</v>
      </c>
      <c r="I464" s="75"/>
      <c r="J464" s="75"/>
      <c r="K464" s="78"/>
      <c r="L464" s="78">
        <v>0</v>
      </c>
      <c r="M464" s="78"/>
      <c r="N464" s="78"/>
      <c r="O464" s="175">
        <v>0.1</v>
      </c>
      <c r="P464" s="78">
        <f t="shared" si="115"/>
        <v>0</v>
      </c>
      <c r="Q464" s="646">
        <f t="shared" si="116"/>
        <v>0</v>
      </c>
      <c r="R464" s="175">
        <v>0.5</v>
      </c>
      <c r="S464" s="78">
        <f t="shared" si="108"/>
        <v>0</v>
      </c>
      <c r="T464" s="646">
        <f t="shared" si="109"/>
        <v>0</v>
      </c>
      <c r="U464" s="175">
        <v>0.4</v>
      </c>
      <c r="V464" s="78">
        <f t="shared" si="110"/>
        <v>0</v>
      </c>
      <c r="W464" s="646">
        <f t="shared" si="111"/>
        <v>0</v>
      </c>
      <c r="X464" s="74">
        <v>0.5</v>
      </c>
      <c r="Y464" s="75">
        <v>0</v>
      </c>
      <c r="Z464" s="75">
        <v>0</v>
      </c>
      <c r="AA464" s="160">
        <f t="shared" si="117"/>
        <v>0</v>
      </c>
      <c r="AB464" s="78">
        <v>0</v>
      </c>
      <c r="AC464" s="654">
        <v>0</v>
      </c>
      <c r="AD464" s="160">
        <f t="shared" si="118"/>
        <v>0</v>
      </c>
      <c r="AE464" s="78"/>
      <c r="AF464" s="654"/>
      <c r="AG464" s="160">
        <f t="shared" si="119"/>
        <v>0</v>
      </c>
      <c r="AH464" s="78">
        <v>0</v>
      </c>
      <c r="AI464" s="654"/>
      <c r="AJ464" s="160">
        <f t="shared" si="120"/>
        <v>0</v>
      </c>
      <c r="AK464" s="78"/>
      <c r="AL464" s="654"/>
      <c r="AM464" s="78"/>
      <c r="AN464" s="587">
        <f t="shared" si="113"/>
        <v>0</v>
      </c>
    </row>
    <row r="465" spans="1:40" s="152" customFormat="1" ht="13.2" hidden="1" customHeight="1" x14ac:dyDescent="0.25">
      <c r="A465" s="78">
        <v>8</v>
      </c>
      <c r="B465" s="588" t="s">
        <v>727</v>
      </c>
      <c r="C465" s="593">
        <f t="shared" si="112"/>
        <v>8</v>
      </c>
      <c r="D465" s="78">
        <f t="shared" si="112"/>
        <v>4</v>
      </c>
      <c r="E465" s="78">
        <v>4</v>
      </c>
      <c r="F465" s="160">
        <f t="shared" si="114"/>
        <v>0</v>
      </c>
      <c r="G465" s="78"/>
      <c r="H465" s="75">
        <v>0</v>
      </c>
      <c r="I465" s="75"/>
      <c r="J465" s="75"/>
      <c r="K465" s="78"/>
      <c r="L465" s="78">
        <v>0</v>
      </c>
      <c r="M465" s="78"/>
      <c r="N465" s="78"/>
      <c r="O465" s="175">
        <v>0.1</v>
      </c>
      <c r="P465" s="78">
        <f t="shared" si="115"/>
        <v>0</v>
      </c>
      <c r="Q465" s="646">
        <f t="shared" si="116"/>
        <v>0</v>
      </c>
      <c r="R465" s="175">
        <v>0.5</v>
      </c>
      <c r="S465" s="78">
        <f t="shared" si="108"/>
        <v>0</v>
      </c>
      <c r="T465" s="646">
        <f t="shared" si="109"/>
        <v>0</v>
      </c>
      <c r="U465" s="175">
        <v>0.4</v>
      </c>
      <c r="V465" s="78">
        <f t="shared" si="110"/>
        <v>0</v>
      </c>
      <c r="W465" s="646">
        <f t="shared" si="111"/>
        <v>0</v>
      </c>
      <c r="X465" s="74">
        <v>0.5</v>
      </c>
      <c r="Y465" s="75">
        <v>0</v>
      </c>
      <c r="Z465" s="75">
        <v>0</v>
      </c>
      <c r="AA465" s="160">
        <f t="shared" si="117"/>
        <v>0</v>
      </c>
      <c r="AB465" s="78">
        <v>0</v>
      </c>
      <c r="AC465" s="654">
        <v>0</v>
      </c>
      <c r="AD465" s="160">
        <f t="shared" si="118"/>
        <v>1</v>
      </c>
      <c r="AE465" s="78">
        <v>1</v>
      </c>
      <c r="AF465" s="654"/>
      <c r="AG465" s="160">
        <f t="shared" si="119"/>
        <v>0</v>
      </c>
      <c r="AH465" s="78">
        <v>0</v>
      </c>
      <c r="AI465" s="654"/>
      <c r="AJ465" s="160">
        <f t="shared" si="120"/>
        <v>0</v>
      </c>
      <c r="AK465" s="78"/>
      <c r="AL465" s="654"/>
      <c r="AM465" s="78"/>
      <c r="AN465" s="587">
        <f t="shared" si="113"/>
        <v>1</v>
      </c>
    </row>
    <row r="466" spans="1:40" s="152" customFormat="1" ht="13.2" hidden="1" customHeight="1" x14ac:dyDescent="0.25">
      <c r="A466" s="78">
        <v>9</v>
      </c>
      <c r="B466" s="588" t="s">
        <v>877</v>
      </c>
      <c r="C466" s="593">
        <f t="shared" si="112"/>
        <v>0</v>
      </c>
      <c r="D466" s="78">
        <f t="shared" si="112"/>
        <v>0</v>
      </c>
      <c r="E466" s="78">
        <v>0</v>
      </c>
      <c r="F466" s="160">
        <f t="shared" si="114"/>
        <v>0</v>
      </c>
      <c r="G466" s="78"/>
      <c r="H466" s="75">
        <v>0</v>
      </c>
      <c r="I466" s="75"/>
      <c r="J466" s="75"/>
      <c r="K466" s="78"/>
      <c r="L466" s="78">
        <v>0</v>
      </c>
      <c r="M466" s="78"/>
      <c r="N466" s="78"/>
      <c r="O466" s="175">
        <v>0.1</v>
      </c>
      <c r="P466" s="78">
        <f t="shared" si="115"/>
        <v>0</v>
      </c>
      <c r="Q466" s="646">
        <f t="shared" si="116"/>
        <v>0</v>
      </c>
      <c r="R466" s="175">
        <v>0.5</v>
      </c>
      <c r="S466" s="78">
        <f t="shared" si="108"/>
        <v>0</v>
      </c>
      <c r="T466" s="646">
        <f t="shared" si="109"/>
        <v>0</v>
      </c>
      <c r="U466" s="175">
        <v>0.4</v>
      </c>
      <c r="V466" s="78">
        <f t="shared" si="110"/>
        <v>0</v>
      </c>
      <c r="W466" s="646">
        <f t="shared" si="111"/>
        <v>0</v>
      </c>
      <c r="X466" s="74">
        <v>0.5</v>
      </c>
      <c r="Y466" s="75">
        <v>0</v>
      </c>
      <c r="Z466" s="75">
        <v>0</v>
      </c>
      <c r="AA466" s="160">
        <f t="shared" si="117"/>
        <v>0</v>
      </c>
      <c r="AB466" s="78">
        <v>0</v>
      </c>
      <c r="AC466" s="654">
        <v>0</v>
      </c>
      <c r="AD466" s="160">
        <f t="shared" si="118"/>
        <v>0</v>
      </c>
      <c r="AE466" s="78"/>
      <c r="AF466" s="654"/>
      <c r="AG466" s="160">
        <f t="shared" si="119"/>
        <v>0</v>
      </c>
      <c r="AH466" s="78">
        <v>0</v>
      </c>
      <c r="AI466" s="654"/>
      <c r="AJ466" s="160">
        <f t="shared" si="120"/>
        <v>0</v>
      </c>
      <c r="AK466" s="78"/>
      <c r="AL466" s="654"/>
      <c r="AM466" s="78"/>
      <c r="AN466" s="587">
        <f t="shared" si="113"/>
        <v>0</v>
      </c>
    </row>
    <row r="467" spans="1:40" s="152" customFormat="1" ht="13.2" hidden="1" customHeight="1" x14ac:dyDescent="0.25">
      <c r="A467" s="78">
        <v>10</v>
      </c>
      <c r="B467" s="588" t="s">
        <v>802</v>
      </c>
      <c r="C467" s="593">
        <f t="shared" si="112"/>
        <v>8</v>
      </c>
      <c r="D467" s="78">
        <f t="shared" si="112"/>
        <v>6</v>
      </c>
      <c r="E467" s="78">
        <v>2</v>
      </c>
      <c r="F467" s="160">
        <f t="shared" si="114"/>
        <v>4</v>
      </c>
      <c r="G467" s="78"/>
      <c r="H467" s="75">
        <v>0</v>
      </c>
      <c r="I467" s="75"/>
      <c r="J467" s="75"/>
      <c r="K467" s="78">
        <v>3</v>
      </c>
      <c r="L467" s="78">
        <v>1</v>
      </c>
      <c r="M467" s="78">
        <v>1</v>
      </c>
      <c r="N467" s="78"/>
      <c r="O467" s="175">
        <v>0.1</v>
      </c>
      <c r="P467" s="78">
        <f t="shared" si="115"/>
        <v>0.4</v>
      </c>
      <c r="Q467" s="646">
        <f t="shared" si="116"/>
        <v>0.4</v>
      </c>
      <c r="R467" s="175">
        <v>0.5</v>
      </c>
      <c r="S467" s="78">
        <f t="shared" si="108"/>
        <v>2</v>
      </c>
      <c r="T467" s="646">
        <f t="shared" si="109"/>
        <v>2</v>
      </c>
      <c r="U467" s="175">
        <v>0.4</v>
      </c>
      <c r="V467" s="78">
        <f t="shared" si="110"/>
        <v>1.6</v>
      </c>
      <c r="W467" s="646">
        <f t="shared" si="111"/>
        <v>0.60000000000000009</v>
      </c>
      <c r="X467" s="74">
        <v>0.5</v>
      </c>
      <c r="Y467" s="75">
        <v>2</v>
      </c>
      <c r="Z467" s="75">
        <v>1</v>
      </c>
      <c r="AA467" s="160">
        <f t="shared" si="117"/>
        <v>0</v>
      </c>
      <c r="AB467" s="78">
        <v>0</v>
      </c>
      <c r="AC467" s="654">
        <v>0</v>
      </c>
      <c r="AD467" s="160">
        <f t="shared" si="118"/>
        <v>0</v>
      </c>
      <c r="AE467" s="78"/>
      <c r="AF467" s="654"/>
      <c r="AG467" s="160">
        <f t="shared" si="119"/>
        <v>0</v>
      </c>
      <c r="AH467" s="78">
        <v>0</v>
      </c>
      <c r="AI467" s="654"/>
      <c r="AJ467" s="160">
        <f t="shared" si="120"/>
        <v>0</v>
      </c>
      <c r="AK467" s="78"/>
      <c r="AL467" s="654"/>
      <c r="AM467" s="78"/>
      <c r="AN467" s="587">
        <f t="shared" si="113"/>
        <v>0</v>
      </c>
    </row>
    <row r="468" spans="1:40" s="152" customFormat="1" ht="13.2" hidden="1" customHeight="1" x14ac:dyDescent="0.25">
      <c r="A468" s="78">
        <v>11</v>
      </c>
      <c r="B468" s="588" t="s">
        <v>803</v>
      </c>
      <c r="C468" s="593">
        <f t="shared" si="112"/>
        <v>2</v>
      </c>
      <c r="D468" s="78">
        <f t="shared" si="112"/>
        <v>2</v>
      </c>
      <c r="E468" s="78">
        <v>0</v>
      </c>
      <c r="F468" s="160">
        <f t="shared" si="114"/>
        <v>2</v>
      </c>
      <c r="G468" s="78"/>
      <c r="H468" s="78"/>
      <c r="I468" s="78"/>
      <c r="J468" s="78"/>
      <c r="K468" s="78"/>
      <c r="L468" s="78">
        <v>2</v>
      </c>
      <c r="M468" s="78">
        <v>2</v>
      </c>
      <c r="N468" s="78"/>
      <c r="O468" s="175">
        <v>0.1</v>
      </c>
      <c r="P468" s="78">
        <f t="shared" si="115"/>
        <v>0.2</v>
      </c>
      <c r="Q468" s="646">
        <f t="shared" si="116"/>
        <v>0.2</v>
      </c>
      <c r="R468" s="175">
        <v>0.5</v>
      </c>
      <c r="S468" s="78">
        <f t="shared" si="108"/>
        <v>1</v>
      </c>
      <c r="T468" s="646">
        <f t="shared" si="109"/>
        <v>1</v>
      </c>
      <c r="U468" s="175">
        <v>0.4</v>
      </c>
      <c r="V468" s="78">
        <f t="shared" si="110"/>
        <v>0.8</v>
      </c>
      <c r="W468" s="646">
        <f t="shared" si="111"/>
        <v>1.8</v>
      </c>
      <c r="X468" s="78"/>
      <c r="Y468" s="75"/>
      <c r="Z468" s="75"/>
      <c r="AA468" s="160">
        <f t="shared" si="117"/>
        <v>0</v>
      </c>
      <c r="AB468" s="78">
        <v>0</v>
      </c>
      <c r="AC468" s="654">
        <v>0</v>
      </c>
      <c r="AD468" s="160">
        <f t="shared" si="118"/>
        <v>0</v>
      </c>
      <c r="AE468" s="78"/>
      <c r="AF468" s="654"/>
      <c r="AG468" s="160">
        <f t="shared" si="119"/>
        <v>0</v>
      </c>
      <c r="AH468" s="78">
        <v>0</v>
      </c>
      <c r="AI468" s="654"/>
      <c r="AJ468" s="160">
        <f t="shared" si="120"/>
        <v>0</v>
      </c>
      <c r="AK468" s="78"/>
      <c r="AL468" s="654"/>
      <c r="AM468" s="78"/>
      <c r="AN468" s="587">
        <f t="shared" si="113"/>
        <v>0</v>
      </c>
    </row>
    <row r="469" spans="1:40" s="152" customFormat="1" ht="13.2" hidden="1" customHeight="1" x14ac:dyDescent="0.25">
      <c r="A469" s="78">
        <v>12</v>
      </c>
      <c r="B469" s="588" t="s">
        <v>733</v>
      </c>
      <c r="C469" s="593">
        <f t="shared" si="112"/>
        <v>2</v>
      </c>
      <c r="D469" s="78">
        <f t="shared" si="112"/>
        <v>2</v>
      </c>
      <c r="E469" s="78">
        <v>0</v>
      </c>
      <c r="F469" s="160">
        <f t="shared" si="114"/>
        <v>2</v>
      </c>
      <c r="G469" s="78"/>
      <c r="H469" s="78"/>
      <c r="I469" s="78"/>
      <c r="J469" s="78"/>
      <c r="K469" s="78">
        <v>2</v>
      </c>
      <c r="L469" s="78">
        <v>0</v>
      </c>
      <c r="M469" s="78"/>
      <c r="N469" s="78"/>
      <c r="O469" s="175">
        <v>0.1</v>
      </c>
      <c r="P469" s="78">
        <f t="shared" si="115"/>
        <v>0.2</v>
      </c>
      <c r="Q469" s="646">
        <f t="shared" si="116"/>
        <v>0.2</v>
      </c>
      <c r="R469" s="175">
        <v>0.5</v>
      </c>
      <c r="S469" s="78">
        <f t="shared" si="108"/>
        <v>1</v>
      </c>
      <c r="T469" s="646">
        <f t="shared" si="109"/>
        <v>1</v>
      </c>
      <c r="U469" s="175">
        <v>0.4</v>
      </c>
      <c r="V469" s="78">
        <f t="shared" si="110"/>
        <v>0.8</v>
      </c>
      <c r="W469" s="646">
        <f t="shared" si="111"/>
        <v>-0.19999999999999996</v>
      </c>
      <c r="X469" s="175">
        <v>0.5</v>
      </c>
      <c r="Y469" s="78">
        <v>1</v>
      </c>
      <c r="Z469" s="78">
        <v>1</v>
      </c>
      <c r="AA469" s="160">
        <f t="shared" si="117"/>
        <v>0</v>
      </c>
      <c r="AB469" s="78">
        <v>0</v>
      </c>
      <c r="AC469" s="654">
        <v>0</v>
      </c>
      <c r="AD469" s="160">
        <f t="shared" si="118"/>
        <v>0</v>
      </c>
      <c r="AE469" s="78"/>
      <c r="AF469" s="654"/>
      <c r="AG469" s="160">
        <f t="shared" si="119"/>
        <v>0</v>
      </c>
      <c r="AH469" s="78"/>
      <c r="AI469" s="654"/>
      <c r="AJ469" s="160">
        <f t="shared" si="120"/>
        <v>0</v>
      </c>
      <c r="AK469" s="78"/>
      <c r="AL469" s="654"/>
      <c r="AM469" s="78"/>
      <c r="AN469" s="587">
        <f t="shared" si="113"/>
        <v>0</v>
      </c>
    </row>
    <row r="470" spans="1:40" s="152" customFormat="1" ht="13.2" hidden="1" customHeight="1" x14ac:dyDescent="0.25">
      <c r="A470" s="78">
        <v>13</v>
      </c>
      <c r="B470" s="588" t="s">
        <v>588</v>
      </c>
      <c r="C470" s="593">
        <f t="shared" si="112"/>
        <v>0</v>
      </c>
      <c r="D470" s="78">
        <f t="shared" si="112"/>
        <v>0</v>
      </c>
      <c r="E470" s="78">
        <v>0</v>
      </c>
      <c r="F470" s="160">
        <f t="shared" si="114"/>
        <v>0</v>
      </c>
      <c r="G470" s="78"/>
      <c r="H470" s="78"/>
      <c r="I470" s="78"/>
      <c r="J470" s="78"/>
      <c r="K470" s="78"/>
      <c r="L470" s="78">
        <v>0</v>
      </c>
      <c r="M470" s="78"/>
      <c r="N470" s="78"/>
      <c r="O470" s="175">
        <v>0.1</v>
      </c>
      <c r="P470" s="78">
        <f t="shared" si="115"/>
        <v>0</v>
      </c>
      <c r="Q470" s="646">
        <f t="shared" si="116"/>
        <v>0</v>
      </c>
      <c r="R470" s="175">
        <v>0.5</v>
      </c>
      <c r="S470" s="78">
        <f t="shared" si="108"/>
        <v>0</v>
      </c>
      <c r="T470" s="646">
        <f t="shared" si="109"/>
        <v>0</v>
      </c>
      <c r="U470" s="175">
        <v>0.4</v>
      </c>
      <c r="V470" s="78">
        <f t="shared" si="110"/>
        <v>0</v>
      </c>
      <c r="W470" s="646">
        <f t="shared" si="111"/>
        <v>0</v>
      </c>
      <c r="X470" s="175">
        <v>0.5</v>
      </c>
      <c r="Y470" s="78">
        <v>0</v>
      </c>
      <c r="Z470" s="78">
        <v>0</v>
      </c>
      <c r="AA470" s="160">
        <f t="shared" si="117"/>
        <v>0</v>
      </c>
      <c r="AB470" s="78">
        <v>0</v>
      </c>
      <c r="AC470" s="654">
        <v>0</v>
      </c>
      <c r="AD470" s="160">
        <f t="shared" si="118"/>
        <v>0</v>
      </c>
      <c r="AE470" s="78"/>
      <c r="AF470" s="654"/>
      <c r="AG470" s="160">
        <f t="shared" si="119"/>
        <v>0</v>
      </c>
      <c r="AH470" s="78"/>
      <c r="AI470" s="654"/>
      <c r="AJ470" s="160">
        <f t="shared" si="120"/>
        <v>0</v>
      </c>
      <c r="AK470" s="78"/>
      <c r="AL470" s="654"/>
      <c r="AM470" s="78"/>
      <c r="AN470" s="587">
        <f t="shared" si="113"/>
        <v>0</v>
      </c>
    </row>
    <row r="471" spans="1:40" s="152" customFormat="1" ht="13.2" hidden="1" customHeight="1" x14ac:dyDescent="0.25">
      <c r="A471" s="78">
        <v>14</v>
      </c>
      <c r="B471" s="588" t="s">
        <v>738</v>
      </c>
      <c r="C471" s="593">
        <f t="shared" si="112"/>
        <v>1</v>
      </c>
      <c r="D471" s="78">
        <f t="shared" si="112"/>
        <v>1</v>
      </c>
      <c r="E471" s="78">
        <v>0</v>
      </c>
      <c r="F471" s="160">
        <f t="shared" si="114"/>
        <v>1</v>
      </c>
      <c r="G471" s="78"/>
      <c r="H471" s="78"/>
      <c r="I471" s="78"/>
      <c r="J471" s="78"/>
      <c r="K471" s="78"/>
      <c r="L471" s="78">
        <v>1</v>
      </c>
      <c r="M471" s="78"/>
      <c r="N471" s="78">
        <v>1</v>
      </c>
      <c r="O471" s="175">
        <v>0.1</v>
      </c>
      <c r="P471" s="78">
        <f t="shared" si="115"/>
        <v>0.1</v>
      </c>
      <c r="Q471" s="646">
        <f t="shared" si="116"/>
        <v>0.1</v>
      </c>
      <c r="R471" s="175">
        <v>0.5</v>
      </c>
      <c r="S471" s="78">
        <f t="shared" si="108"/>
        <v>0.5</v>
      </c>
      <c r="T471" s="646">
        <f t="shared" si="109"/>
        <v>0.5</v>
      </c>
      <c r="U471" s="175">
        <v>0.4</v>
      </c>
      <c r="V471" s="78">
        <f t="shared" si="110"/>
        <v>0.4</v>
      </c>
      <c r="W471" s="646">
        <f t="shared" si="111"/>
        <v>0.9</v>
      </c>
      <c r="X471" s="175">
        <v>0.5</v>
      </c>
      <c r="Y471" s="78">
        <v>0.5</v>
      </c>
      <c r="Z471" s="78">
        <v>0.5</v>
      </c>
      <c r="AA471" s="160">
        <f t="shared" si="117"/>
        <v>0</v>
      </c>
      <c r="AB471" s="78">
        <v>0</v>
      </c>
      <c r="AC471" s="654">
        <v>0</v>
      </c>
      <c r="AD471" s="160">
        <f t="shared" si="118"/>
        <v>0</v>
      </c>
      <c r="AE471" s="78"/>
      <c r="AF471" s="654"/>
      <c r="AG471" s="160">
        <f t="shared" si="119"/>
        <v>0</v>
      </c>
      <c r="AH471" s="78"/>
      <c r="AI471" s="654"/>
      <c r="AJ471" s="160">
        <f t="shared" si="120"/>
        <v>0</v>
      </c>
      <c r="AK471" s="78">
        <v>0</v>
      </c>
      <c r="AL471" s="654"/>
      <c r="AM471" s="78"/>
      <c r="AN471" s="587">
        <f t="shared" si="113"/>
        <v>0</v>
      </c>
    </row>
    <row r="472" spans="1:40" s="152" customFormat="1" ht="13.2" hidden="1" customHeight="1" x14ac:dyDescent="0.25">
      <c r="A472" s="78">
        <v>15</v>
      </c>
      <c r="B472" s="588" t="s">
        <v>739</v>
      </c>
      <c r="C472" s="593">
        <f t="shared" si="112"/>
        <v>1</v>
      </c>
      <c r="D472" s="78">
        <f t="shared" si="112"/>
        <v>1</v>
      </c>
      <c r="E472" s="78">
        <v>0</v>
      </c>
      <c r="F472" s="160">
        <f t="shared" si="114"/>
        <v>1</v>
      </c>
      <c r="G472" s="78"/>
      <c r="H472" s="78"/>
      <c r="I472" s="78"/>
      <c r="J472" s="78"/>
      <c r="K472" s="78">
        <v>1</v>
      </c>
      <c r="L472" s="78">
        <v>0</v>
      </c>
      <c r="M472" s="78"/>
      <c r="N472" s="78"/>
      <c r="O472" s="175">
        <v>0.1</v>
      </c>
      <c r="P472" s="78">
        <f t="shared" si="115"/>
        <v>0.1</v>
      </c>
      <c r="Q472" s="646">
        <f t="shared" si="116"/>
        <v>0.1</v>
      </c>
      <c r="R472" s="175">
        <v>0.5</v>
      </c>
      <c r="S472" s="78">
        <f t="shared" si="108"/>
        <v>0.5</v>
      </c>
      <c r="T472" s="646">
        <f t="shared" si="109"/>
        <v>0.5</v>
      </c>
      <c r="U472" s="175">
        <v>0.4</v>
      </c>
      <c r="V472" s="78">
        <f t="shared" si="110"/>
        <v>0.4</v>
      </c>
      <c r="W472" s="646">
        <f t="shared" si="111"/>
        <v>-9.9999999999999978E-2</v>
      </c>
      <c r="X472" s="175">
        <v>0.5</v>
      </c>
      <c r="Y472" s="78">
        <v>0.5</v>
      </c>
      <c r="Z472" s="78">
        <v>0.5</v>
      </c>
      <c r="AA472" s="160">
        <f t="shared" si="117"/>
        <v>0</v>
      </c>
      <c r="AB472" s="78">
        <v>0</v>
      </c>
      <c r="AC472" s="654">
        <v>0</v>
      </c>
      <c r="AD472" s="160">
        <f t="shared" si="118"/>
        <v>0</v>
      </c>
      <c r="AE472" s="78"/>
      <c r="AF472" s="654"/>
      <c r="AG472" s="160">
        <f t="shared" si="119"/>
        <v>0</v>
      </c>
      <c r="AH472" s="78"/>
      <c r="AI472" s="654"/>
      <c r="AJ472" s="160">
        <f t="shared" si="120"/>
        <v>0</v>
      </c>
      <c r="AK472" s="78"/>
      <c r="AL472" s="654"/>
      <c r="AM472" s="78"/>
      <c r="AN472" s="587">
        <f t="shared" si="113"/>
        <v>0</v>
      </c>
    </row>
    <row r="473" spans="1:40" s="152" customFormat="1" ht="13.2" hidden="1" customHeight="1" x14ac:dyDescent="0.25">
      <c r="A473" s="78">
        <v>16</v>
      </c>
      <c r="B473" s="588" t="s">
        <v>879</v>
      </c>
      <c r="C473" s="593">
        <f t="shared" si="112"/>
        <v>0</v>
      </c>
      <c r="D473" s="78">
        <f t="shared" si="112"/>
        <v>0</v>
      </c>
      <c r="E473" s="78">
        <v>0</v>
      </c>
      <c r="F473" s="160">
        <f t="shared" si="114"/>
        <v>0</v>
      </c>
      <c r="G473" s="78"/>
      <c r="H473" s="78"/>
      <c r="I473" s="78"/>
      <c r="J473" s="78"/>
      <c r="K473" s="78"/>
      <c r="L473" s="78">
        <v>0</v>
      </c>
      <c r="M473" s="78"/>
      <c r="N473" s="78"/>
      <c r="O473" s="175">
        <v>0.1</v>
      </c>
      <c r="P473" s="78">
        <f t="shared" si="115"/>
        <v>0</v>
      </c>
      <c r="Q473" s="646">
        <f t="shared" si="116"/>
        <v>0</v>
      </c>
      <c r="R473" s="175">
        <v>0.5</v>
      </c>
      <c r="S473" s="78">
        <f t="shared" si="108"/>
        <v>0</v>
      </c>
      <c r="T473" s="646">
        <f t="shared" si="109"/>
        <v>0</v>
      </c>
      <c r="U473" s="175">
        <v>0.4</v>
      </c>
      <c r="V473" s="78">
        <f t="shared" si="110"/>
        <v>0</v>
      </c>
      <c r="W473" s="646">
        <f t="shared" si="111"/>
        <v>0</v>
      </c>
      <c r="X473" s="175">
        <v>0.5</v>
      </c>
      <c r="Y473" s="78">
        <v>0</v>
      </c>
      <c r="Z473" s="78">
        <v>0</v>
      </c>
      <c r="AA473" s="160">
        <f t="shared" si="117"/>
        <v>0</v>
      </c>
      <c r="AB473" s="78">
        <v>0</v>
      </c>
      <c r="AC473" s="654">
        <v>0</v>
      </c>
      <c r="AD473" s="160">
        <f t="shared" si="118"/>
        <v>0</v>
      </c>
      <c r="AE473" s="78"/>
      <c r="AF473" s="654"/>
      <c r="AG473" s="160">
        <f t="shared" si="119"/>
        <v>0</v>
      </c>
      <c r="AH473" s="78"/>
      <c r="AI473" s="654"/>
      <c r="AJ473" s="160">
        <f t="shared" si="120"/>
        <v>0</v>
      </c>
      <c r="AK473" s="78"/>
      <c r="AL473" s="654"/>
      <c r="AM473" s="78"/>
      <c r="AN473" s="587">
        <f t="shared" si="113"/>
        <v>0</v>
      </c>
    </row>
    <row r="474" spans="1:40" s="152" customFormat="1" ht="13.2" hidden="1" customHeight="1" x14ac:dyDescent="0.25">
      <c r="A474" s="78">
        <v>17</v>
      </c>
      <c r="B474" s="588" t="s">
        <v>880</v>
      </c>
      <c r="C474" s="593">
        <f t="shared" si="112"/>
        <v>0</v>
      </c>
      <c r="D474" s="78">
        <f t="shared" si="112"/>
        <v>0</v>
      </c>
      <c r="E474" s="78"/>
      <c r="F474" s="160">
        <f t="shared" si="114"/>
        <v>0</v>
      </c>
      <c r="G474" s="78"/>
      <c r="H474" s="78"/>
      <c r="I474" s="78"/>
      <c r="J474" s="78"/>
      <c r="K474" s="78"/>
      <c r="L474" s="78">
        <v>0</v>
      </c>
      <c r="M474" s="78"/>
      <c r="N474" s="78"/>
      <c r="O474" s="175">
        <v>0.1</v>
      </c>
      <c r="P474" s="78">
        <f t="shared" si="115"/>
        <v>0</v>
      </c>
      <c r="Q474" s="646">
        <f t="shared" si="116"/>
        <v>0</v>
      </c>
      <c r="R474" s="175">
        <v>0.5</v>
      </c>
      <c r="S474" s="78">
        <f t="shared" si="108"/>
        <v>0</v>
      </c>
      <c r="T474" s="646">
        <f t="shared" si="109"/>
        <v>0</v>
      </c>
      <c r="U474" s="175">
        <v>0.4</v>
      </c>
      <c r="V474" s="78">
        <f t="shared" si="110"/>
        <v>0</v>
      </c>
      <c r="W474" s="646">
        <f t="shared" si="111"/>
        <v>0</v>
      </c>
      <c r="X474" s="78"/>
      <c r="Y474" s="78"/>
      <c r="Z474" s="78"/>
      <c r="AA474" s="160">
        <f t="shared" si="117"/>
        <v>0</v>
      </c>
      <c r="AB474" s="78">
        <v>0</v>
      </c>
      <c r="AC474" s="654">
        <v>0</v>
      </c>
      <c r="AD474" s="160">
        <f t="shared" si="118"/>
        <v>0</v>
      </c>
      <c r="AE474" s="78"/>
      <c r="AF474" s="654"/>
      <c r="AG474" s="160">
        <f t="shared" si="119"/>
        <v>0</v>
      </c>
      <c r="AH474" s="78"/>
      <c r="AI474" s="654"/>
      <c r="AJ474" s="160">
        <f t="shared" si="120"/>
        <v>0</v>
      </c>
      <c r="AK474" s="78"/>
      <c r="AL474" s="654"/>
      <c r="AM474" s="78"/>
      <c r="AN474" s="587">
        <f t="shared" si="113"/>
        <v>0</v>
      </c>
    </row>
    <row r="475" spans="1:40" s="152" customFormat="1" ht="26.4" hidden="1" customHeight="1" x14ac:dyDescent="0.25">
      <c r="A475" s="78">
        <v>18</v>
      </c>
      <c r="B475" s="588" t="s">
        <v>881</v>
      </c>
      <c r="C475" s="593">
        <f t="shared" si="112"/>
        <v>2</v>
      </c>
      <c r="D475" s="78">
        <f t="shared" si="112"/>
        <v>1</v>
      </c>
      <c r="E475" s="78">
        <v>1</v>
      </c>
      <c r="F475" s="160">
        <f t="shared" si="114"/>
        <v>0</v>
      </c>
      <c r="G475" s="78"/>
      <c r="H475" s="78"/>
      <c r="I475" s="78"/>
      <c r="J475" s="78"/>
      <c r="K475" s="78"/>
      <c r="L475" s="78">
        <v>0</v>
      </c>
      <c r="M475" s="78"/>
      <c r="N475" s="78"/>
      <c r="O475" s="175">
        <v>0.1</v>
      </c>
      <c r="P475" s="78">
        <f t="shared" si="115"/>
        <v>0</v>
      </c>
      <c r="Q475" s="646">
        <f t="shared" si="116"/>
        <v>0</v>
      </c>
      <c r="R475" s="175">
        <v>0.5</v>
      </c>
      <c r="S475" s="78">
        <f t="shared" si="108"/>
        <v>0</v>
      </c>
      <c r="T475" s="646">
        <f t="shared" si="109"/>
        <v>0</v>
      </c>
      <c r="U475" s="175">
        <v>0.4</v>
      </c>
      <c r="V475" s="78">
        <f t="shared" si="110"/>
        <v>0</v>
      </c>
      <c r="W475" s="646">
        <f t="shared" si="111"/>
        <v>0</v>
      </c>
      <c r="X475" s="78"/>
      <c r="Y475" s="78"/>
      <c r="Z475" s="78"/>
      <c r="AA475" s="160">
        <f t="shared" si="117"/>
        <v>0</v>
      </c>
      <c r="AB475" s="78">
        <v>0</v>
      </c>
      <c r="AC475" s="654">
        <v>0</v>
      </c>
      <c r="AD475" s="160">
        <f t="shared" si="118"/>
        <v>0</v>
      </c>
      <c r="AE475" s="78"/>
      <c r="AF475" s="654"/>
      <c r="AG475" s="160">
        <f t="shared" si="119"/>
        <v>0</v>
      </c>
      <c r="AH475" s="78"/>
      <c r="AI475" s="654"/>
      <c r="AJ475" s="160">
        <f t="shared" si="120"/>
        <v>0</v>
      </c>
      <c r="AK475" s="78"/>
      <c r="AL475" s="654"/>
      <c r="AM475" s="78"/>
      <c r="AN475" s="587">
        <f t="shared" si="113"/>
        <v>0</v>
      </c>
    </row>
    <row r="476" spans="1:40" s="152" customFormat="1" ht="13.2" hidden="1" customHeight="1" x14ac:dyDescent="0.25">
      <c r="A476" s="78">
        <v>19</v>
      </c>
      <c r="B476" s="588" t="s">
        <v>882</v>
      </c>
      <c r="C476" s="593">
        <f t="shared" si="112"/>
        <v>0</v>
      </c>
      <c r="D476" s="78">
        <f t="shared" si="112"/>
        <v>0</v>
      </c>
      <c r="E476" s="78"/>
      <c r="F476" s="160">
        <f t="shared" si="114"/>
        <v>0</v>
      </c>
      <c r="G476" s="78"/>
      <c r="H476" s="78"/>
      <c r="I476" s="78"/>
      <c r="J476" s="78"/>
      <c r="K476" s="78"/>
      <c r="L476" s="78">
        <v>0</v>
      </c>
      <c r="M476" s="78"/>
      <c r="N476" s="78"/>
      <c r="O476" s="175">
        <v>0.1</v>
      </c>
      <c r="P476" s="78">
        <f t="shared" si="115"/>
        <v>0</v>
      </c>
      <c r="Q476" s="646">
        <f t="shared" si="116"/>
        <v>0</v>
      </c>
      <c r="R476" s="175">
        <v>0.5</v>
      </c>
      <c r="S476" s="78">
        <f t="shared" si="108"/>
        <v>0</v>
      </c>
      <c r="T476" s="646">
        <f t="shared" si="109"/>
        <v>0</v>
      </c>
      <c r="U476" s="175">
        <v>0.4</v>
      </c>
      <c r="V476" s="78">
        <f t="shared" si="110"/>
        <v>0</v>
      </c>
      <c r="W476" s="646">
        <f t="shared" si="111"/>
        <v>0</v>
      </c>
      <c r="X476" s="78"/>
      <c r="Y476" s="78"/>
      <c r="Z476" s="78"/>
      <c r="AA476" s="160">
        <f t="shared" si="117"/>
        <v>0</v>
      </c>
      <c r="AB476" s="78">
        <v>0</v>
      </c>
      <c r="AC476" s="654">
        <v>0</v>
      </c>
      <c r="AD476" s="160">
        <f t="shared" si="118"/>
        <v>0</v>
      </c>
      <c r="AE476" s="78"/>
      <c r="AF476" s="654"/>
      <c r="AG476" s="160">
        <f t="shared" si="119"/>
        <v>0</v>
      </c>
      <c r="AH476" s="78"/>
      <c r="AI476" s="654"/>
      <c r="AJ476" s="160">
        <f t="shared" si="120"/>
        <v>0</v>
      </c>
      <c r="AK476" s="78"/>
      <c r="AL476" s="654"/>
      <c r="AM476" s="78"/>
      <c r="AN476" s="587">
        <f t="shared" si="113"/>
        <v>0</v>
      </c>
    </row>
    <row r="477" spans="1:40" s="152" customFormat="1" ht="13.2" hidden="1" customHeight="1" x14ac:dyDescent="0.25">
      <c r="A477" s="78">
        <v>20</v>
      </c>
      <c r="B477" s="588" t="s">
        <v>883</v>
      </c>
      <c r="C477" s="593">
        <f t="shared" si="112"/>
        <v>1</v>
      </c>
      <c r="D477" s="78">
        <f t="shared" si="112"/>
        <v>1</v>
      </c>
      <c r="E477" s="78"/>
      <c r="F477" s="160">
        <f t="shared" si="114"/>
        <v>1</v>
      </c>
      <c r="G477" s="78"/>
      <c r="H477" s="78"/>
      <c r="I477" s="78"/>
      <c r="J477" s="78"/>
      <c r="K477" s="78">
        <v>1</v>
      </c>
      <c r="L477" s="78">
        <v>0</v>
      </c>
      <c r="M477" s="78"/>
      <c r="N477" s="78"/>
      <c r="O477" s="175">
        <v>0.1</v>
      </c>
      <c r="P477" s="78">
        <f t="shared" si="115"/>
        <v>0.1</v>
      </c>
      <c r="Q477" s="646">
        <f t="shared" si="116"/>
        <v>0.1</v>
      </c>
      <c r="R477" s="175">
        <v>0.5</v>
      </c>
      <c r="S477" s="78">
        <f t="shared" si="108"/>
        <v>0.5</v>
      </c>
      <c r="T477" s="646">
        <f t="shared" si="109"/>
        <v>0.5</v>
      </c>
      <c r="U477" s="175">
        <v>0.4</v>
      </c>
      <c r="V477" s="78">
        <f t="shared" si="110"/>
        <v>0.4</v>
      </c>
      <c r="W477" s="646">
        <f t="shared" si="111"/>
        <v>-9.9999999999999978E-2</v>
      </c>
      <c r="X477" s="78"/>
      <c r="Y477" s="78"/>
      <c r="Z477" s="78"/>
      <c r="AA477" s="160">
        <f t="shared" si="117"/>
        <v>0</v>
      </c>
      <c r="AB477" s="78">
        <v>0</v>
      </c>
      <c r="AC477" s="654">
        <v>0</v>
      </c>
      <c r="AD477" s="160">
        <f t="shared" si="118"/>
        <v>0</v>
      </c>
      <c r="AE477" s="78"/>
      <c r="AF477" s="654"/>
      <c r="AG477" s="160">
        <f t="shared" si="119"/>
        <v>0</v>
      </c>
      <c r="AH477" s="78"/>
      <c r="AI477" s="654"/>
      <c r="AJ477" s="160">
        <f t="shared" si="120"/>
        <v>0</v>
      </c>
      <c r="AK477" s="78"/>
      <c r="AL477" s="654"/>
      <c r="AM477" s="78"/>
      <c r="AN477" s="587">
        <f t="shared" si="113"/>
        <v>0</v>
      </c>
    </row>
    <row r="478" spans="1:40" s="152" customFormat="1" ht="13.2" hidden="1" customHeight="1" x14ac:dyDescent="0.25">
      <c r="A478" s="78">
        <v>21</v>
      </c>
      <c r="B478" s="588" t="s">
        <v>884</v>
      </c>
      <c r="C478" s="593">
        <f t="shared" si="112"/>
        <v>1</v>
      </c>
      <c r="D478" s="78">
        <f t="shared" si="112"/>
        <v>1</v>
      </c>
      <c r="E478" s="78"/>
      <c r="F478" s="160">
        <f t="shared" si="114"/>
        <v>1</v>
      </c>
      <c r="G478" s="78"/>
      <c r="H478" s="78"/>
      <c r="I478" s="78"/>
      <c r="J478" s="78"/>
      <c r="K478" s="78"/>
      <c r="L478" s="78">
        <v>1</v>
      </c>
      <c r="M478" s="78">
        <v>1</v>
      </c>
      <c r="N478" s="78"/>
      <c r="O478" s="175">
        <v>0.1</v>
      </c>
      <c r="P478" s="78">
        <f t="shared" si="115"/>
        <v>0.1</v>
      </c>
      <c r="Q478" s="646">
        <f t="shared" si="116"/>
        <v>0.1</v>
      </c>
      <c r="R478" s="175">
        <v>0.5</v>
      </c>
      <c r="S478" s="78">
        <f t="shared" si="108"/>
        <v>0.5</v>
      </c>
      <c r="T478" s="646">
        <f t="shared" si="109"/>
        <v>0.5</v>
      </c>
      <c r="U478" s="175">
        <v>0.4</v>
      </c>
      <c r="V478" s="78">
        <f t="shared" si="110"/>
        <v>0.4</v>
      </c>
      <c r="W478" s="646">
        <f t="shared" si="111"/>
        <v>0.9</v>
      </c>
      <c r="X478" s="78"/>
      <c r="Y478" s="78"/>
      <c r="Z478" s="78"/>
      <c r="AA478" s="160">
        <f t="shared" si="117"/>
        <v>0</v>
      </c>
      <c r="AB478" s="78">
        <v>0</v>
      </c>
      <c r="AC478" s="654">
        <v>0</v>
      </c>
      <c r="AD478" s="160">
        <f t="shared" si="118"/>
        <v>0</v>
      </c>
      <c r="AE478" s="78"/>
      <c r="AF478" s="654"/>
      <c r="AG478" s="160">
        <f t="shared" si="119"/>
        <v>0</v>
      </c>
      <c r="AH478" s="78"/>
      <c r="AI478" s="654"/>
      <c r="AJ478" s="160">
        <f t="shared" si="120"/>
        <v>0</v>
      </c>
      <c r="AK478" s="78"/>
      <c r="AL478" s="654"/>
      <c r="AM478" s="78"/>
      <c r="AN478" s="587">
        <f t="shared" si="113"/>
        <v>0</v>
      </c>
    </row>
    <row r="479" spans="1:40" s="152" customFormat="1" ht="13.2" hidden="1" customHeight="1" x14ac:dyDescent="0.25">
      <c r="A479" s="78">
        <v>22</v>
      </c>
      <c r="B479" s="588" t="s">
        <v>885</v>
      </c>
      <c r="C479" s="593">
        <f t="shared" si="112"/>
        <v>0</v>
      </c>
      <c r="D479" s="78">
        <f t="shared" si="112"/>
        <v>0</v>
      </c>
      <c r="E479" s="78"/>
      <c r="F479" s="160">
        <f t="shared" si="114"/>
        <v>0</v>
      </c>
      <c r="G479" s="78"/>
      <c r="H479" s="78"/>
      <c r="I479" s="78"/>
      <c r="J479" s="78"/>
      <c r="K479" s="78"/>
      <c r="L479" s="78">
        <v>0</v>
      </c>
      <c r="M479" s="78"/>
      <c r="N479" s="78"/>
      <c r="O479" s="175">
        <v>0.1</v>
      </c>
      <c r="P479" s="78">
        <f t="shared" si="115"/>
        <v>0</v>
      </c>
      <c r="Q479" s="646">
        <f t="shared" si="116"/>
        <v>0</v>
      </c>
      <c r="R479" s="175">
        <v>0.5</v>
      </c>
      <c r="S479" s="78">
        <f t="shared" si="108"/>
        <v>0</v>
      </c>
      <c r="T479" s="646">
        <f t="shared" si="109"/>
        <v>0</v>
      </c>
      <c r="U479" s="175">
        <v>0.4</v>
      </c>
      <c r="V479" s="78">
        <f t="shared" si="110"/>
        <v>0</v>
      </c>
      <c r="W479" s="646">
        <f t="shared" si="111"/>
        <v>0</v>
      </c>
      <c r="X479" s="78"/>
      <c r="Y479" s="78"/>
      <c r="Z479" s="78"/>
      <c r="AA479" s="160">
        <f t="shared" si="117"/>
        <v>0</v>
      </c>
      <c r="AB479" s="78">
        <v>0</v>
      </c>
      <c r="AC479" s="654">
        <v>0</v>
      </c>
      <c r="AD479" s="160">
        <f t="shared" si="118"/>
        <v>0</v>
      </c>
      <c r="AE479" s="78"/>
      <c r="AF479" s="654"/>
      <c r="AG479" s="160">
        <f t="shared" si="119"/>
        <v>0</v>
      </c>
      <c r="AH479" s="78"/>
      <c r="AI479" s="654"/>
      <c r="AJ479" s="160">
        <f t="shared" si="120"/>
        <v>0</v>
      </c>
      <c r="AK479" s="78"/>
      <c r="AL479" s="654"/>
      <c r="AM479" s="78"/>
      <c r="AN479" s="587">
        <f t="shared" si="113"/>
        <v>0</v>
      </c>
    </row>
    <row r="480" spans="1:40" s="152" customFormat="1" ht="13.2" hidden="1" customHeight="1" x14ac:dyDescent="0.25">
      <c r="A480" s="78">
        <v>23</v>
      </c>
      <c r="B480" s="588" t="s">
        <v>744</v>
      </c>
      <c r="C480" s="593">
        <f t="shared" si="112"/>
        <v>1</v>
      </c>
      <c r="D480" s="78">
        <f t="shared" si="112"/>
        <v>1</v>
      </c>
      <c r="E480" s="78"/>
      <c r="F480" s="160">
        <f t="shared" si="114"/>
        <v>1</v>
      </c>
      <c r="G480" s="78"/>
      <c r="H480" s="78"/>
      <c r="I480" s="78"/>
      <c r="J480" s="78"/>
      <c r="K480" s="78">
        <v>1</v>
      </c>
      <c r="L480" s="78">
        <v>0</v>
      </c>
      <c r="M480" s="78"/>
      <c r="N480" s="78"/>
      <c r="O480" s="175">
        <v>0.1</v>
      </c>
      <c r="P480" s="78">
        <f t="shared" si="115"/>
        <v>0.1</v>
      </c>
      <c r="Q480" s="646">
        <f t="shared" si="116"/>
        <v>0.1</v>
      </c>
      <c r="R480" s="175">
        <v>0.5</v>
      </c>
      <c r="S480" s="78">
        <f t="shared" si="108"/>
        <v>0.5</v>
      </c>
      <c r="T480" s="646">
        <f t="shared" si="109"/>
        <v>0.5</v>
      </c>
      <c r="U480" s="175">
        <v>0.4</v>
      </c>
      <c r="V480" s="78">
        <f t="shared" si="110"/>
        <v>0.4</v>
      </c>
      <c r="W480" s="646">
        <f t="shared" si="111"/>
        <v>-9.9999999999999978E-2</v>
      </c>
      <c r="X480" s="78"/>
      <c r="Y480" s="78"/>
      <c r="Z480" s="78"/>
      <c r="AA480" s="160">
        <f t="shared" si="117"/>
        <v>0</v>
      </c>
      <c r="AB480" s="78">
        <v>0</v>
      </c>
      <c r="AC480" s="654">
        <v>0</v>
      </c>
      <c r="AD480" s="160">
        <f t="shared" si="118"/>
        <v>0</v>
      </c>
      <c r="AE480" s="78"/>
      <c r="AF480" s="654"/>
      <c r="AG480" s="160">
        <f t="shared" si="119"/>
        <v>0</v>
      </c>
      <c r="AH480" s="78"/>
      <c r="AI480" s="654"/>
      <c r="AJ480" s="160">
        <f t="shared" si="120"/>
        <v>0</v>
      </c>
      <c r="AK480" s="78"/>
      <c r="AL480" s="654"/>
      <c r="AM480" s="78"/>
      <c r="AN480" s="587">
        <f t="shared" si="113"/>
        <v>0</v>
      </c>
    </row>
    <row r="481" spans="1:40" s="152" customFormat="1" ht="13.2" hidden="1" customHeight="1" x14ac:dyDescent="0.25">
      <c r="A481" s="78">
        <v>24</v>
      </c>
      <c r="B481" s="588" t="s">
        <v>763</v>
      </c>
      <c r="C481" s="593">
        <f t="shared" si="112"/>
        <v>0</v>
      </c>
      <c r="D481" s="78">
        <f t="shared" si="112"/>
        <v>0</v>
      </c>
      <c r="E481" s="78"/>
      <c r="F481" s="160">
        <f t="shared" si="114"/>
        <v>0</v>
      </c>
      <c r="G481" s="78"/>
      <c r="H481" s="78"/>
      <c r="I481" s="78"/>
      <c r="J481" s="78"/>
      <c r="K481" s="78"/>
      <c r="L481" s="78">
        <v>0</v>
      </c>
      <c r="M481" s="78"/>
      <c r="N481" s="78"/>
      <c r="O481" s="175">
        <v>0.1</v>
      </c>
      <c r="P481" s="78">
        <f t="shared" si="115"/>
        <v>0</v>
      </c>
      <c r="Q481" s="646">
        <f t="shared" si="116"/>
        <v>0</v>
      </c>
      <c r="R481" s="175">
        <v>0.5</v>
      </c>
      <c r="S481" s="78">
        <f t="shared" si="108"/>
        <v>0</v>
      </c>
      <c r="T481" s="646">
        <f t="shared" si="109"/>
        <v>0</v>
      </c>
      <c r="U481" s="175">
        <v>0.4</v>
      </c>
      <c r="V481" s="78">
        <f t="shared" si="110"/>
        <v>0</v>
      </c>
      <c r="W481" s="646">
        <f t="shared" si="111"/>
        <v>0</v>
      </c>
      <c r="X481" s="78"/>
      <c r="Y481" s="78"/>
      <c r="Z481" s="78"/>
      <c r="AA481" s="160">
        <f t="shared" si="117"/>
        <v>0</v>
      </c>
      <c r="AB481" s="78">
        <v>0</v>
      </c>
      <c r="AC481" s="654">
        <v>0</v>
      </c>
      <c r="AD481" s="160">
        <f t="shared" si="118"/>
        <v>0</v>
      </c>
      <c r="AE481" s="78"/>
      <c r="AF481" s="654"/>
      <c r="AG481" s="160">
        <f t="shared" si="119"/>
        <v>0</v>
      </c>
      <c r="AH481" s="78"/>
      <c r="AI481" s="654"/>
      <c r="AJ481" s="160">
        <f t="shared" si="120"/>
        <v>0</v>
      </c>
      <c r="AK481" s="78"/>
      <c r="AL481" s="654"/>
      <c r="AM481" s="78"/>
      <c r="AN481" s="587">
        <f t="shared" si="113"/>
        <v>0</v>
      </c>
    </row>
    <row r="482" spans="1:40" s="152" customFormat="1" ht="13.2" hidden="1" customHeight="1" x14ac:dyDescent="0.25">
      <c r="A482" s="78">
        <v>25</v>
      </c>
      <c r="B482" s="588" t="s">
        <v>886</v>
      </c>
      <c r="C482" s="593">
        <f t="shared" si="112"/>
        <v>0</v>
      </c>
      <c r="D482" s="78">
        <f t="shared" si="112"/>
        <v>0</v>
      </c>
      <c r="E482" s="78"/>
      <c r="F482" s="160">
        <f t="shared" si="114"/>
        <v>0</v>
      </c>
      <c r="G482" s="78"/>
      <c r="H482" s="78"/>
      <c r="I482" s="78"/>
      <c r="J482" s="78"/>
      <c r="K482" s="78"/>
      <c r="L482" s="78">
        <v>0</v>
      </c>
      <c r="M482" s="78"/>
      <c r="N482" s="78"/>
      <c r="O482" s="175">
        <v>0.1</v>
      </c>
      <c r="P482" s="78">
        <f t="shared" si="115"/>
        <v>0</v>
      </c>
      <c r="Q482" s="646">
        <f t="shared" si="116"/>
        <v>0</v>
      </c>
      <c r="R482" s="175">
        <v>0.5</v>
      </c>
      <c r="S482" s="78">
        <f t="shared" si="108"/>
        <v>0</v>
      </c>
      <c r="T482" s="646">
        <f t="shared" si="109"/>
        <v>0</v>
      </c>
      <c r="U482" s="175">
        <v>0.4</v>
      </c>
      <c r="V482" s="78">
        <f t="shared" si="110"/>
        <v>0</v>
      </c>
      <c r="W482" s="646">
        <f t="shared" si="111"/>
        <v>0</v>
      </c>
      <c r="X482" s="78"/>
      <c r="Y482" s="78"/>
      <c r="Z482" s="78"/>
      <c r="AA482" s="160">
        <f t="shared" si="117"/>
        <v>0</v>
      </c>
      <c r="AB482" s="78">
        <v>0</v>
      </c>
      <c r="AC482" s="654">
        <v>0</v>
      </c>
      <c r="AD482" s="160">
        <f t="shared" si="118"/>
        <v>0</v>
      </c>
      <c r="AE482" s="78"/>
      <c r="AF482" s="654"/>
      <c r="AG482" s="160">
        <f t="shared" si="119"/>
        <v>0</v>
      </c>
      <c r="AH482" s="78"/>
      <c r="AI482" s="654"/>
      <c r="AJ482" s="160">
        <f t="shared" si="120"/>
        <v>0</v>
      </c>
      <c r="AK482" s="78"/>
      <c r="AL482" s="654"/>
      <c r="AM482" s="78"/>
      <c r="AN482" s="587">
        <f t="shared" si="113"/>
        <v>0</v>
      </c>
    </row>
    <row r="483" spans="1:40" s="152" customFormat="1" ht="13.2" hidden="1" customHeight="1" x14ac:dyDescent="0.25">
      <c r="A483" s="78">
        <v>26</v>
      </c>
      <c r="B483" s="588" t="s">
        <v>887</v>
      </c>
      <c r="C483" s="593">
        <f t="shared" si="112"/>
        <v>0</v>
      </c>
      <c r="D483" s="78">
        <f t="shared" si="112"/>
        <v>0</v>
      </c>
      <c r="E483" s="78"/>
      <c r="F483" s="160">
        <f t="shared" si="114"/>
        <v>0</v>
      </c>
      <c r="G483" s="78"/>
      <c r="H483" s="78"/>
      <c r="I483" s="78"/>
      <c r="J483" s="78"/>
      <c r="K483" s="78"/>
      <c r="L483" s="78">
        <v>0</v>
      </c>
      <c r="M483" s="78"/>
      <c r="N483" s="78"/>
      <c r="O483" s="175">
        <v>0.1</v>
      </c>
      <c r="P483" s="78">
        <f t="shared" si="115"/>
        <v>0</v>
      </c>
      <c r="Q483" s="646">
        <f t="shared" si="116"/>
        <v>0</v>
      </c>
      <c r="R483" s="175">
        <v>0.5</v>
      </c>
      <c r="S483" s="78">
        <f t="shared" si="108"/>
        <v>0</v>
      </c>
      <c r="T483" s="646">
        <f t="shared" si="109"/>
        <v>0</v>
      </c>
      <c r="U483" s="175">
        <v>0.4</v>
      </c>
      <c r="V483" s="78">
        <f t="shared" si="110"/>
        <v>0</v>
      </c>
      <c r="W483" s="646">
        <f t="shared" si="111"/>
        <v>0</v>
      </c>
      <c r="X483" s="78"/>
      <c r="Y483" s="78"/>
      <c r="Z483" s="78"/>
      <c r="AA483" s="160">
        <f t="shared" si="117"/>
        <v>0</v>
      </c>
      <c r="AB483" s="78">
        <v>0</v>
      </c>
      <c r="AC483" s="654">
        <v>0</v>
      </c>
      <c r="AD483" s="160">
        <f t="shared" si="118"/>
        <v>0</v>
      </c>
      <c r="AE483" s="78"/>
      <c r="AF483" s="654"/>
      <c r="AG483" s="160">
        <f t="shared" si="119"/>
        <v>0</v>
      </c>
      <c r="AH483" s="78"/>
      <c r="AI483" s="654"/>
      <c r="AJ483" s="160">
        <f t="shared" si="120"/>
        <v>0</v>
      </c>
      <c r="AK483" s="78"/>
      <c r="AL483" s="654"/>
      <c r="AM483" s="78"/>
      <c r="AN483" s="587">
        <f t="shared" si="113"/>
        <v>0</v>
      </c>
    </row>
    <row r="484" spans="1:40" s="152" customFormat="1" ht="13.2" hidden="1" customHeight="1" x14ac:dyDescent="0.25">
      <c r="A484" s="78">
        <v>27</v>
      </c>
      <c r="B484" s="588" t="s">
        <v>731</v>
      </c>
      <c r="C484" s="593">
        <f t="shared" si="112"/>
        <v>0</v>
      </c>
      <c r="D484" s="78">
        <f t="shared" si="112"/>
        <v>0</v>
      </c>
      <c r="E484" s="78"/>
      <c r="F484" s="160">
        <f t="shared" si="114"/>
        <v>0</v>
      </c>
      <c r="G484" s="78"/>
      <c r="H484" s="78"/>
      <c r="I484" s="78"/>
      <c r="J484" s="78"/>
      <c r="K484" s="78"/>
      <c r="L484" s="78">
        <v>0</v>
      </c>
      <c r="M484" s="78"/>
      <c r="N484" s="78"/>
      <c r="O484" s="175">
        <v>0.1</v>
      </c>
      <c r="P484" s="78">
        <f t="shared" si="115"/>
        <v>0</v>
      </c>
      <c r="Q484" s="646">
        <f t="shared" si="116"/>
        <v>0</v>
      </c>
      <c r="R484" s="175">
        <v>0.5</v>
      </c>
      <c r="S484" s="78">
        <f t="shared" si="108"/>
        <v>0</v>
      </c>
      <c r="T484" s="646">
        <f t="shared" si="109"/>
        <v>0</v>
      </c>
      <c r="U484" s="175">
        <v>0.4</v>
      </c>
      <c r="V484" s="78">
        <f t="shared" si="110"/>
        <v>0</v>
      </c>
      <c r="W484" s="646">
        <f t="shared" si="111"/>
        <v>0</v>
      </c>
      <c r="X484" s="78"/>
      <c r="Y484" s="78"/>
      <c r="Z484" s="78"/>
      <c r="AA484" s="160">
        <f t="shared" si="117"/>
        <v>0</v>
      </c>
      <c r="AB484" s="78">
        <v>0</v>
      </c>
      <c r="AC484" s="654">
        <v>0</v>
      </c>
      <c r="AD484" s="160">
        <f t="shared" si="118"/>
        <v>0</v>
      </c>
      <c r="AE484" s="78"/>
      <c r="AF484" s="654"/>
      <c r="AG484" s="160">
        <f t="shared" si="119"/>
        <v>0</v>
      </c>
      <c r="AH484" s="78"/>
      <c r="AI484" s="654"/>
      <c r="AJ484" s="160">
        <f t="shared" si="120"/>
        <v>0</v>
      </c>
      <c r="AK484" s="78"/>
      <c r="AL484" s="654"/>
      <c r="AM484" s="78"/>
      <c r="AN484" s="587">
        <f t="shared" si="113"/>
        <v>0</v>
      </c>
    </row>
    <row r="485" spans="1:40" s="152" customFormat="1" ht="13.2" hidden="1" customHeight="1" x14ac:dyDescent="0.25">
      <c r="A485" s="78">
        <v>28</v>
      </c>
      <c r="B485" s="588" t="s">
        <v>888</v>
      </c>
      <c r="C485" s="593">
        <f t="shared" si="112"/>
        <v>0</v>
      </c>
      <c r="D485" s="78">
        <f t="shared" si="112"/>
        <v>0</v>
      </c>
      <c r="E485" s="78"/>
      <c r="F485" s="160">
        <f t="shared" si="114"/>
        <v>0</v>
      </c>
      <c r="G485" s="78"/>
      <c r="H485" s="78"/>
      <c r="I485" s="78"/>
      <c r="J485" s="78"/>
      <c r="K485" s="78"/>
      <c r="L485" s="78">
        <v>0</v>
      </c>
      <c r="M485" s="78"/>
      <c r="N485" s="78"/>
      <c r="O485" s="175">
        <v>0.1</v>
      </c>
      <c r="P485" s="78">
        <f t="shared" si="115"/>
        <v>0</v>
      </c>
      <c r="Q485" s="646">
        <f t="shared" si="116"/>
        <v>0</v>
      </c>
      <c r="R485" s="175">
        <v>0.5</v>
      </c>
      <c r="S485" s="78">
        <f t="shared" si="108"/>
        <v>0</v>
      </c>
      <c r="T485" s="646">
        <f t="shared" si="109"/>
        <v>0</v>
      </c>
      <c r="U485" s="175">
        <v>0.4</v>
      </c>
      <c r="V485" s="78">
        <f t="shared" si="110"/>
        <v>0</v>
      </c>
      <c r="W485" s="646">
        <f t="shared" si="111"/>
        <v>0</v>
      </c>
      <c r="X485" s="78"/>
      <c r="Y485" s="78"/>
      <c r="Z485" s="78"/>
      <c r="AA485" s="160">
        <f t="shared" si="117"/>
        <v>0</v>
      </c>
      <c r="AB485" s="78">
        <v>0</v>
      </c>
      <c r="AC485" s="654">
        <v>0</v>
      </c>
      <c r="AD485" s="160">
        <f t="shared" si="118"/>
        <v>0</v>
      </c>
      <c r="AE485" s="78"/>
      <c r="AF485" s="654"/>
      <c r="AG485" s="160">
        <f t="shared" si="119"/>
        <v>0</v>
      </c>
      <c r="AH485" s="78"/>
      <c r="AI485" s="654"/>
      <c r="AJ485" s="160">
        <f t="shared" si="120"/>
        <v>0</v>
      </c>
      <c r="AK485" s="78"/>
      <c r="AL485" s="654"/>
      <c r="AM485" s="78"/>
      <c r="AN485" s="587">
        <f t="shared" si="113"/>
        <v>0</v>
      </c>
    </row>
    <row r="486" spans="1:40" s="152" customFormat="1" ht="13.2" hidden="1" customHeight="1" x14ac:dyDescent="0.25">
      <c r="A486" s="78">
        <v>29</v>
      </c>
      <c r="B486" s="588" t="s">
        <v>750</v>
      </c>
      <c r="C486" s="593">
        <f t="shared" si="112"/>
        <v>22</v>
      </c>
      <c r="D486" s="78">
        <f t="shared" si="112"/>
        <v>20</v>
      </c>
      <c r="E486" s="78">
        <v>2</v>
      </c>
      <c r="F486" s="160">
        <f t="shared" si="114"/>
        <v>18</v>
      </c>
      <c r="G486" s="78"/>
      <c r="H486" s="78"/>
      <c r="I486" s="78"/>
      <c r="J486" s="78"/>
      <c r="K486" s="78">
        <v>16</v>
      </c>
      <c r="L486" s="78">
        <v>2</v>
      </c>
      <c r="M486" s="78">
        <v>2</v>
      </c>
      <c r="N486" s="78"/>
      <c r="O486" s="175">
        <v>0.1</v>
      </c>
      <c r="P486" s="78">
        <f t="shared" si="115"/>
        <v>1.8</v>
      </c>
      <c r="Q486" s="646">
        <f t="shared" si="116"/>
        <v>1.8</v>
      </c>
      <c r="R486" s="175">
        <v>0.5</v>
      </c>
      <c r="S486" s="78">
        <f t="shared" si="108"/>
        <v>9</v>
      </c>
      <c r="T486" s="646">
        <f t="shared" si="109"/>
        <v>9</v>
      </c>
      <c r="U486" s="175">
        <v>0.4</v>
      </c>
      <c r="V486" s="78">
        <f t="shared" si="110"/>
        <v>7.2</v>
      </c>
      <c r="W486" s="646">
        <f t="shared" si="111"/>
        <v>0.19999999999999929</v>
      </c>
      <c r="X486" s="78"/>
      <c r="Y486" s="78"/>
      <c r="Z486" s="78"/>
      <c r="AA486" s="160">
        <f t="shared" si="117"/>
        <v>0</v>
      </c>
      <c r="AB486" s="78">
        <v>0</v>
      </c>
      <c r="AC486" s="654">
        <v>0</v>
      </c>
      <c r="AD486" s="160">
        <f t="shared" si="118"/>
        <v>2</v>
      </c>
      <c r="AE486" s="78">
        <v>2</v>
      </c>
      <c r="AF486" s="654">
        <v>0</v>
      </c>
      <c r="AG486" s="160">
        <f t="shared" si="119"/>
        <v>0</v>
      </c>
      <c r="AH486" s="78"/>
      <c r="AI486" s="654"/>
      <c r="AJ486" s="160">
        <f t="shared" si="120"/>
        <v>0</v>
      </c>
      <c r="AK486" s="78"/>
      <c r="AL486" s="654"/>
      <c r="AM486" s="78"/>
      <c r="AN486" s="587">
        <f t="shared" si="113"/>
        <v>2</v>
      </c>
    </row>
    <row r="487" spans="1:40" s="152" customFormat="1" ht="13.2" hidden="1" customHeight="1" x14ac:dyDescent="0.25">
      <c r="A487" s="78">
        <v>30</v>
      </c>
      <c r="B487" s="588" t="s">
        <v>751</v>
      </c>
      <c r="C487" s="593">
        <f t="shared" si="112"/>
        <v>0</v>
      </c>
      <c r="D487" s="78">
        <f t="shared" si="112"/>
        <v>0</v>
      </c>
      <c r="E487" s="78"/>
      <c r="F487" s="160">
        <f t="shared" si="114"/>
        <v>0</v>
      </c>
      <c r="G487" s="78"/>
      <c r="H487" s="78"/>
      <c r="I487" s="78"/>
      <c r="J487" s="78"/>
      <c r="K487" s="78"/>
      <c r="L487" s="78">
        <v>0</v>
      </c>
      <c r="M487" s="78"/>
      <c r="N487" s="78"/>
      <c r="O487" s="175">
        <v>0.1</v>
      </c>
      <c r="P487" s="78">
        <f t="shared" si="115"/>
        <v>0</v>
      </c>
      <c r="Q487" s="646">
        <f t="shared" si="116"/>
        <v>0</v>
      </c>
      <c r="R487" s="175">
        <v>0.5</v>
      </c>
      <c r="S487" s="78">
        <f t="shared" si="108"/>
        <v>0</v>
      </c>
      <c r="T487" s="646">
        <f t="shared" si="109"/>
        <v>0</v>
      </c>
      <c r="U487" s="175">
        <v>0.4</v>
      </c>
      <c r="V487" s="78">
        <f t="shared" si="110"/>
        <v>0</v>
      </c>
      <c r="W487" s="646">
        <f t="shared" si="111"/>
        <v>0</v>
      </c>
      <c r="X487" s="78"/>
      <c r="Y487" s="78"/>
      <c r="Z487" s="78"/>
      <c r="AA487" s="160">
        <f t="shared" si="117"/>
        <v>0</v>
      </c>
      <c r="AB487" s="78">
        <v>0</v>
      </c>
      <c r="AC487" s="654">
        <v>0</v>
      </c>
      <c r="AD487" s="160">
        <f t="shared" si="118"/>
        <v>0</v>
      </c>
      <c r="AE487" s="78"/>
      <c r="AF487" s="654"/>
      <c r="AG487" s="160">
        <f t="shared" si="119"/>
        <v>0</v>
      </c>
      <c r="AH487" s="78"/>
      <c r="AI487" s="654"/>
      <c r="AJ487" s="160">
        <f t="shared" si="120"/>
        <v>0</v>
      </c>
      <c r="AK487" s="78"/>
      <c r="AL487" s="654"/>
      <c r="AM487" s="78"/>
      <c r="AN487" s="587">
        <f t="shared" si="113"/>
        <v>0</v>
      </c>
    </row>
    <row r="488" spans="1:40" s="589" customFormat="1" ht="79.2" x14ac:dyDescent="0.25">
      <c r="A488" s="78">
        <v>17</v>
      </c>
      <c r="B488" s="588" t="s">
        <v>1090</v>
      </c>
      <c r="C488" s="593">
        <v>305</v>
      </c>
      <c r="D488" s="78">
        <f t="shared" si="112"/>
        <v>261</v>
      </c>
      <c r="E488" s="78">
        <v>59</v>
      </c>
      <c r="F488" s="160">
        <f t="shared" si="114"/>
        <v>202</v>
      </c>
      <c r="G488" s="78">
        <v>0</v>
      </c>
      <c r="H488" s="78">
        <v>0</v>
      </c>
      <c r="I488" s="78"/>
      <c r="J488" s="78"/>
      <c r="K488" s="78">
        <v>138</v>
      </c>
      <c r="L488" s="78">
        <v>64</v>
      </c>
      <c r="M488" s="78">
        <v>64</v>
      </c>
      <c r="N488" s="78">
        <v>0</v>
      </c>
      <c r="O488" s="175">
        <v>0.1</v>
      </c>
      <c r="P488" s="78">
        <f t="shared" si="115"/>
        <v>20.200000000000003</v>
      </c>
      <c r="Q488" s="646">
        <f t="shared" si="116"/>
        <v>20.200000000000003</v>
      </c>
      <c r="R488" s="175">
        <v>0.5</v>
      </c>
      <c r="S488" s="78">
        <f t="shared" si="108"/>
        <v>101</v>
      </c>
      <c r="T488" s="646">
        <f t="shared" si="109"/>
        <v>101</v>
      </c>
      <c r="U488" s="175">
        <v>0.4</v>
      </c>
      <c r="V488" s="78">
        <f t="shared" si="110"/>
        <v>80.800000000000011</v>
      </c>
      <c r="W488" s="646">
        <f>V488-K488+T488-AF488</f>
        <v>43.800000000000011</v>
      </c>
      <c r="X488" s="78">
        <v>1.78</v>
      </c>
      <c r="Y488" s="78">
        <v>56.31</v>
      </c>
      <c r="Z488" s="78">
        <v>-7.6900000000000039</v>
      </c>
      <c r="AA488" s="160">
        <f t="shared" si="117"/>
        <v>0</v>
      </c>
      <c r="AB488" s="78">
        <v>0</v>
      </c>
      <c r="AC488" s="654">
        <v>0</v>
      </c>
      <c r="AD488" s="160">
        <f t="shared" si="118"/>
        <v>5</v>
      </c>
      <c r="AE488" s="78">
        <v>5</v>
      </c>
      <c r="AF488" s="654">
        <v>0</v>
      </c>
      <c r="AG488" s="160">
        <f t="shared" si="119"/>
        <v>7</v>
      </c>
      <c r="AH488" s="78">
        <v>0</v>
      </c>
      <c r="AI488" s="654">
        <v>7</v>
      </c>
      <c r="AJ488" s="160">
        <f t="shared" si="120"/>
        <v>0</v>
      </c>
      <c r="AK488" s="78">
        <v>0</v>
      </c>
      <c r="AL488" s="654">
        <v>0</v>
      </c>
      <c r="AM488" s="78"/>
      <c r="AN488" s="587">
        <f t="shared" si="113"/>
        <v>12</v>
      </c>
    </row>
    <row r="489" spans="1:40" s="152" customFormat="1" ht="13.2" hidden="1" customHeight="1" x14ac:dyDescent="0.25">
      <c r="A489" s="78">
        <v>1</v>
      </c>
      <c r="B489" s="588" t="s">
        <v>367</v>
      </c>
      <c r="C489" s="593">
        <f t="shared" si="112"/>
        <v>78</v>
      </c>
      <c r="D489" s="78">
        <f t="shared" si="112"/>
        <v>49</v>
      </c>
      <c r="E489" s="78">
        <v>29</v>
      </c>
      <c r="F489" s="160">
        <f t="shared" si="114"/>
        <v>20</v>
      </c>
      <c r="G489" s="75"/>
      <c r="H489" s="75"/>
      <c r="I489" s="75"/>
      <c r="J489" s="75"/>
      <c r="K489" s="75">
        <v>20</v>
      </c>
      <c r="L489" s="78">
        <v>0</v>
      </c>
      <c r="M489" s="75"/>
      <c r="N489" s="75"/>
      <c r="O489" s="175">
        <v>0.1</v>
      </c>
      <c r="P489" s="78">
        <f t="shared" si="115"/>
        <v>2</v>
      </c>
      <c r="Q489" s="646">
        <f t="shared" si="116"/>
        <v>2</v>
      </c>
      <c r="R489" s="175">
        <v>0.5</v>
      </c>
      <c r="S489" s="78">
        <f t="shared" si="108"/>
        <v>10</v>
      </c>
      <c r="T489" s="646">
        <f t="shared" si="109"/>
        <v>10</v>
      </c>
      <c r="U489" s="175">
        <v>0.4</v>
      </c>
      <c r="V489" s="78">
        <f t="shared" si="110"/>
        <v>8</v>
      </c>
      <c r="W489" s="646">
        <f t="shared" si="111"/>
        <v>-2</v>
      </c>
      <c r="X489" s="74"/>
      <c r="Y489" s="75"/>
      <c r="Z489" s="75"/>
      <c r="AA489" s="160">
        <f t="shared" si="117"/>
        <v>0</v>
      </c>
      <c r="AB489" s="78">
        <v>0</v>
      </c>
      <c r="AC489" s="654">
        <v>0</v>
      </c>
      <c r="AD489" s="160">
        <f t="shared" si="118"/>
        <v>2</v>
      </c>
      <c r="AE489" s="75">
        <v>2</v>
      </c>
      <c r="AF489" s="655"/>
      <c r="AG489" s="160">
        <f t="shared" si="119"/>
        <v>0</v>
      </c>
      <c r="AH489" s="75"/>
      <c r="AI489" s="655"/>
      <c r="AJ489" s="160">
        <f t="shared" si="120"/>
        <v>0</v>
      </c>
      <c r="AK489" s="78"/>
      <c r="AL489" s="654"/>
      <c r="AM489" s="78"/>
      <c r="AN489" s="587">
        <f t="shared" si="113"/>
        <v>2</v>
      </c>
    </row>
    <row r="490" spans="1:40" s="152" customFormat="1" ht="13.2" hidden="1" customHeight="1" x14ac:dyDescent="0.25">
      <c r="A490" s="78">
        <v>2</v>
      </c>
      <c r="B490" s="588" t="s">
        <v>752</v>
      </c>
      <c r="C490" s="593">
        <f t="shared" si="112"/>
        <v>13</v>
      </c>
      <c r="D490" s="78">
        <f t="shared" si="112"/>
        <v>9</v>
      </c>
      <c r="E490" s="78">
        <v>4</v>
      </c>
      <c r="F490" s="160">
        <f t="shared" si="114"/>
        <v>5</v>
      </c>
      <c r="G490" s="75"/>
      <c r="H490" s="75"/>
      <c r="I490" s="75"/>
      <c r="J490" s="75"/>
      <c r="K490" s="75">
        <v>5</v>
      </c>
      <c r="L490" s="78">
        <v>0</v>
      </c>
      <c r="M490" s="75"/>
      <c r="N490" s="75"/>
      <c r="O490" s="175">
        <v>0.1</v>
      </c>
      <c r="P490" s="78">
        <f t="shared" si="115"/>
        <v>0.5</v>
      </c>
      <c r="Q490" s="646">
        <f t="shared" si="116"/>
        <v>0.5</v>
      </c>
      <c r="R490" s="175">
        <v>0.5</v>
      </c>
      <c r="S490" s="78">
        <f t="shared" si="108"/>
        <v>2.5</v>
      </c>
      <c r="T490" s="646">
        <f t="shared" si="109"/>
        <v>2.5</v>
      </c>
      <c r="U490" s="175">
        <v>0.4</v>
      </c>
      <c r="V490" s="78">
        <f t="shared" si="110"/>
        <v>2</v>
      </c>
      <c r="W490" s="646">
        <f t="shared" si="111"/>
        <v>-0.5</v>
      </c>
      <c r="X490" s="75"/>
      <c r="Y490" s="75"/>
      <c r="Z490" s="75"/>
      <c r="AA490" s="160">
        <f t="shared" si="117"/>
        <v>0</v>
      </c>
      <c r="AB490" s="78">
        <v>0</v>
      </c>
      <c r="AC490" s="654">
        <v>0</v>
      </c>
      <c r="AD490" s="160">
        <f t="shared" si="118"/>
        <v>0</v>
      </c>
      <c r="AE490" s="75"/>
      <c r="AF490" s="655"/>
      <c r="AG490" s="160">
        <f t="shared" si="119"/>
        <v>0</v>
      </c>
      <c r="AH490" s="75"/>
      <c r="AI490" s="655"/>
      <c r="AJ490" s="160">
        <f t="shared" si="120"/>
        <v>0</v>
      </c>
      <c r="AK490" s="78"/>
      <c r="AL490" s="654"/>
      <c r="AM490" s="78"/>
      <c r="AN490" s="587">
        <f t="shared" si="113"/>
        <v>0</v>
      </c>
    </row>
    <row r="491" spans="1:40" s="152" customFormat="1" ht="13.2" hidden="1" customHeight="1" x14ac:dyDescent="0.25">
      <c r="A491" s="78">
        <v>3</v>
      </c>
      <c r="B491" s="588" t="s">
        <v>140</v>
      </c>
      <c r="C491" s="593">
        <f t="shared" si="112"/>
        <v>19</v>
      </c>
      <c r="D491" s="78">
        <f t="shared" si="112"/>
        <v>17</v>
      </c>
      <c r="E491" s="78">
        <v>2</v>
      </c>
      <c r="F491" s="160">
        <f t="shared" si="114"/>
        <v>15</v>
      </c>
      <c r="G491" s="75"/>
      <c r="H491" s="75"/>
      <c r="I491" s="75"/>
      <c r="J491" s="75"/>
      <c r="K491" s="75">
        <v>5</v>
      </c>
      <c r="L491" s="78">
        <v>10</v>
      </c>
      <c r="M491" s="75">
        <v>10</v>
      </c>
      <c r="N491" s="75"/>
      <c r="O491" s="175">
        <v>0.1</v>
      </c>
      <c r="P491" s="78">
        <f t="shared" si="115"/>
        <v>1.5</v>
      </c>
      <c r="Q491" s="646">
        <f t="shared" si="116"/>
        <v>1.5</v>
      </c>
      <c r="R491" s="175">
        <v>0.5</v>
      </c>
      <c r="S491" s="78">
        <f t="shared" si="108"/>
        <v>7.5</v>
      </c>
      <c r="T491" s="646">
        <f t="shared" si="109"/>
        <v>7.5</v>
      </c>
      <c r="U491" s="175">
        <v>0.4</v>
      </c>
      <c r="V491" s="78">
        <f t="shared" si="110"/>
        <v>6</v>
      </c>
      <c r="W491" s="646">
        <f t="shared" si="111"/>
        <v>8.5</v>
      </c>
      <c r="X491" s="74">
        <v>0.6</v>
      </c>
      <c r="Y491" s="592">
        <v>9</v>
      </c>
      <c r="Z491" s="592">
        <v>-1</v>
      </c>
      <c r="AA491" s="160">
        <f t="shared" si="117"/>
        <v>0</v>
      </c>
      <c r="AB491" s="78">
        <v>0</v>
      </c>
      <c r="AC491" s="654">
        <v>0</v>
      </c>
      <c r="AD491" s="160">
        <f t="shared" si="118"/>
        <v>1</v>
      </c>
      <c r="AE491" s="75">
        <v>1</v>
      </c>
      <c r="AF491" s="655"/>
      <c r="AG491" s="160">
        <f t="shared" si="119"/>
        <v>1</v>
      </c>
      <c r="AH491" s="75"/>
      <c r="AI491" s="655">
        <v>1</v>
      </c>
      <c r="AJ491" s="160">
        <f t="shared" si="120"/>
        <v>0</v>
      </c>
      <c r="AK491" s="78"/>
      <c r="AL491" s="654"/>
      <c r="AM491" s="78"/>
      <c r="AN491" s="587">
        <f t="shared" si="113"/>
        <v>2</v>
      </c>
    </row>
    <row r="492" spans="1:40" s="152" customFormat="1" ht="13.2" hidden="1" customHeight="1" x14ac:dyDescent="0.25">
      <c r="A492" s="78">
        <v>4</v>
      </c>
      <c r="B492" s="588" t="s">
        <v>151</v>
      </c>
      <c r="C492" s="593">
        <f t="shared" si="112"/>
        <v>131</v>
      </c>
      <c r="D492" s="78">
        <f t="shared" si="112"/>
        <v>119</v>
      </c>
      <c r="E492" s="78">
        <v>12</v>
      </c>
      <c r="F492" s="160">
        <f t="shared" si="114"/>
        <v>107</v>
      </c>
      <c r="G492" s="75"/>
      <c r="H492" s="75"/>
      <c r="I492" s="75"/>
      <c r="J492" s="75"/>
      <c r="K492" s="75">
        <v>66</v>
      </c>
      <c r="L492" s="78">
        <v>41</v>
      </c>
      <c r="M492" s="75">
        <v>41</v>
      </c>
      <c r="N492" s="75"/>
      <c r="O492" s="175">
        <v>0.1</v>
      </c>
      <c r="P492" s="78">
        <f t="shared" si="115"/>
        <v>10.700000000000001</v>
      </c>
      <c r="Q492" s="646">
        <f t="shared" si="116"/>
        <v>10.700000000000001</v>
      </c>
      <c r="R492" s="175">
        <v>0.5</v>
      </c>
      <c r="S492" s="78">
        <f t="shared" si="108"/>
        <v>53.5</v>
      </c>
      <c r="T492" s="646">
        <f t="shared" si="109"/>
        <v>53.5</v>
      </c>
      <c r="U492" s="175">
        <v>0.4</v>
      </c>
      <c r="V492" s="78">
        <f t="shared" si="110"/>
        <v>42.800000000000004</v>
      </c>
      <c r="W492" s="646">
        <f t="shared" si="111"/>
        <v>30.300000000000004</v>
      </c>
      <c r="X492" s="74">
        <v>0.35</v>
      </c>
      <c r="Y492" s="592">
        <v>37.449999999999996</v>
      </c>
      <c r="Z492" s="592">
        <v>-3.5500000000000043</v>
      </c>
      <c r="AA492" s="160">
        <f t="shared" si="117"/>
        <v>0</v>
      </c>
      <c r="AB492" s="78">
        <v>0</v>
      </c>
      <c r="AC492" s="654">
        <v>0</v>
      </c>
      <c r="AD492" s="160">
        <f t="shared" si="118"/>
        <v>0</v>
      </c>
      <c r="AE492" s="75"/>
      <c r="AF492" s="655"/>
      <c r="AG492" s="160">
        <f t="shared" si="119"/>
        <v>3</v>
      </c>
      <c r="AH492" s="75"/>
      <c r="AI492" s="655">
        <v>3</v>
      </c>
      <c r="AJ492" s="160">
        <f t="shared" si="120"/>
        <v>0</v>
      </c>
      <c r="AK492" s="78"/>
      <c r="AL492" s="654"/>
      <c r="AM492" s="78"/>
      <c r="AN492" s="587">
        <f t="shared" si="113"/>
        <v>3</v>
      </c>
    </row>
    <row r="493" spans="1:40" s="152" customFormat="1" ht="13.2" hidden="1" customHeight="1" x14ac:dyDescent="0.25">
      <c r="A493" s="78">
        <v>5</v>
      </c>
      <c r="B493" s="588" t="s">
        <v>790</v>
      </c>
      <c r="C493" s="593">
        <f t="shared" si="112"/>
        <v>15</v>
      </c>
      <c r="D493" s="78">
        <f t="shared" si="112"/>
        <v>14</v>
      </c>
      <c r="E493" s="78">
        <v>1</v>
      </c>
      <c r="F493" s="160">
        <f t="shared" si="114"/>
        <v>13</v>
      </c>
      <c r="G493" s="75"/>
      <c r="H493" s="75"/>
      <c r="I493" s="75"/>
      <c r="J493" s="75"/>
      <c r="K493" s="75">
        <v>10</v>
      </c>
      <c r="L493" s="78">
        <v>3</v>
      </c>
      <c r="M493" s="75">
        <v>3</v>
      </c>
      <c r="N493" s="75"/>
      <c r="O493" s="175">
        <v>0.1</v>
      </c>
      <c r="P493" s="78">
        <f t="shared" si="115"/>
        <v>1.3</v>
      </c>
      <c r="Q493" s="646">
        <f t="shared" si="116"/>
        <v>1.3</v>
      </c>
      <c r="R493" s="175">
        <v>0.5</v>
      </c>
      <c r="S493" s="78">
        <f t="shared" si="108"/>
        <v>6.5</v>
      </c>
      <c r="T493" s="646">
        <f t="shared" si="109"/>
        <v>6.5</v>
      </c>
      <c r="U493" s="175">
        <v>0.4</v>
      </c>
      <c r="V493" s="78">
        <f t="shared" si="110"/>
        <v>5.2</v>
      </c>
      <c r="W493" s="646">
        <f t="shared" si="111"/>
        <v>1.7000000000000002</v>
      </c>
      <c r="X493" s="74">
        <v>0.23</v>
      </c>
      <c r="Y493" s="592">
        <v>2.99</v>
      </c>
      <c r="Z493" s="592">
        <v>-9.9999999999997868E-3</v>
      </c>
      <c r="AA493" s="160">
        <f t="shared" si="117"/>
        <v>0</v>
      </c>
      <c r="AB493" s="78">
        <v>0</v>
      </c>
      <c r="AC493" s="654">
        <v>0</v>
      </c>
      <c r="AD493" s="160">
        <f t="shared" si="118"/>
        <v>0</v>
      </c>
      <c r="AE493" s="75"/>
      <c r="AF493" s="655"/>
      <c r="AG493" s="160">
        <f t="shared" si="119"/>
        <v>0</v>
      </c>
      <c r="AH493" s="75"/>
      <c r="AI493" s="655"/>
      <c r="AJ493" s="160">
        <f t="shared" si="120"/>
        <v>0</v>
      </c>
      <c r="AK493" s="78"/>
      <c r="AL493" s="654"/>
      <c r="AM493" s="78"/>
      <c r="AN493" s="587">
        <f t="shared" si="113"/>
        <v>0</v>
      </c>
    </row>
    <row r="494" spans="1:40" s="152" customFormat="1" ht="13.2" hidden="1" customHeight="1" x14ac:dyDescent="0.25">
      <c r="A494" s="78">
        <v>6</v>
      </c>
      <c r="B494" s="588" t="s">
        <v>737</v>
      </c>
      <c r="C494" s="593">
        <f t="shared" si="112"/>
        <v>22</v>
      </c>
      <c r="D494" s="78">
        <f t="shared" si="112"/>
        <v>19</v>
      </c>
      <c r="E494" s="78">
        <v>3</v>
      </c>
      <c r="F494" s="160">
        <f t="shared" si="114"/>
        <v>16</v>
      </c>
      <c r="G494" s="78"/>
      <c r="H494" s="78"/>
      <c r="I494" s="78"/>
      <c r="J494" s="78"/>
      <c r="K494" s="78">
        <v>10</v>
      </c>
      <c r="L494" s="78">
        <v>6</v>
      </c>
      <c r="M494" s="78">
        <v>6</v>
      </c>
      <c r="N494" s="78"/>
      <c r="O494" s="175">
        <v>0.1</v>
      </c>
      <c r="P494" s="78">
        <f t="shared" si="115"/>
        <v>1.6</v>
      </c>
      <c r="Q494" s="646">
        <f t="shared" si="116"/>
        <v>1.6</v>
      </c>
      <c r="R494" s="175">
        <v>0.5</v>
      </c>
      <c r="S494" s="78">
        <f t="shared" si="108"/>
        <v>8</v>
      </c>
      <c r="T494" s="646">
        <f t="shared" si="109"/>
        <v>8</v>
      </c>
      <c r="U494" s="175">
        <v>0.4</v>
      </c>
      <c r="V494" s="78">
        <f t="shared" si="110"/>
        <v>6.4</v>
      </c>
      <c r="W494" s="646">
        <f t="shared" si="111"/>
        <v>4.4000000000000004</v>
      </c>
      <c r="X494" s="74">
        <v>0.25</v>
      </c>
      <c r="Y494" s="592">
        <v>4</v>
      </c>
      <c r="Z494" s="592">
        <v>-2</v>
      </c>
      <c r="AA494" s="160">
        <f t="shared" si="117"/>
        <v>0</v>
      </c>
      <c r="AB494" s="78">
        <v>0</v>
      </c>
      <c r="AC494" s="654">
        <v>0</v>
      </c>
      <c r="AD494" s="160">
        <f t="shared" si="118"/>
        <v>0</v>
      </c>
      <c r="AE494" s="78"/>
      <c r="AF494" s="654"/>
      <c r="AG494" s="160">
        <f t="shared" si="119"/>
        <v>2</v>
      </c>
      <c r="AH494" s="78"/>
      <c r="AI494" s="654">
        <v>2</v>
      </c>
      <c r="AJ494" s="160">
        <f t="shared" si="120"/>
        <v>0</v>
      </c>
      <c r="AK494" s="78"/>
      <c r="AL494" s="654"/>
      <c r="AM494" s="78"/>
      <c r="AN494" s="587">
        <f t="shared" si="113"/>
        <v>2</v>
      </c>
    </row>
    <row r="495" spans="1:40" s="152" customFormat="1" ht="13.2" hidden="1" customHeight="1" x14ac:dyDescent="0.25">
      <c r="A495" s="78">
        <v>7</v>
      </c>
      <c r="B495" s="588" t="s">
        <v>754</v>
      </c>
      <c r="C495" s="593">
        <f t="shared" si="112"/>
        <v>0</v>
      </c>
      <c r="D495" s="78">
        <f t="shared" si="112"/>
        <v>0</v>
      </c>
      <c r="E495" s="78"/>
      <c r="F495" s="160">
        <f t="shared" si="114"/>
        <v>0</v>
      </c>
      <c r="G495" s="78"/>
      <c r="H495" s="78"/>
      <c r="I495" s="78"/>
      <c r="J495" s="78"/>
      <c r="K495" s="78"/>
      <c r="L495" s="78">
        <v>0</v>
      </c>
      <c r="M495" s="78"/>
      <c r="N495" s="78"/>
      <c r="O495" s="175">
        <v>0.1</v>
      </c>
      <c r="P495" s="78">
        <f t="shared" si="115"/>
        <v>0</v>
      </c>
      <c r="Q495" s="646">
        <f t="shared" si="116"/>
        <v>0</v>
      </c>
      <c r="R495" s="175">
        <v>0.5</v>
      </c>
      <c r="S495" s="78">
        <f t="shared" ref="S495:S558" si="121">R495*F495</f>
        <v>0</v>
      </c>
      <c r="T495" s="646">
        <f t="shared" ref="T495:T558" si="122">S495-H495</f>
        <v>0</v>
      </c>
      <c r="U495" s="175">
        <v>0.4</v>
      </c>
      <c r="V495" s="78">
        <f t="shared" ref="V495:V558" si="123">U495*F495</f>
        <v>0</v>
      </c>
      <c r="W495" s="646">
        <f t="shared" ref="W495:W558" si="124">V495-K495+T495</f>
        <v>0</v>
      </c>
      <c r="X495" s="74"/>
      <c r="Y495" s="592"/>
      <c r="Z495" s="592"/>
      <c r="AA495" s="160">
        <f t="shared" si="117"/>
        <v>0</v>
      </c>
      <c r="AB495" s="78">
        <v>0</v>
      </c>
      <c r="AC495" s="654">
        <v>0</v>
      </c>
      <c r="AD495" s="160">
        <f t="shared" si="118"/>
        <v>0</v>
      </c>
      <c r="AE495" s="78"/>
      <c r="AF495" s="654"/>
      <c r="AG495" s="160">
        <f t="shared" si="119"/>
        <v>0</v>
      </c>
      <c r="AH495" s="78"/>
      <c r="AI495" s="654"/>
      <c r="AJ495" s="160">
        <f t="shared" si="120"/>
        <v>0</v>
      </c>
      <c r="AK495" s="78"/>
      <c r="AL495" s="654"/>
      <c r="AM495" s="78"/>
      <c r="AN495" s="587">
        <f t="shared" si="113"/>
        <v>0</v>
      </c>
    </row>
    <row r="496" spans="1:40" s="152" customFormat="1" ht="13.2" hidden="1" customHeight="1" x14ac:dyDescent="0.25">
      <c r="A496" s="78">
        <v>8</v>
      </c>
      <c r="B496" s="588" t="s">
        <v>727</v>
      </c>
      <c r="C496" s="593">
        <f t="shared" si="112"/>
        <v>4</v>
      </c>
      <c r="D496" s="78">
        <f t="shared" si="112"/>
        <v>2</v>
      </c>
      <c r="E496" s="78">
        <v>2</v>
      </c>
      <c r="F496" s="160">
        <f t="shared" si="114"/>
        <v>0</v>
      </c>
      <c r="G496" s="78"/>
      <c r="H496" s="78"/>
      <c r="I496" s="78"/>
      <c r="J496" s="78"/>
      <c r="K496" s="78"/>
      <c r="L496" s="78">
        <v>0</v>
      </c>
      <c r="M496" s="78"/>
      <c r="N496" s="78"/>
      <c r="O496" s="175">
        <v>0.1</v>
      </c>
      <c r="P496" s="78">
        <f t="shared" si="115"/>
        <v>0</v>
      </c>
      <c r="Q496" s="646">
        <f t="shared" si="116"/>
        <v>0</v>
      </c>
      <c r="R496" s="175">
        <v>0.5</v>
      </c>
      <c r="S496" s="78">
        <f t="shared" si="121"/>
        <v>0</v>
      </c>
      <c r="T496" s="646">
        <f t="shared" si="122"/>
        <v>0</v>
      </c>
      <c r="U496" s="175">
        <v>0.4</v>
      </c>
      <c r="V496" s="78">
        <f t="shared" si="123"/>
        <v>0</v>
      </c>
      <c r="W496" s="646">
        <f t="shared" si="124"/>
        <v>0</v>
      </c>
      <c r="X496" s="74"/>
      <c r="Y496" s="592"/>
      <c r="Z496" s="592"/>
      <c r="AA496" s="160">
        <f t="shared" si="117"/>
        <v>0</v>
      </c>
      <c r="AB496" s="78">
        <v>0</v>
      </c>
      <c r="AC496" s="654">
        <v>0</v>
      </c>
      <c r="AD496" s="160">
        <f t="shared" si="118"/>
        <v>1</v>
      </c>
      <c r="AE496" s="78">
        <v>1</v>
      </c>
      <c r="AF496" s="654"/>
      <c r="AG496" s="160">
        <f t="shared" si="119"/>
        <v>0</v>
      </c>
      <c r="AH496" s="78"/>
      <c r="AI496" s="654"/>
      <c r="AJ496" s="160">
        <f t="shared" si="120"/>
        <v>0</v>
      </c>
      <c r="AK496" s="78"/>
      <c r="AL496" s="654"/>
      <c r="AM496" s="78"/>
      <c r="AN496" s="587">
        <f t="shared" si="113"/>
        <v>1</v>
      </c>
    </row>
    <row r="497" spans="1:40" s="152" customFormat="1" ht="13.2" hidden="1" customHeight="1" x14ac:dyDescent="0.25">
      <c r="A497" s="78">
        <v>9</v>
      </c>
      <c r="B497" s="588" t="s">
        <v>802</v>
      </c>
      <c r="C497" s="593">
        <f t="shared" si="112"/>
        <v>9</v>
      </c>
      <c r="D497" s="78">
        <f t="shared" si="112"/>
        <v>8</v>
      </c>
      <c r="E497" s="78">
        <v>1</v>
      </c>
      <c r="F497" s="160">
        <f t="shared" si="114"/>
        <v>7</v>
      </c>
      <c r="G497" s="78"/>
      <c r="H497" s="78"/>
      <c r="I497" s="78"/>
      <c r="J497" s="78"/>
      <c r="K497" s="78">
        <v>5</v>
      </c>
      <c r="L497" s="78">
        <v>2</v>
      </c>
      <c r="M497" s="78">
        <v>2</v>
      </c>
      <c r="N497" s="78"/>
      <c r="O497" s="175">
        <v>0.1</v>
      </c>
      <c r="P497" s="78">
        <f t="shared" si="115"/>
        <v>0.70000000000000007</v>
      </c>
      <c r="Q497" s="646">
        <f t="shared" si="116"/>
        <v>0.70000000000000007</v>
      </c>
      <c r="R497" s="175">
        <v>0.5</v>
      </c>
      <c r="S497" s="78">
        <f t="shared" si="121"/>
        <v>3.5</v>
      </c>
      <c r="T497" s="646">
        <f t="shared" si="122"/>
        <v>3.5</v>
      </c>
      <c r="U497" s="175">
        <v>0.4</v>
      </c>
      <c r="V497" s="78">
        <f t="shared" si="123"/>
        <v>2.8000000000000003</v>
      </c>
      <c r="W497" s="646">
        <f t="shared" si="124"/>
        <v>1.3000000000000003</v>
      </c>
      <c r="X497" s="74">
        <v>0.28000000000000003</v>
      </c>
      <c r="Y497" s="592">
        <v>1.9600000000000002</v>
      </c>
      <c r="Z497" s="592">
        <v>-3.9999999999999813E-2</v>
      </c>
      <c r="AA497" s="160">
        <f t="shared" si="117"/>
        <v>0</v>
      </c>
      <c r="AB497" s="78">
        <v>0</v>
      </c>
      <c r="AC497" s="654">
        <v>0</v>
      </c>
      <c r="AD497" s="160">
        <f t="shared" si="118"/>
        <v>0</v>
      </c>
      <c r="AE497" s="78"/>
      <c r="AF497" s="654"/>
      <c r="AG497" s="160">
        <f t="shared" si="119"/>
        <v>0</v>
      </c>
      <c r="AH497" s="78"/>
      <c r="AI497" s="654"/>
      <c r="AJ497" s="160">
        <f t="shared" si="120"/>
        <v>0</v>
      </c>
      <c r="AK497" s="78"/>
      <c r="AL497" s="654"/>
      <c r="AM497" s="78"/>
      <c r="AN497" s="587">
        <f t="shared" si="113"/>
        <v>0</v>
      </c>
    </row>
    <row r="498" spans="1:40" s="152" customFormat="1" ht="13.2" hidden="1" customHeight="1" x14ac:dyDescent="0.25">
      <c r="A498" s="78">
        <v>10</v>
      </c>
      <c r="B498" s="588" t="s">
        <v>803</v>
      </c>
      <c r="C498" s="593">
        <f t="shared" si="112"/>
        <v>0</v>
      </c>
      <c r="D498" s="78">
        <f t="shared" si="112"/>
        <v>0</v>
      </c>
      <c r="E498" s="78"/>
      <c r="F498" s="160">
        <f t="shared" si="114"/>
        <v>0</v>
      </c>
      <c r="G498" s="78"/>
      <c r="H498" s="78"/>
      <c r="I498" s="78"/>
      <c r="J498" s="78"/>
      <c r="K498" s="78"/>
      <c r="L498" s="78">
        <v>0</v>
      </c>
      <c r="M498" s="78"/>
      <c r="N498" s="78"/>
      <c r="O498" s="175">
        <v>0.1</v>
      </c>
      <c r="P498" s="78">
        <f t="shared" si="115"/>
        <v>0</v>
      </c>
      <c r="Q498" s="646">
        <f t="shared" si="116"/>
        <v>0</v>
      </c>
      <c r="R498" s="175">
        <v>0.5</v>
      </c>
      <c r="S498" s="78">
        <f t="shared" si="121"/>
        <v>0</v>
      </c>
      <c r="T498" s="646">
        <f t="shared" si="122"/>
        <v>0</v>
      </c>
      <c r="U498" s="175">
        <v>0.4</v>
      </c>
      <c r="V498" s="78">
        <f t="shared" si="123"/>
        <v>0</v>
      </c>
      <c r="W498" s="646">
        <f t="shared" si="124"/>
        <v>0</v>
      </c>
      <c r="X498" s="74"/>
      <c r="Y498" s="592"/>
      <c r="Z498" s="592"/>
      <c r="AA498" s="160">
        <f t="shared" si="117"/>
        <v>0</v>
      </c>
      <c r="AB498" s="78">
        <v>0</v>
      </c>
      <c r="AC498" s="654">
        <v>0</v>
      </c>
      <c r="AD498" s="160">
        <f t="shared" si="118"/>
        <v>0</v>
      </c>
      <c r="AE498" s="78"/>
      <c r="AF498" s="654"/>
      <c r="AG498" s="160">
        <f t="shared" si="119"/>
        <v>0</v>
      </c>
      <c r="AH498" s="78"/>
      <c r="AI498" s="654"/>
      <c r="AJ498" s="160">
        <f t="shared" si="120"/>
        <v>0</v>
      </c>
      <c r="AK498" s="78"/>
      <c r="AL498" s="654"/>
      <c r="AM498" s="78"/>
      <c r="AN498" s="587">
        <f t="shared" si="113"/>
        <v>0</v>
      </c>
    </row>
    <row r="499" spans="1:40" s="152" customFormat="1" ht="13.2" hidden="1" customHeight="1" x14ac:dyDescent="0.25">
      <c r="A499" s="78">
        <v>11</v>
      </c>
      <c r="B499" s="588" t="s">
        <v>890</v>
      </c>
      <c r="C499" s="593">
        <f t="shared" si="112"/>
        <v>0</v>
      </c>
      <c r="D499" s="78">
        <f t="shared" si="112"/>
        <v>0</v>
      </c>
      <c r="E499" s="78"/>
      <c r="F499" s="160">
        <f t="shared" si="114"/>
        <v>0</v>
      </c>
      <c r="G499" s="78"/>
      <c r="H499" s="78"/>
      <c r="I499" s="78"/>
      <c r="J499" s="78"/>
      <c r="K499" s="78"/>
      <c r="L499" s="78">
        <v>0</v>
      </c>
      <c r="M499" s="78"/>
      <c r="N499" s="78"/>
      <c r="O499" s="175">
        <v>0.1</v>
      </c>
      <c r="P499" s="78">
        <f t="shared" si="115"/>
        <v>0</v>
      </c>
      <c r="Q499" s="646">
        <f t="shared" si="116"/>
        <v>0</v>
      </c>
      <c r="R499" s="175">
        <v>0.5</v>
      </c>
      <c r="S499" s="78">
        <f t="shared" si="121"/>
        <v>0</v>
      </c>
      <c r="T499" s="646">
        <f t="shared" si="122"/>
        <v>0</v>
      </c>
      <c r="U499" s="175">
        <v>0.4</v>
      </c>
      <c r="V499" s="78">
        <f t="shared" si="123"/>
        <v>0</v>
      </c>
      <c r="W499" s="646">
        <f t="shared" si="124"/>
        <v>0</v>
      </c>
      <c r="X499" s="74"/>
      <c r="Y499" s="592"/>
      <c r="Z499" s="592"/>
      <c r="AA499" s="160">
        <f t="shared" si="117"/>
        <v>0</v>
      </c>
      <c r="AB499" s="78">
        <v>0</v>
      </c>
      <c r="AC499" s="654">
        <v>0</v>
      </c>
      <c r="AD499" s="160">
        <f t="shared" si="118"/>
        <v>0</v>
      </c>
      <c r="AE499" s="78"/>
      <c r="AF499" s="654"/>
      <c r="AG499" s="160">
        <f t="shared" si="119"/>
        <v>0</v>
      </c>
      <c r="AH499" s="78"/>
      <c r="AI499" s="654"/>
      <c r="AJ499" s="160">
        <f t="shared" si="120"/>
        <v>0</v>
      </c>
      <c r="AK499" s="78"/>
      <c r="AL499" s="654"/>
      <c r="AM499" s="78"/>
      <c r="AN499" s="587">
        <f t="shared" si="113"/>
        <v>0</v>
      </c>
    </row>
    <row r="500" spans="1:40" s="152" customFormat="1" ht="13.2" hidden="1" customHeight="1" x14ac:dyDescent="0.25">
      <c r="A500" s="78">
        <v>12</v>
      </c>
      <c r="B500" s="588" t="s">
        <v>728</v>
      </c>
      <c r="C500" s="593">
        <f t="shared" ref="C500:D560" si="125">D500+E500</f>
        <v>0</v>
      </c>
      <c r="D500" s="78">
        <f t="shared" si="125"/>
        <v>0</v>
      </c>
      <c r="E500" s="78"/>
      <c r="F500" s="160">
        <f t="shared" si="114"/>
        <v>0</v>
      </c>
      <c r="G500" s="78"/>
      <c r="H500" s="78"/>
      <c r="I500" s="78"/>
      <c r="J500" s="78"/>
      <c r="K500" s="78"/>
      <c r="L500" s="78">
        <v>0</v>
      </c>
      <c r="M500" s="78"/>
      <c r="N500" s="78"/>
      <c r="O500" s="175">
        <v>0.1</v>
      </c>
      <c r="P500" s="78">
        <f t="shared" si="115"/>
        <v>0</v>
      </c>
      <c r="Q500" s="646">
        <f t="shared" si="116"/>
        <v>0</v>
      </c>
      <c r="R500" s="175">
        <v>0.5</v>
      </c>
      <c r="S500" s="78">
        <f t="shared" si="121"/>
        <v>0</v>
      </c>
      <c r="T500" s="646">
        <f t="shared" si="122"/>
        <v>0</v>
      </c>
      <c r="U500" s="175">
        <v>0.4</v>
      </c>
      <c r="V500" s="78">
        <f t="shared" si="123"/>
        <v>0</v>
      </c>
      <c r="W500" s="646">
        <f t="shared" si="124"/>
        <v>0</v>
      </c>
      <c r="X500" s="74"/>
      <c r="Y500" s="592"/>
      <c r="Z500" s="592"/>
      <c r="AA500" s="160">
        <f t="shared" si="117"/>
        <v>0</v>
      </c>
      <c r="AB500" s="78">
        <v>0</v>
      </c>
      <c r="AC500" s="654">
        <v>0</v>
      </c>
      <c r="AD500" s="160">
        <f t="shared" si="118"/>
        <v>0</v>
      </c>
      <c r="AE500" s="78"/>
      <c r="AF500" s="654"/>
      <c r="AG500" s="160">
        <f t="shared" si="119"/>
        <v>0</v>
      </c>
      <c r="AH500" s="78"/>
      <c r="AI500" s="654"/>
      <c r="AJ500" s="160">
        <f t="shared" si="120"/>
        <v>0</v>
      </c>
      <c r="AK500" s="78"/>
      <c r="AL500" s="654"/>
      <c r="AM500" s="78"/>
      <c r="AN500" s="587">
        <f t="shared" si="113"/>
        <v>0</v>
      </c>
    </row>
    <row r="501" spans="1:40" s="152" customFormat="1" ht="13.2" hidden="1" customHeight="1" x14ac:dyDescent="0.25">
      <c r="A501" s="78">
        <v>13</v>
      </c>
      <c r="B501" s="588" t="s">
        <v>730</v>
      </c>
      <c r="C501" s="593">
        <f t="shared" si="125"/>
        <v>1</v>
      </c>
      <c r="D501" s="78">
        <f t="shared" si="125"/>
        <v>1</v>
      </c>
      <c r="E501" s="78"/>
      <c r="F501" s="160">
        <f t="shared" si="114"/>
        <v>1</v>
      </c>
      <c r="G501" s="78"/>
      <c r="H501" s="78"/>
      <c r="I501" s="78"/>
      <c r="J501" s="78"/>
      <c r="K501" s="78"/>
      <c r="L501" s="78">
        <v>1</v>
      </c>
      <c r="M501" s="78">
        <v>1</v>
      </c>
      <c r="N501" s="78"/>
      <c r="O501" s="175">
        <v>0.1</v>
      </c>
      <c r="P501" s="78">
        <f t="shared" si="115"/>
        <v>0.1</v>
      </c>
      <c r="Q501" s="646">
        <f t="shared" si="116"/>
        <v>0.1</v>
      </c>
      <c r="R501" s="175">
        <v>0.5</v>
      </c>
      <c r="S501" s="78">
        <f t="shared" si="121"/>
        <v>0.5</v>
      </c>
      <c r="T501" s="646">
        <f t="shared" si="122"/>
        <v>0.5</v>
      </c>
      <c r="U501" s="175">
        <v>0.4</v>
      </c>
      <c r="V501" s="78">
        <f t="shared" si="123"/>
        <v>0.4</v>
      </c>
      <c r="W501" s="646">
        <f t="shared" si="124"/>
        <v>0.9</v>
      </c>
      <c r="X501" s="74">
        <v>0</v>
      </c>
      <c r="Y501" s="592">
        <v>0</v>
      </c>
      <c r="Z501" s="592">
        <v>-1</v>
      </c>
      <c r="AA501" s="160">
        <f t="shared" si="117"/>
        <v>0</v>
      </c>
      <c r="AB501" s="78">
        <v>0</v>
      </c>
      <c r="AC501" s="654">
        <v>0</v>
      </c>
      <c r="AD501" s="160">
        <f t="shared" si="118"/>
        <v>0</v>
      </c>
      <c r="AE501" s="78"/>
      <c r="AF501" s="654"/>
      <c r="AG501" s="160">
        <f t="shared" si="119"/>
        <v>1</v>
      </c>
      <c r="AH501" s="78"/>
      <c r="AI501" s="654">
        <v>1</v>
      </c>
      <c r="AJ501" s="160">
        <f t="shared" si="120"/>
        <v>0</v>
      </c>
      <c r="AK501" s="78"/>
      <c r="AL501" s="654"/>
      <c r="AM501" s="78"/>
      <c r="AN501" s="587">
        <f t="shared" si="113"/>
        <v>1</v>
      </c>
    </row>
    <row r="502" spans="1:40" s="152" customFormat="1" ht="13.2" hidden="1" customHeight="1" x14ac:dyDescent="0.25">
      <c r="A502" s="78">
        <v>14</v>
      </c>
      <c r="B502" s="588" t="s">
        <v>726</v>
      </c>
      <c r="C502" s="593">
        <f t="shared" si="125"/>
        <v>8</v>
      </c>
      <c r="D502" s="78">
        <f t="shared" si="125"/>
        <v>6</v>
      </c>
      <c r="E502" s="78">
        <v>2</v>
      </c>
      <c r="F502" s="160">
        <f t="shared" si="114"/>
        <v>4</v>
      </c>
      <c r="G502" s="78"/>
      <c r="H502" s="78"/>
      <c r="I502" s="78"/>
      <c r="J502" s="78"/>
      <c r="K502" s="78">
        <v>4</v>
      </c>
      <c r="L502" s="78">
        <v>0</v>
      </c>
      <c r="M502" s="78"/>
      <c r="N502" s="78"/>
      <c r="O502" s="175">
        <v>0.1</v>
      </c>
      <c r="P502" s="78">
        <f t="shared" si="115"/>
        <v>0.4</v>
      </c>
      <c r="Q502" s="646">
        <f t="shared" si="116"/>
        <v>0.4</v>
      </c>
      <c r="R502" s="175">
        <v>0.5</v>
      </c>
      <c r="S502" s="78">
        <f t="shared" si="121"/>
        <v>2</v>
      </c>
      <c r="T502" s="646">
        <f t="shared" si="122"/>
        <v>2</v>
      </c>
      <c r="U502" s="175">
        <v>0.4</v>
      </c>
      <c r="V502" s="78">
        <f t="shared" si="123"/>
        <v>1.6</v>
      </c>
      <c r="W502" s="646">
        <f t="shared" si="124"/>
        <v>-0.39999999999999991</v>
      </c>
      <c r="X502" s="74"/>
      <c r="Y502" s="592"/>
      <c r="Z502" s="592"/>
      <c r="AA502" s="160">
        <f t="shared" si="117"/>
        <v>0</v>
      </c>
      <c r="AB502" s="78">
        <v>0</v>
      </c>
      <c r="AC502" s="654">
        <v>0</v>
      </c>
      <c r="AD502" s="160">
        <f t="shared" si="118"/>
        <v>1</v>
      </c>
      <c r="AE502" s="78">
        <v>1</v>
      </c>
      <c r="AF502" s="654"/>
      <c r="AG502" s="160">
        <f t="shared" si="119"/>
        <v>0</v>
      </c>
      <c r="AH502" s="78"/>
      <c r="AI502" s="654"/>
      <c r="AJ502" s="160">
        <f t="shared" si="120"/>
        <v>0</v>
      </c>
      <c r="AK502" s="78"/>
      <c r="AL502" s="654"/>
      <c r="AM502" s="78"/>
      <c r="AN502" s="587">
        <f t="shared" si="113"/>
        <v>1</v>
      </c>
    </row>
    <row r="503" spans="1:40" s="152" customFormat="1" ht="13.2" hidden="1" customHeight="1" x14ac:dyDescent="0.25">
      <c r="A503" s="78">
        <v>15</v>
      </c>
      <c r="B503" s="588" t="s">
        <v>43</v>
      </c>
      <c r="C503" s="593">
        <f t="shared" si="125"/>
        <v>0</v>
      </c>
      <c r="D503" s="78">
        <f t="shared" si="125"/>
        <v>0</v>
      </c>
      <c r="E503" s="78"/>
      <c r="F503" s="160">
        <f t="shared" si="114"/>
        <v>0</v>
      </c>
      <c r="G503" s="78"/>
      <c r="H503" s="78"/>
      <c r="I503" s="78"/>
      <c r="J503" s="78"/>
      <c r="K503" s="78"/>
      <c r="L503" s="78">
        <v>0</v>
      </c>
      <c r="M503" s="78"/>
      <c r="N503" s="78"/>
      <c r="O503" s="175">
        <v>0.1</v>
      </c>
      <c r="P503" s="78">
        <f t="shared" si="115"/>
        <v>0</v>
      </c>
      <c r="Q503" s="646">
        <f t="shared" si="116"/>
        <v>0</v>
      </c>
      <c r="R503" s="175">
        <v>0.5</v>
      </c>
      <c r="S503" s="78">
        <f t="shared" si="121"/>
        <v>0</v>
      </c>
      <c r="T503" s="646">
        <f t="shared" si="122"/>
        <v>0</v>
      </c>
      <c r="U503" s="175">
        <v>0.4</v>
      </c>
      <c r="V503" s="78">
        <f t="shared" si="123"/>
        <v>0</v>
      </c>
      <c r="W503" s="646">
        <f t="shared" si="124"/>
        <v>0</v>
      </c>
      <c r="X503" s="74"/>
      <c r="Y503" s="592"/>
      <c r="Z503" s="592"/>
      <c r="AA503" s="160">
        <f t="shared" si="117"/>
        <v>0</v>
      </c>
      <c r="AB503" s="78">
        <v>0</v>
      </c>
      <c r="AC503" s="654">
        <v>0</v>
      </c>
      <c r="AD503" s="160">
        <f t="shared" si="118"/>
        <v>0</v>
      </c>
      <c r="AE503" s="78"/>
      <c r="AF503" s="654"/>
      <c r="AG503" s="160">
        <f t="shared" si="119"/>
        <v>0</v>
      </c>
      <c r="AH503" s="78"/>
      <c r="AI503" s="654"/>
      <c r="AJ503" s="160">
        <f t="shared" si="120"/>
        <v>0</v>
      </c>
      <c r="AK503" s="78"/>
      <c r="AL503" s="654"/>
      <c r="AM503" s="78"/>
      <c r="AN503" s="587">
        <f t="shared" si="113"/>
        <v>0</v>
      </c>
    </row>
    <row r="504" spans="1:40" s="152" customFormat="1" ht="13.2" hidden="1" customHeight="1" x14ac:dyDescent="0.25">
      <c r="A504" s="78">
        <v>16</v>
      </c>
      <c r="B504" s="588" t="s">
        <v>744</v>
      </c>
      <c r="C504" s="593">
        <f t="shared" si="125"/>
        <v>0</v>
      </c>
      <c r="D504" s="78">
        <f t="shared" si="125"/>
        <v>0</v>
      </c>
      <c r="E504" s="78"/>
      <c r="F504" s="160">
        <f t="shared" si="114"/>
        <v>0</v>
      </c>
      <c r="G504" s="78"/>
      <c r="H504" s="78"/>
      <c r="I504" s="78"/>
      <c r="J504" s="78"/>
      <c r="K504" s="78"/>
      <c r="L504" s="78">
        <v>0</v>
      </c>
      <c r="M504" s="78"/>
      <c r="N504" s="78"/>
      <c r="O504" s="175">
        <v>0.1</v>
      </c>
      <c r="P504" s="78">
        <f t="shared" si="115"/>
        <v>0</v>
      </c>
      <c r="Q504" s="646">
        <f t="shared" si="116"/>
        <v>0</v>
      </c>
      <c r="R504" s="175">
        <v>0.5</v>
      </c>
      <c r="S504" s="78">
        <f t="shared" si="121"/>
        <v>0</v>
      </c>
      <c r="T504" s="646">
        <f t="shared" si="122"/>
        <v>0</v>
      </c>
      <c r="U504" s="175">
        <v>0.4</v>
      </c>
      <c r="V504" s="78">
        <f t="shared" si="123"/>
        <v>0</v>
      </c>
      <c r="W504" s="646">
        <f t="shared" si="124"/>
        <v>0</v>
      </c>
      <c r="X504" s="74"/>
      <c r="Y504" s="592"/>
      <c r="Z504" s="592"/>
      <c r="AA504" s="160">
        <f t="shared" si="117"/>
        <v>0</v>
      </c>
      <c r="AB504" s="78">
        <v>0</v>
      </c>
      <c r="AC504" s="654">
        <v>0</v>
      </c>
      <c r="AD504" s="160">
        <f t="shared" si="118"/>
        <v>0</v>
      </c>
      <c r="AE504" s="78"/>
      <c r="AF504" s="654"/>
      <c r="AG504" s="160">
        <f t="shared" si="119"/>
        <v>0</v>
      </c>
      <c r="AH504" s="78"/>
      <c r="AI504" s="654"/>
      <c r="AJ504" s="160">
        <f t="shared" si="120"/>
        <v>0</v>
      </c>
      <c r="AK504" s="78"/>
      <c r="AL504" s="654"/>
      <c r="AM504" s="78"/>
      <c r="AN504" s="587">
        <f t="shared" si="113"/>
        <v>0</v>
      </c>
    </row>
    <row r="505" spans="1:40" s="152" customFormat="1" ht="13.2" hidden="1" customHeight="1" x14ac:dyDescent="0.25">
      <c r="A505" s="78">
        <v>17</v>
      </c>
      <c r="B505" s="588" t="s">
        <v>725</v>
      </c>
      <c r="C505" s="593">
        <f t="shared" si="125"/>
        <v>19</v>
      </c>
      <c r="D505" s="78">
        <f t="shared" si="125"/>
        <v>16</v>
      </c>
      <c r="E505" s="78">
        <v>3</v>
      </c>
      <c r="F505" s="160">
        <f t="shared" si="114"/>
        <v>13</v>
      </c>
      <c r="G505" s="78"/>
      <c r="H505" s="78"/>
      <c r="I505" s="78"/>
      <c r="J505" s="78"/>
      <c r="K505" s="78">
        <v>12</v>
      </c>
      <c r="L505" s="78">
        <v>1</v>
      </c>
      <c r="M505" s="78">
        <v>1</v>
      </c>
      <c r="N505" s="78"/>
      <c r="O505" s="175">
        <v>0.1</v>
      </c>
      <c r="P505" s="78">
        <f t="shared" si="115"/>
        <v>1.3</v>
      </c>
      <c r="Q505" s="646">
        <f t="shared" si="116"/>
        <v>1.3</v>
      </c>
      <c r="R505" s="175">
        <v>0.5</v>
      </c>
      <c r="S505" s="78">
        <f t="shared" si="121"/>
        <v>6.5</v>
      </c>
      <c r="T505" s="646">
        <f t="shared" si="122"/>
        <v>6.5</v>
      </c>
      <c r="U505" s="175">
        <v>0.4</v>
      </c>
      <c r="V505" s="78">
        <f t="shared" si="123"/>
        <v>5.2</v>
      </c>
      <c r="W505" s="646">
        <f t="shared" si="124"/>
        <v>-0.29999999999999982</v>
      </c>
      <c r="X505" s="74">
        <v>7.0000000000000007E-2</v>
      </c>
      <c r="Y505" s="592">
        <v>0.91000000000000014</v>
      </c>
      <c r="Z505" s="592">
        <v>-8.9999999999999858E-2</v>
      </c>
      <c r="AA505" s="160">
        <f t="shared" si="117"/>
        <v>0</v>
      </c>
      <c r="AB505" s="78">
        <v>0</v>
      </c>
      <c r="AC505" s="654">
        <v>0</v>
      </c>
      <c r="AD505" s="160">
        <f t="shared" si="118"/>
        <v>0</v>
      </c>
      <c r="AE505" s="78"/>
      <c r="AF505" s="654"/>
      <c r="AG505" s="160">
        <f t="shared" si="119"/>
        <v>0</v>
      </c>
      <c r="AH505" s="78"/>
      <c r="AI505" s="654"/>
      <c r="AJ505" s="160">
        <f t="shared" si="120"/>
        <v>0</v>
      </c>
      <c r="AK505" s="78"/>
      <c r="AL505" s="654"/>
      <c r="AM505" s="78"/>
      <c r="AN505" s="587">
        <f t="shared" si="113"/>
        <v>0</v>
      </c>
    </row>
    <row r="506" spans="1:40" s="152" customFormat="1" ht="13.2" hidden="1" customHeight="1" x14ac:dyDescent="0.25">
      <c r="A506" s="78">
        <v>18</v>
      </c>
      <c r="B506" s="588" t="s">
        <v>796</v>
      </c>
      <c r="C506" s="593">
        <f t="shared" si="125"/>
        <v>1</v>
      </c>
      <c r="D506" s="78">
        <f t="shared" si="125"/>
        <v>1</v>
      </c>
      <c r="E506" s="78"/>
      <c r="F506" s="160">
        <f t="shared" si="114"/>
        <v>1</v>
      </c>
      <c r="G506" s="78"/>
      <c r="H506" s="78"/>
      <c r="I506" s="78"/>
      <c r="J506" s="78"/>
      <c r="K506" s="78">
        <v>1</v>
      </c>
      <c r="L506" s="78">
        <v>0</v>
      </c>
      <c r="M506" s="78"/>
      <c r="N506" s="78"/>
      <c r="O506" s="175">
        <v>0.1</v>
      </c>
      <c r="P506" s="78">
        <f t="shared" si="115"/>
        <v>0.1</v>
      </c>
      <c r="Q506" s="646">
        <f t="shared" si="116"/>
        <v>0.1</v>
      </c>
      <c r="R506" s="175">
        <v>0.5</v>
      </c>
      <c r="S506" s="78">
        <f t="shared" si="121"/>
        <v>0.5</v>
      </c>
      <c r="T506" s="646">
        <f t="shared" si="122"/>
        <v>0.5</v>
      </c>
      <c r="U506" s="175">
        <v>0.4</v>
      </c>
      <c r="V506" s="78">
        <f t="shared" si="123"/>
        <v>0.4</v>
      </c>
      <c r="W506" s="646">
        <f t="shared" si="124"/>
        <v>-9.9999999999999978E-2</v>
      </c>
      <c r="X506" s="78"/>
      <c r="Y506" s="593"/>
      <c r="Z506" s="593"/>
      <c r="AA506" s="160">
        <f t="shared" si="117"/>
        <v>0</v>
      </c>
      <c r="AB506" s="78">
        <v>0</v>
      </c>
      <c r="AC506" s="654">
        <v>0</v>
      </c>
      <c r="AD506" s="160">
        <f t="shared" si="118"/>
        <v>0</v>
      </c>
      <c r="AE506" s="78"/>
      <c r="AF506" s="654"/>
      <c r="AG506" s="160">
        <f t="shared" si="119"/>
        <v>0</v>
      </c>
      <c r="AH506" s="78"/>
      <c r="AI506" s="654"/>
      <c r="AJ506" s="160">
        <f t="shared" si="120"/>
        <v>0</v>
      </c>
      <c r="AK506" s="78"/>
      <c r="AL506" s="654"/>
      <c r="AM506" s="78"/>
      <c r="AN506" s="587">
        <f t="shared" si="113"/>
        <v>0</v>
      </c>
    </row>
    <row r="507" spans="1:40" s="589" customFormat="1" ht="52.8" x14ac:dyDescent="0.25">
      <c r="A507" s="78">
        <v>18</v>
      </c>
      <c r="B507" s="588" t="s">
        <v>1105</v>
      </c>
      <c r="C507" s="593">
        <v>289</v>
      </c>
      <c r="D507" s="78">
        <f t="shared" si="125"/>
        <v>206</v>
      </c>
      <c r="E507" s="78">
        <v>51</v>
      </c>
      <c r="F507" s="160">
        <f t="shared" si="114"/>
        <v>155</v>
      </c>
      <c r="G507" s="78">
        <v>0</v>
      </c>
      <c r="H507" s="78">
        <v>0</v>
      </c>
      <c r="I507" s="78"/>
      <c r="J507" s="78"/>
      <c r="K507" s="78">
        <v>82</v>
      </c>
      <c r="L507" s="78">
        <v>73</v>
      </c>
      <c r="M507" s="78">
        <v>73</v>
      </c>
      <c r="N507" s="78">
        <v>0</v>
      </c>
      <c r="O507" s="175">
        <v>0.1</v>
      </c>
      <c r="P507" s="78">
        <f t="shared" si="115"/>
        <v>15.5</v>
      </c>
      <c r="Q507" s="646">
        <f t="shared" si="116"/>
        <v>15.5</v>
      </c>
      <c r="R507" s="175">
        <v>0.5</v>
      </c>
      <c r="S507" s="78">
        <f t="shared" si="121"/>
        <v>77.5</v>
      </c>
      <c r="T507" s="646">
        <f t="shared" si="122"/>
        <v>77.5</v>
      </c>
      <c r="U507" s="175">
        <v>0.4</v>
      </c>
      <c r="V507" s="78">
        <f t="shared" si="123"/>
        <v>62</v>
      </c>
      <c r="W507" s="646">
        <f>V507-K507+T507-AF507</f>
        <v>57.5</v>
      </c>
      <c r="X507" s="175">
        <v>0.32</v>
      </c>
      <c r="Y507" s="78">
        <v>49</v>
      </c>
      <c r="Z507" s="78">
        <v>-20</v>
      </c>
      <c r="AA507" s="160">
        <f t="shared" si="117"/>
        <v>0</v>
      </c>
      <c r="AB507" s="78">
        <v>0</v>
      </c>
      <c r="AC507" s="654">
        <v>0</v>
      </c>
      <c r="AD507" s="160">
        <f t="shared" si="118"/>
        <v>0</v>
      </c>
      <c r="AE507" s="78"/>
      <c r="AF507" s="654"/>
      <c r="AG507" s="160">
        <f t="shared" si="119"/>
        <v>2</v>
      </c>
      <c r="AH507" s="78">
        <v>0</v>
      </c>
      <c r="AI507" s="654">
        <v>2</v>
      </c>
      <c r="AJ507" s="160">
        <f t="shared" si="120"/>
        <v>0</v>
      </c>
      <c r="AK507" s="78"/>
      <c r="AL507" s="654"/>
      <c r="AM507" s="78"/>
      <c r="AN507" s="587">
        <f t="shared" si="113"/>
        <v>2</v>
      </c>
    </row>
    <row r="508" spans="1:40" s="152" customFormat="1" ht="13.2" hidden="1" customHeight="1" x14ac:dyDescent="0.25">
      <c r="A508" s="78">
        <v>1</v>
      </c>
      <c r="B508" s="588" t="s">
        <v>367</v>
      </c>
      <c r="C508" s="593">
        <f t="shared" si="125"/>
        <v>69</v>
      </c>
      <c r="D508" s="78">
        <f t="shared" si="125"/>
        <v>45</v>
      </c>
      <c r="E508" s="78">
        <v>24</v>
      </c>
      <c r="F508" s="160">
        <f t="shared" si="114"/>
        <v>21</v>
      </c>
      <c r="G508" s="75">
        <v>0</v>
      </c>
      <c r="H508" s="75">
        <v>0</v>
      </c>
      <c r="I508" s="75"/>
      <c r="J508" s="75"/>
      <c r="K508" s="75">
        <v>21</v>
      </c>
      <c r="L508" s="78">
        <v>0</v>
      </c>
      <c r="M508" s="75"/>
      <c r="N508" s="75"/>
      <c r="O508" s="175">
        <v>0.1</v>
      </c>
      <c r="P508" s="78">
        <f t="shared" si="115"/>
        <v>2.1</v>
      </c>
      <c r="Q508" s="646">
        <f t="shared" si="116"/>
        <v>2.1</v>
      </c>
      <c r="R508" s="175">
        <v>0.5</v>
      </c>
      <c r="S508" s="78">
        <f t="shared" si="121"/>
        <v>10.5</v>
      </c>
      <c r="T508" s="646">
        <f t="shared" si="122"/>
        <v>10.5</v>
      </c>
      <c r="U508" s="175">
        <v>0.4</v>
      </c>
      <c r="V508" s="78">
        <f t="shared" si="123"/>
        <v>8.4</v>
      </c>
      <c r="W508" s="646">
        <f t="shared" si="124"/>
        <v>-2.0999999999999996</v>
      </c>
      <c r="X508" s="74"/>
      <c r="Y508" s="75"/>
      <c r="Z508" s="75">
        <v>0</v>
      </c>
      <c r="AA508" s="160">
        <f t="shared" si="117"/>
        <v>0</v>
      </c>
      <c r="AB508" s="78">
        <v>0</v>
      </c>
      <c r="AC508" s="654">
        <v>0</v>
      </c>
      <c r="AD508" s="160">
        <f t="shared" si="118"/>
        <v>0</v>
      </c>
      <c r="AE508" s="75"/>
      <c r="AF508" s="655"/>
      <c r="AG508" s="160">
        <f t="shared" si="119"/>
        <v>0</v>
      </c>
      <c r="AH508" s="75"/>
      <c r="AI508" s="655"/>
      <c r="AJ508" s="160">
        <f t="shared" si="120"/>
        <v>0</v>
      </c>
      <c r="AK508" s="78"/>
      <c r="AL508" s="654"/>
      <c r="AM508" s="78"/>
      <c r="AN508" s="587">
        <f t="shared" si="113"/>
        <v>0</v>
      </c>
    </row>
    <row r="509" spans="1:40" s="152" customFormat="1" ht="13.2" hidden="1" customHeight="1" x14ac:dyDescent="0.25">
      <c r="A509" s="78">
        <v>2</v>
      </c>
      <c r="B509" s="588" t="s">
        <v>752</v>
      </c>
      <c r="C509" s="593">
        <f t="shared" si="125"/>
        <v>6</v>
      </c>
      <c r="D509" s="78">
        <f t="shared" si="125"/>
        <v>5</v>
      </c>
      <c r="E509" s="78">
        <v>1</v>
      </c>
      <c r="F509" s="160">
        <f t="shared" si="114"/>
        <v>4</v>
      </c>
      <c r="G509" s="75"/>
      <c r="H509" s="75"/>
      <c r="I509" s="75"/>
      <c r="J509" s="75"/>
      <c r="K509" s="75">
        <v>4</v>
      </c>
      <c r="L509" s="78">
        <v>0</v>
      </c>
      <c r="M509" s="75"/>
      <c r="N509" s="75"/>
      <c r="O509" s="175">
        <v>0.1</v>
      </c>
      <c r="P509" s="78">
        <f t="shared" si="115"/>
        <v>0.4</v>
      </c>
      <c r="Q509" s="646">
        <f t="shared" si="116"/>
        <v>0.4</v>
      </c>
      <c r="R509" s="175">
        <v>0.5</v>
      </c>
      <c r="S509" s="78">
        <f t="shared" si="121"/>
        <v>2</v>
      </c>
      <c r="T509" s="646">
        <f t="shared" si="122"/>
        <v>2</v>
      </c>
      <c r="U509" s="175">
        <v>0.4</v>
      </c>
      <c r="V509" s="78">
        <f t="shared" si="123"/>
        <v>1.6</v>
      </c>
      <c r="W509" s="646">
        <f t="shared" si="124"/>
        <v>-0.39999999999999991</v>
      </c>
      <c r="X509" s="75"/>
      <c r="Y509" s="75"/>
      <c r="Z509" s="75">
        <v>0</v>
      </c>
      <c r="AA509" s="160">
        <f t="shared" si="117"/>
        <v>0</v>
      </c>
      <c r="AB509" s="78">
        <v>0</v>
      </c>
      <c r="AC509" s="654">
        <v>0</v>
      </c>
      <c r="AD509" s="160">
        <f t="shared" si="118"/>
        <v>0</v>
      </c>
      <c r="AE509" s="75"/>
      <c r="AF509" s="655"/>
      <c r="AG509" s="160">
        <f t="shared" si="119"/>
        <v>0</v>
      </c>
      <c r="AH509" s="75"/>
      <c r="AI509" s="655"/>
      <c r="AJ509" s="160">
        <f t="shared" si="120"/>
        <v>0</v>
      </c>
      <c r="AK509" s="78"/>
      <c r="AL509" s="654"/>
      <c r="AM509" s="78"/>
      <c r="AN509" s="587">
        <f t="shared" si="113"/>
        <v>0</v>
      </c>
    </row>
    <row r="510" spans="1:40" s="152" customFormat="1" ht="13.2" hidden="1" customHeight="1" x14ac:dyDescent="0.25">
      <c r="A510" s="78">
        <v>3</v>
      </c>
      <c r="B510" s="588" t="s">
        <v>140</v>
      </c>
      <c r="C510" s="593">
        <f t="shared" si="125"/>
        <v>17</v>
      </c>
      <c r="D510" s="78">
        <f t="shared" si="125"/>
        <v>14</v>
      </c>
      <c r="E510" s="78">
        <v>3</v>
      </c>
      <c r="F510" s="160">
        <f t="shared" si="114"/>
        <v>11</v>
      </c>
      <c r="G510" s="75"/>
      <c r="H510" s="75">
        <v>0</v>
      </c>
      <c r="I510" s="75"/>
      <c r="J510" s="75"/>
      <c r="K510" s="75">
        <v>0</v>
      </c>
      <c r="L510" s="78">
        <v>11</v>
      </c>
      <c r="M510" s="75">
        <v>11</v>
      </c>
      <c r="N510" s="75"/>
      <c r="O510" s="175">
        <v>0.1</v>
      </c>
      <c r="P510" s="78">
        <f t="shared" si="115"/>
        <v>1.1000000000000001</v>
      </c>
      <c r="Q510" s="646">
        <f t="shared" si="116"/>
        <v>1.1000000000000001</v>
      </c>
      <c r="R510" s="175">
        <v>0.5</v>
      </c>
      <c r="S510" s="78">
        <f t="shared" si="121"/>
        <v>5.5</v>
      </c>
      <c r="T510" s="646">
        <f t="shared" si="122"/>
        <v>5.5</v>
      </c>
      <c r="U510" s="175">
        <v>0.4</v>
      </c>
      <c r="V510" s="78">
        <f t="shared" si="123"/>
        <v>4.4000000000000004</v>
      </c>
      <c r="W510" s="646">
        <f t="shared" si="124"/>
        <v>9.9</v>
      </c>
      <c r="X510" s="74">
        <v>0.9</v>
      </c>
      <c r="Y510" s="75">
        <v>10</v>
      </c>
      <c r="Z510" s="75">
        <v>-1</v>
      </c>
      <c r="AA510" s="160">
        <f t="shared" si="117"/>
        <v>0</v>
      </c>
      <c r="AB510" s="78">
        <v>0</v>
      </c>
      <c r="AC510" s="654">
        <v>0</v>
      </c>
      <c r="AD510" s="160">
        <f t="shared" si="118"/>
        <v>0</v>
      </c>
      <c r="AE510" s="75"/>
      <c r="AF510" s="655"/>
      <c r="AG510" s="160">
        <f t="shared" si="119"/>
        <v>0</v>
      </c>
      <c r="AH510" s="75"/>
      <c r="AI510" s="655"/>
      <c r="AJ510" s="160">
        <f t="shared" si="120"/>
        <v>0</v>
      </c>
      <c r="AK510" s="78"/>
      <c r="AL510" s="654"/>
      <c r="AM510" s="78"/>
      <c r="AN510" s="587">
        <f t="shared" si="113"/>
        <v>0</v>
      </c>
    </row>
    <row r="511" spans="1:40" s="152" customFormat="1" ht="13.2" hidden="1" customHeight="1" x14ac:dyDescent="0.25">
      <c r="A511" s="78">
        <v>4</v>
      </c>
      <c r="B511" s="588" t="s">
        <v>151</v>
      </c>
      <c r="C511" s="593">
        <f t="shared" si="125"/>
        <v>84</v>
      </c>
      <c r="D511" s="78">
        <f t="shared" si="125"/>
        <v>74</v>
      </c>
      <c r="E511" s="78">
        <v>10</v>
      </c>
      <c r="F511" s="160">
        <f t="shared" si="114"/>
        <v>64</v>
      </c>
      <c r="G511" s="75"/>
      <c r="H511" s="75"/>
      <c r="I511" s="75"/>
      <c r="J511" s="75"/>
      <c r="K511" s="75">
        <v>25</v>
      </c>
      <c r="L511" s="78">
        <v>39</v>
      </c>
      <c r="M511" s="75">
        <v>39</v>
      </c>
      <c r="N511" s="75"/>
      <c r="O511" s="175">
        <v>0.1</v>
      </c>
      <c r="P511" s="78">
        <f t="shared" si="115"/>
        <v>6.4</v>
      </c>
      <c r="Q511" s="646">
        <f t="shared" si="116"/>
        <v>6.4</v>
      </c>
      <c r="R511" s="175">
        <v>0.5</v>
      </c>
      <c r="S511" s="78">
        <f t="shared" si="121"/>
        <v>32</v>
      </c>
      <c r="T511" s="646">
        <f t="shared" si="122"/>
        <v>32</v>
      </c>
      <c r="U511" s="175">
        <v>0.4</v>
      </c>
      <c r="V511" s="78">
        <f t="shared" si="123"/>
        <v>25.6</v>
      </c>
      <c r="W511" s="646">
        <f t="shared" si="124"/>
        <v>32.6</v>
      </c>
      <c r="X511" s="74">
        <v>0.4</v>
      </c>
      <c r="Y511" s="75">
        <v>26</v>
      </c>
      <c r="Z511" s="75">
        <v>-13</v>
      </c>
      <c r="AA511" s="160">
        <f t="shared" si="117"/>
        <v>0</v>
      </c>
      <c r="AB511" s="78">
        <v>0</v>
      </c>
      <c r="AC511" s="654">
        <v>0</v>
      </c>
      <c r="AD511" s="160">
        <f t="shared" si="118"/>
        <v>0</v>
      </c>
      <c r="AE511" s="75"/>
      <c r="AF511" s="655"/>
      <c r="AG511" s="160">
        <f t="shared" si="119"/>
        <v>1</v>
      </c>
      <c r="AH511" s="75">
        <v>0</v>
      </c>
      <c r="AI511" s="655">
        <v>1</v>
      </c>
      <c r="AJ511" s="160">
        <f t="shared" si="120"/>
        <v>0</v>
      </c>
      <c r="AK511" s="78"/>
      <c r="AL511" s="654"/>
      <c r="AM511" s="78"/>
      <c r="AN511" s="587">
        <f t="shared" si="113"/>
        <v>1</v>
      </c>
    </row>
    <row r="512" spans="1:40" s="152" customFormat="1" ht="13.2" hidden="1" customHeight="1" x14ac:dyDescent="0.25">
      <c r="A512" s="78">
        <v>5</v>
      </c>
      <c r="B512" s="588" t="s">
        <v>790</v>
      </c>
      <c r="C512" s="593">
        <f t="shared" si="125"/>
        <v>18</v>
      </c>
      <c r="D512" s="78">
        <f t="shared" si="125"/>
        <v>17</v>
      </c>
      <c r="E512" s="78">
        <v>1</v>
      </c>
      <c r="F512" s="160">
        <f t="shared" si="114"/>
        <v>16</v>
      </c>
      <c r="G512" s="78"/>
      <c r="H512" s="78"/>
      <c r="I512" s="78"/>
      <c r="J512" s="78"/>
      <c r="K512" s="78">
        <v>7</v>
      </c>
      <c r="L512" s="78">
        <v>9</v>
      </c>
      <c r="M512" s="78">
        <v>9</v>
      </c>
      <c r="N512" s="78"/>
      <c r="O512" s="175">
        <v>0.1</v>
      </c>
      <c r="P512" s="78">
        <f t="shared" si="115"/>
        <v>1.6</v>
      </c>
      <c r="Q512" s="646">
        <f t="shared" si="116"/>
        <v>1.6</v>
      </c>
      <c r="R512" s="175">
        <v>0.5</v>
      </c>
      <c r="S512" s="78">
        <f t="shared" si="121"/>
        <v>8</v>
      </c>
      <c r="T512" s="646">
        <f t="shared" si="122"/>
        <v>8</v>
      </c>
      <c r="U512" s="175">
        <v>0.4</v>
      </c>
      <c r="V512" s="78">
        <f t="shared" si="123"/>
        <v>6.4</v>
      </c>
      <c r="W512" s="646">
        <f t="shared" si="124"/>
        <v>7.4</v>
      </c>
      <c r="X512" s="175">
        <v>0.37</v>
      </c>
      <c r="Y512" s="78">
        <v>6</v>
      </c>
      <c r="Z512" s="75">
        <v>-3</v>
      </c>
      <c r="AA512" s="160">
        <f t="shared" si="117"/>
        <v>0</v>
      </c>
      <c r="AB512" s="78">
        <v>0</v>
      </c>
      <c r="AC512" s="654">
        <v>0</v>
      </c>
      <c r="AD512" s="160">
        <f t="shared" si="118"/>
        <v>0</v>
      </c>
      <c r="AE512" s="78"/>
      <c r="AF512" s="654"/>
      <c r="AG512" s="160">
        <f t="shared" si="119"/>
        <v>2</v>
      </c>
      <c r="AH512" s="78">
        <v>0</v>
      </c>
      <c r="AI512" s="654">
        <v>2</v>
      </c>
      <c r="AJ512" s="160">
        <f t="shared" si="120"/>
        <v>0</v>
      </c>
      <c r="AK512" s="78"/>
      <c r="AL512" s="654"/>
      <c r="AM512" s="78"/>
      <c r="AN512" s="587">
        <f t="shared" si="113"/>
        <v>2</v>
      </c>
    </row>
    <row r="513" spans="1:40" s="152" customFormat="1" ht="13.2" hidden="1" customHeight="1" x14ac:dyDescent="0.25">
      <c r="A513" s="78">
        <v>6</v>
      </c>
      <c r="B513" s="588" t="s">
        <v>737</v>
      </c>
      <c r="C513" s="593">
        <f t="shared" si="125"/>
        <v>18</v>
      </c>
      <c r="D513" s="78">
        <f t="shared" si="125"/>
        <v>16</v>
      </c>
      <c r="E513" s="78">
        <v>2</v>
      </c>
      <c r="F513" s="160">
        <f t="shared" si="114"/>
        <v>14</v>
      </c>
      <c r="G513" s="78"/>
      <c r="H513" s="78"/>
      <c r="I513" s="78"/>
      <c r="J513" s="78"/>
      <c r="K513" s="78">
        <v>8</v>
      </c>
      <c r="L513" s="78">
        <v>6</v>
      </c>
      <c r="M513" s="78">
        <v>6</v>
      </c>
      <c r="N513" s="78"/>
      <c r="O513" s="175">
        <v>0.1</v>
      </c>
      <c r="P513" s="78">
        <f t="shared" si="115"/>
        <v>1.4000000000000001</v>
      </c>
      <c r="Q513" s="646">
        <f t="shared" si="116"/>
        <v>1.4000000000000001</v>
      </c>
      <c r="R513" s="175">
        <v>0.5</v>
      </c>
      <c r="S513" s="78">
        <f t="shared" si="121"/>
        <v>7</v>
      </c>
      <c r="T513" s="646">
        <f t="shared" si="122"/>
        <v>7</v>
      </c>
      <c r="U513" s="175">
        <v>0.4</v>
      </c>
      <c r="V513" s="78">
        <f t="shared" si="123"/>
        <v>5.6000000000000005</v>
      </c>
      <c r="W513" s="646">
        <f t="shared" si="124"/>
        <v>4.6000000000000005</v>
      </c>
      <c r="X513" s="175">
        <v>0.3</v>
      </c>
      <c r="Y513" s="78">
        <v>3</v>
      </c>
      <c r="Z513" s="75">
        <v>-3</v>
      </c>
      <c r="AA513" s="160">
        <f t="shared" si="117"/>
        <v>0</v>
      </c>
      <c r="AB513" s="78">
        <v>0</v>
      </c>
      <c r="AC513" s="654">
        <v>0</v>
      </c>
      <c r="AD513" s="160">
        <f t="shared" si="118"/>
        <v>0</v>
      </c>
      <c r="AE513" s="78"/>
      <c r="AF513" s="654"/>
      <c r="AG513" s="160">
        <f t="shared" si="119"/>
        <v>1</v>
      </c>
      <c r="AH513" s="78">
        <v>0</v>
      </c>
      <c r="AI513" s="654">
        <v>1</v>
      </c>
      <c r="AJ513" s="160">
        <f t="shared" si="120"/>
        <v>0</v>
      </c>
      <c r="AK513" s="78"/>
      <c r="AL513" s="654"/>
      <c r="AM513" s="78"/>
      <c r="AN513" s="587">
        <f t="shared" si="113"/>
        <v>1</v>
      </c>
    </row>
    <row r="514" spans="1:40" s="152" customFormat="1" ht="13.2" hidden="1" customHeight="1" x14ac:dyDescent="0.25">
      <c r="A514" s="78">
        <v>7</v>
      </c>
      <c r="B514" s="588" t="s">
        <v>892</v>
      </c>
      <c r="C514" s="593">
        <f t="shared" si="125"/>
        <v>3</v>
      </c>
      <c r="D514" s="78">
        <f t="shared" si="125"/>
        <v>3</v>
      </c>
      <c r="E514" s="78">
        <v>0</v>
      </c>
      <c r="F514" s="160">
        <f t="shared" si="114"/>
        <v>3</v>
      </c>
      <c r="G514" s="78"/>
      <c r="H514" s="78"/>
      <c r="I514" s="78"/>
      <c r="J514" s="78"/>
      <c r="K514" s="78"/>
      <c r="L514" s="78">
        <v>3</v>
      </c>
      <c r="M514" s="78">
        <v>3</v>
      </c>
      <c r="N514" s="78"/>
      <c r="O514" s="175">
        <v>0.1</v>
      </c>
      <c r="P514" s="78">
        <f t="shared" si="115"/>
        <v>0.30000000000000004</v>
      </c>
      <c r="Q514" s="646">
        <f t="shared" si="116"/>
        <v>0.30000000000000004</v>
      </c>
      <c r="R514" s="175">
        <v>0.5</v>
      </c>
      <c r="S514" s="78">
        <f t="shared" si="121"/>
        <v>1.5</v>
      </c>
      <c r="T514" s="646">
        <f t="shared" si="122"/>
        <v>1.5</v>
      </c>
      <c r="U514" s="175">
        <v>0.4</v>
      </c>
      <c r="V514" s="78">
        <f t="shared" si="123"/>
        <v>1.2000000000000002</v>
      </c>
      <c r="W514" s="646">
        <f t="shared" si="124"/>
        <v>2.7</v>
      </c>
      <c r="X514" s="175">
        <v>1</v>
      </c>
      <c r="Y514" s="78">
        <v>3</v>
      </c>
      <c r="Z514" s="75">
        <v>0</v>
      </c>
      <c r="AA514" s="160">
        <f t="shared" si="117"/>
        <v>0</v>
      </c>
      <c r="AB514" s="78">
        <v>0</v>
      </c>
      <c r="AC514" s="654">
        <v>0</v>
      </c>
      <c r="AD514" s="160">
        <f t="shared" si="118"/>
        <v>0</v>
      </c>
      <c r="AE514" s="78"/>
      <c r="AF514" s="654"/>
      <c r="AG514" s="160">
        <f t="shared" si="119"/>
        <v>0</v>
      </c>
      <c r="AH514" s="78"/>
      <c r="AI514" s="654"/>
      <c r="AJ514" s="160">
        <f t="shared" si="120"/>
        <v>0</v>
      </c>
      <c r="AK514" s="78"/>
      <c r="AL514" s="654"/>
      <c r="AM514" s="78"/>
      <c r="AN514" s="587">
        <f t="shared" si="113"/>
        <v>0</v>
      </c>
    </row>
    <row r="515" spans="1:40" s="152" customFormat="1" ht="13.2" hidden="1" customHeight="1" x14ac:dyDescent="0.25">
      <c r="A515" s="78">
        <v>8</v>
      </c>
      <c r="B515" s="588" t="s">
        <v>727</v>
      </c>
      <c r="C515" s="593">
        <f t="shared" si="125"/>
        <v>3</v>
      </c>
      <c r="D515" s="78">
        <f t="shared" si="125"/>
        <v>2</v>
      </c>
      <c r="E515" s="78">
        <v>1</v>
      </c>
      <c r="F515" s="160">
        <f t="shared" si="114"/>
        <v>1</v>
      </c>
      <c r="G515" s="78"/>
      <c r="H515" s="78"/>
      <c r="I515" s="78"/>
      <c r="J515" s="78"/>
      <c r="K515" s="78">
        <v>1</v>
      </c>
      <c r="L515" s="78">
        <v>0</v>
      </c>
      <c r="M515" s="78"/>
      <c r="N515" s="78"/>
      <c r="O515" s="175">
        <v>0.1</v>
      </c>
      <c r="P515" s="78">
        <f t="shared" si="115"/>
        <v>0.1</v>
      </c>
      <c r="Q515" s="646">
        <f t="shared" si="116"/>
        <v>0.1</v>
      </c>
      <c r="R515" s="175">
        <v>0.5</v>
      </c>
      <c r="S515" s="78">
        <f t="shared" si="121"/>
        <v>0.5</v>
      </c>
      <c r="T515" s="646">
        <f t="shared" si="122"/>
        <v>0.5</v>
      </c>
      <c r="U515" s="175">
        <v>0.4</v>
      </c>
      <c r="V515" s="78">
        <f t="shared" si="123"/>
        <v>0.4</v>
      </c>
      <c r="W515" s="646">
        <f t="shared" si="124"/>
        <v>-9.9999999999999978E-2</v>
      </c>
      <c r="X515" s="78"/>
      <c r="Y515" s="78"/>
      <c r="Z515" s="78">
        <v>0</v>
      </c>
      <c r="AA515" s="160">
        <f t="shared" si="117"/>
        <v>0</v>
      </c>
      <c r="AB515" s="78">
        <v>0</v>
      </c>
      <c r="AC515" s="654">
        <v>0</v>
      </c>
      <c r="AD515" s="160">
        <f t="shared" si="118"/>
        <v>0</v>
      </c>
      <c r="AE515" s="78"/>
      <c r="AF515" s="654"/>
      <c r="AG515" s="160">
        <f t="shared" si="119"/>
        <v>0</v>
      </c>
      <c r="AH515" s="78"/>
      <c r="AI515" s="654"/>
      <c r="AJ515" s="160">
        <f t="shared" si="120"/>
        <v>0</v>
      </c>
      <c r="AK515" s="78"/>
      <c r="AL515" s="654"/>
      <c r="AM515" s="78"/>
      <c r="AN515" s="587">
        <f t="shared" si="113"/>
        <v>0</v>
      </c>
    </row>
    <row r="516" spans="1:40" s="152" customFormat="1" ht="13.2" hidden="1" customHeight="1" x14ac:dyDescent="0.25">
      <c r="A516" s="78">
        <v>9</v>
      </c>
      <c r="B516" s="588" t="s">
        <v>802</v>
      </c>
      <c r="C516" s="593">
        <f t="shared" si="125"/>
        <v>6</v>
      </c>
      <c r="D516" s="78">
        <f t="shared" si="125"/>
        <v>5</v>
      </c>
      <c r="E516" s="78">
        <v>1</v>
      </c>
      <c r="F516" s="160">
        <f t="shared" si="114"/>
        <v>4</v>
      </c>
      <c r="G516" s="78"/>
      <c r="H516" s="78"/>
      <c r="I516" s="78"/>
      <c r="J516" s="78"/>
      <c r="K516" s="78">
        <v>3</v>
      </c>
      <c r="L516" s="78">
        <v>1</v>
      </c>
      <c r="M516" s="78">
        <v>1</v>
      </c>
      <c r="N516" s="78"/>
      <c r="O516" s="175">
        <v>0.1</v>
      </c>
      <c r="P516" s="78">
        <f t="shared" si="115"/>
        <v>0.4</v>
      </c>
      <c r="Q516" s="646">
        <f t="shared" si="116"/>
        <v>0.4</v>
      </c>
      <c r="R516" s="175">
        <v>0.5</v>
      </c>
      <c r="S516" s="78">
        <f t="shared" si="121"/>
        <v>2</v>
      </c>
      <c r="T516" s="646">
        <f t="shared" si="122"/>
        <v>2</v>
      </c>
      <c r="U516" s="175">
        <v>0.4</v>
      </c>
      <c r="V516" s="78">
        <f t="shared" si="123"/>
        <v>1.6</v>
      </c>
      <c r="W516" s="646">
        <f t="shared" si="124"/>
        <v>0.60000000000000009</v>
      </c>
      <c r="X516" s="175">
        <v>0.25</v>
      </c>
      <c r="Y516" s="78">
        <v>1</v>
      </c>
      <c r="Z516" s="78">
        <v>0</v>
      </c>
      <c r="AA516" s="160">
        <f t="shared" si="117"/>
        <v>0</v>
      </c>
      <c r="AB516" s="78">
        <v>0</v>
      </c>
      <c r="AC516" s="654">
        <v>0</v>
      </c>
      <c r="AD516" s="160">
        <f t="shared" si="118"/>
        <v>0</v>
      </c>
      <c r="AE516" s="78"/>
      <c r="AF516" s="654"/>
      <c r="AG516" s="160">
        <f t="shared" si="119"/>
        <v>0</v>
      </c>
      <c r="AH516" s="78"/>
      <c r="AI516" s="654"/>
      <c r="AJ516" s="160">
        <f t="shared" si="120"/>
        <v>0</v>
      </c>
      <c r="AK516" s="78"/>
      <c r="AL516" s="654"/>
      <c r="AM516" s="78"/>
      <c r="AN516" s="587">
        <f t="shared" si="113"/>
        <v>0</v>
      </c>
    </row>
    <row r="517" spans="1:40" s="152" customFormat="1" ht="13.2" hidden="1" customHeight="1" x14ac:dyDescent="0.25">
      <c r="A517" s="78">
        <v>10</v>
      </c>
      <c r="B517" s="588" t="s">
        <v>893</v>
      </c>
      <c r="C517" s="593">
        <f t="shared" si="125"/>
        <v>1</v>
      </c>
      <c r="D517" s="78">
        <f t="shared" si="125"/>
        <v>1</v>
      </c>
      <c r="E517" s="78">
        <v>0</v>
      </c>
      <c r="F517" s="160">
        <f t="shared" si="114"/>
        <v>1</v>
      </c>
      <c r="G517" s="78"/>
      <c r="H517" s="78"/>
      <c r="I517" s="78"/>
      <c r="J517" s="78"/>
      <c r="K517" s="78"/>
      <c r="L517" s="78">
        <v>1</v>
      </c>
      <c r="M517" s="78">
        <v>1</v>
      </c>
      <c r="N517" s="78"/>
      <c r="O517" s="175">
        <v>0.1</v>
      </c>
      <c r="P517" s="78">
        <f t="shared" si="115"/>
        <v>0.1</v>
      </c>
      <c r="Q517" s="646">
        <f t="shared" si="116"/>
        <v>0.1</v>
      </c>
      <c r="R517" s="175">
        <v>0.5</v>
      </c>
      <c r="S517" s="78">
        <f t="shared" si="121"/>
        <v>0.5</v>
      </c>
      <c r="T517" s="646">
        <f t="shared" si="122"/>
        <v>0.5</v>
      </c>
      <c r="U517" s="175">
        <v>0.4</v>
      </c>
      <c r="V517" s="78">
        <f t="shared" si="123"/>
        <v>0.4</v>
      </c>
      <c r="W517" s="646">
        <f t="shared" si="124"/>
        <v>0.9</v>
      </c>
      <c r="X517" s="175"/>
      <c r="Y517" s="78"/>
      <c r="Z517" s="78"/>
      <c r="AA517" s="160">
        <f t="shared" si="117"/>
        <v>0</v>
      </c>
      <c r="AB517" s="78">
        <v>0</v>
      </c>
      <c r="AC517" s="654">
        <v>0</v>
      </c>
      <c r="AD517" s="160">
        <f t="shared" si="118"/>
        <v>0</v>
      </c>
      <c r="AE517" s="78"/>
      <c r="AF517" s="654"/>
      <c r="AG517" s="160">
        <f t="shared" si="119"/>
        <v>0</v>
      </c>
      <c r="AH517" s="78"/>
      <c r="AI517" s="654"/>
      <c r="AJ517" s="160">
        <f t="shared" si="120"/>
        <v>0</v>
      </c>
      <c r="AK517" s="78"/>
      <c r="AL517" s="654"/>
      <c r="AM517" s="78"/>
      <c r="AN517" s="587">
        <f t="shared" si="113"/>
        <v>0</v>
      </c>
    </row>
    <row r="518" spans="1:40" s="152" customFormat="1" ht="13.2" hidden="1" customHeight="1" x14ac:dyDescent="0.25">
      <c r="A518" s="78">
        <v>11</v>
      </c>
      <c r="B518" s="588" t="s">
        <v>877</v>
      </c>
      <c r="C518" s="593">
        <f t="shared" si="125"/>
        <v>1</v>
      </c>
      <c r="D518" s="78">
        <f t="shared" si="125"/>
        <v>1</v>
      </c>
      <c r="E518" s="78">
        <v>0</v>
      </c>
      <c r="F518" s="160">
        <f t="shared" si="114"/>
        <v>1</v>
      </c>
      <c r="G518" s="78"/>
      <c r="H518" s="78"/>
      <c r="I518" s="78"/>
      <c r="J518" s="78"/>
      <c r="K518" s="78"/>
      <c r="L518" s="78">
        <v>1</v>
      </c>
      <c r="M518" s="78">
        <v>1</v>
      </c>
      <c r="N518" s="78"/>
      <c r="O518" s="175">
        <v>0.1</v>
      </c>
      <c r="P518" s="78">
        <f t="shared" si="115"/>
        <v>0.1</v>
      </c>
      <c r="Q518" s="646">
        <f t="shared" si="116"/>
        <v>0.1</v>
      </c>
      <c r="R518" s="175">
        <v>0.5</v>
      </c>
      <c r="S518" s="78">
        <f t="shared" si="121"/>
        <v>0.5</v>
      </c>
      <c r="T518" s="646">
        <f t="shared" si="122"/>
        <v>0.5</v>
      </c>
      <c r="U518" s="175">
        <v>0.4</v>
      </c>
      <c r="V518" s="78">
        <f t="shared" si="123"/>
        <v>0.4</v>
      </c>
      <c r="W518" s="646">
        <f t="shared" si="124"/>
        <v>0.9</v>
      </c>
      <c r="X518" s="175"/>
      <c r="Y518" s="78"/>
      <c r="Z518" s="78"/>
      <c r="AA518" s="160">
        <f t="shared" si="117"/>
        <v>0</v>
      </c>
      <c r="AB518" s="78">
        <v>0</v>
      </c>
      <c r="AC518" s="654">
        <v>0</v>
      </c>
      <c r="AD518" s="160">
        <f t="shared" si="118"/>
        <v>0</v>
      </c>
      <c r="AE518" s="78"/>
      <c r="AF518" s="654"/>
      <c r="AG518" s="160">
        <f t="shared" si="119"/>
        <v>0</v>
      </c>
      <c r="AH518" s="78"/>
      <c r="AI518" s="654"/>
      <c r="AJ518" s="160">
        <f t="shared" si="120"/>
        <v>0</v>
      </c>
      <c r="AK518" s="78"/>
      <c r="AL518" s="654"/>
      <c r="AM518" s="78"/>
      <c r="AN518" s="587">
        <f t="shared" si="113"/>
        <v>0</v>
      </c>
    </row>
    <row r="519" spans="1:40" s="152" customFormat="1" ht="13.2" hidden="1" customHeight="1" x14ac:dyDescent="0.25">
      <c r="A519" s="78">
        <v>12</v>
      </c>
      <c r="B519" s="588" t="s">
        <v>739</v>
      </c>
      <c r="C519" s="593">
        <f t="shared" si="125"/>
        <v>1</v>
      </c>
      <c r="D519" s="78">
        <f t="shared" si="125"/>
        <v>1</v>
      </c>
      <c r="E519" s="78">
        <v>0</v>
      </c>
      <c r="F519" s="160">
        <f t="shared" si="114"/>
        <v>1</v>
      </c>
      <c r="G519" s="78"/>
      <c r="H519" s="78"/>
      <c r="I519" s="78"/>
      <c r="J519" s="78"/>
      <c r="K519" s="78"/>
      <c r="L519" s="78">
        <v>1</v>
      </c>
      <c r="M519" s="78">
        <v>1</v>
      </c>
      <c r="N519" s="78"/>
      <c r="O519" s="175">
        <v>0.1</v>
      </c>
      <c r="P519" s="78">
        <f t="shared" si="115"/>
        <v>0.1</v>
      </c>
      <c r="Q519" s="646">
        <f t="shared" si="116"/>
        <v>0.1</v>
      </c>
      <c r="R519" s="175">
        <v>0.5</v>
      </c>
      <c r="S519" s="78">
        <f t="shared" si="121"/>
        <v>0.5</v>
      </c>
      <c r="T519" s="646">
        <f t="shared" si="122"/>
        <v>0.5</v>
      </c>
      <c r="U519" s="175">
        <v>0.4</v>
      </c>
      <c r="V519" s="78">
        <f t="shared" si="123"/>
        <v>0.4</v>
      </c>
      <c r="W519" s="646">
        <f t="shared" si="124"/>
        <v>0.9</v>
      </c>
      <c r="X519" s="175"/>
      <c r="Y519" s="78"/>
      <c r="Z519" s="78"/>
      <c r="AA519" s="160">
        <f t="shared" si="117"/>
        <v>0</v>
      </c>
      <c r="AB519" s="78">
        <v>0</v>
      </c>
      <c r="AC519" s="654">
        <v>0</v>
      </c>
      <c r="AD519" s="160">
        <f t="shared" si="118"/>
        <v>0</v>
      </c>
      <c r="AE519" s="78"/>
      <c r="AF519" s="654"/>
      <c r="AG519" s="160">
        <f t="shared" si="119"/>
        <v>0</v>
      </c>
      <c r="AH519" s="78"/>
      <c r="AI519" s="654"/>
      <c r="AJ519" s="160">
        <f t="shared" si="120"/>
        <v>0</v>
      </c>
      <c r="AK519" s="78"/>
      <c r="AL519" s="654"/>
      <c r="AM519" s="78"/>
      <c r="AN519" s="587">
        <f t="shared" si="113"/>
        <v>0</v>
      </c>
    </row>
    <row r="520" spans="1:40" s="152" customFormat="1" ht="13.2" hidden="1" customHeight="1" x14ac:dyDescent="0.25">
      <c r="A520" s="78">
        <v>13</v>
      </c>
      <c r="B520" s="588" t="s">
        <v>588</v>
      </c>
      <c r="C520" s="593">
        <f t="shared" si="125"/>
        <v>2</v>
      </c>
      <c r="D520" s="78">
        <f t="shared" si="125"/>
        <v>2</v>
      </c>
      <c r="E520" s="78">
        <v>0</v>
      </c>
      <c r="F520" s="160">
        <f t="shared" si="114"/>
        <v>2</v>
      </c>
      <c r="G520" s="78"/>
      <c r="H520" s="78"/>
      <c r="I520" s="78"/>
      <c r="J520" s="78"/>
      <c r="K520" s="78">
        <v>1</v>
      </c>
      <c r="L520" s="78">
        <v>1</v>
      </c>
      <c r="M520" s="78">
        <v>1</v>
      </c>
      <c r="N520" s="78"/>
      <c r="O520" s="175">
        <v>0.1</v>
      </c>
      <c r="P520" s="78">
        <f t="shared" si="115"/>
        <v>0.2</v>
      </c>
      <c r="Q520" s="646">
        <f t="shared" si="116"/>
        <v>0.2</v>
      </c>
      <c r="R520" s="175">
        <v>0.5</v>
      </c>
      <c r="S520" s="78">
        <f t="shared" si="121"/>
        <v>1</v>
      </c>
      <c r="T520" s="646">
        <f t="shared" si="122"/>
        <v>1</v>
      </c>
      <c r="U520" s="175">
        <v>0.4</v>
      </c>
      <c r="V520" s="78">
        <f t="shared" si="123"/>
        <v>0.8</v>
      </c>
      <c r="W520" s="646">
        <f t="shared" si="124"/>
        <v>0.8</v>
      </c>
      <c r="X520" s="175"/>
      <c r="Y520" s="78"/>
      <c r="Z520" s="78"/>
      <c r="AA520" s="160">
        <f t="shared" si="117"/>
        <v>0</v>
      </c>
      <c r="AB520" s="78">
        <v>0</v>
      </c>
      <c r="AC520" s="654">
        <v>0</v>
      </c>
      <c r="AD520" s="160">
        <f t="shared" si="118"/>
        <v>0</v>
      </c>
      <c r="AE520" s="78"/>
      <c r="AF520" s="654"/>
      <c r="AG520" s="160">
        <f t="shared" si="119"/>
        <v>0</v>
      </c>
      <c r="AH520" s="78"/>
      <c r="AI520" s="654"/>
      <c r="AJ520" s="160">
        <f t="shared" si="120"/>
        <v>0</v>
      </c>
      <c r="AK520" s="78"/>
      <c r="AL520" s="654"/>
      <c r="AM520" s="78"/>
      <c r="AN520" s="587">
        <f t="shared" si="113"/>
        <v>0</v>
      </c>
    </row>
    <row r="521" spans="1:40" s="152" customFormat="1" ht="26.4" hidden="1" customHeight="1" x14ac:dyDescent="0.25">
      <c r="A521" s="78">
        <v>14</v>
      </c>
      <c r="B521" s="588" t="s">
        <v>894</v>
      </c>
      <c r="C521" s="593">
        <f t="shared" si="125"/>
        <v>0</v>
      </c>
      <c r="D521" s="78">
        <f t="shared" si="125"/>
        <v>0</v>
      </c>
      <c r="E521" s="78">
        <v>0</v>
      </c>
      <c r="F521" s="160">
        <f t="shared" si="114"/>
        <v>0</v>
      </c>
      <c r="G521" s="78"/>
      <c r="H521" s="78"/>
      <c r="I521" s="78"/>
      <c r="J521" s="78"/>
      <c r="K521" s="78"/>
      <c r="L521" s="78">
        <v>0</v>
      </c>
      <c r="M521" s="78"/>
      <c r="N521" s="78"/>
      <c r="O521" s="175">
        <v>0.1</v>
      </c>
      <c r="P521" s="78">
        <f t="shared" si="115"/>
        <v>0</v>
      </c>
      <c r="Q521" s="646">
        <f t="shared" si="116"/>
        <v>0</v>
      </c>
      <c r="R521" s="175">
        <v>0.5</v>
      </c>
      <c r="S521" s="78">
        <f t="shared" si="121"/>
        <v>0</v>
      </c>
      <c r="T521" s="646">
        <f t="shared" si="122"/>
        <v>0</v>
      </c>
      <c r="U521" s="175">
        <v>0.4</v>
      </c>
      <c r="V521" s="78">
        <f t="shared" si="123"/>
        <v>0</v>
      </c>
      <c r="W521" s="646">
        <f t="shared" si="124"/>
        <v>0</v>
      </c>
      <c r="X521" s="78"/>
      <c r="Y521" s="78"/>
      <c r="Z521" s="78"/>
      <c r="AA521" s="160">
        <f t="shared" si="117"/>
        <v>0</v>
      </c>
      <c r="AB521" s="78">
        <v>0</v>
      </c>
      <c r="AC521" s="654">
        <v>0</v>
      </c>
      <c r="AD521" s="160">
        <f t="shared" si="118"/>
        <v>0</v>
      </c>
      <c r="AE521" s="78"/>
      <c r="AF521" s="654"/>
      <c r="AG521" s="160">
        <f t="shared" si="119"/>
        <v>0</v>
      </c>
      <c r="AH521" s="78"/>
      <c r="AI521" s="654"/>
      <c r="AJ521" s="160">
        <f t="shared" si="120"/>
        <v>0</v>
      </c>
      <c r="AK521" s="78"/>
      <c r="AL521" s="654"/>
      <c r="AM521" s="78"/>
      <c r="AN521" s="587">
        <f t="shared" si="113"/>
        <v>0</v>
      </c>
    </row>
    <row r="522" spans="1:40" s="152" customFormat="1" ht="13.2" hidden="1" customHeight="1" x14ac:dyDescent="0.25">
      <c r="A522" s="78">
        <v>15</v>
      </c>
      <c r="B522" s="588" t="s">
        <v>880</v>
      </c>
      <c r="C522" s="593">
        <f t="shared" si="125"/>
        <v>4</v>
      </c>
      <c r="D522" s="78">
        <f t="shared" si="125"/>
        <v>3</v>
      </c>
      <c r="E522" s="78">
        <v>1</v>
      </c>
      <c r="F522" s="160">
        <f t="shared" si="114"/>
        <v>2</v>
      </c>
      <c r="G522" s="78"/>
      <c r="H522" s="78"/>
      <c r="I522" s="78"/>
      <c r="J522" s="78"/>
      <c r="K522" s="78">
        <v>2</v>
      </c>
      <c r="L522" s="78">
        <v>0</v>
      </c>
      <c r="M522" s="78"/>
      <c r="N522" s="78"/>
      <c r="O522" s="175">
        <v>0.1</v>
      </c>
      <c r="P522" s="78">
        <f t="shared" si="115"/>
        <v>0.2</v>
      </c>
      <c r="Q522" s="646">
        <f t="shared" si="116"/>
        <v>0.2</v>
      </c>
      <c r="R522" s="175">
        <v>0.5</v>
      </c>
      <c r="S522" s="78">
        <f t="shared" si="121"/>
        <v>1</v>
      </c>
      <c r="T522" s="646">
        <f t="shared" si="122"/>
        <v>1</v>
      </c>
      <c r="U522" s="175">
        <v>0.4</v>
      </c>
      <c r="V522" s="78">
        <f t="shared" si="123"/>
        <v>0.8</v>
      </c>
      <c r="W522" s="646">
        <f t="shared" si="124"/>
        <v>-0.19999999999999996</v>
      </c>
      <c r="X522" s="78"/>
      <c r="Y522" s="78"/>
      <c r="Z522" s="78"/>
      <c r="AA522" s="160">
        <f t="shared" si="117"/>
        <v>0</v>
      </c>
      <c r="AB522" s="78">
        <v>0</v>
      </c>
      <c r="AC522" s="654">
        <v>0</v>
      </c>
      <c r="AD522" s="160">
        <f t="shared" si="118"/>
        <v>0</v>
      </c>
      <c r="AE522" s="78"/>
      <c r="AF522" s="654"/>
      <c r="AG522" s="160">
        <f t="shared" si="119"/>
        <v>0</v>
      </c>
      <c r="AH522" s="78"/>
      <c r="AI522" s="654"/>
      <c r="AJ522" s="160">
        <f t="shared" si="120"/>
        <v>0</v>
      </c>
      <c r="AK522" s="78"/>
      <c r="AL522" s="654"/>
      <c r="AM522" s="78"/>
      <c r="AN522" s="587">
        <f t="shared" si="113"/>
        <v>0</v>
      </c>
    </row>
    <row r="523" spans="1:40" s="152" customFormat="1" ht="26.4" hidden="1" customHeight="1" x14ac:dyDescent="0.25">
      <c r="A523" s="78">
        <v>16</v>
      </c>
      <c r="B523" s="588" t="s">
        <v>895</v>
      </c>
      <c r="C523" s="593">
        <f t="shared" si="125"/>
        <v>4</v>
      </c>
      <c r="D523" s="78">
        <f t="shared" si="125"/>
        <v>2</v>
      </c>
      <c r="E523" s="78">
        <v>2</v>
      </c>
      <c r="F523" s="160">
        <f t="shared" si="114"/>
        <v>0</v>
      </c>
      <c r="G523" s="78"/>
      <c r="H523" s="78"/>
      <c r="I523" s="78"/>
      <c r="J523" s="78"/>
      <c r="K523" s="78"/>
      <c r="L523" s="78">
        <v>0</v>
      </c>
      <c r="M523" s="78"/>
      <c r="N523" s="78"/>
      <c r="O523" s="175">
        <v>0.1</v>
      </c>
      <c r="P523" s="78">
        <f t="shared" si="115"/>
        <v>0</v>
      </c>
      <c r="Q523" s="646">
        <f t="shared" si="116"/>
        <v>0</v>
      </c>
      <c r="R523" s="175">
        <v>0.5</v>
      </c>
      <c r="S523" s="78">
        <f t="shared" si="121"/>
        <v>0</v>
      </c>
      <c r="T523" s="646">
        <f t="shared" si="122"/>
        <v>0</v>
      </c>
      <c r="U523" s="175">
        <v>0.4</v>
      </c>
      <c r="V523" s="78">
        <f t="shared" si="123"/>
        <v>0</v>
      </c>
      <c r="W523" s="646">
        <f t="shared" si="124"/>
        <v>0</v>
      </c>
      <c r="X523" s="78"/>
      <c r="Y523" s="78"/>
      <c r="Z523" s="78"/>
      <c r="AA523" s="160">
        <f t="shared" si="117"/>
        <v>0</v>
      </c>
      <c r="AB523" s="78">
        <v>0</v>
      </c>
      <c r="AC523" s="654">
        <v>0</v>
      </c>
      <c r="AD523" s="160">
        <f t="shared" si="118"/>
        <v>0</v>
      </c>
      <c r="AE523" s="78"/>
      <c r="AF523" s="654"/>
      <c r="AG523" s="160">
        <f t="shared" si="119"/>
        <v>0</v>
      </c>
      <c r="AH523" s="78"/>
      <c r="AI523" s="654"/>
      <c r="AJ523" s="160">
        <f t="shared" si="120"/>
        <v>0</v>
      </c>
      <c r="AK523" s="78"/>
      <c r="AL523" s="654"/>
      <c r="AM523" s="78"/>
      <c r="AN523" s="587">
        <f t="shared" ref="AN523:AN586" si="126">AD523+AG523+AJ523+AA523</f>
        <v>0</v>
      </c>
    </row>
    <row r="524" spans="1:40" s="152" customFormat="1" ht="13.2" hidden="1" customHeight="1" x14ac:dyDescent="0.25">
      <c r="A524" s="78">
        <v>17</v>
      </c>
      <c r="B524" s="588" t="s">
        <v>896</v>
      </c>
      <c r="C524" s="593">
        <f t="shared" si="125"/>
        <v>4</v>
      </c>
      <c r="D524" s="78">
        <f t="shared" si="125"/>
        <v>3</v>
      </c>
      <c r="E524" s="78">
        <v>1</v>
      </c>
      <c r="F524" s="160">
        <f t="shared" si="114"/>
        <v>2</v>
      </c>
      <c r="G524" s="78"/>
      <c r="H524" s="78"/>
      <c r="I524" s="78"/>
      <c r="J524" s="78"/>
      <c r="K524" s="78">
        <v>2</v>
      </c>
      <c r="L524" s="78">
        <v>0</v>
      </c>
      <c r="M524" s="78"/>
      <c r="N524" s="78"/>
      <c r="O524" s="175">
        <v>0.1</v>
      </c>
      <c r="P524" s="78">
        <f t="shared" si="115"/>
        <v>0.2</v>
      </c>
      <c r="Q524" s="646">
        <f t="shared" si="116"/>
        <v>0.2</v>
      </c>
      <c r="R524" s="175">
        <v>0.5</v>
      </c>
      <c r="S524" s="78">
        <f t="shared" si="121"/>
        <v>1</v>
      </c>
      <c r="T524" s="646">
        <f t="shared" si="122"/>
        <v>1</v>
      </c>
      <c r="U524" s="175">
        <v>0.4</v>
      </c>
      <c r="V524" s="78">
        <f t="shared" si="123"/>
        <v>0.8</v>
      </c>
      <c r="W524" s="646">
        <f t="shared" si="124"/>
        <v>-0.19999999999999996</v>
      </c>
      <c r="X524" s="78"/>
      <c r="Y524" s="78"/>
      <c r="Z524" s="78"/>
      <c r="AA524" s="160">
        <f t="shared" si="117"/>
        <v>0</v>
      </c>
      <c r="AB524" s="78">
        <v>0</v>
      </c>
      <c r="AC524" s="654">
        <v>0</v>
      </c>
      <c r="AD524" s="160">
        <f t="shared" si="118"/>
        <v>0</v>
      </c>
      <c r="AE524" s="78"/>
      <c r="AF524" s="654"/>
      <c r="AG524" s="160">
        <f t="shared" si="119"/>
        <v>0</v>
      </c>
      <c r="AH524" s="78"/>
      <c r="AI524" s="654"/>
      <c r="AJ524" s="160">
        <f t="shared" si="120"/>
        <v>0</v>
      </c>
      <c r="AK524" s="78"/>
      <c r="AL524" s="654"/>
      <c r="AM524" s="78"/>
      <c r="AN524" s="587">
        <f t="shared" si="126"/>
        <v>0</v>
      </c>
    </row>
    <row r="525" spans="1:40" s="152" customFormat="1" ht="13.2" hidden="1" customHeight="1" x14ac:dyDescent="0.25">
      <c r="A525" s="78">
        <v>18</v>
      </c>
      <c r="B525" s="588" t="s">
        <v>725</v>
      </c>
      <c r="C525" s="593">
        <f t="shared" si="125"/>
        <v>12</v>
      </c>
      <c r="D525" s="78">
        <f t="shared" si="125"/>
        <v>9</v>
      </c>
      <c r="E525" s="78">
        <v>3</v>
      </c>
      <c r="F525" s="160">
        <f t="shared" ref="F525:F588" si="127">G525+H525+K525+L525</f>
        <v>6</v>
      </c>
      <c r="G525" s="78"/>
      <c r="H525" s="78"/>
      <c r="I525" s="78"/>
      <c r="J525" s="78"/>
      <c r="K525" s="78">
        <v>6</v>
      </c>
      <c r="L525" s="78">
        <v>0</v>
      </c>
      <c r="M525" s="78"/>
      <c r="N525" s="78"/>
      <c r="O525" s="175">
        <v>0.1</v>
      </c>
      <c r="P525" s="78">
        <f t="shared" ref="P525:P588" si="128">O525*F525</f>
        <v>0.60000000000000009</v>
      </c>
      <c r="Q525" s="646">
        <f t="shared" ref="Q525:Q588" si="129">P525-G525</f>
        <v>0.60000000000000009</v>
      </c>
      <c r="R525" s="175">
        <v>0.5</v>
      </c>
      <c r="S525" s="78">
        <f t="shared" si="121"/>
        <v>3</v>
      </c>
      <c r="T525" s="646">
        <f t="shared" si="122"/>
        <v>3</v>
      </c>
      <c r="U525" s="175">
        <v>0.4</v>
      </c>
      <c r="V525" s="78">
        <f t="shared" si="123"/>
        <v>2.4000000000000004</v>
      </c>
      <c r="W525" s="646">
        <f t="shared" si="124"/>
        <v>-0.59999999999999964</v>
      </c>
      <c r="X525" s="78"/>
      <c r="Y525" s="78"/>
      <c r="Z525" s="78"/>
      <c r="AA525" s="160">
        <f t="shared" ref="AA525:AA588" si="130">AB525+AC525</f>
        <v>0</v>
      </c>
      <c r="AB525" s="78">
        <v>0</v>
      </c>
      <c r="AC525" s="654">
        <v>0</v>
      </c>
      <c r="AD525" s="160">
        <f t="shared" ref="AD525:AD588" si="131">AE525+AF525</f>
        <v>0</v>
      </c>
      <c r="AE525" s="78"/>
      <c r="AF525" s="654"/>
      <c r="AG525" s="160">
        <f t="shared" ref="AG525:AG588" si="132">AH525+AI525</f>
        <v>0</v>
      </c>
      <c r="AH525" s="78"/>
      <c r="AI525" s="654"/>
      <c r="AJ525" s="160">
        <f t="shared" ref="AJ525:AJ588" si="133">AK525+AL525</f>
        <v>0</v>
      </c>
      <c r="AK525" s="78"/>
      <c r="AL525" s="654"/>
      <c r="AM525" s="78"/>
      <c r="AN525" s="587">
        <f t="shared" si="126"/>
        <v>0</v>
      </c>
    </row>
    <row r="526" spans="1:40" s="152" customFormat="1" ht="13.2" hidden="1" customHeight="1" x14ac:dyDescent="0.25">
      <c r="A526" s="78">
        <v>19</v>
      </c>
      <c r="B526" s="588" t="s">
        <v>766</v>
      </c>
      <c r="C526" s="593">
        <f t="shared" si="125"/>
        <v>1</v>
      </c>
      <c r="D526" s="78">
        <f t="shared" si="125"/>
        <v>1</v>
      </c>
      <c r="E526" s="78">
        <v>0</v>
      </c>
      <c r="F526" s="160">
        <f t="shared" si="127"/>
        <v>1</v>
      </c>
      <c r="G526" s="78"/>
      <c r="H526" s="78"/>
      <c r="I526" s="78"/>
      <c r="J526" s="78"/>
      <c r="K526" s="78">
        <v>1</v>
      </c>
      <c r="L526" s="78">
        <v>0</v>
      </c>
      <c r="M526" s="78"/>
      <c r="N526" s="78"/>
      <c r="O526" s="175">
        <v>0.1</v>
      </c>
      <c r="P526" s="78">
        <f t="shared" si="128"/>
        <v>0.1</v>
      </c>
      <c r="Q526" s="646">
        <f t="shared" si="129"/>
        <v>0.1</v>
      </c>
      <c r="R526" s="175">
        <v>0.5</v>
      </c>
      <c r="S526" s="78">
        <f t="shared" si="121"/>
        <v>0.5</v>
      </c>
      <c r="T526" s="646">
        <f t="shared" si="122"/>
        <v>0.5</v>
      </c>
      <c r="U526" s="175">
        <v>0.4</v>
      </c>
      <c r="V526" s="78">
        <f t="shared" si="123"/>
        <v>0.4</v>
      </c>
      <c r="W526" s="646">
        <f t="shared" si="124"/>
        <v>-9.9999999999999978E-2</v>
      </c>
      <c r="X526" s="78"/>
      <c r="Y526" s="78"/>
      <c r="Z526" s="78"/>
      <c r="AA526" s="160">
        <f t="shared" si="130"/>
        <v>0</v>
      </c>
      <c r="AB526" s="78">
        <v>0</v>
      </c>
      <c r="AC526" s="654">
        <v>0</v>
      </c>
      <c r="AD526" s="160">
        <f t="shared" si="131"/>
        <v>0</v>
      </c>
      <c r="AE526" s="78"/>
      <c r="AF526" s="654"/>
      <c r="AG526" s="160">
        <f t="shared" si="132"/>
        <v>0</v>
      </c>
      <c r="AH526" s="78"/>
      <c r="AI526" s="654"/>
      <c r="AJ526" s="160">
        <f t="shared" si="133"/>
        <v>0</v>
      </c>
      <c r="AK526" s="78"/>
      <c r="AL526" s="654"/>
      <c r="AM526" s="78"/>
      <c r="AN526" s="587">
        <f t="shared" si="126"/>
        <v>0</v>
      </c>
    </row>
    <row r="527" spans="1:40" s="152" customFormat="1" ht="13.2" hidden="1" customHeight="1" x14ac:dyDescent="0.25">
      <c r="A527" s="78">
        <v>20</v>
      </c>
      <c r="B527" s="588" t="s">
        <v>897</v>
      </c>
      <c r="C527" s="593">
        <f t="shared" si="125"/>
        <v>1</v>
      </c>
      <c r="D527" s="78">
        <f t="shared" si="125"/>
        <v>1</v>
      </c>
      <c r="E527" s="78"/>
      <c r="F527" s="160">
        <f t="shared" si="127"/>
        <v>1</v>
      </c>
      <c r="G527" s="78"/>
      <c r="H527" s="78"/>
      <c r="I527" s="78"/>
      <c r="J527" s="78"/>
      <c r="K527" s="78">
        <v>1</v>
      </c>
      <c r="L527" s="78">
        <v>0</v>
      </c>
      <c r="M527" s="78"/>
      <c r="N527" s="78"/>
      <c r="O527" s="175">
        <v>0.1</v>
      </c>
      <c r="P527" s="78">
        <f t="shared" si="128"/>
        <v>0.1</v>
      </c>
      <c r="Q527" s="646">
        <f t="shared" si="129"/>
        <v>0.1</v>
      </c>
      <c r="R527" s="175">
        <v>0.5</v>
      </c>
      <c r="S527" s="78">
        <f t="shared" si="121"/>
        <v>0.5</v>
      </c>
      <c r="T527" s="646">
        <f t="shared" si="122"/>
        <v>0.5</v>
      </c>
      <c r="U527" s="175">
        <v>0.4</v>
      </c>
      <c r="V527" s="78">
        <f t="shared" si="123"/>
        <v>0.4</v>
      </c>
      <c r="W527" s="646">
        <f t="shared" si="124"/>
        <v>-9.9999999999999978E-2</v>
      </c>
      <c r="X527" s="78"/>
      <c r="Y527" s="78"/>
      <c r="Z527" s="78"/>
      <c r="AA527" s="160">
        <f t="shared" si="130"/>
        <v>0</v>
      </c>
      <c r="AB527" s="78">
        <v>0</v>
      </c>
      <c r="AC527" s="654">
        <v>0</v>
      </c>
      <c r="AD527" s="160">
        <f t="shared" si="131"/>
        <v>0</v>
      </c>
      <c r="AE527" s="78"/>
      <c r="AF527" s="654"/>
      <c r="AG527" s="160">
        <f t="shared" si="132"/>
        <v>0</v>
      </c>
      <c r="AH527" s="78"/>
      <c r="AI527" s="654"/>
      <c r="AJ527" s="160">
        <f t="shared" si="133"/>
        <v>0</v>
      </c>
      <c r="AK527" s="78"/>
      <c r="AL527" s="654"/>
      <c r="AM527" s="78"/>
      <c r="AN527" s="587">
        <f t="shared" si="126"/>
        <v>0</v>
      </c>
    </row>
    <row r="528" spans="1:40" s="152" customFormat="1" ht="13.2" hidden="1" customHeight="1" x14ac:dyDescent="0.25">
      <c r="A528" s="78">
        <v>21</v>
      </c>
      <c r="B528" s="588" t="s">
        <v>796</v>
      </c>
      <c r="C528" s="593">
        <f t="shared" si="125"/>
        <v>2</v>
      </c>
      <c r="D528" s="78">
        <f t="shared" si="125"/>
        <v>1</v>
      </c>
      <c r="E528" s="78">
        <v>1</v>
      </c>
      <c r="F528" s="160">
        <f t="shared" si="127"/>
        <v>0</v>
      </c>
      <c r="G528" s="78"/>
      <c r="H528" s="78"/>
      <c r="I528" s="78"/>
      <c r="J528" s="78"/>
      <c r="K528" s="78"/>
      <c r="L528" s="78">
        <v>0</v>
      </c>
      <c r="M528" s="78"/>
      <c r="N528" s="78"/>
      <c r="O528" s="175">
        <v>0.1</v>
      </c>
      <c r="P528" s="78">
        <f t="shared" si="128"/>
        <v>0</v>
      </c>
      <c r="Q528" s="646">
        <f t="shared" si="129"/>
        <v>0</v>
      </c>
      <c r="R528" s="175">
        <v>0.5</v>
      </c>
      <c r="S528" s="78">
        <f t="shared" si="121"/>
        <v>0</v>
      </c>
      <c r="T528" s="646">
        <f t="shared" si="122"/>
        <v>0</v>
      </c>
      <c r="U528" s="175">
        <v>0.4</v>
      </c>
      <c r="V528" s="78">
        <f t="shared" si="123"/>
        <v>0</v>
      </c>
      <c r="W528" s="646">
        <f t="shared" si="124"/>
        <v>0</v>
      </c>
      <c r="X528" s="78"/>
      <c r="Y528" s="78"/>
      <c r="Z528" s="78"/>
      <c r="AA528" s="160">
        <f t="shared" si="130"/>
        <v>0</v>
      </c>
      <c r="AB528" s="78">
        <v>0</v>
      </c>
      <c r="AC528" s="654">
        <v>0</v>
      </c>
      <c r="AD528" s="160">
        <f t="shared" si="131"/>
        <v>0</v>
      </c>
      <c r="AE528" s="78"/>
      <c r="AF528" s="654"/>
      <c r="AG528" s="160">
        <f t="shared" si="132"/>
        <v>0</v>
      </c>
      <c r="AH528" s="78"/>
      <c r="AI528" s="654"/>
      <c r="AJ528" s="160">
        <f t="shared" si="133"/>
        <v>0</v>
      </c>
      <c r="AK528" s="78"/>
      <c r="AL528" s="654"/>
      <c r="AM528" s="78"/>
      <c r="AN528" s="587">
        <f t="shared" si="126"/>
        <v>0</v>
      </c>
    </row>
    <row r="529" spans="1:40" s="589" customFormat="1" ht="66" x14ac:dyDescent="0.25">
      <c r="A529" s="78">
        <v>19</v>
      </c>
      <c r="B529" s="588" t="s">
        <v>1092</v>
      </c>
      <c r="C529" s="593">
        <v>283</v>
      </c>
      <c r="D529" s="78">
        <f t="shared" si="125"/>
        <v>220</v>
      </c>
      <c r="E529" s="75">
        <v>42</v>
      </c>
      <c r="F529" s="160">
        <f t="shared" si="127"/>
        <v>178</v>
      </c>
      <c r="G529" s="75">
        <v>0</v>
      </c>
      <c r="H529" s="75">
        <v>1</v>
      </c>
      <c r="I529" s="75"/>
      <c r="J529" s="75"/>
      <c r="K529" s="75">
        <v>131</v>
      </c>
      <c r="L529" s="78">
        <v>46</v>
      </c>
      <c r="M529" s="75">
        <v>46</v>
      </c>
      <c r="N529" s="75">
        <v>0</v>
      </c>
      <c r="O529" s="175">
        <v>0.1</v>
      </c>
      <c r="P529" s="78">
        <f t="shared" si="128"/>
        <v>17.8</v>
      </c>
      <c r="Q529" s="646">
        <f t="shared" si="129"/>
        <v>17.8</v>
      </c>
      <c r="R529" s="175">
        <v>0.5</v>
      </c>
      <c r="S529" s="78">
        <f t="shared" si="121"/>
        <v>89</v>
      </c>
      <c r="T529" s="646">
        <f t="shared" si="122"/>
        <v>88</v>
      </c>
      <c r="U529" s="175">
        <v>0.4</v>
      </c>
      <c r="V529" s="78">
        <f t="shared" si="123"/>
        <v>71.2</v>
      </c>
      <c r="W529" s="646">
        <f>V529-K529+T529-AF529</f>
        <v>27.200000000000003</v>
      </c>
      <c r="X529" s="75"/>
      <c r="Y529" s="75">
        <v>39</v>
      </c>
      <c r="Z529" s="75">
        <v>0</v>
      </c>
      <c r="AA529" s="160">
        <f t="shared" si="130"/>
        <v>0</v>
      </c>
      <c r="AB529" s="78">
        <v>0</v>
      </c>
      <c r="AC529" s="654">
        <v>0</v>
      </c>
      <c r="AD529" s="160">
        <f t="shared" si="131"/>
        <v>5</v>
      </c>
      <c r="AE529" s="75">
        <v>4</v>
      </c>
      <c r="AF529" s="655">
        <v>1</v>
      </c>
      <c r="AG529" s="160">
        <f t="shared" si="132"/>
        <v>6</v>
      </c>
      <c r="AH529" s="75">
        <v>0</v>
      </c>
      <c r="AI529" s="655">
        <v>6</v>
      </c>
      <c r="AJ529" s="160">
        <f t="shared" si="133"/>
        <v>0</v>
      </c>
      <c r="AK529" s="75">
        <v>0</v>
      </c>
      <c r="AL529" s="655">
        <v>0</v>
      </c>
      <c r="AM529" s="75"/>
      <c r="AN529" s="587">
        <f t="shared" si="126"/>
        <v>11</v>
      </c>
    </row>
    <row r="530" spans="1:40" s="152" customFormat="1" ht="13.2" hidden="1" customHeight="1" x14ac:dyDescent="0.25">
      <c r="A530" s="78">
        <v>1</v>
      </c>
      <c r="B530" s="588" t="s">
        <v>367</v>
      </c>
      <c r="C530" s="593">
        <f t="shared" si="125"/>
        <v>67</v>
      </c>
      <c r="D530" s="78">
        <f t="shared" si="125"/>
        <v>51</v>
      </c>
      <c r="E530" s="78">
        <v>16</v>
      </c>
      <c r="F530" s="160">
        <f t="shared" si="127"/>
        <v>35</v>
      </c>
      <c r="G530" s="75"/>
      <c r="H530" s="75">
        <v>1</v>
      </c>
      <c r="I530" s="75"/>
      <c r="J530" s="75"/>
      <c r="K530" s="75">
        <v>34</v>
      </c>
      <c r="L530" s="78">
        <v>0</v>
      </c>
      <c r="M530" s="75"/>
      <c r="N530" s="75"/>
      <c r="O530" s="175">
        <v>0.1</v>
      </c>
      <c r="P530" s="78">
        <f t="shared" si="128"/>
        <v>3.5</v>
      </c>
      <c r="Q530" s="646">
        <f t="shared" si="129"/>
        <v>3.5</v>
      </c>
      <c r="R530" s="175">
        <v>0.5</v>
      </c>
      <c r="S530" s="78">
        <f t="shared" si="121"/>
        <v>17.5</v>
      </c>
      <c r="T530" s="646">
        <f t="shared" si="122"/>
        <v>16.5</v>
      </c>
      <c r="U530" s="175">
        <v>0.4</v>
      </c>
      <c r="V530" s="78">
        <f t="shared" si="123"/>
        <v>14</v>
      </c>
      <c r="W530" s="646">
        <f t="shared" si="124"/>
        <v>-3.5</v>
      </c>
      <c r="X530" s="74"/>
      <c r="Y530" s="75"/>
      <c r="Z530" s="75"/>
      <c r="AA530" s="160">
        <f t="shared" si="130"/>
        <v>0</v>
      </c>
      <c r="AB530" s="78">
        <v>0</v>
      </c>
      <c r="AC530" s="654">
        <v>0</v>
      </c>
      <c r="AD530" s="160">
        <f t="shared" si="131"/>
        <v>1</v>
      </c>
      <c r="AE530" s="75">
        <v>1</v>
      </c>
      <c r="AF530" s="655"/>
      <c r="AG530" s="160">
        <f t="shared" si="132"/>
        <v>0</v>
      </c>
      <c r="AH530" s="75"/>
      <c r="AI530" s="655"/>
      <c r="AJ530" s="160">
        <f t="shared" si="133"/>
        <v>0</v>
      </c>
      <c r="AK530" s="78"/>
      <c r="AL530" s="654"/>
      <c r="AM530" s="78"/>
      <c r="AN530" s="587">
        <f t="shared" si="126"/>
        <v>1</v>
      </c>
    </row>
    <row r="531" spans="1:40" s="589" customFormat="1" ht="13.2" hidden="1" customHeight="1" x14ac:dyDescent="0.25">
      <c r="A531" s="78">
        <v>2</v>
      </c>
      <c r="B531" s="588" t="s">
        <v>899</v>
      </c>
      <c r="C531" s="593">
        <f t="shared" si="125"/>
        <v>3</v>
      </c>
      <c r="D531" s="78">
        <f t="shared" si="125"/>
        <v>3</v>
      </c>
      <c r="E531" s="78"/>
      <c r="F531" s="160">
        <f t="shared" si="127"/>
        <v>3</v>
      </c>
      <c r="G531" s="75"/>
      <c r="H531" s="75"/>
      <c r="I531" s="75"/>
      <c r="J531" s="75"/>
      <c r="K531" s="75">
        <v>3</v>
      </c>
      <c r="L531" s="78">
        <v>0</v>
      </c>
      <c r="M531" s="75"/>
      <c r="N531" s="75"/>
      <c r="O531" s="175">
        <v>0.1</v>
      </c>
      <c r="P531" s="78">
        <f t="shared" si="128"/>
        <v>0.30000000000000004</v>
      </c>
      <c r="Q531" s="646">
        <f t="shared" si="129"/>
        <v>0.30000000000000004</v>
      </c>
      <c r="R531" s="175">
        <v>0.5</v>
      </c>
      <c r="S531" s="78">
        <f t="shared" si="121"/>
        <v>1.5</v>
      </c>
      <c r="T531" s="646">
        <f t="shared" si="122"/>
        <v>1.5</v>
      </c>
      <c r="U531" s="175">
        <v>0.4</v>
      </c>
      <c r="V531" s="78">
        <f t="shared" si="123"/>
        <v>1.2000000000000002</v>
      </c>
      <c r="W531" s="646">
        <f t="shared" si="124"/>
        <v>-0.29999999999999982</v>
      </c>
      <c r="X531" s="75"/>
      <c r="Y531" s="75"/>
      <c r="Z531" s="75"/>
      <c r="AA531" s="160">
        <f t="shared" si="130"/>
        <v>0</v>
      </c>
      <c r="AB531" s="78">
        <v>0</v>
      </c>
      <c r="AC531" s="654">
        <v>0</v>
      </c>
      <c r="AD531" s="160">
        <f t="shared" si="131"/>
        <v>0</v>
      </c>
      <c r="AE531" s="75"/>
      <c r="AF531" s="655"/>
      <c r="AG531" s="160">
        <f t="shared" si="132"/>
        <v>0</v>
      </c>
      <c r="AH531" s="75"/>
      <c r="AI531" s="655"/>
      <c r="AJ531" s="160">
        <f t="shared" si="133"/>
        <v>0</v>
      </c>
      <c r="AK531" s="78"/>
      <c r="AL531" s="654"/>
      <c r="AM531" s="78"/>
      <c r="AN531" s="587">
        <f t="shared" si="126"/>
        <v>0</v>
      </c>
    </row>
    <row r="532" spans="1:40" s="152" customFormat="1" ht="13.2" hidden="1" customHeight="1" x14ac:dyDescent="0.25">
      <c r="A532" s="78">
        <v>3</v>
      </c>
      <c r="B532" s="588" t="s">
        <v>140</v>
      </c>
      <c r="C532" s="593">
        <f t="shared" si="125"/>
        <v>16</v>
      </c>
      <c r="D532" s="78">
        <f t="shared" si="125"/>
        <v>13</v>
      </c>
      <c r="E532" s="78">
        <v>3</v>
      </c>
      <c r="F532" s="160">
        <f t="shared" si="127"/>
        <v>10</v>
      </c>
      <c r="G532" s="75"/>
      <c r="H532" s="75"/>
      <c r="I532" s="75"/>
      <c r="J532" s="75"/>
      <c r="K532" s="75">
        <v>3</v>
      </c>
      <c r="L532" s="78">
        <v>7</v>
      </c>
      <c r="M532" s="75">
        <v>7</v>
      </c>
      <c r="N532" s="75"/>
      <c r="O532" s="175">
        <v>0.1</v>
      </c>
      <c r="P532" s="78">
        <f t="shared" si="128"/>
        <v>1</v>
      </c>
      <c r="Q532" s="646">
        <f t="shared" si="129"/>
        <v>1</v>
      </c>
      <c r="R532" s="175">
        <v>0.5</v>
      </c>
      <c r="S532" s="78">
        <f t="shared" si="121"/>
        <v>5</v>
      </c>
      <c r="T532" s="646">
        <f t="shared" si="122"/>
        <v>5</v>
      </c>
      <c r="U532" s="175">
        <v>0.4</v>
      </c>
      <c r="V532" s="78">
        <f t="shared" si="123"/>
        <v>4</v>
      </c>
      <c r="W532" s="646">
        <f t="shared" si="124"/>
        <v>6</v>
      </c>
      <c r="X532" s="74">
        <v>0.7</v>
      </c>
      <c r="Y532" s="75">
        <v>7</v>
      </c>
      <c r="Z532" s="75"/>
      <c r="AA532" s="160">
        <f t="shared" si="130"/>
        <v>0</v>
      </c>
      <c r="AB532" s="78">
        <v>0</v>
      </c>
      <c r="AC532" s="654">
        <v>0</v>
      </c>
      <c r="AD532" s="160">
        <f t="shared" si="131"/>
        <v>1</v>
      </c>
      <c r="AE532" s="75">
        <v>1</v>
      </c>
      <c r="AF532" s="655"/>
      <c r="AG532" s="160">
        <f t="shared" si="132"/>
        <v>0</v>
      </c>
      <c r="AH532" s="75"/>
      <c r="AI532" s="655"/>
      <c r="AJ532" s="160">
        <f t="shared" si="133"/>
        <v>0</v>
      </c>
      <c r="AK532" s="78"/>
      <c r="AL532" s="654"/>
      <c r="AM532" s="78"/>
      <c r="AN532" s="587">
        <f t="shared" si="126"/>
        <v>1</v>
      </c>
    </row>
    <row r="533" spans="1:40" s="589" customFormat="1" ht="13.2" hidden="1" customHeight="1" x14ac:dyDescent="0.25">
      <c r="A533" s="78">
        <v>4</v>
      </c>
      <c r="B533" s="588" t="s">
        <v>151</v>
      </c>
      <c r="C533" s="593">
        <f t="shared" si="125"/>
        <v>104</v>
      </c>
      <c r="D533" s="78">
        <f t="shared" si="125"/>
        <v>92</v>
      </c>
      <c r="E533" s="78">
        <v>12</v>
      </c>
      <c r="F533" s="160">
        <f t="shared" si="127"/>
        <v>80</v>
      </c>
      <c r="G533" s="75"/>
      <c r="H533" s="75"/>
      <c r="I533" s="75"/>
      <c r="J533" s="75"/>
      <c r="K533" s="75">
        <v>52</v>
      </c>
      <c r="L533" s="78">
        <v>28</v>
      </c>
      <c r="M533" s="75">
        <v>28</v>
      </c>
      <c r="N533" s="75"/>
      <c r="O533" s="175">
        <v>0.1</v>
      </c>
      <c r="P533" s="78">
        <f t="shared" si="128"/>
        <v>8</v>
      </c>
      <c r="Q533" s="646">
        <f t="shared" si="129"/>
        <v>8</v>
      </c>
      <c r="R533" s="175">
        <v>0.5</v>
      </c>
      <c r="S533" s="78">
        <f t="shared" si="121"/>
        <v>40</v>
      </c>
      <c r="T533" s="646">
        <f t="shared" si="122"/>
        <v>40</v>
      </c>
      <c r="U533" s="175">
        <v>0.4</v>
      </c>
      <c r="V533" s="78">
        <f t="shared" si="123"/>
        <v>32</v>
      </c>
      <c r="W533" s="646">
        <f t="shared" si="124"/>
        <v>20</v>
      </c>
      <c r="X533" s="74">
        <v>0.28999999999999998</v>
      </c>
      <c r="Y533" s="75">
        <v>23</v>
      </c>
      <c r="Z533" s="75"/>
      <c r="AA533" s="160">
        <f t="shared" si="130"/>
        <v>0</v>
      </c>
      <c r="AB533" s="78">
        <v>0</v>
      </c>
      <c r="AC533" s="654">
        <v>0</v>
      </c>
      <c r="AD533" s="160">
        <f t="shared" si="131"/>
        <v>3</v>
      </c>
      <c r="AE533" s="75">
        <v>2</v>
      </c>
      <c r="AF533" s="655">
        <v>1</v>
      </c>
      <c r="AG533" s="160">
        <f t="shared" si="132"/>
        <v>4</v>
      </c>
      <c r="AH533" s="75"/>
      <c r="AI533" s="655">
        <v>4</v>
      </c>
      <c r="AJ533" s="160">
        <f t="shared" si="133"/>
        <v>0</v>
      </c>
      <c r="AK533" s="78"/>
      <c r="AL533" s="654"/>
      <c r="AM533" s="78"/>
      <c r="AN533" s="587">
        <f t="shared" si="126"/>
        <v>7</v>
      </c>
    </row>
    <row r="534" spans="1:40" s="589" customFormat="1" ht="13.2" hidden="1" customHeight="1" x14ac:dyDescent="0.25">
      <c r="A534" s="78">
        <v>5</v>
      </c>
      <c r="B534" s="588" t="s">
        <v>790</v>
      </c>
      <c r="C534" s="593">
        <f t="shared" si="125"/>
        <v>12</v>
      </c>
      <c r="D534" s="78">
        <f t="shared" si="125"/>
        <v>11</v>
      </c>
      <c r="E534" s="78">
        <v>1</v>
      </c>
      <c r="F534" s="160">
        <f t="shared" si="127"/>
        <v>10</v>
      </c>
      <c r="G534" s="78"/>
      <c r="H534" s="78"/>
      <c r="I534" s="78"/>
      <c r="J534" s="78"/>
      <c r="K534" s="78">
        <v>9</v>
      </c>
      <c r="L534" s="78">
        <v>1</v>
      </c>
      <c r="M534" s="78">
        <v>1</v>
      </c>
      <c r="N534" s="78"/>
      <c r="O534" s="175">
        <v>0.1</v>
      </c>
      <c r="P534" s="78">
        <f t="shared" si="128"/>
        <v>1</v>
      </c>
      <c r="Q534" s="646">
        <f t="shared" si="129"/>
        <v>1</v>
      </c>
      <c r="R534" s="175">
        <v>0.5</v>
      </c>
      <c r="S534" s="78">
        <f t="shared" si="121"/>
        <v>5</v>
      </c>
      <c r="T534" s="646">
        <f t="shared" si="122"/>
        <v>5</v>
      </c>
      <c r="U534" s="175">
        <v>0.4</v>
      </c>
      <c r="V534" s="78">
        <f t="shared" si="123"/>
        <v>4</v>
      </c>
      <c r="W534" s="646">
        <f t="shared" si="124"/>
        <v>0</v>
      </c>
      <c r="X534" s="74">
        <v>0.1</v>
      </c>
      <c r="Y534" s="75">
        <v>1</v>
      </c>
      <c r="Z534" s="75"/>
      <c r="AA534" s="160">
        <f t="shared" si="130"/>
        <v>0</v>
      </c>
      <c r="AB534" s="78">
        <v>0</v>
      </c>
      <c r="AC534" s="654">
        <v>0</v>
      </c>
      <c r="AD534" s="160">
        <f t="shared" si="131"/>
        <v>0</v>
      </c>
      <c r="AE534" s="78"/>
      <c r="AF534" s="654"/>
      <c r="AG534" s="160">
        <f t="shared" si="132"/>
        <v>0</v>
      </c>
      <c r="AH534" s="78"/>
      <c r="AI534" s="654"/>
      <c r="AJ534" s="160">
        <f t="shared" si="133"/>
        <v>0</v>
      </c>
      <c r="AK534" s="78"/>
      <c r="AL534" s="654"/>
      <c r="AM534" s="78"/>
      <c r="AN534" s="587">
        <f t="shared" si="126"/>
        <v>0</v>
      </c>
    </row>
    <row r="535" spans="1:40" s="589" customFormat="1" ht="13.2" hidden="1" customHeight="1" x14ac:dyDescent="0.25">
      <c r="A535" s="78">
        <v>6</v>
      </c>
      <c r="B535" s="588" t="s">
        <v>737</v>
      </c>
      <c r="C535" s="593">
        <f t="shared" si="125"/>
        <v>19</v>
      </c>
      <c r="D535" s="78">
        <f t="shared" si="125"/>
        <v>16</v>
      </c>
      <c r="E535" s="78">
        <v>3</v>
      </c>
      <c r="F535" s="160">
        <f t="shared" si="127"/>
        <v>13</v>
      </c>
      <c r="G535" s="78"/>
      <c r="H535" s="78"/>
      <c r="I535" s="78"/>
      <c r="J535" s="78"/>
      <c r="K535" s="78">
        <v>9</v>
      </c>
      <c r="L535" s="78">
        <v>4</v>
      </c>
      <c r="M535" s="78">
        <v>4</v>
      </c>
      <c r="N535" s="78"/>
      <c r="O535" s="175">
        <v>0.1</v>
      </c>
      <c r="P535" s="78">
        <f t="shared" si="128"/>
        <v>1.3</v>
      </c>
      <c r="Q535" s="646">
        <f t="shared" si="129"/>
        <v>1.3</v>
      </c>
      <c r="R535" s="175">
        <v>0.5</v>
      </c>
      <c r="S535" s="78">
        <f t="shared" si="121"/>
        <v>6.5</v>
      </c>
      <c r="T535" s="646">
        <f t="shared" si="122"/>
        <v>6.5</v>
      </c>
      <c r="U535" s="175">
        <v>0.4</v>
      </c>
      <c r="V535" s="78">
        <f t="shared" si="123"/>
        <v>5.2</v>
      </c>
      <c r="W535" s="646">
        <f t="shared" si="124"/>
        <v>2.7</v>
      </c>
      <c r="X535" s="74">
        <v>0.3</v>
      </c>
      <c r="Y535" s="75">
        <v>4</v>
      </c>
      <c r="Z535" s="75"/>
      <c r="AA535" s="160">
        <f t="shared" si="130"/>
        <v>0</v>
      </c>
      <c r="AB535" s="78">
        <v>0</v>
      </c>
      <c r="AC535" s="654">
        <v>0</v>
      </c>
      <c r="AD535" s="160">
        <f t="shared" si="131"/>
        <v>0</v>
      </c>
      <c r="AE535" s="78"/>
      <c r="AF535" s="654"/>
      <c r="AG535" s="160">
        <f t="shared" si="132"/>
        <v>0</v>
      </c>
      <c r="AH535" s="78"/>
      <c r="AI535" s="654"/>
      <c r="AJ535" s="160">
        <f t="shared" si="133"/>
        <v>0</v>
      </c>
      <c r="AK535" s="78"/>
      <c r="AL535" s="654"/>
      <c r="AM535" s="78"/>
      <c r="AN535" s="587">
        <f t="shared" si="126"/>
        <v>0</v>
      </c>
    </row>
    <row r="536" spans="1:40" s="589" customFormat="1" ht="13.2" hidden="1" customHeight="1" x14ac:dyDescent="0.25">
      <c r="A536" s="78">
        <v>7</v>
      </c>
      <c r="B536" s="588" t="s">
        <v>727</v>
      </c>
      <c r="C536" s="593">
        <f t="shared" si="125"/>
        <v>5</v>
      </c>
      <c r="D536" s="78">
        <f t="shared" si="125"/>
        <v>3</v>
      </c>
      <c r="E536" s="78">
        <v>2</v>
      </c>
      <c r="F536" s="160">
        <f t="shared" si="127"/>
        <v>1</v>
      </c>
      <c r="G536" s="78"/>
      <c r="H536" s="78"/>
      <c r="I536" s="78"/>
      <c r="J536" s="78"/>
      <c r="K536" s="78">
        <v>1</v>
      </c>
      <c r="L536" s="78">
        <v>0</v>
      </c>
      <c r="M536" s="78"/>
      <c r="N536" s="78"/>
      <c r="O536" s="175">
        <v>0.1</v>
      </c>
      <c r="P536" s="78">
        <f t="shared" si="128"/>
        <v>0.1</v>
      </c>
      <c r="Q536" s="646">
        <f t="shared" si="129"/>
        <v>0.1</v>
      </c>
      <c r="R536" s="175">
        <v>0.5</v>
      </c>
      <c r="S536" s="78">
        <f t="shared" si="121"/>
        <v>0.5</v>
      </c>
      <c r="T536" s="646">
        <f t="shared" si="122"/>
        <v>0.5</v>
      </c>
      <c r="U536" s="175">
        <v>0.4</v>
      </c>
      <c r="V536" s="78">
        <f t="shared" si="123"/>
        <v>0.4</v>
      </c>
      <c r="W536" s="646">
        <f t="shared" si="124"/>
        <v>-9.9999999999999978E-2</v>
      </c>
      <c r="X536" s="74"/>
      <c r="Y536" s="75"/>
      <c r="Z536" s="75"/>
      <c r="AA536" s="160">
        <f t="shared" si="130"/>
        <v>0</v>
      </c>
      <c r="AB536" s="78">
        <v>0</v>
      </c>
      <c r="AC536" s="654">
        <v>0</v>
      </c>
      <c r="AD536" s="160">
        <f t="shared" si="131"/>
        <v>0</v>
      </c>
      <c r="AE536" s="78"/>
      <c r="AF536" s="654"/>
      <c r="AG536" s="160">
        <f t="shared" si="132"/>
        <v>0</v>
      </c>
      <c r="AH536" s="78"/>
      <c r="AI536" s="654"/>
      <c r="AJ536" s="160">
        <f t="shared" si="133"/>
        <v>0</v>
      </c>
      <c r="AK536" s="78"/>
      <c r="AL536" s="654"/>
      <c r="AM536" s="78"/>
      <c r="AN536" s="587">
        <f t="shared" si="126"/>
        <v>0</v>
      </c>
    </row>
    <row r="537" spans="1:40" s="589" customFormat="1" ht="13.2" hidden="1" customHeight="1" x14ac:dyDescent="0.25">
      <c r="A537" s="78">
        <v>8</v>
      </c>
      <c r="B537" s="588" t="s">
        <v>802</v>
      </c>
      <c r="C537" s="593">
        <f t="shared" si="125"/>
        <v>4</v>
      </c>
      <c r="D537" s="78">
        <f t="shared" si="125"/>
        <v>3</v>
      </c>
      <c r="E537" s="78">
        <v>1</v>
      </c>
      <c r="F537" s="160">
        <f t="shared" si="127"/>
        <v>2</v>
      </c>
      <c r="G537" s="78"/>
      <c r="H537" s="78"/>
      <c r="I537" s="78"/>
      <c r="J537" s="78"/>
      <c r="K537" s="78"/>
      <c r="L537" s="78">
        <v>2</v>
      </c>
      <c r="M537" s="78">
        <v>2</v>
      </c>
      <c r="N537" s="78"/>
      <c r="O537" s="175">
        <v>0.1</v>
      </c>
      <c r="P537" s="78">
        <f t="shared" si="128"/>
        <v>0.2</v>
      </c>
      <c r="Q537" s="646">
        <f t="shared" si="129"/>
        <v>0.2</v>
      </c>
      <c r="R537" s="175">
        <v>0.5</v>
      </c>
      <c r="S537" s="78">
        <f t="shared" si="121"/>
        <v>1</v>
      </c>
      <c r="T537" s="646">
        <f t="shared" si="122"/>
        <v>1</v>
      </c>
      <c r="U537" s="175">
        <v>0.4</v>
      </c>
      <c r="V537" s="78">
        <f t="shared" si="123"/>
        <v>0.8</v>
      </c>
      <c r="W537" s="646">
        <f t="shared" si="124"/>
        <v>1.8</v>
      </c>
      <c r="X537" s="74">
        <v>1</v>
      </c>
      <c r="Y537" s="75">
        <v>2</v>
      </c>
      <c r="Z537" s="75"/>
      <c r="AA537" s="160">
        <f t="shared" si="130"/>
        <v>0</v>
      </c>
      <c r="AB537" s="78">
        <v>0</v>
      </c>
      <c r="AC537" s="654">
        <v>0</v>
      </c>
      <c r="AD537" s="160">
        <f t="shared" si="131"/>
        <v>0</v>
      </c>
      <c r="AE537" s="78"/>
      <c r="AF537" s="654"/>
      <c r="AG537" s="160">
        <f t="shared" si="132"/>
        <v>0</v>
      </c>
      <c r="AH537" s="78"/>
      <c r="AI537" s="654"/>
      <c r="AJ537" s="160">
        <f t="shared" si="133"/>
        <v>0</v>
      </c>
      <c r="AK537" s="78"/>
      <c r="AL537" s="654"/>
      <c r="AM537" s="78"/>
      <c r="AN537" s="587">
        <f t="shared" si="126"/>
        <v>0</v>
      </c>
    </row>
    <row r="538" spans="1:40" s="589" customFormat="1" ht="13.2" hidden="1" customHeight="1" x14ac:dyDescent="0.25">
      <c r="A538" s="78">
        <v>9</v>
      </c>
      <c r="B538" s="588" t="s">
        <v>803</v>
      </c>
      <c r="C538" s="593">
        <f t="shared" si="125"/>
        <v>1</v>
      </c>
      <c r="D538" s="78">
        <f t="shared" si="125"/>
        <v>1</v>
      </c>
      <c r="E538" s="78">
        <v>0</v>
      </c>
      <c r="F538" s="160">
        <f t="shared" si="127"/>
        <v>1</v>
      </c>
      <c r="G538" s="78"/>
      <c r="H538" s="78"/>
      <c r="I538" s="78"/>
      <c r="J538" s="78"/>
      <c r="K538" s="78"/>
      <c r="L538" s="78">
        <v>1</v>
      </c>
      <c r="M538" s="78">
        <v>1</v>
      </c>
      <c r="N538" s="78"/>
      <c r="O538" s="175">
        <v>0.1</v>
      </c>
      <c r="P538" s="78">
        <f t="shared" si="128"/>
        <v>0.1</v>
      </c>
      <c r="Q538" s="646">
        <f t="shared" si="129"/>
        <v>0.1</v>
      </c>
      <c r="R538" s="175">
        <v>0.5</v>
      </c>
      <c r="S538" s="78">
        <f t="shared" si="121"/>
        <v>0.5</v>
      </c>
      <c r="T538" s="646">
        <f t="shared" si="122"/>
        <v>0.5</v>
      </c>
      <c r="U538" s="175">
        <v>0.4</v>
      </c>
      <c r="V538" s="78">
        <f t="shared" si="123"/>
        <v>0.4</v>
      </c>
      <c r="W538" s="646">
        <f t="shared" si="124"/>
        <v>0.9</v>
      </c>
      <c r="X538" s="74">
        <v>1</v>
      </c>
      <c r="Y538" s="75">
        <v>1</v>
      </c>
      <c r="Z538" s="75"/>
      <c r="AA538" s="160">
        <f t="shared" si="130"/>
        <v>0</v>
      </c>
      <c r="AB538" s="78">
        <v>0</v>
      </c>
      <c r="AC538" s="654">
        <v>0</v>
      </c>
      <c r="AD538" s="160">
        <f t="shared" si="131"/>
        <v>0</v>
      </c>
      <c r="AE538" s="78"/>
      <c r="AF538" s="654"/>
      <c r="AG538" s="160">
        <f t="shared" si="132"/>
        <v>0</v>
      </c>
      <c r="AH538" s="78"/>
      <c r="AI538" s="654"/>
      <c r="AJ538" s="160">
        <f t="shared" si="133"/>
        <v>0</v>
      </c>
      <c r="AK538" s="78"/>
      <c r="AL538" s="654"/>
      <c r="AM538" s="78"/>
      <c r="AN538" s="587">
        <f t="shared" si="126"/>
        <v>0</v>
      </c>
    </row>
    <row r="539" spans="1:40" s="589" customFormat="1" ht="13.2" hidden="1" customHeight="1" x14ac:dyDescent="0.25">
      <c r="A539" s="78">
        <v>10</v>
      </c>
      <c r="B539" s="588" t="s">
        <v>739</v>
      </c>
      <c r="C539" s="593">
        <f t="shared" si="125"/>
        <v>2</v>
      </c>
      <c r="D539" s="78">
        <f t="shared" si="125"/>
        <v>2</v>
      </c>
      <c r="E539" s="78">
        <v>0</v>
      </c>
      <c r="F539" s="160">
        <f t="shared" si="127"/>
        <v>2</v>
      </c>
      <c r="G539" s="78"/>
      <c r="H539" s="78"/>
      <c r="I539" s="78"/>
      <c r="J539" s="78"/>
      <c r="K539" s="78">
        <v>2</v>
      </c>
      <c r="L539" s="78">
        <v>0</v>
      </c>
      <c r="M539" s="78"/>
      <c r="N539" s="78"/>
      <c r="O539" s="175">
        <v>0.1</v>
      </c>
      <c r="P539" s="78">
        <f t="shared" si="128"/>
        <v>0.2</v>
      </c>
      <c r="Q539" s="646">
        <f t="shared" si="129"/>
        <v>0.2</v>
      </c>
      <c r="R539" s="175">
        <v>0.5</v>
      </c>
      <c r="S539" s="78">
        <f t="shared" si="121"/>
        <v>1</v>
      </c>
      <c r="T539" s="646">
        <f t="shared" si="122"/>
        <v>1</v>
      </c>
      <c r="U539" s="175">
        <v>0.4</v>
      </c>
      <c r="V539" s="78">
        <f t="shared" si="123"/>
        <v>0.8</v>
      </c>
      <c r="W539" s="646">
        <f t="shared" si="124"/>
        <v>-0.19999999999999996</v>
      </c>
      <c r="X539" s="74"/>
      <c r="Y539" s="75"/>
      <c r="Z539" s="75"/>
      <c r="AA539" s="160">
        <f t="shared" si="130"/>
        <v>0</v>
      </c>
      <c r="AB539" s="78">
        <v>0</v>
      </c>
      <c r="AC539" s="654">
        <v>0</v>
      </c>
      <c r="AD539" s="160">
        <f t="shared" si="131"/>
        <v>0</v>
      </c>
      <c r="AE539" s="78"/>
      <c r="AF539" s="654"/>
      <c r="AG539" s="160">
        <f t="shared" si="132"/>
        <v>0</v>
      </c>
      <c r="AH539" s="78"/>
      <c r="AI539" s="654"/>
      <c r="AJ539" s="160">
        <f t="shared" si="133"/>
        <v>0</v>
      </c>
      <c r="AK539" s="78"/>
      <c r="AL539" s="654"/>
      <c r="AM539" s="78"/>
      <c r="AN539" s="587">
        <f t="shared" si="126"/>
        <v>0</v>
      </c>
    </row>
    <row r="540" spans="1:40" s="589" customFormat="1" ht="13.2" hidden="1" customHeight="1" x14ac:dyDescent="0.25">
      <c r="A540" s="78">
        <v>11</v>
      </c>
      <c r="B540" s="588" t="s">
        <v>726</v>
      </c>
      <c r="C540" s="593">
        <f t="shared" si="125"/>
        <v>12</v>
      </c>
      <c r="D540" s="78">
        <f t="shared" si="125"/>
        <v>10</v>
      </c>
      <c r="E540" s="78">
        <v>2</v>
      </c>
      <c r="F540" s="160">
        <f t="shared" si="127"/>
        <v>8</v>
      </c>
      <c r="G540" s="78"/>
      <c r="H540" s="78"/>
      <c r="I540" s="78"/>
      <c r="J540" s="78"/>
      <c r="K540" s="78">
        <v>7</v>
      </c>
      <c r="L540" s="78">
        <v>1</v>
      </c>
      <c r="M540" s="78">
        <v>1</v>
      </c>
      <c r="N540" s="78"/>
      <c r="O540" s="175">
        <v>0.1</v>
      </c>
      <c r="P540" s="78">
        <f t="shared" si="128"/>
        <v>0.8</v>
      </c>
      <c r="Q540" s="646">
        <f t="shared" si="129"/>
        <v>0.8</v>
      </c>
      <c r="R540" s="175">
        <v>0.5</v>
      </c>
      <c r="S540" s="78">
        <f t="shared" si="121"/>
        <v>4</v>
      </c>
      <c r="T540" s="646">
        <f t="shared" si="122"/>
        <v>4</v>
      </c>
      <c r="U540" s="175">
        <v>0.4</v>
      </c>
      <c r="V540" s="78">
        <f t="shared" si="123"/>
        <v>3.2</v>
      </c>
      <c r="W540" s="646">
        <f t="shared" si="124"/>
        <v>0.20000000000000018</v>
      </c>
      <c r="X540" s="74"/>
      <c r="Y540" s="75"/>
      <c r="Z540" s="75"/>
      <c r="AA540" s="160">
        <f t="shared" si="130"/>
        <v>0</v>
      </c>
      <c r="AB540" s="78">
        <v>0</v>
      </c>
      <c r="AC540" s="654">
        <v>0</v>
      </c>
      <c r="AD540" s="160">
        <f t="shared" si="131"/>
        <v>0</v>
      </c>
      <c r="AE540" s="78"/>
      <c r="AF540" s="654"/>
      <c r="AG540" s="160">
        <f t="shared" si="132"/>
        <v>1</v>
      </c>
      <c r="AH540" s="78"/>
      <c r="AI540" s="654">
        <v>1</v>
      </c>
      <c r="AJ540" s="160">
        <f t="shared" si="133"/>
        <v>0</v>
      </c>
      <c r="AK540" s="78"/>
      <c r="AL540" s="654"/>
      <c r="AM540" s="78"/>
      <c r="AN540" s="587">
        <f t="shared" si="126"/>
        <v>1</v>
      </c>
    </row>
    <row r="541" spans="1:40" s="589" customFormat="1" ht="13.2" hidden="1" customHeight="1" x14ac:dyDescent="0.25">
      <c r="A541" s="78">
        <v>12</v>
      </c>
      <c r="B541" s="588" t="s">
        <v>43</v>
      </c>
      <c r="C541" s="593">
        <f t="shared" si="125"/>
        <v>0</v>
      </c>
      <c r="D541" s="78">
        <f t="shared" si="125"/>
        <v>0</v>
      </c>
      <c r="E541" s="78">
        <v>0</v>
      </c>
      <c r="F541" s="160">
        <f t="shared" si="127"/>
        <v>0</v>
      </c>
      <c r="G541" s="78"/>
      <c r="H541" s="78"/>
      <c r="I541" s="78"/>
      <c r="J541" s="78"/>
      <c r="K541" s="78"/>
      <c r="L541" s="78">
        <v>0</v>
      </c>
      <c r="M541" s="78"/>
      <c r="N541" s="78"/>
      <c r="O541" s="175">
        <v>0.1</v>
      </c>
      <c r="P541" s="78">
        <f t="shared" si="128"/>
        <v>0</v>
      </c>
      <c r="Q541" s="646">
        <f t="shared" si="129"/>
        <v>0</v>
      </c>
      <c r="R541" s="175">
        <v>0.5</v>
      </c>
      <c r="S541" s="78">
        <f t="shared" si="121"/>
        <v>0</v>
      </c>
      <c r="T541" s="646">
        <f t="shared" si="122"/>
        <v>0</v>
      </c>
      <c r="U541" s="175">
        <v>0.4</v>
      </c>
      <c r="V541" s="78">
        <f t="shared" si="123"/>
        <v>0</v>
      </c>
      <c r="W541" s="646">
        <f t="shared" si="124"/>
        <v>0</v>
      </c>
      <c r="X541" s="74"/>
      <c r="Y541" s="75"/>
      <c r="Z541" s="75"/>
      <c r="AA541" s="160">
        <f t="shared" si="130"/>
        <v>0</v>
      </c>
      <c r="AB541" s="78">
        <v>0</v>
      </c>
      <c r="AC541" s="654">
        <v>0</v>
      </c>
      <c r="AD541" s="160">
        <f t="shared" si="131"/>
        <v>0</v>
      </c>
      <c r="AE541" s="78"/>
      <c r="AF541" s="654"/>
      <c r="AG541" s="160">
        <f t="shared" si="132"/>
        <v>0</v>
      </c>
      <c r="AH541" s="78"/>
      <c r="AI541" s="654"/>
      <c r="AJ541" s="160">
        <f t="shared" si="133"/>
        <v>0</v>
      </c>
      <c r="AK541" s="78"/>
      <c r="AL541" s="654"/>
      <c r="AM541" s="78"/>
      <c r="AN541" s="587">
        <f t="shared" si="126"/>
        <v>0</v>
      </c>
    </row>
    <row r="542" spans="1:40" s="589" customFormat="1" ht="13.2" hidden="1" customHeight="1" x14ac:dyDescent="0.25">
      <c r="A542" s="78">
        <v>13</v>
      </c>
      <c r="B542" s="588" t="s">
        <v>744</v>
      </c>
      <c r="C542" s="593">
        <f t="shared" si="125"/>
        <v>1</v>
      </c>
      <c r="D542" s="78">
        <f t="shared" si="125"/>
        <v>1</v>
      </c>
      <c r="E542" s="78">
        <v>0</v>
      </c>
      <c r="F542" s="160">
        <f t="shared" si="127"/>
        <v>1</v>
      </c>
      <c r="G542" s="78"/>
      <c r="H542" s="78"/>
      <c r="I542" s="78"/>
      <c r="J542" s="78"/>
      <c r="K542" s="78">
        <v>1</v>
      </c>
      <c r="L542" s="78">
        <v>0</v>
      </c>
      <c r="M542" s="78"/>
      <c r="N542" s="78"/>
      <c r="O542" s="175">
        <v>0.1</v>
      </c>
      <c r="P542" s="78">
        <f t="shared" si="128"/>
        <v>0.1</v>
      </c>
      <c r="Q542" s="646">
        <f t="shared" si="129"/>
        <v>0.1</v>
      </c>
      <c r="R542" s="175">
        <v>0.5</v>
      </c>
      <c r="S542" s="78">
        <f t="shared" si="121"/>
        <v>0.5</v>
      </c>
      <c r="T542" s="646">
        <f t="shared" si="122"/>
        <v>0.5</v>
      </c>
      <c r="U542" s="175">
        <v>0.4</v>
      </c>
      <c r="V542" s="78">
        <f t="shared" si="123"/>
        <v>0.4</v>
      </c>
      <c r="W542" s="646">
        <f t="shared" si="124"/>
        <v>-9.9999999999999978E-2</v>
      </c>
      <c r="X542" s="74"/>
      <c r="Y542" s="75"/>
      <c r="Z542" s="75"/>
      <c r="AA542" s="160">
        <f t="shared" si="130"/>
        <v>0</v>
      </c>
      <c r="AB542" s="78">
        <v>0</v>
      </c>
      <c r="AC542" s="654">
        <v>0</v>
      </c>
      <c r="AD542" s="160">
        <f t="shared" si="131"/>
        <v>0</v>
      </c>
      <c r="AE542" s="78"/>
      <c r="AF542" s="654"/>
      <c r="AG542" s="160">
        <f t="shared" si="132"/>
        <v>0</v>
      </c>
      <c r="AH542" s="78"/>
      <c r="AI542" s="654"/>
      <c r="AJ542" s="160">
        <f t="shared" si="133"/>
        <v>0</v>
      </c>
      <c r="AK542" s="78"/>
      <c r="AL542" s="654"/>
      <c r="AM542" s="78"/>
      <c r="AN542" s="587">
        <f t="shared" si="126"/>
        <v>0</v>
      </c>
    </row>
    <row r="543" spans="1:40" s="589" customFormat="1" ht="13.2" hidden="1" customHeight="1" x14ac:dyDescent="0.25">
      <c r="A543" s="78">
        <v>14</v>
      </c>
      <c r="B543" s="588" t="s">
        <v>750</v>
      </c>
      <c r="C543" s="593">
        <f t="shared" si="125"/>
        <v>14</v>
      </c>
      <c r="D543" s="78">
        <f t="shared" si="125"/>
        <v>12</v>
      </c>
      <c r="E543" s="78">
        <v>2</v>
      </c>
      <c r="F543" s="160">
        <f t="shared" si="127"/>
        <v>10</v>
      </c>
      <c r="G543" s="78"/>
      <c r="H543" s="78"/>
      <c r="I543" s="78"/>
      <c r="J543" s="78"/>
      <c r="K543" s="78">
        <v>8</v>
      </c>
      <c r="L543" s="78">
        <v>2</v>
      </c>
      <c r="M543" s="78">
        <v>2</v>
      </c>
      <c r="N543" s="78"/>
      <c r="O543" s="175">
        <v>0.1</v>
      </c>
      <c r="P543" s="78">
        <f t="shared" si="128"/>
        <v>1</v>
      </c>
      <c r="Q543" s="646">
        <f t="shared" si="129"/>
        <v>1</v>
      </c>
      <c r="R543" s="175">
        <v>0.5</v>
      </c>
      <c r="S543" s="78">
        <f t="shared" si="121"/>
        <v>5</v>
      </c>
      <c r="T543" s="646">
        <f t="shared" si="122"/>
        <v>5</v>
      </c>
      <c r="U543" s="175">
        <v>0.4</v>
      </c>
      <c r="V543" s="78">
        <f t="shared" si="123"/>
        <v>4</v>
      </c>
      <c r="W543" s="646">
        <f t="shared" si="124"/>
        <v>1</v>
      </c>
      <c r="X543" s="74">
        <v>0.1</v>
      </c>
      <c r="Y543" s="75">
        <v>1</v>
      </c>
      <c r="Z543" s="75"/>
      <c r="AA543" s="160">
        <f t="shared" si="130"/>
        <v>0</v>
      </c>
      <c r="AB543" s="78">
        <v>0</v>
      </c>
      <c r="AC543" s="654">
        <v>0</v>
      </c>
      <c r="AD543" s="160">
        <f t="shared" si="131"/>
        <v>0</v>
      </c>
      <c r="AE543" s="78"/>
      <c r="AF543" s="654"/>
      <c r="AG543" s="160">
        <f t="shared" si="132"/>
        <v>1</v>
      </c>
      <c r="AH543" s="78"/>
      <c r="AI543" s="654">
        <v>1</v>
      </c>
      <c r="AJ543" s="160">
        <f t="shared" si="133"/>
        <v>0</v>
      </c>
      <c r="AK543" s="78"/>
      <c r="AL543" s="654"/>
      <c r="AM543" s="78"/>
      <c r="AN543" s="587">
        <f t="shared" si="126"/>
        <v>1</v>
      </c>
    </row>
    <row r="544" spans="1:40" s="589" customFormat="1" ht="13.2" hidden="1" customHeight="1" x14ac:dyDescent="0.25">
      <c r="A544" s="78">
        <v>15</v>
      </c>
      <c r="B544" s="588" t="s">
        <v>900</v>
      </c>
      <c r="C544" s="593">
        <f t="shared" si="125"/>
        <v>2</v>
      </c>
      <c r="D544" s="78">
        <f t="shared" si="125"/>
        <v>2</v>
      </c>
      <c r="E544" s="78">
        <v>0</v>
      </c>
      <c r="F544" s="160">
        <f t="shared" si="127"/>
        <v>2</v>
      </c>
      <c r="G544" s="78"/>
      <c r="H544" s="78"/>
      <c r="I544" s="78"/>
      <c r="J544" s="78"/>
      <c r="K544" s="78">
        <v>2</v>
      </c>
      <c r="L544" s="78">
        <v>0</v>
      </c>
      <c r="M544" s="78"/>
      <c r="N544" s="78"/>
      <c r="O544" s="175">
        <v>0.1</v>
      </c>
      <c r="P544" s="78">
        <f t="shared" si="128"/>
        <v>0.2</v>
      </c>
      <c r="Q544" s="646">
        <f t="shared" si="129"/>
        <v>0.2</v>
      </c>
      <c r="R544" s="175">
        <v>0.5</v>
      </c>
      <c r="S544" s="78">
        <f t="shared" si="121"/>
        <v>1</v>
      </c>
      <c r="T544" s="646">
        <f t="shared" si="122"/>
        <v>1</v>
      </c>
      <c r="U544" s="175">
        <v>0.4</v>
      </c>
      <c r="V544" s="78">
        <f t="shared" si="123"/>
        <v>0.8</v>
      </c>
      <c r="W544" s="646">
        <f t="shared" si="124"/>
        <v>-0.19999999999999996</v>
      </c>
      <c r="X544" s="74"/>
      <c r="Y544" s="75"/>
      <c r="Z544" s="75"/>
      <c r="AA544" s="160">
        <f t="shared" si="130"/>
        <v>0</v>
      </c>
      <c r="AB544" s="78">
        <v>0</v>
      </c>
      <c r="AC544" s="654">
        <v>0</v>
      </c>
      <c r="AD544" s="160">
        <f t="shared" si="131"/>
        <v>0</v>
      </c>
      <c r="AE544" s="78"/>
      <c r="AF544" s="654"/>
      <c r="AG544" s="160">
        <f t="shared" si="132"/>
        <v>0</v>
      </c>
      <c r="AH544" s="78"/>
      <c r="AI544" s="654"/>
      <c r="AJ544" s="160">
        <f t="shared" si="133"/>
        <v>0</v>
      </c>
      <c r="AK544" s="78"/>
      <c r="AL544" s="654"/>
      <c r="AM544" s="78"/>
      <c r="AN544" s="587">
        <f t="shared" si="126"/>
        <v>0</v>
      </c>
    </row>
    <row r="545" spans="1:40" s="589" customFormat="1" ht="66" x14ac:dyDescent="0.25">
      <c r="A545" s="78">
        <v>20</v>
      </c>
      <c r="B545" s="588" t="s">
        <v>1093</v>
      </c>
      <c r="C545" s="593">
        <v>436</v>
      </c>
      <c r="D545" s="78">
        <f t="shared" si="125"/>
        <v>347</v>
      </c>
      <c r="E545" s="75">
        <v>54</v>
      </c>
      <c r="F545" s="160">
        <f t="shared" si="127"/>
        <v>293</v>
      </c>
      <c r="G545" s="75">
        <v>0</v>
      </c>
      <c r="H545" s="75">
        <v>0</v>
      </c>
      <c r="I545" s="75"/>
      <c r="J545" s="75"/>
      <c r="K545" s="75">
        <v>173</v>
      </c>
      <c r="L545" s="78">
        <v>120</v>
      </c>
      <c r="M545" s="75">
        <v>118</v>
      </c>
      <c r="N545" s="75">
        <v>2</v>
      </c>
      <c r="O545" s="175">
        <v>0.1</v>
      </c>
      <c r="P545" s="78">
        <f t="shared" si="128"/>
        <v>29.3</v>
      </c>
      <c r="Q545" s="646">
        <f t="shared" si="129"/>
        <v>29.3</v>
      </c>
      <c r="R545" s="175">
        <v>0.5</v>
      </c>
      <c r="S545" s="78">
        <f t="shared" si="121"/>
        <v>146.5</v>
      </c>
      <c r="T545" s="646">
        <f t="shared" si="122"/>
        <v>146.5</v>
      </c>
      <c r="U545" s="175">
        <v>0.4</v>
      </c>
      <c r="V545" s="78">
        <f t="shared" si="123"/>
        <v>117.2</v>
      </c>
      <c r="W545" s="646">
        <f>V545-K545+T545-AF545</f>
        <v>90.7</v>
      </c>
      <c r="X545" s="75"/>
      <c r="Y545" s="592">
        <v>104.07999999999998</v>
      </c>
      <c r="Z545" s="75">
        <v>0</v>
      </c>
      <c r="AA545" s="160">
        <f t="shared" si="130"/>
        <v>0</v>
      </c>
      <c r="AB545" s="78">
        <v>0</v>
      </c>
      <c r="AC545" s="654">
        <v>0</v>
      </c>
      <c r="AD545" s="160">
        <f t="shared" si="131"/>
        <v>10</v>
      </c>
      <c r="AE545" s="75">
        <v>10</v>
      </c>
      <c r="AF545" s="655">
        <v>0</v>
      </c>
      <c r="AG545" s="160">
        <f t="shared" si="132"/>
        <v>14</v>
      </c>
      <c r="AH545" s="75">
        <v>0</v>
      </c>
      <c r="AI545" s="655">
        <v>14</v>
      </c>
      <c r="AJ545" s="160">
        <f t="shared" si="133"/>
        <v>0</v>
      </c>
      <c r="AK545" s="75">
        <v>0</v>
      </c>
      <c r="AL545" s="655">
        <v>0</v>
      </c>
      <c r="AM545" s="75">
        <v>0</v>
      </c>
      <c r="AN545" s="587">
        <f t="shared" si="126"/>
        <v>24</v>
      </c>
    </row>
    <row r="546" spans="1:40" s="152" customFormat="1" ht="13.2" hidden="1" customHeight="1" x14ac:dyDescent="0.25">
      <c r="A546" s="78">
        <v>1</v>
      </c>
      <c r="B546" s="588" t="s">
        <v>367</v>
      </c>
      <c r="C546" s="593">
        <f t="shared" si="125"/>
        <v>98</v>
      </c>
      <c r="D546" s="78">
        <f t="shared" si="125"/>
        <v>74</v>
      </c>
      <c r="E546" s="78">
        <v>24</v>
      </c>
      <c r="F546" s="160">
        <f t="shared" si="127"/>
        <v>50</v>
      </c>
      <c r="G546" s="75"/>
      <c r="H546" s="75"/>
      <c r="I546" s="75"/>
      <c r="J546" s="75"/>
      <c r="K546" s="75">
        <v>50</v>
      </c>
      <c r="L546" s="78">
        <v>0</v>
      </c>
      <c r="M546" s="75"/>
      <c r="N546" s="75"/>
      <c r="O546" s="175">
        <v>0.1</v>
      </c>
      <c r="P546" s="78">
        <f t="shared" si="128"/>
        <v>5</v>
      </c>
      <c r="Q546" s="646">
        <f t="shared" si="129"/>
        <v>5</v>
      </c>
      <c r="R546" s="175">
        <v>0.5</v>
      </c>
      <c r="S546" s="78">
        <f t="shared" si="121"/>
        <v>25</v>
      </c>
      <c r="T546" s="646">
        <f t="shared" si="122"/>
        <v>25</v>
      </c>
      <c r="U546" s="175">
        <v>0.4</v>
      </c>
      <c r="V546" s="78">
        <f t="shared" si="123"/>
        <v>20</v>
      </c>
      <c r="W546" s="646">
        <f t="shared" si="124"/>
        <v>-5</v>
      </c>
      <c r="X546" s="74"/>
      <c r="Y546" s="75"/>
      <c r="Z546" s="75"/>
      <c r="AA546" s="160">
        <f t="shared" si="130"/>
        <v>0</v>
      </c>
      <c r="AB546" s="78">
        <v>0</v>
      </c>
      <c r="AC546" s="654">
        <v>0</v>
      </c>
      <c r="AD546" s="160">
        <f t="shared" si="131"/>
        <v>8</v>
      </c>
      <c r="AE546" s="75">
        <v>8</v>
      </c>
      <c r="AF546" s="655"/>
      <c r="AG546" s="160">
        <f t="shared" si="132"/>
        <v>0</v>
      </c>
      <c r="AH546" s="75"/>
      <c r="AI546" s="655"/>
      <c r="AJ546" s="160">
        <f t="shared" si="133"/>
        <v>0</v>
      </c>
      <c r="AK546" s="78"/>
      <c r="AL546" s="654"/>
      <c r="AM546" s="78"/>
      <c r="AN546" s="587">
        <f t="shared" si="126"/>
        <v>8</v>
      </c>
    </row>
    <row r="547" spans="1:40" s="589" customFormat="1" ht="13.2" hidden="1" customHeight="1" x14ac:dyDescent="0.25">
      <c r="A547" s="78">
        <v>2</v>
      </c>
      <c r="B547" s="588" t="s">
        <v>899</v>
      </c>
      <c r="C547" s="593">
        <f t="shared" si="125"/>
        <v>1</v>
      </c>
      <c r="D547" s="78">
        <f t="shared" si="125"/>
        <v>1</v>
      </c>
      <c r="E547" s="78"/>
      <c r="F547" s="160">
        <f t="shared" si="127"/>
        <v>1</v>
      </c>
      <c r="G547" s="75"/>
      <c r="H547" s="75"/>
      <c r="I547" s="75"/>
      <c r="J547" s="75"/>
      <c r="K547" s="75">
        <v>1</v>
      </c>
      <c r="L547" s="78">
        <v>0</v>
      </c>
      <c r="M547" s="75"/>
      <c r="N547" s="75"/>
      <c r="O547" s="175">
        <v>0.1</v>
      </c>
      <c r="P547" s="78">
        <f t="shared" si="128"/>
        <v>0.1</v>
      </c>
      <c r="Q547" s="646">
        <f t="shared" si="129"/>
        <v>0.1</v>
      </c>
      <c r="R547" s="175">
        <v>0.5</v>
      </c>
      <c r="S547" s="78">
        <f t="shared" si="121"/>
        <v>0.5</v>
      </c>
      <c r="T547" s="646">
        <f t="shared" si="122"/>
        <v>0.5</v>
      </c>
      <c r="U547" s="175">
        <v>0.4</v>
      </c>
      <c r="V547" s="78">
        <f t="shared" si="123"/>
        <v>0.4</v>
      </c>
      <c r="W547" s="646">
        <f t="shared" si="124"/>
        <v>-9.9999999999999978E-2</v>
      </c>
      <c r="X547" s="75"/>
      <c r="Y547" s="75"/>
      <c r="Z547" s="75"/>
      <c r="AA547" s="160">
        <f t="shared" si="130"/>
        <v>0</v>
      </c>
      <c r="AB547" s="78">
        <v>0</v>
      </c>
      <c r="AC547" s="654">
        <v>0</v>
      </c>
      <c r="AD547" s="160">
        <f t="shared" si="131"/>
        <v>0</v>
      </c>
      <c r="AE547" s="75"/>
      <c r="AF547" s="655"/>
      <c r="AG547" s="160">
        <f t="shared" si="132"/>
        <v>0</v>
      </c>
      <c r="AH547" s="75"/>
      <c r="AI547" s="655"/>
      <c r="AJ547" s="160">
        <f t="shared" si="133"/>
        <v>0</v>
      </c>
      <c r="AK547" s="78"/>
      <c r="AL547" s="654"/>
      <c r="AM547" s="78"/>
      <c r="AN547" s="587">
        <f t="shared" si="126"/>
        <v>0</v>
      </c>
    </row>
    <row r="548" spans="1:40" s="152" customFormat="1" ht="13.2" hidden="1" customHeight="1" x14ac:dyDescent="0.25">
      <c r="A548" s="78">
        <v>3</v>
      </c>
      <c r="B548" s="588" t="s">
        <v>140</v>
      </c>
      <c r="C548" s="593">
        <f t="shared" si="125"/>
        <v>27</v>
      </c>
      <c r="D548" s="78">
        <f t="shared" si="125"/>
        <v>24</v>
      </c>
      <c r="E548" s="78">
        <v>3</v>
      </c>
      <c r="F548" s="160">
        <f t="shared" si="127"/>
        <v>21</v>
      </c>
      <c r="G548" s="75"/>
      <c r="H548" s="75"/>
      <c r="I548" s="75"/>
      <c r="J548" s="75"/>
      <c r="K548" s="75">
        <v>6</v>
      </c>
      <c r="L548" s="78">
        <v>15</v>
      </c>
      <c r="M548" s="75">
        <v>15</v>
      </c>
      <c r="N548" s="75"/>
      <c r="O548" s="175">
        <v>0.1</v>
      </c>
      <c r="P548" s="78">
        <f t="shared" si="128"/>
        <v>2.1</v>
      </c>
      <c r="Q548" s="646">
        <f t="shared" si="129"/>
        <v>2.1</v>
      </c>
      <c r="R548" s="175">
        <v>0.5</v>
      </c>
      <c r="S548" s="78">
        <f t="shared" si="121"/>
        <v>10.5</v>
      </c>
      <c r="T548" s="646">
        <f t="shared" si="122"/>
        <v>10.5</v>
      </c>
      <c r="U548" s="175">
        <v>0.4</v>
      </c>
      <c r="V548" s="78">
        <f t="shared" si="123"/>
        <v>8.4</v>
      </c>
      <c r="W548" s="646">
        <f t="shared" si="124"/>
        <v>12.9</v>
      </c>
      <c r="X548" s="74">
        <v>0.56999999999999995</v>
      </c>
      <c r="Y548" s="592">
        <v>11.969999999999999</v>
      </c>
      <c r="Z548" s="75"/>
      <c r="AA548" s="160">
        <f t="shared" si="130"/>
        <v>0</v>
      </c>
      <c r="AB548" s="78">
        <v>0</v>
      </c>
      <c r="AC548" s="654">
        <v>0</v>
      </c>
      <c r="AD548" s="160">
        <f t="shared" si="131"/>
        <v>0</v>
      </c>
      <c r="AE548" s="75"/>
      <c r="AF548" s="655"/>
      <c r="AG548" s="160">
        <f t="shared" si="132"/>
        <v>3</v>
      </c>
      <c r="AH548" s="75"/>
      <c r="AI548" s="655">
        <v>3</v>
      </c>
      <c r="AJ548" s="160">
        <f t="shared" si="133"/>
        <v>0</v>
      </c>
      <c r="AK548" s="78"/>
      <c r="AL548" s="654"/>
      <c r="AM548" s="78"/>
      <c r="AN548" s="587">
        <f t="shared" si="126"/>
        <v>3</v>
      </c>
    </row>
    <row r="549" spans="1:40" s="589" customFormat="1" ht="13.2" hidden="1" customHeight="1" x14ac:dyDescent="0.25">
      <c r="A549" s="78">
        <v>4</v>
      </c>
      <c r="B549" s="588" t="s">
        <v>151</v>
      </c>
      <c r="C549" s="593">
        <f t="shared" si="125"/>
        <v>176</v>
      </c>
      <c r="D549" s="78">
        <f t="shared" si="125"/>
        <v>162</v>
      </c>
      <c r="E549" s="78">
        <v>14</v>
      </c>
      <c r="F549" s="160">
        <f t="shared" si="127"/>
        <v>148</v>
      </c>
      <c r="G549" s="75"/>
      <c r="H549" s="75"/>
      <c r="I549" s="75"/>
      <c r="J549" s="75"/>
      <c r="K549" s="75">
        <v>69</v>
      </c>
      <c r="L549" s="78">
        <v>79</v>
      </c>
      <c r="M549" s="75">
        <v>79</v>
      </c>
      <c r="N549" s="75"/>
      <c r="O549" s="175">
        <v>0.1</v>
      </c>
      <c r="P549" s="78">
        <f t="shared" si="128"/>
        <v>14.8</v>
      </c>
      <c r="Q549" s="646">
        <f t="shared" si="129"/>
        <v>14.8</v>
      </c>
      <c r="R549" s="175">
        <v>0.5</v>
      </c>
      <c r="S549" s="78">
        <f t="shared" si="121"/>
        <v>74</v>
      </c>
      <c r="T549" s="646">
        <f t="shared" si="122"/>
        <v>74</v>
      </c>
      <c r="U549" s="175">
        <v>0.4</v>
      </c>
      <c r="V549" s="78">
        <f t="shared" si="123"/>
        <v>59.2</v>
      </c>
      <c r="W549" s="646">
        <f t="shared" si="124"/>
        <v>64.2</v>
      </c>
      <c r="X549" s="74">
        <v>0.48</v>
      </c>
      <c r="Y549" s="592">
        <v>71.039999999999992</v>
      </c>
      <c r="Z549" s="75"/>
      <c r="AA549" s="160">
        <f t="shared" si="130"/>
        <v>0</v>
      </c>
      <c r="AB549" s="78">
        <v>0</v>
      </c>
      <c r="AC549" s="654">
        <v>0</v>
      </c>
      <c r="AD549" s="160">
        <f t="shared" si="131"/>
        <v>0</v>
      </c>
      <c r="AE549" s="75"/>
      <c r="AF549" s="655"/>
      <c r="AG549" s="160">
        <f t="shared" si="132"/>
        <v>8</v>
      </c>
      <c r="AH549" s="75"/>
      <c r="AI549" s="655">
        <v>8</v>
      </c>
      <c r="AJ549" s="160">
        <f t="shared" si="133"/>
        <v>0</v>
      </c>
      <c r="AK549" s="78"/>
      <c r="AL549" s="654"/>
      <c r="AM549" s="78"/>
      <c r="AN549" s="587">
        <f t="shared" si="126"/>
        <v>8</v>
      </c>
    </row>
    <row r="550" spans="1:40" s="589" customFormat="1" ht="13.2" hidden="1" customHeight="1" x14ac:dyDescent="0.25">
      <c r="A550" s="78">
        <v>5</v>
      </c>
      <c r="B550" s="588" t="s">
        <v>790</v>
      </c>
      <c r="C550" s="593">
        <f t="shared" si="125"/>
        <v>23</v>
      </c>
      <c r="D550" s="78">
        <f t="shared" si="125"/>
        <v>22</v>
      </c>
      <c r="E550" s="78">
        <v>1</v>
      </c>
      <c r="F550" s="160">
        <f t="shared" si="127"/>
        <v>21</v>
      </c>
      <c r="G550" s="78"/>
      <c r="H550" s="78"/>
      <c r="I550" s="78"/>
      <c r="J550" s="78"/>
      <c r="K550" s="78">
        <v>9</v>
      </c>
      <c r="L550" s="78">
        <v>12</v>
      </c>
      <c r="M550" s="78">
        <v>12</v>
      </c>
      <c r="N550" s="78"/>
      <c r="O550" s="175">
        <v>0.1</v>
      </c>
      <c r="P550" s="78">
        <f t="shared" si="128"/>
        <v>2.1</v>
      </c>
      <c r="Q550" s="646">
        <f t="shared" si="129"/>
        <v>2.1</v>
      </c>
      <c r="R550" s="175">
        <v>0.5</v>
      </c>
      <c r="S550" s="78">
        <f t="shared" si="121"/>
        <v>10.5</v>
      </c>
      <c r="T550" s="646">
        <f t="shared" si="122"/>
        <v>10.5</v>
      </c>
      <c r="U550" s="175">
        <v>0.4</v>
      </c>
      <c r="V550" s="78">
        <f t="shared" si="123"/>
        <v>8.4</v>
      </c>
      <c r="W550" s="646">
        <f t="shared" si="124"/>
        <v>9.9</v>
      </c>
      <c r="X550" s="74">
        <v>0.56999999999999995</v>
      </c>
      <c r="Y550" s="592">
        <v>11.969999999999999</v>
      </c>
      <c r="Z550" s="75"/>
      <c r="AA550" s="160">
        <f t="shared" si="130"/>
        <v>0</v>
      </c>
      <c r="AB550" s="78">
        <v>0</v>
      </c>
      <c r="AC550" s="654">
        <v>0</v>
      </c>
      <c r="AD550" s="160">
        <f t="shared" si="131"/>
        <v>0</v>
      </c>
      <c r="AE550" s="78"/>
      <c r="AF550" s="654"/>
      <c r="AG550" s="160">
        <f t="shared" si="132"/>
        <v>0</v>
      </c>
      <c r="AH550" s="78"/>
      <c r="AI550" s="654"/>
      <c r="AJ550" s="160">
        <f t="shared" si="133"/>
        <v>0</v>
      </c>
      <c r="AK550" s="78"/>
      <c r="AL550" s="654"/>
      <c r="AM550" s="78"/>
      <c r="AN550" s="587">
        <f t="shared" si="126"/>
        <v>0</v>
      </c>
    </row>
    <row r="551" spans="1:40" s="589" customFormat="1" ht="13.2" hidden="1" customHeight="1" x14ac:dyDescent="0.25">
      <c r="A551" s="78">
        <v>6</v>
      </c>
      <c r="B551" s="588" t="s">
        <v>737</v>
      </c>
      <c r="C551" s="593">
        <f t="shared" si="125"/>
        <v>32</v>
      </c>
      <c r="D551" s="78">
        <f t="shared" si="125"/>
        <v>27</v>
      </c>
      <c r="E551" s="78">
        <v>5</v>
      </c>
      <c r="F551" s="160">
        <f t="shared" si="127"/>
        <v>22</v>
      </c>
      <c r="G551" s="78"/>
      <c r="H551" s="78"/>
      <c r="I551" s="78"/>
      <c r="J551" s="78"/>
      <c r="K551" s="78">
        <v>14</v>
      </c>
      <c r="L551" s="78">
        <v>8</v>
      </c>
      <c r="M551" s="78">
        <v>8</v>
      </c>
      <c r="N551" s="78"/>
      <c r="O551" s="175">
        <v>0.1</v>
      </c>
      <c r="P551" s="78">
        <f t="shared" si="128"/>
        <v>2.2000000000000002</v>
      </c>
      <c r="Q551" s="646">
        <f t="shared" si="129"/>
        <v>2.2000000000000002</v>
      </c>
      <c r="R551" s="175">
        <v>0.5</v>
      </c>
      <c r="S551" s="78">
        <f t="shared" si="121"/>
        <v>11</v>
      </c>
      <c r="T551" s="646">
        <f t="shared" si="122"/>
        <v>11</v>
      </c>
      <c r="U551" s="175">
        <v>0.4</v>
      </c>
      <c r="V551" s="78">
        <f t="shared" si="123"/>
        <v>8.8000000000000007</v>
      </c>
      <c r="W551" s="646">
        <f t="shared" si="124"/>
        <v>5.8000000000000007</v>
      </c>
      <c r="X551" s="74">
        <v>0.23</v>
      </c>
      <c r="Y551" s="592">
        <v>5.0600000000000005</v>
      </c>
      <c r="Z551" s="75"/>
      <c r="AA551" s="160">
        <f t="shared" si="130"/>
        <v>0</v>
      </c>
      <c r="AB551" s="78">
        <v>0</v>
      </c>
      <c r="AC551" s="654">
        <v>0</v>
      </c>
      <c r="AD551" s="160">
        <f t="shared" si="131"/>
        <v>0</v>
      </c>
      <c r="AE551" s="78"/>
      <c r="AF551" s="654"/>
      <c r="AG551" s="160">
        <f t="shared" si="132"/>
        <v>3</v>
      </c>
      <c r="AH551" s="78"/>
      <c r="AI551" s="654">
        <v>3</v>
      </c>
      <c r="AJ551" s="160">
        <f t="shared" si="133"/>
        <v>0</v>
      </c>
      <c r="AK551" s="78"/>
      <c r="AL551" s="654"/>
      <c r="AM551" s="78"/>
      <c r="AN551" s="587">
        <f t="shared" si="126"/>
        <v>3</v>
      </c>
    </row>
    <row r="552" spans="1:40" s="589" customFormat="1" ht="13.2" hidden="1" customHeight="1" x14ac:dyDescent="0.25">
      <c r="A552" s="78">
        <v>7</v>
      </c>
      <c r="B552" s="588" t="s">
        <v>727</v>
      </c>
      <c r="C552" s="593">
        <f t="shared" si="125"/>
        <v>8</v>
      </c>
      <c r="D552" s="78">
        <f t="shared" si="125"/>
        <v>5</v>
      </c>
      <c r="E552" s="78">
        <v>3</v>
      </c>
      <c r="F552" s="160">
        <f t="shared" si="127"/>
        <v>2</v>
      </c>
      <c r="G552" s="78"/>
      <c r="H552" s="78"/>
      <c r="I552" s="78"/>
      <c r="J552" s="78"/>
      <c r="K552" s="78">
        <v>2</v>
      </c>
      <c r="L552" s="78">
        <v>0</v>
      </c>
      <c r="M552" s="78"/>
      <c r="N552" s="78"/>
      <c r="O552" s="175">
        <v>0.1</v>
      </c>
      <c r="P552" s="78">
        <f t="shared" si="128"/>
        <v>0.2</v>
      </c>
      <c r="Q552" s="646">
        <f t="shared" si="129"/>
        <v>0.2</v>
      </c>
      <c r="R552" s="175">
        <v>0.5</v>
      </c>
      <c r="S552" s="78">
        <f t="shared" si="121"/>
        <v>1</v>
      </c>
      <c r="T552" s="646">
        <f t="shared" si="122"/>
        <v>1</v>
      </c>
      <c r="U552" s="175">
        <v>0.4</v>
      </c>
      <c r="V552" s="78">
        <f t="shared" si="123"/>
        <v>0.8</v>
      </c>
      <c r="W552" s="646">
        <f t="shared" si="124"/>
        <v>-0.19999999999999996</v>
      </c>
      <c r="X552" s="74"/>
      <c r="Y552" s="592"/>
      <c r="Z552" s="75"/>
      <c r="AA552" s="160">
        <f t="shared" si="130"/>
        <v>0</v>
      </c>
      <c r="AB552" s="78">
        <v>0</v>
      </c>
      <c r="AC552" s="654">
        <v>0</v>
      </c>
      <c r="AD552" s="160">
        <f t="shared" si="131"/>
        <v>1</v>
      </c>
      <c r="AE552" s="78">
        <v>1</v>
      </c>
      <c r="AF552" s="654"/>
      <c r="AG552" s="160">
        <f t="shared" si="132"/>
        <v>0</v>
      </c>
      <c r="AH552" s="78"/>
      <c r="AI552" s="654"/>
      <c r="AJ552" s="160">
        <f t="shared" si="133"/>
        <v>0</v>
      </c>
      <c r="AK552" s="78"/>
      <c r="AL552" s="654"/>
      <c r="AM552" s="78"/>
      <c r="AN552" s="587">
        <f t="shared" si="126"/>
        <v>1</v>
      </c>
    </row>
    <row r="553" spans="1:40" s="589" customFormat="1" ht="13.2" hidden="1" customHeight="1" x14ac:dyDescent="0.25">
      <c r="A553" s="78">
        <v>8</v>
      </c>
      <c r="B553" s="588" t="s">
        <v>802</v>
      </c>
      <c r="C553" s="593">
        <f t="shared" si="125"/>
        <v>7</v>
      </c>
      <c r="D553" s="78">
        <f t="shared" si="125"/>
        <v>6</v>
      </c>
      <c r="E553" s="78">
        <v>1</v>
      </c>
      <c r="F553" s="160">
        <f t="shared" si="127"/>
        <v>5</v>
      </c>
      <c r="G553" s="78"/>
      <c r="H553" s="78"/>
      <c r="I553" s="78"/>
      <c r="J553" s="78"/>
      <c r="K553" s="78">
        <v>4</v>
      </c>
      <c r="L553" s="78">
        <v>1</v>
      </c>
      <c r="M553" s="78">
        <v>1</v>
      </c>
      <c r="N553" s="78"/>
      <c r="O553" s="175">
        <v>0.1</v>
      </c>
      <c r="P553" s="78">
        <f t="shared" si="128"/>
        <v>0.5</v>
      </c>
      <c r="Q553" s="646">
        <f t="shared" si="129"/>
        <v>0.5</v>
      </c>
      <c r="R553" s="175">
        <v>0.5</v>
      </c>
      <c r="S553" s="78">
        <f t="shared" si="121"/>
        <v>2.5</v>
      </c>
      <c r="T553" s="646">
        <f t="shared" si="122"/>
        <v>2.5</v>
      </c>
      <c r="U553" s="175">
        <v>0.4</v>
      </c>
      <c r="V553" s="78">
        <f t="shared" si="123"/>
        <v>2</v>
      </c>
      <c r="W553" s="646">
        <f t="shared" si="124"/>
        <v>0.5</v>
      </c>
      <c r="X553" s="74">
        <v>0.2</v>
      </c>
      <c r="Y553" s="592">
        <v>1</v>
      </c>
      <c r="Z553" s="75"/>
      <c r="AA553" s="160">
        <f t="shared" si="130"/>
        <v>0</v>
      </c>
      <c r="AB553" s="78">
        <v>0</v>
      </c>
      <c r="AC553" s="654">
        <v>0</v>
      </c>
      <c r="AD553" s="160">
        <f t="shared" si="131"/>
        <v>1</v>
      </c>
      <c r="AE553" s="78">
        <v>1</v>
      </c>
      <c r="AF553" s="654"/>
      <c r="AG553" s="160">
        <f t="shared" si="132"/>
        <v>0</v>
      </c>
      <c r="AH553" s="78"/>
      <c r="AI553" s="654"/>
      <c r="AJ553" s="160">
        <f t="shared" si="133"/>
        <v>0</v>
      </c>
      <c r="AK553" s="78"/>
      <c r="AL553" s="654"/>
      <c r="AM553" s="78"/>
      <c r="AN553" s="587">
        <f t="shared" si="126"/>
        <v>1</v>
      </c>
    </row>
    <row r="554" spans="1:40" s="589" customFormat="1" ht="13.2" hidden="1" customHeight="1" x14ac:dyDescent="0.25">
      <c r="A554" s="78">
        <v>9</v>
      </c>
      <c r="B554" s="588" t="s">
        <v>908</v>
      </c>
      <c r="C554" s="593">
        <f t="shared" si="125"/>
        <v>1</v>
      </c>
      <c r="D554" s="78">
        <f t="shared" si="125"/>
        <v>1</v>
      </c>
      <c r="E554" s="78">
        <v>0</v>
      </c>
      <c r="F554" s="160">
        <f t="shared" si="127"/>
        <v>1</v>
      </c>
      <c r="G554" s="78"/>
      <c r="H554" s="78"/>
      <c r="I554" s="78"/>
      <c r="J554" s="78"/>
      <c r="K554" s="78">
        <v>1</v>
      </c>
      <c r="L554" s="78">
        <v>0</v>
      </c>
      <c r="M554" s="78"/>
      <c r="N554" s="78"/>
      <c r="O554" s="175">
        <v>0.1</v>
      </c>
      <c r="P554" s="78">
        <f t="shared" si="128"/>
        <v>0.1</v>
      </c>
      <c r="Q554" s="646">
        <f t="shared" si="129"/>
        <v>0.1</v>
      </c>
      <c r="R554" s="175">
        <v>0.5</v>
      </c>
      <c r="S554" s="78">
        <f t="shared" si="121"/>
        <v>0.5</v>
      </c>
      <c r="T554" s="646">
        <f t="shared" si="122"/>
        <v>0.5</v>
      </c>
      <c r="U554" s="175">
        <v>0.4</v>
      </c>
      <c r="V554" s="78">
        <f t="shared" si="123"/>
        <v>0.4</v>
      </c>
      <c r="W554" s="646">
        <f t="shared" si="124"/>
        <v>-9.9999999999999978E-2</v>
      </c>
      <c r="X554" s="74"/>
      <c r="Y554" s="592">
        <v>0</v>
      </c>
      <c r="Z554" s="75"/>
      <c r="AA554" s="160">
        <f t="shared" si="130"/>
        <v>0</v>
      </c>
      <c r="AB554" s="78">
        <v>0</v>
      </c>
      <c r="AC554" s="654">
        <v>0</v>
      </c>
      <c r="AD554" s="160">
        <f t="shared" si="131"/>
        <v>0</v>
      </c>
      <c r="AE554" s="78"/>
      <c r="AF554" s="654"/>
      <c r="AG554" s="160">
        <f t="shared" si="132"/>
        <v>0</v>
      </c>
      <c r="AH554" s="78"/>
      <c r="AI554" s="654"/>
      <c r="AJ554" s="160">
        <f t="shared" si="133"/>
        <v>0</v>
      </c>
      <c r="AK554" s="78"/>
      <c r="AL554" s="654"/>
      <c r="AM554" s="78"/>
      <c r="AN554" s="587">
        <f t="shared" si="126"/>
        <v>0</v>
      </c>
    </row>
    <row r="555" spans="1:40" s="589" customFormat="1" ht="13.2" hidden="1" customHeight="1" x14ac:dyDescent="0.25">
      <c r="A555" s="78">
        <v>10</v>
      </c>
      <c r="B555" s="588" t="s">
        <v>739</v>
      </c>
      <c r="C555" s="593">
        <f t="shared" si="125"/>
        <v>0</v>
      </c>
      <c r="D555" s="78">
        <f t="shared" si="125"/>
        <v>0</v>
      </c>
      <c r="E555" s="78">
        <v>0</v>
      </c>
      <c r="F555" s="160">
        <f t="shared" si="127"/>
        <v>0</v>
      </c>
      <c r="G555" s="78"/>
      <c r="H555" s="78"/>
      <c r="I555" s="78"/>
      <c r="J555" s="78"/>
      <c r="K555" s="78"/>
      <c r="L555" s="78">
        <v>0</v>
      </c>
      <c r="M555" s="78"/>
      <c r="N555" s="78"/>
      <c r="O555" s="175">
        <v>0.1</v>
      </c>
      <c r="P555" s="78">
        <f t="shared" si="128"/>
        <v>0</v>
      </c>
      <c r="Q555" s="646">
        <f t="shared" si="129"/>
        <v>0</v>
      </c>
      <c r="R555" s="175">
        <v>0.5</v>
      </c>
      <c r="S555" s="78">
        <f t="shared" si="121"/>
        <v>0</v>
      </c>
      <c r="T555" s="646">
        <f t="shared" si="122"/>
        <v>0</v>
      </c>
      <c r="U555" s="175">
        <v>0.4</v>
      </c>
      <c r="V555" s="78">
        <f t="shared" si="123"/>
        <v>0</v>
      </c>
      <c r="W555" s="646">
        <f t="shared" si="124"/>
        <v>0</v>
      </c>
      <c r="X555" s="74"/>
      <c r="Y555" s="592"/>
      <c r="Z555" s="75"/>
      <c r="AA555" s="160">
        <f t="shared" si="130"/>
        <v>0</v>
      </c>
      <c r="AB555" s="78">
        <v>0</v>
      </c>
      <c r="AC555" s="654">
        <v>0</v>
      </c>
      <c r="AD555" s="160">
        <f t="shared" si="131"/>
        <v>0</v>
      </c>
      <c r="AE555" s="78"/>
      <c r="AF555" s="654"/>
      <c r="AG555" s="160">
        <f t="shared" si="132"/>
        <v>0</v>
      </c>
      <c r="AH555" s="78"/>
      <c r="AI555" s="654"/>
      <c r="AJ555" s="160">
        <f t="shared" si="133"/>
        <v>0</v>
      </c>
      <c r="AK555" s="78"/>
      <c r="AL555" s="654"/>
      <c r="AM555" s="78"/>
      <c r="AN555" s="587">
        <f t="shared" si="126"/>
        <v>0</v>
      </c>
    </row>
    <row r="556" spans="1:40" s="589" customFormat="1" ht="13.2" hidden="1" customHeight="1" x14ac:dyDescent="0.25">
      <c r="A556" s="78">
        <v>11</v>
      </c>
      <c r="B556" s="588" t="s">
        <v>726</v>
      </c>
      <c r="C556" s="593">
        <f t="shared" si="125"/>
        <v>1</v>
      </c>
      <c r="D556" s="78">
        <f t="shared" si="125"/>
        <v>1</v>
      </c>
      <c r="E556" s="78"/>
      <c r="F556" s="160">
        <f t="shared" si="127"/>
        <v>1</v>
      </c>
      <c r="G556" s="78"/>
      <c r="H556" s="78"/>
      <c r="I556" s="78"/>
      <c r="J556" s="78"/>
      <c r="K556" s="78">
        <v>1</v>
      </c>
      <c r="L556" s="78">
        <v>0</v>
      </c>
      <c r="M556" s="78"/>
      <c r="N556" s="78"/>
      <c r="O556" s="175">
        <v>0.1</v>
      </c>
      <c r="P556" s="78">
        <f t="shared" si="128"/>
        <v>0.1</v>
      </c>
      <c r="Q556" s="646">
        <f t="shared" si="129"/>
        <v>0.1</v>
      </c>
      <c r="R556" s="175">
        <v>0.5</v>
      </c>
      <c r="S556" s="78">
        <f t="shared" si="121"/>
        <v>0.5</v>
      </c>
      <c r="T556" s="646">
        <f t="shared" si="122"/>
        <v>0.5</v>
      </c>
      <c r="U556" s="175">
        <v>0.4</v>
      </c>
      <c r="V556" s="78">
        <f t="shared" si="123"/>
        <v>0.4</v>
      </c>
      <c r="W556" s="646">
        <f t="shared" si="124"/>
        <v>-9.9999999999999978E-2</v>
      </c>
      <c r="X556" s="74"/>
      <c r="Y556" s="592"/>
      <c r="Z556" s="75"/>
      <c r="AA556" s="160">
        <f t="shared" si="130"/>
        <v>0</v>
      </c>
      <c r="AB556" s="78">
        <v>0</v>
      </c>
      <c r="AC556" s="654">
        <v>0</v>
      </c>
      <c r="AD556" s="160">
        <f t="shared" si="131"/>
        <v>0</v>
      </c>
      <c r="AE556" s="78"/>
      <c r="AF556" s="654"/>
      <c r="AG556" s="160">
        <f t="shared" si="132"/>
        <v>0</v>
      </c>
      <c r="AH556" s="78"/>
      <c r="AI556" s="654"/>
      <c r="AJ556" s="160">
        <f t="shared" si="133"/>
        <v>0</v>
      </c>
      <c r="AK556" s="78"/>
      <c r="AL556" s="654"/>
      <c r="AM556" s="78"/>
      <c r="AN556" s="587">
        <f t="shared" si="126"/>
        <v>0</v>
      </c>
    </row>
    <row r="557" spans="1:40" s="589" customFormat="1" ht="13.2" hidden="1" customHeight="1" x14ac:dyDescent="0.25">
      <c r="A557" s="78">
        <v>12</v>
      </c>
      <c r="B557" s="588" t="s">
        <v>744</v>
      </c>
      <c r="C557" s="593">
        <f t="shared" si="125"/>
        <v>1</v>
      </c>
      <c r="D557" s="78">
        <f t="shared" si="125"/>
        <v>1</v>
      </c>
      <c r="E557" s="78">
        <v>0</v>
      </c>
      <c r="F557" s="160">
        <f t="shared" si="127"/>
        <v>1</v>
      </c>
      <c r="G557" s="78"/>
      <c r="H557" s="78"/>
      <c r="I557" s="78"/>
      <c r="J557" s="78"/>
      <c r="K557" s="78"/>
      <c r="L557" s="78">
        <v>1</v>
      </c>
      <c r="M557" s="78">
        <v>1</v>
      </c>
      <c r="N557" s="78"/>
      <c r="O557" s="175">
        <v>0.1</v>
      </c>
      <c r="P557" s="78">
        <f t="shared" si="128"/>
        <v>0.1</v>
      </c>
      <c r="Q557" s="646">
        <f t="shared" si="129"/>
        <v>0.1</v>
      </c>
      <c r="R557" s="175">
        <v>0.5</v>
      </c>
      <c r="S557" s="78">
        <f t="shared" si="121"/>
        <v>0.5</v>
      </c>
      <c r="T557" s="646">
        <f t="shared" si="122"/>
        <v>0.5</v>
      </c>
      <c r="U557" s="175">
        <v>0.4</v>
      </c>
      <c r="V557" s="78">
        <f t="shared" si="123"/>
        <v>0.4</v>
      </c>
      <c r="W557" s="646">
        <f t="shared" si="124"/>
        <v>0.9</v>
      </c>
      <c r="X557" s="74">
        <v>1</v>
      </c>
      <c r="Y557" s="592">
        <v>1</v>
      </c>
      <c r="Z557" s="75"/>
      <c r="AA557" s="160">
        <f t="shared" si="130"/>
        <v>0</v>
      </c>
      <c r="AB557" s="78">
        <v>0</v>
      </c>
      <c r="AC557" s="654">
        <v>0</v>
      </c>
      <c r="AD557" s="160">
        <f t="shared" si="131"/>
        <v>0</v>
      </c>
      <c r="AE557" s="78"/>
      <c r="AF557" s="654"/>
      <c r="AG557" s="160">
        <f t="shared" si="132"/>
        <v>0</v>
      </c>
      <c r="AH557" s="78"/>
      <c r="AI557" s="654"/>
      <c r="AJ557" s="160">
        <f t="shared" si="133"/>
        <v>0</v>
      </c>
      <c r="AK557" s="78"/>
      <c r="AL557" s="654"/>
      <c r="AM557" s="78"/>
      <c r="AN557" s="587">
        <f t="shared" si="126"/>
        <v>0</v>
      </c>
    </row>
    <row r="558" spans="1:40" s="589" customFormat="1" ht="13.2" hidden="1" customHeight="1" x14ac:dyDescent="0.25">
      <c r="A558" s="78">
        <v>13</v>
      </c>
      <c r="B558" s="588" t="s">
        <v>750</v>
      </c>
      <c r="C558" s="593">
        <f t="shared" si="125"/>
        <v>21</v>
      </c>
      <c r="D558" s="78">
        <f t="shared" si="125"/>
        <v>18</v>
      </c>
      <c r="E558" s="78">
        <v>3</v>
      </c>
      <c r="F558" s="160">
        <f t="shared" si="127"/>
        <v>15</v>
      </c>
      <c r="G558" s="78"/>
      <c r="H558" s="78"/>
      <c r="I558" s="78"/>
      <c r="J558" s="78"/>
      <c r="K558" s="78">
        <v>14</v>
      </c>
      <c r="L558" s="78">
        <v>1</v>
      </c>
      <c r="M558" s="78">
        <v>1</v>
      </c>
      <c r="N558" s="78"/>
      <c r="O558" s="175">
        <v>0.1</v>
      </c>
      <c r="P558" s="78">
        <f t="shared" si="128"/>
        <v>1.5</v>
      </c>
      <c r="Q558" s="646">
        <f t="shared" si="129"/>
        <v>1.5</v>
      </c>
      <c r="R558" s="175">
        <v>0.5</v>
      </c>
      <c r="S558" s="78">
        <f t="shared" si="121"/>
        <v>7.5</v>
      </c>
      <c r="T558" s="646">
        <f t="shared" si="122"/>
        <v>7.5</v>
      </c>
      <c r="U558" s="175">
        <v>0.4</v>
      </c>
      <c r="V558" s="78">
        <f t="shared" si="123"/>
        <v>6</v>
      </c>
      <c r="W558" s="646">
        <f t="shared" si="124"/>
        <v>-0.5</v>
      </c>
      <c r="X558" s="74">
        <v>7.0000000000000007E-2</v>
      </c>
      <c r="Y558" s="592">
        <v>1.05</v>
      </c>
      <c r="Z558" s="75"/>
      <c r="AA558" s="160">
        <f t="shared" si="130"/>
        <v>0</v>
      </c>
      <c r="AB558" s="78">
        <v>0</v>
      </c>
      <c r="AC558" s="654">
        <v>0</v>
      </c>
      <c r="AD558" s="160">
        <f t="shared" si="131"/>
        <v>0</v>
      </c>
      <c r="AE558" s="78"/>
      <c r="AF558" s="654"/>
      <c r="AG558" s="160">
        <f t="shared" si="132"/>
        <v>0</v>
      </c>
      <c r="AH558" s="78"/>
      <c r="AI558" s="654"/>
      <c r="AJ558" s="160">
        <f t="shared" si="133"/>
        <v>0</v>
      </c>
      <c r="AK558" s="78"/>
      <c r="AL558" s="654"/>
      <c r="AM558" s="78"/>
      <c r="AN558" s="587">
        <f t="shared" si="126"/>
        <v>0</v>
      </c>
    </row>
    <row r="559" spans="1:40" s="589" customFormat="1" ht="13.2" hidden="1" customHeight="1" x14ac:dyDescent="0.25">
      <c r="A559" s="78">
        <v>14</v>
      </c>
      <c r="B559" s="588" t="s">
        <v>733</v>
      </c>
      <c r="C559" s="593">
        <f t="shared" si="125"/>
        <v>3</v>
      </c>
      <c r="D559" s="78">
        <f t="shared" si="125"/>
        <v>3</v>
      </c>
      <c r="E559" s="78">
        <v>0</v>
      </c>
      <c r="F559" s="160">
        <f t="shared" si="127"/>
        <v>3</v>
      </c>
      <c r="G559" s="78"/>
      <c r="H559" s="78"/>
      <c r="I559" s="78"/>
      <c r="J559" s="78"/>
      <c r="K559" s="78">
        <v>2</v>
      </c>
      <c r="L559" s="78">
        <v>1</v>
      </c>
      <c r="M559" s="78">
        <v>1</v>
      </c>
      <c r="N559" s="78"/>
      <c r="O559" s="175">
        <v>0.1</v>
      </c>
      <c r="P559" s="78">
        <f t="shared" si="128"/>
        <v>0.30000000000000004</v>
      </c>
      <c r="Q559" s="646">
        <f t="shared" si="129"/>
        <v>0.30000000000000004</v>
      </c>
      <c r="R559" s="175">
        <v>0.5</v>
      </c>
      <c r="S559" s="78">
        <f t="shared" ref="S559:S622" si="134">R559*F559</f>
        <v>1.5</v>
      </c>
      <c r="T559" s="646">
        <f t="shared" ref="T559:T622" si="135">S559-H559</f>
        <v>1.5</v>
      </c>
      <c r="U559" s="175">
        <v>0.4</v>
      </c>
      <c r="V559" s="78">
        <f t="shared" ref="V559:V622" si="136">U559*F559</f>
        <v>1.2000000000000002</v>
      </c>
      <c r="W559" s="646">
        <f t="shared" ref="W559:W622" si="137">V559-K559+T559</f>
        <v>0.70000000000000018</v>
      </c>
      <c r="X559" s="74">
        <v>0.33</v>
      </c>
      <c r="Y559" s="592">
        <v>0.99</v>
      </c>
      <c r="Z559" s="75"/>
      <c r="AA559" s="160">
        <f t="shared" si="130"/>
        <v>0</v>
      </c>
      <c r="AB559" s="78">
        <v>0</v>
      </c>
      <c r="AC559" s="654">
        <v>0</v>
      </c>
      <c r="AD559" s="160">
        <f t="shared" si="131"/>
        <v>0</v>
      </c>
      <c r="AE559" s="78"/>
      <c r="AF559" s="654"/>
      <c r="AG559" s="160">
        <f t="shared" si="132"/>
        <v>0</v>
      </c>
      <c r="AH559" s="78"/>
      <c r="AI559" s="654"/>
      <c r="AJ559" s="160">
        <f t="shared" si="133"/>
        <v>0</v>
      </c>
      <c r="AK559" s="78"/>
      <c r="AL559" s="654"/>
      <c r="AM559" s="78"/>
      <c r="AN559" s="587">
        <f t="shared" si="126"/>
        <v>0</v>
      </c>
    </row>
    <row r="560" spans="1:40" s="589" customFormat="1" ht="13.2" hidden="1" customHeight="1" x14ac:dyDescent="0.25">
      <c r="A560" s="78">
        <v>15</v>
      </c>
      <c r="B560" s="588" t="s">
        <v>815</v>
      </c>
      <c r="C560" s="593">
        <f t="shared" si="125"/>
        <v>2</v>
      </c>
      <c r="D560" s="78">
        <f t="shared" si="125"/>
        <v>2</v>
      </c>
      <c r="E560" s="78">
        <v>0</v>
      </c>
      <c r="F560" s="160">
        <f t="shared" si="127"/>
        <v>2</v>
      </c>
      <c r="G560" s="78"/>
      <c r="H560" s="78"/>
      <c r="I560" s="78"/>
      <c r="J560" s="78"/>
      <c r="K560" s="78"/>
      <c r="L560" s="78">
        <v>2</v>
      </c>
      <c r="M560" s="78"/>
      <c r="N560" s="78">
        <v>2</v>
      </c>
      <c r="O560" s="175">
        <v>0.1</v>
      </c>
      <c r="P560" s="78">
        <f t="shared" si="128"/>
        <v>0.2</v>
      </c>
      <c r="Q560" s="646">
        <f t="shared" si="129"/>
        <v>0.2</v>
      </c>
      <c r="R560" s="175">
        <v>0.5</v>
      </c>
      <c r="S560" s="78">
        <f t="shared" si="134"/>
        <v>1</v>
      </c>
      <c r="T560" s="646">
        <f t="shared" si="135"/>
        <v>1</v>
      </c>
      <c r="U560" s="175">
        <v>0.4</v>
      </c>
      <c r="V560" s="78">
        <f t="shared" si="136"/>
        <v>0.8</v>
      </c>
      <c r="W560" s="646">
        <f t="shared" si="137"/>
        <v>1.8</v>
      </c>
      <c r="X560" s="74"/>
      <c r="Y560" s="592"/>
      <c r="Z560" s="75"/>
      <c r="AA560" s="160">
        <f t="shared" si="130"/>
        <v>0</v>
      </c>
      <c r="AB560" s="78">
        <v>0</v>
      </c>
      <c r="AC560" s="654">
        <v>0</v>
      </c>
      <c r="AD560" s="160">
        <f t="shared" si="131"/>
        <v>0</v>
      </c>
      <c r="AE560" s="78"/>
      <c r="AF560" s="654"/>
      <c r="AG560" s="160">
        <f t="shared" si="132"/>
        <v>0</v>
      </c>
      <c r="AH560" s="78"/>
      <c r="AI560" s="654"/>
      <c r="AJ560" s="160">
        <f t="shared" si="133"/>
        <v>0</v>
      </c>
      <c r="AK560" s="78"/>
      <c r="AL560" s="654"/>
      <c r="AM560" s="78"/>
      <c r="AN560" s="587">
        <f t="shared" si="126"/>
        <v>0</v>
      </c>
    </row>
    <row r="561" spans="1:40" s="589" customFormat="1" ht="66" x14ac:dyDescent="0.25">
      <c r="A561" s="75">
        <v>21</v>
      </c>
      <c r="B561" s="591" t="s">
        <v>1106</v>
      </c>
      <c r="C561" s="593">
        <v>257</v>
      </c>
      <c r="D561" s="78">
        <f t="shared" ref="D561:D624" si="138">E561+F561</f>
        <v>195</v>
      </c>
      <c r="E561" s="75">
        <v>49</v>
      </c>
      <c r="F561" s="160">
        <f t="shared" si="127"/>
        <v>146</v>
      </c>
      <c r="G561" s="75">
        <v>0</v>
      </c>
      <c r="H561" s="75">
        <v>0</v>
      </c>
      <c r="I561" s="75"/>
      <c r="J561" s="75"/>
      <c r="K561" s="75">
        <v>94</v>
      </c>
      <c r="L561" s="78">
        <v>52</v>
      </c>
      <c r="M561" s="75">
        <v>52</v>
      </c>
      <c r="N561" s="75">
        <v>0</v>
      </c>
      <c r="O561" s="175">
        <v>0.1</v>
      </c>
      <c r="P561" s="78">
        <f t="shared" si="128"/>
        <v>14.600000000000001</v>
      </c>
      <c r="Q561" s="646">
        <f t="shared" si="129"/>
        <v>14.600000000000001</v>
      </c>
      <c r="R561" s="175">
        <v>0.5</v>
      </c>
      <c r="S561" s="78">
        <f t="shared" si="134"/>
        <v>73</v>
      </c>
      <c r="T561" s="646">
        <f t="shared" si="135"/>
        <v>73</v>
      </c>
      <c r="U561" s="175">
        <v>0.4</v>
      </c>
      <c r="V561" s="78">
        <f t="shared" si="136"/>
        <v>58.400000000000006</v>
      </c>
      <c r="W561" s="646">
        <f>V561-K561+T561-AF561</f>
        <v>37.400000000000006</v>
      </c>
      <c r="X561" s="75">
        <v>0</v>
      </c>
      <c r="Y561" s="75">
        <v>0</v>
      </c>
      <c r="Z561" s="75">
        <v>0</v>
      </c>
      <c r="AA561" s="160">
        <f t="shared" si="130"/>
        <v>0</v>
      </c>
      <c r="AB561" s="78">
        <v>0</v>
      </c>
      <c r="AC561" s="654">
        <v>0</v>
      </c>
      <c r="AD561" s="160">
        <f t="shared" si="131"/>
        <v>3</v>
      </c>
      <c r="AE561" s="75">
        <v>3</v>
      </c>
      <c r="AF561" s="655">
        <v>0</v>
      </c>
      <c r="AG561" s="160">
        <f t="shared" si="132"/>
        <v>2</v>
      </c>
      <c r="AH561" s="75">
        <v>1</v>
      </c>
      <c r="AI561" s="655">
        <v>1</v>
      </c>
      <c r="AJ561" s="160">
        <f t="shared" si="133"/>
        <v>0</v>
      </c>
      <c r="AK561" s="75">
        <v>0</v>
      </c>
      <c r="AL561" s="655">
        <v>0</v>
      </c>
      <c r="AM561" s="75">
        <v>0</v>
      </c>
      <c r="AN561" s="587">
        <f t="shared" si="126"/>
        <v>5</v>
      </c>
    </row>
    <row r="562" spans="1:40" s="152" customFormat="1" ht="13.2" hidden="1" customHeight="1" x14ac:dyDescent="0.25">
      <c r="A562" s="78">
        <v>1</v>
      </c>
      <c r="B562" s="588" t="s">
        <v>367</v>
      </c>
      <c r="C562" s="593">
        <f t="shared" ref="C562:D625" si="139">D562+E562</f>
        <v>56</v>
      </c>
      <c r="D562" s="78">
        <f t="shared" si="138"/>
        <v>36</v>
      </c>
      <c r="E562" s="78">
        <v>20</v>
      </c>
      <c r="F562" s="160">
        <f t="shared" si="127"/>
        <v>16</v>
      </c>
      <c r="G562" s="75">
        <v>0</v>
      </c>
      <c r="H562" s="75">
        <v>0</v>
      </c>
      <c r="I562" s="75"/>
      <c r="J562" s="75"/>
      <c r="K562" s="75">
        <v>16</v>
      </c>
      <c r="L562" s="78">
        <v>0</v>
      </c>
      <c r="M562" s="75">
        <v>0</v>
      </c>
      <c r="N562" s="75"/>
      <c r="O562" s="175">
        <v>0.1</v>
      </c>
      <c r="P562" s="78">
        <f t="shared" si="128"/>
        <v>1.6</v>
      </c>
      <c r="Q562" s="646">
        <f t="shared" si="129"/>
        <v>1.6</v>
      </c>
      <c r="R562" s="175">
        <v>0.5</v>
      </c>
      <c r="S562" s="78">
        <f t="shared" si="134"/>
        <v>8</v>
      </c>
      <c r="T562" s="646">
        <f t="shared" si="135"/>
        <v>8</v>
      </c>
      <c r="U562" s="175">
        <v>0.4</v>
      </c>
      <c r="V562" s="78">
        <f t="shared" si="136"/>
        <v>6.4</v>
      </c>
      <c r="W562" s="646">
        <f t="shared" si="137"/>
        <v>-1.5999999999999996</v>
      </c>
      <c r="X562" s="74"/>
      <c r="Y562" s="75"/>
      <c r="Z562" s="75"/>
      <c r="AA562" s="160">
        <f t="shared" si="130"/>
        <v>0</v>
      </c>
      <c r="AB562" s="78">
        <v>0</v>
      </c>
      <c r="AC562" s="654">
        <v>0</v>
      </c>
      <c r="AD562" s="160">
        <f t="shared" si="131"/>
        <v>2</v>
      </c>
      <c r="AE562" s="75">
        <v>2</v>
      </c>
      <c r="AF562" s="655"/>
      <c r="AG562" s="160">
        <f t="shared" si="132"/>
        <v>0</v>
      </c>
      <c r="AH562" s="75"/>
      <c r="AI562" s="655"/>
      <c r="AJ562" s="160">
        <f t="shared" si="133"/>
        <v>0</v>
      </c>
      <c r="AK562" s="78"/>
      <c r="AL562" s="654"/>
      <c r="AM562" s="78"/>
      <c r="AN562" s="587">
        <f t="shared" si="126"/>
        <v>2</v>
      </c>
    </row>
    <row r="563" spans="1:40" s="152" customFormat="1" ht="13.2" hidden="1" customHeight="1" x14ac:dyDescent="0.25">
      <c r="A563" s="78">
        <v>2</v>
      </c>
      <c r="B563" s="588" t="s">
        <v>752</v>
      </c>
      <c r="C563" s="593">
        <f t="shared" si="139"/>
        <v>7</v>
      </c>
      <c r="D563" s="78">
        <f t="shared" si="138"/>
        <v>4</v>
      </c>
      <c r="E563" s="78">
        <v>3</v>
      </c>
      <c r="F563" s="160">
        <f t="shared" si="127"/>
        <v>1</v>
      </c>
      <c r="G563" s="75">
        <v>0</v>
      </c>
      <c r="H563" s="75">
        <v>0</v>
      </c>
      <c r="I563" s="75"/>
      <c r="J563" s="75"/>
      <c r="K563" s="75">
        <v>1</v>
      </c>
      <c r="L563" s="78">
        <v>0</v>
      </c>
      <c r="M563" s="75">
        <v>0</v>
      </c>
      <c r="N563" s="75"/>
      <c r="O563" s="175">
        <v>0.1</v>
      </c>
      <c r="P563" s="78">
        <f t="shared" si="128"/>
        <v>0.1</v>
      </c>
      <c r="Q563" s="646">
        <f t="shared" si="129"/>
        <v>0.1</v>
      </c>
      <c r="R563" s="175">
        <v>0.5</v>
      </c>
      <c r="S563" s="78">
        <f t="shared" si="134"/>
        <v>0.5</v>
      </c>
      <c r="T563" s="646">
        <f t="shared" si="135"/>
        <v>0.5</v>
      </c>
      <c r="U563" s="175">
        <v>0.4</v>
      </c>
      <c r="V563" s="78">
        <f t="shared" si="136"/>
        <v>0.4</v>
      </c>
      <c r="W563" s="646">
        <f t="shared" si="137"/>
        <v>-9.9999999999999978E-2</v>
      </c>
      <c r="X563" s="75"/>
      <c r="Y563" s="75"/>
      <c r="Z563" s="75"/>
      <c r="AA563" s="160">
        <f t="shared" si="130"/>
        <v>0</v>
      </c>
      <c r="AB563" s="78">
        <v>0</v>
      </c>
      <c r="AC563" s="654">
        <v>0</v>
      </c>
      <c r="AD563" s="160">
        <f t="shared" si="131"/>
        <v>0</v>
      </c>
      <c r="AE563" s="75"/>
      <c r="AF563" s="655"/>
      <c r="AG563" s="160">
        <f t="shared" si="132"/>
        <v>0</v>
      </c>
      <c r="AH563" s="75"/>
      <c r="AI563" s="655"/>
      <c r="AJ563" s="160">
        <f t="shared" si="133"/>
        <v>0</v>
      </c>
      <c r="AK563" s="78"/>
      <c r="AL563" s="654"/>
      <c r="AM563" s="78"/>
      <c r="AN563" s="587">
        <f t="shared" si="126"/>
        <v>0</v>
      </c>
    </row>
    <row r="564" spans="1:40" s="152" customFormat="1" ht="13.2" hidden="1" customHeight="1" x14ac:dyDescent="0.25">
      <c r="A564" s="78">
        <v>3</v>
      </c>
      <c r="B564" s="588" t="s">
        <v>140</v>
      </c>
      <c r="C564" s="593">
        <f t="shared" si="139"/>
        <v>17</v>
      </c>
      <c r="D564" s="78">
        <f t="shared" si="138"/>
        <v>14</v>
      </c>
      <c r="E564" s="78">
        <v>3</v>
      </c>
      <c r="F564" s="160">
        <f t="shared" si="127"/>
        <v>11</v>
      </c>
      <c r="G564" s="75">
        <v>0</v>
      </c>
      <c r="H564" s="75">
        <v>0</v>
      </c>
      <c r="I564" s="75"/>
      <c r="J564" s="75"/>
      <c r="K564" s="75">
        <v>5</v>
      </c>
      <c r="L564" s="78">
        <v>6</v>
      </c>
      <c r="M564" s="75">
        <v>6</v>
      </c>
      <c r="N564" s="75"/>
      <c r="O564" s="175">
        <v>0.1</v>
      </c>
      <c r="P564" s="78">
        <f t="shared" si="128"/>
        <v>1.1000000000000001</v>
      </c>
      <c r="Q564" s="646">
        <f t="shared" si="129"/>
        <v>1.1000000000000001</v>
      </c>
      <c r="R564" s="175">
        <v>0.5</v>
      </c>
      <c r="S564" s="78">
        <f t="shared" si="134"/>
        <v>5.5</v>
      </c>
      <c r="T564" s="646">
        <f t="shared" si="135"/>
        <v>5.5</v>
      </c>
      <c r="U564" s="175">
        <v>0.4</v>
      </c>
      <c r="V564" s="78">
        <f t="shared" si="136"/>
        <v>4.4000000000000004</v>
      </c>
      <c r="W564" s="646">
        <f t="shared" si="137"/>
        <v>4.9000000000000004</v>
      </c>
      <c r="X564" s="74"/>
      <c r="Y564" s="75"/>
      <c r="Z564" s="75"/>
      <c r="AA564" s="160">
        <f t="shared" si="130"/>
        <v>0</v>
      </c>
      <c r="AB564" s="78">
        <v>0</v>
      </c>
      <c r="AC564" s="654">
        <v>0</v>
      </c>
      <c r="AD564" s="160">
        <f t="shared" si="131"/>
        <v>0</v>
      </c>
      <c r="AE564" s="75"/>
      <c r="AF564" s="655"/>
      <c r="AG564" s="160">
        <f t="shared" si="132"/>
        <v>0</v>
      </c>
      <c r="AH564" s="75"/>
      <c r="AI564" s="655"/>
      <c r="AJ564" s="160">
        <f t="shared" si="133"/>
        <v>0</v>
      </c>
      <c r="AK564" s="78"/>
      <c r="AL564" s="654"/>
      <c r="AM564" s="78"/>
      <c r="AN564" s="587">
        <f t="shared" si="126"/>
        <v>0</v>
      </c>
    </row>
    <row r="565" spans="1:40" s="152" customFormat="1" ht="13.2" hidden="1" customHeight="1" x14ac:dyDescent="0.25">
      <c r="A565" s="78">
        <v>4</v>
      </c>
      <c r="B565" s="588" t="s">
        <v>151</v>
      </c>
      <c r="C565" s="593">
        <f t="shared" si="139"/>
        <v>92</v>
      </c>
      <c r="D565" s="78">
        <f t="shared" si="138"/>
        <v>80</v>
      </c>
      <c r="E565" s="78">
        <v>12</v>
      </c>
      <c r="F565" s="160">
        <f t="shared" si="127"/>
        <v>68</v>
      </c>
      <c r="G565" s="75">
        <v>0</v>
      </c>
      <c r="H565" s="75">
        <v>0</v>
      </c>
      <c r="I565" s="75"/>
      <c r="J565" s="75"/>
      <c r="K565" s="75">
        <v>41</v>
      </c>
      <c r="L565" s="78">
        <v>27</v>
      </c>
      <c r="M565" s="75">
        <v>27</v>
      </c>
      <c r="N565" s="75"/>
      <c r="O565" s="175">
        <v>0.1</v>
      </c>
      <c r="P565" s="78">
        <f t="shared" si="128"/>
        <v>6.8000000000000007</v>
      </c>
      <c r="Q565" s="646">
        <f t="shared" si="129"/>
        <v>6.8000000000000007</v>
      </c>
      <c r="R565" s="175">
        <v>0.5</v>
      </c>
      <c r="S565" s="78">
        <f t="shared" si="134"/>
        <v>34</v>
      </c>
      <c r="T565" s="646">
        <f t="shared" si="135"/>
        <v>34</v>
      </c>
      <c r="U565" s="175">
        <v>0.4</v>
      </c>
      <c r="V565" s="78">
        <f t="shared" si="136"/>
        <v>27.200000000000003</v>
      </c>
      <c r="W565" s="646">
        <f t="shared" si="137"/>
        <v>20.200000000000003</v>
      </c>
      <c r="X565" s="75"/>
      <c r="Y565" s="75"/>
      <c r="Z565" s="75"/>
      <c r="AA565" s="160">
        <f t="shared" si="130"/>
        <v>0</v>
      </c>
      <c r="AB565" s="78">
        <v>0</v>
      </c>
      <c r="AC565" s="654">
        <v>0</v>
      </c>
      <c r="AD565" s="160">
        <f t="shared" si="131"/>
        <v>0</v>
      </c>
      <c r="AE565" s="75"/>
      <c r="AF565" s="655"/>
      <c r="AG565" s="160">
        <f t="shared" si="132"/>
        <v>1</v>
      </c>
      <c r="AH565" s="75">
        <v>1</v>
      </c>
      <c r="AI565" s="655"/>
      <c r="AJ565" s="160">
        <f t="shared" si="133"/>
        <v>0</v>
      </c>
      <c r="AK565" s="78"/>
      <c r="AL565" s="654"/>
      <c r="AM565" s="78"/>
      <c r="AN565" s="587">
        <f t="shared" si="126"/>
        <v>1</v>
      </c>
    </row>
    <row r="566" spans="1:40" s="152" customFormat="1" ht="13.2" hidden="1" customHeight="1" x14ac:dyDescent="0.25">
      <c r="A566" s="78">
        <v>5</v>
      </c>
      <c r="B566" s="588" t="s">
        <v>838</v>
      </c>
      <c r="C566" s="593">
        <f t="shared" si="139"/>
        <v>18</v>
      </c>
      <c r="D566" s="78">
        <f t="shared" si="138"/>
        <v>17</v>
      </c>
      <c r="E566" s="78">
        <v>1</v>
      </c>
      <c r="F566" s="160">
        <f t="shared" si="127"/>
        <v>16</v>
      </c>
      <c r="G566" s="75">
        <v>0</v>
      </c>
      <c r="H566" s="75">
        <v>0</v>
      </c>
      <c r="I566" s="75"/>
      <c r="J566" s="75"/>
      <c r="K566" s="75">
        <v>4</v>
      </c>
      <c r="L566" s="78">
        <v>12</v>
      </c>
      <c r="M566" s="75">
        <v>12</v>
      </c>
      <c r="N566" s="75"/>
      <c r="O566" s="175">
        <v>0.1</v>
      </c>
      <c r="P566" s="78">
        <f t="shared" si="128"/>
        <v>1.6</v>
      </c>
      <c r="Q566" s="646">
        <f t="shared" si="129"/>
        <v>1.6</v>
      </c>
      <c r="R566" s="175">
        <v>0.5</v>
      </c>
      <c r="S566" s="78">
        <f t="shared" si="134"/>
        <v>8</v>
      </c>
      <c r="T566" s="646">
        <f t="shared" si="135"/>
        <v>8</v>
      </c>
      <c r="U566" s="175">
        <v>0.4</v>
      </c>
      <c r="V566" s="78">
        <f t="shared" si="136"/>
        <v>6.4</v>
      </c>
      <c r="W566" s="646">
        <f t="shared" si="137"/>
        <v>10.4</v>
      </c>
      <c r="X566" s="75"/>
      <c r="Y566" s="75"/>
      <c r="Z566" s="75"/>
      <c r="AA566" s="160">
        <f t="shared" si="130"/>
        <v>0</v>
      </c>
      <c r="AB566" s="78">
        <v>0</v>
      </c>
      <c r="AC566" s="654">
        <v>0</v>
      </c>
      <c r="AD566" s="160">
        <f t="shared" si="131"/>
        <v>0</v>
      </c>
      <c r="AE566" s="75"/>
      <c r="AF566" s="655"/>
      <c r="AG566" s="160">
        <f t="shared" si="132"/>
        <v>0</v>
      </c>
      <c r="AH566" s="75"/>
      <c r="AI566" s="655"/>
      <c r="AJ566" s="160">
        <f t="shared" si="133"/>
        <v>0</v>
      </c>
      <c r="AK566" s="78"/>
      <c r="AL566" s="654"/>
      <c r="AM566" s="78"/>
      <c r="AN566" s="587">
        <f t="shared" si="126"/>
        <v>0</v>
      </c>
    </row>
    <row r="567" spans="1:40" s="152" customFormat="1" ht="13.2" hidden="1" customHeight="1" x14ac:dyDescent="0.25">
      <c r="A567" s="78">
        <v>6</v>
      </c>
      <c r="B567" s="588" t="s">
        <v>749</v>
      </c>
      <c r="C567" s="593">
        <f t="shared" si="139"/>
        <v>26</v>
      </c>
      <c r="D567" s="78">
        <f t="shared" si="138"/>
        <v>20</v>
      </c>
      <c r="E567" s="78">
        <v>6</v>
      </c>
      <c r="F567" s="160">
        <f t="shared" si="127"/>
        <v>14</v>
      </c>
      <c r="G567" s="75">
        <v>0</v>
      </c>
      <c r="H567" s="75">
        <v>0</v>
      </c>
      <c r="I567" s="75"/>
      <c r="J567" s="75"/>
      <c r="K567" s="75">
        <v>8</v>
      </c>
      <c r="L567" s="78">
        <v>6</v>
      </c>
      <c r="M567" s="75">
        <v>6</v>
      </c>
      <c r="N567" s="75"/>
      <c r="O567" s="175">
        <v>0.1</v>
      </c>
      <c r="P567" s="78">
        <f t="shared" si="128"/>
        <v>1.4000000000000001</v>
      </c>
      <c r="Q567" s="646">
        <f t="shared" si="129"/>
        <v>1.4000000000000001</v>
      </c>
      <c r="R567" s="175">
        <v>0.5</v>
      </c>
      <c r="S567" s="78">
        <f t="shared" si="134"/>
        <v>7</v>
      </c>
      <c r="T567" s="646">
        <f t="shared" si="135"/>
        <v>7</v>
      </c>
      <c r="U567" s="175">
        <v>0.4</v>
      </c>
      <c r="V567" s="78">
        <f t="shared" si="136"/>
        <v>5.6000000000000005</v>
      </c>
      <c r="W567" s="646">
        <f t="shared" si="137"/>
        <v>4.6000000000000005</v>
      </c>
      <c r="X567" s="75"/>
      <c r="Y567" s="75"/>
      <c r="Z567" s="75"/>
      <c r="AA567" s="160">
        <f t="shared" si="130"/>
        <v>0</v>
      </c>
      <c r="AB567" s="78">
        <v>0</v>
      </c>
      <c r="AC567" s="654">
        <v>0</v>
      </c>
      <c r="AD567" s="160">
        <f t="shared" si="131"/>
        <v>0</v>
      </c>
      <c r="AE567" s="75"/>
      <c r="AF567" s="655"/>
      <c r="AG567" s="160">
        <f t="shared" si="132"/>
        <v>1</v>
      </c>
      <c r="AH567" s="75"/>
      <c r="AI567" s="655">
        <v>1</v>
      </c>
      <c r="AJ567" s="160">
        <f t="shared" si="133"/>
        <v>0</v>
      </c>
      <c r="AK567" s="78"/>
      <c r="AL567" s="654"/>
      <c r="AM567" s="78"/>
      <c r="AN567" s="587">
        <f t="shared" si="126"/>
        <v>1</v>
      </c>
    </row>
    <row r="568" spans="1:40" s="152" customFormat="1" ht="13.2" hidden="1" customHeight="1" x14ac:dyDescent="0.25">
      <c r="A568" s="78">
        <v>7</v>
      </c>
      <c r="B568" s="588" t="s">
        <v>818</v>
      </c>
      <c r="C568" s="593">
        <f t="shared" si="139"/>
        <v>1</v>
      </c>
      <c r="D568" s="78">
        <f t="shared" si="138"/>
        <v>1</v>
      </c>
      <c r="E568" s="78">
        <v>0</v>
      </c>
      <c r="F568" s="160">
        <f t="shared" si="127"/>
        <v>1</v>
      </c>
      <c r="G568" s="75">
        <v>0</v>
      </c>
      <c r="H568" s="75">
        <v>0</v>
      </c>
      <c r="I568" s="75"/>
      <c r="J568" s="75"/>
      <c r="K568" s="75">
        <v>0</v>
      </c>
      <c r="L568" s="78">
        <v>1</v>
      </c>
      <c r="M568" s="75">
        <v>1</v>
      </c>
      <c r="N568" s="75"/>
      <c r="O568" s="175">
        <v>0.1</v>
      </c>
      <c r="P568" s="78">
        <f t="shared" si="128"/>
        <v>0.1</v>
      </c>
      <c r="Q568" s="646">
        <f t="shared" si="129"/>
        <v>0.1</v>
      </c>
      <c r="R568" s="175">
        <v>0.5</v>
      </c>
      <c r="S568" s="78">
        <f t="shared" si="134"/>
        <v>0.5</v>
      </c>
      <c r="T568" s="646">
        <f t="shared" si="135"/>
        <v>0.5</v>
      </c>
      <c r="U568" s="175">
        <v>0.4</v>
      </c>
      <c r="V568" s="78">
        <f t="shared" si="136"/>
        <v>0.4</v>
      </c>
      <c r="W568" s="646">
        <f t="shared" si="137"/>
        <v>0.9</v>
      </c>
      <c r="X568" s="75"/>
      <c r="Y568" s="75"/>
      <c r="Z568" s="75"/>
      <c r="AA568" s="160">
        <f t="shared" si="130"/>
        <v>0</v>
      </c>
      <c r="AB568" s="78">
        <v>0</v>
      </c>
      <c r="AC568" s="654">
        <v>0</v>
      </c>
      <c r="AD568" s="160">
        <f t="shared" si="131"/>
        <v>0</v>
      </c>
      <c r="AE568" s="75"/>
      <c r="AF568" s="655"/>
      <c r="AG568" s="160">
        <f t="shared" si="132"/>
        <v>0</v>
      </c>
      <c r="AH568" s="75"/>
      <c r="AI568" s="655"/>
      <c r="AJ568" s="160">
        <f t="shared" si="133"/>
        <v>0</v>
      </c>
      <c r="AK568" s="78"/>
      <c r="AL568" s="654"/>
      <c r="AM568" s="78"/>
      <c r="AN568" s="587">
        <f t="shared" si="126"/>
        <v>0</v>
      </c>
    </row>
    <row r="569" spans="1:40" s="152" customFormat="1" ht="13.2" hidden="1" customHeight="1" x14ac:dyDescent="0.25">
      <c r="A569" s="78">
        <v>8</v>
      </c>
      <c r="B569" s="588" t="s">
        <v>727</v>
      </c>
      <c r="C569" s="593">
        <f t="shared" si="139"/>
        <v>3</v>
      </c>
      <c r="D569" s="78">
        <f t="shared" si="138"/>
        <v>2</v>
      </c>
      <c r="E569" s="78">
        <v>1</v>
      </c>
      <c r="F569" s="160">
        <f t="shared" si="127"/>
        <v>1</v>
      </c>
      <c r="G569" s="75">
        <v>0</v>
      </c>
      <c r="H569" s="75">
        <v>0</v>
      </c>
      <c r="I569" s="75"/>
      <c r="J569" s="75"/>
      <c r="K569" s="75">
        <v>1</v>
      </c>
      <c r="L569" s="78">
        <v>0</v>
      </c>
      <c r="M569" s="75">
        <v>0</v>
      </c>
      <c r="N569" s="75"/>
      <c r="O569" s="175">
        <v>0.1</v>
      </c>
      <c r="P569" s="78">
        <f t="shared" si="128"/>
        <v>0.1</v>
      </c>
      <c r="Q569" s="646">
        <f t="shared" si="129"/>
        <v>0.1</v>
      </c>
      <c r="R569" s="175">
        <v>0.5</v>
      </c>
      <c r="S569" s="78">
        <f t="shared" si="134"/>
        <v>0.5</v>
      </c>
      <c r="T569" s="646">
        <f t="shared" si="135"/>
        <v>0.5</v>
      </c>
      <c r="U569" s="175">
        <v>0.4</v>
      </c>
      <c r="V569" s="78">
        <f t="shared" si="136"/>
        <v>0.4</v>
      </c>
      <c r="W569" s="646">
        <f t="shared" si="137"/>
        <v>-9.9999999999999978E-2</v>
      </c>
      <c r="X569" s="75"/>
      <c r="Y569" s="75"/>
      <c r="Z569" s="75"/>
      <c r="AA569" s="160">
        <f t="shared" si="130"/>
        <v>0</v>
      </c>
      <c r="AB569" s="78">
        <v>0</v>
      </c>
      <c r="AC569" s="654">
        <v>0</v>
      </c>
      <c r="AD569" s="160">
        <f t="shared" si="131"/>
        <v>0</v>
      </c>
      <c r="AE569" s="75"/>
      <c r="AF569" s="655"/>
      <c r="AG569" s="160">
        <f t="shared" si="132"/>
        <v>0</v>
      </c>
      <c r="AH569" s="75"/>
      <c r="AI569" s="655"/>
      <c r="AJ569" s="160">
        <f t="shared" si="133"/>
        <v>0</v>
      </c>
      <c r="AK569" s="78"/>
      <c r="AL569" s="654"/>
      <c r="AM569" s="78"/>
      <c r="AN569" s="587">
        <f t="shared" si="126"/>
        <v>0</v>
      </c>
    </row>
    <row r="570" spans="1:40" s="152" customFormat="1" ht="13.2" hidden="1" customHeight="1" x14ac:dyDescent="0.25">
      <c r="A570" s="78">
        <v>9</v>
      </c>
      <c r="B570" s="588" t="s">
        <v>841</v>
      </c>
      <c r="C570" s="593">
        <f t="shared" si="139"/>
        <v>8</v>
      </c>
      <c r="D570" s="78">
        <f t="shared" si="138"/>
        <v>6</v>
      </c>
      <c r="E570" s="78">
        <v>2</v>
      </c>
      <c r="F570" s="160">
        <f t="shared" si="127"/>
        <v>4</v>
      </c>
      <c r="G570" s="75">
        <v>0</v>
      </c>
      <c r="H570" s="75">
        <v>0</v>
      </c>
      <c r="I570" s="75"/>
      <c r="J570" s="75"/>
      <c r="K570" s="78">
        <v>4</v>
      </c>
      <c r="L570" s="78">
        <v>0</v>
      </c>
      <c r="M570" s="78">
        <v>0</v>
      </c>
      <c r="N570" s="78"/>
      <c r="O570" s="175">
        <v>0.1</v>
      </c>
      <c r="P570" s="78">
        <f t="shared" si="128"/>
        <v>0.4</v>
      </c>
      <c r="Q570" s="646">
        <f t="shared" si="129"/>
        <v>0.4</v>
      </c>
      <c r="R570" s="175">
        <v>0.5</v>
      </c>
      <c r="S570" s="78">
        <f t="shared" si="134"/>
        <v>2</v>
      </c>
      <c r="T570" s="646">
        <f t="shared" si="135"/>
        <v>2</v>
      </c>
      <c r="U570" s="175">
        <v>0.4</v>
      </c>
      <c r="V570" s="78">
        <f t="shared" si="136"/>
        <v>1.6</v>
      </c>
      <c r="W570" s="646">
        <f t="shared" si="137"/>
        <v>-0.39999999999999991</v>
      </c>
      <c r="X570" s="78"/>
      <c r="Y570" s="78"/>
      <c r="Z570" s="78"/>
      <c r="AA570" s="160">
        <f t="shared" si="130"/>
        <v>0</v>
      </c>
      <c r="AB570" s="78">
        <v>0</v>
      </c>
      <c r="AC570" s="654">
        <v>0</v>
      </c>
      <c r="AD570" s="160">
        <f t="shared" si="131"/>
        <v>0</v>
      </c>
      <c r="AE570" s="78"/>
      <c r="AF570" s="654"/>
      <c r="AG570" s="160">
        <f t="shared" si="132"/>
        <v>0</v>
      </c>
      <c r="AH570" s="78"/>
      <c r="AI570" s="654"/>
      <c r="AJ570" s="160">
        <f t="shared" si="133"/>
        <v>0</v>
      </c>
      <c r="AK570" s="78"/>
      <c r="AL570" s="654"/>
      <c r="AM570" s="78"/>
      <c r="AN570" s="587">
        <f t="shared" si="126"/>
        <v>0</v>
      </c>
    </row>
    <row r="571" spans="1:40" s="152" customFormat="1" ht="13.2" hidden="1" customHeight="1" x14ac:dyDescent="0.25">
      <c r="A571" s="78">
        <v>10</v>
      </c>
      <c r="B571" s="588" t="s">
        <v>725</v>
      </c>
      <c r="C571" s="593">
        <f t="shared" si="139"/>
        <v>15</v>
      </c>
      <c r="D571" s="78">
        <f t="shared" si="138"/>
        <v>14</v>
      </c>
      <c r="E571" s="78">
        <v>1</v>
      </c>
      <c r="F571" s="160">
        <f t="shared" si="127"/>
        <v>13</v>
      </c>
      <c r="G571" s="75">
        <v>0</v>
      </c>
      <c r="H571" s="75">
        <v>0</v>
      </c>
      <c r="I571" s="75"/>
      <c r="J571" s="75"/>
      <c r="K571" s="78">
        <v>13</v>
      </c>
      <c r="L571" s="78">
        <v>0</v>
      </c>
      <c r="M571" s="78">
        <v>0</v>
      </c>
      <c r="N571" s="78"/>
      <c r="O571" s="175">
        <v>0.1</v>
      </c>
      <c r="P571" s="78">
        <f t="shared" si="128"/>
        <v>1.3</v>
      </c>
      <c r="Q571" s="646">
        <f t="shared" si="129"/>
        <v>1.3</v>
      </c>
      <c r="R571" s="175">
        <v>0.5</v>
      </c>
      <c r="S571" s="78">
        <f t="shared" si="134"/>
        <v>6.5</v>
      </c>
      <c r="T571" s="646">
        <f t="shared" si="135"/>
        <v>6.5</v>
      </c>
      <c r="U571" s="175">
        <v>0.4</v>
      </c>
      <c r="V571" s="78">
        <f t="shared" si="136"/>
        <v>5.2</v>
      </c>
      <c r="W571" s="646">
        <f t="shared" si="137"/>
        <v>-1.2999999999999998</v>
      </c>
      <c r="X571" s="78"/>
      <c r="Y571" s="78"/>
      <c r="Z571" s="78"/>
      <c r="AA571" s="160">
        <f t="shared" si="130"/>
        <v>0</v>
      </c>
      <c r="AB571" s="78">
        <v>0</v>
      </c>
      <c r="AC571" s="654">
        <v>0</v>
      </c>
      <c r="AD571" s="160">
        <f t="shared" si="131"/>
        <v>1</v>
      </c>
      <c r="AE571" s="78">
        <v>1</v>
      </c>
      <c r="AF571" s="654"/>
      <c r="AG571" s="160">
        <f t="shared" si="132"/>
        <v>0</v>
      </c>
      <c r="AH571" s="78"/>
      <c r="AI571" s="654"/>
      <c r="AJ571" s="160">
        <f t="shared" si="133"/>
        <v>0</v>
      </c>
      <c r="AK571" s="78"/>
      <c r="AL571" s="654"/>
      <c r="AM571" s="78"/>
      <c r="AN571" s="587">
        <f t="shared" si="126"/>
        <v>1</v>
      </c>
    </row>
    <row r="572" spans="1:40" s="152" customFormat="1" ht="13.2" hidden="1" customHeight="1" x14ac:dyDescent="0.25">
      <c r="A572" s="78">
        <v>11</v>
      </c>
      <c r="B572" s="588" t="s">
        <v>733</v>
      </c>
      <c r="C572" s="593">
        <f t="shared" si="139"/>
        <v>1</v>
      </c>
      <c r="D572" s="78">
        <f t="shared" si="138"/>
        <v>1</v>
      </c>
      <c r="E572" s="78">
        <v>0</v>
      </c>
      <c r="F572" s="160">
        <f t="shared" si="127"/>
        <v>1</v>
      </c>
      <c r="G572" s="75">
        <v>0</v>
      </c>
      <c r="H572" s="75">
        <v>0</v>
      </c>
      <c r="I572" s="75"/>
      <c r="J572" s="75"/>
      <c r="K572" s="78">
        <v>1</v>
      </c>
      <c r="L572" s="78">
        <v>0</v>
      </c>
      <c r="M572" s="78">
        <v>0</v>
      </c>
      <c r="N572" s="78"/>
      <c r="O572" s="175">
        <v>0.1</v>
      </c>
      <c r="P572" s="78">
        <f t="shared" si="128"/>
        <v>0.1</v>
      </c>
      <c r="Q572" s="646">
        <f t="shared" si="129"/>
        <v>0.1</v>
      </c>
      <c r="R572" s="175">
        <v>0.5</v>
      </c>
      <c r="S572" s="78">
        <f t="shared" si="134"/>
        <v>0.5</v>
      </c>
      <c r="T572" s="646">
        <f t="shared" si="135"/>
        <v>0.5</v>
      </c>
      <c r="U572" s="175">
        <v>0.4</v>
      </c>
      <c r="V572" s="78">
        <f t="shared" si="136"/>
        <v>0.4</v>
      </c>
      <c r="W572" s="646">
        <f t="shared" si="137"/>
        <v>-9.9999999999999978E-2</v>
      </c>
      <c r="X572" s="78"/>
      <c r="Y572" s="78"/>
      <c r="Z572" s="78"/>
      <c r="AA572" s="160">
        <f t="shared" si="130"/>
        <v>0</v>
      </c>
      <c r="AB572" s="78">
        <v>0</v>
      </c>
      <c r="AC572" s="654">
        <v>0</v>
      </c>
      <c r="AD572" s="160">
        <f t="shared" si="131"/>
        <v>0</v>
      </c>
      <c r="AE572" s="78"/>
      <c r="AF572" s="654"/>
      <c r="AG572" s="160">
        <f t="shared" si="132"/>
        <v>0</v>
      </c>
      <c r="AH572" s="78"/>
      <c r="AI572" s="654"/>
      <c r="AJ572" s="160">
        <f t="shared" si="133"/>
        <v>0</v>
      </c>
      <c r="AK572" s="78"/>
      <c r="AL572" s="654"/>
      <c r="AM572" s="78"/>
      <c r="AN572" s="587">
        <f t="shared" si="126"/>
        <v>0</v>
      </c>
    </row>
    <row r="573" spans="1:40" s="152" customFormat="1" ht="13.2" hidden="1" customHeight="1" x14ac:dyDescent="0.25">
      <c r="A573" s="78">
        <v>12</v>
      </c>
      <c r="B573" s="588" t="s">
        <v>766</v>
      </c>
      <c r="C573" s="593">
        <f t="shared" si="139"/>
        <v>0</v>
      </c>
      <c r="D573" s="78">
        <f t="shared" si="138"/>
        <v>0</v>
      </c>
      <c r="E573" s="78">
        <v>0</v>
      </c>
      <c r="F573" s="160">
        <f t="shared" si="127"/>
        <v>0</v>
      </c>
      <c r="G573" s="75">
        <v>0</v>
      </c>
      <c r="H573" s="75">
        <v>0</v>
      </c>
      <c r="I573" s="75"/>
      <c r="J573" s="75"/>
      <c r="K573" s="78">
        <v>0</v>
      </c>
      <c r="L573" s="78">
        <v>0</v>
      </c>
      <c r="M573" s="78">
        <v>0</v>
      </c>
      <c r="N573" s="78"/>
      <c r="O573" s="175">
        <v>0.1</v>
      </c>
      <c r="P573" s="78">
        <f t="shared" si="128"/>
        <v>0</v>
      </c>
      <c r="Q573" s="646">
        <f t="shared" si="129"/>
        <v>0</v>
      </c>
      <c r="R573" s="175">
        <v>0.5</v>
      </c>
      <c r="S573" s="78">
        <f t="shared" si="134"/>
        <v>0</v>
      </c>
      <c r="T573" s="646">
        <f t="shared" si="135"/>
        <v>0</v>
      </c>
      <c r="U573" s="175">
        <v>0.4</v>
      </c>
      <c r="V573" s="78">
        <f t="shared" si="136"/>
        <v>0</v>
      </c>
      <c r="W573" s="646">
        <f t="shared" si="137"/>
        <v>0</v>
      </c>
      <c r="X573" s="78"/>
      <c r="Y573" s="78"/>
      <c r="Z573" s="78"/>
      <c r="AA573" s="160">
        <f t="shared" si="130"/>
        <v>0</v>
      </c>
      <c r="AB573" s="78">
        <v>0</v>
      </c>
      <c r="AC573" s="654">
        <v>0</v>
      </c>
      <c r="AD573" s="160">
        <f t="shared" si="131"/>
        <v>0</v>
      </c>
      <c r="AE573" s="78"/>
      <c r="AF573" s="654"/>
      <c r="AG573" s="160">
        <f t="shared" si="132"/>
        <v>0</v>
      </c>
      <c r="AH573" s="78"/>
      <c r="AI573" s="654"/>
      <c r="AJ573" s="160">
        <f t="shared" si="133"/>
        <v>0</v>
      </c>
      <c r="AK573" s="78"/>
      <c r="AL573" s="654"/>
      <c r="AM573" s="78"/>
      <c r="AN573" s="587">
        <f t="shared" si="126"/>
        <v>0</v>
      </c>
    </row>
    <row r="574" spans="1:40" s="152" customFormat="1" ht="52.8" x14ac:dyDescent="0.25">
      <c r="A574" s="78">
        <v>22</v>
      </c>
      <c r="B574" s="588" t="s">
        <v>1095</v>
      </c>
      <c r="C574" s="593">
        <v>295</v>
      </c>
      <c r="D574" s="78">
        <f t="shared" si="138"/>
        <v>271</v>
      </c>
      <c r="E574" s="75">
        <v>58</v>
      </c>
      <c r="F574" s="160">
        <f t="shared" si="127"/>
        <v>213</v>
      </c>
      <c r="G574" s="75"/>
      <c r="H574" s="75"/>
      <c r="I574" s="75"/>
      <c r="J574" s="75"/>
      <c r="K574" s="75">
        <v>98</v>
      </c>
      <c r="L574" s="78">
        <v>115</v>
      </c>
      <c r="M574" s="75">
        <v>115</v>
      </c>
      <c r="N574" s="75"/>
      <c r="O574" s="175">
        <v>0.1</v>
      </c>
      <c r="P574" s="78">
        <f t="shared" si="128"/>
        <v>21.3</v>
      </c>
      <c r="Q574" s="646">
        <f t="shared" si="129"/>
        <v>21.3</v>
      </c>
      <c r="R574" s="175">
        <v>0.5</v>
      </c>
      <c r="S574" s="78">
        <f t="shared" si="134"/>
        <v>106.5</v>
      </c>
      <c r="T574" s="646">
        <f t="shared" si="135"/>
        <v>106.5</v>
      </c>
      <c r="U574" s="175">
        <v>0.4</v>
      </c>
      <c r="V574" s="78">
        <f t="shared" si="136"/>
        <v>85.2</v>
      </c>
      <c r="W574" s="646">
        <f>V574-K574+T574-AF574</f>
        <v>93.7</v>
      </c>
      <c r="X574" s="75"/>
      <c r="Y574" s="75"/>
      <c r="Z574" s="75"/>
      <c r="AA574" s="160">
        <f t="shared" si="130"/>
        <v>0</v>
      </c>
      <c r="AB574" s="78">
        <v>0</v>
      </c>
      <c r="AC574" s="654">
        <v>0</v>
      </c>
      <c r="AD574" s="160">
        <f t="shared" si="131"/>
        <v>4</v>
      </c>
      <c r="AE574" s="75">
        <v>4</v>
      </c>
      <c r="AF574" s="655">
        <v>0</v>
      </c>
      <c r="AG574" s="160">
        <f t="shared" si="132"/>
        <v>5</v>
      </c>
      <c r="AH574" s="75">
        <v>0</v>
      </c>
      <c r="AI574" s="655">
        <v>5</v>
      </c>
      <c r="AJ574" s="160">
        <f t="shared" si="133"/>
        <v>0</v>
      </c>
      <c r="AK574" s="78">
        <v>0</v>
      </c>
      <c r="AL574" s="654">
        <v>0</v>
      </c>
      <c r="AM574" s="78"/>
      <c r="AN574" s="587">
        <f t="shared" si="126"/>
        <v>9</v>
      </c>
    </row>
    <row r="575" spans="1:40" s="152" customFormat="1" ht="13.2" hidden="1" customHeight="1" x14ac:dyDescent="0.25">
      <c r="A575" s="78">
        <v>1</v>
      </c>
      <c r="B575" s="588" t="s">
        <v>367</v>
      </c>
      <c r="C575" s="593">
        <f t="shared" si="139"/>
        <v>79</v>
      </c>
      <c r="D575" s="78">
        <f t="shared" si="138"/>
        <v>52</v>
      </c>
      <c r="E575" s="78">
        <v>27</v>
      </c>
      <c r="F575" s="160">
        <f t="shared" si="127"/>
        <v>25</v>
      </c>
      <c r="G575" s="75"/>
      <c r="H575" s="75"/>
      <c r="I575" s="75"/>
      <c r="J575" s="75"/>
      <c r="K575" s="75">
        <v>25</v>
      </c>
      <c r="L575" s="78">
        <v>0</v>
      </c>
      <c r="M575" s="75"/>
      <c r="N575" s="75"/>
      <c r="O575" s="175">
        <v>0.1</v>
      </c>
      <c r="P575" s="78">
        <f t="shared" si="128"/>
        <v>2.5</v>
      </c>
      <c r="Q575" s="646">
        <f t="shared" si="129"/>
        <v>2.5</v>
      </c>
      <c r="R575" s="175">
        <v>0.5</v>
      </c>
      <c r="S575" s="78">
        <f t="shared" si="134"/>
        <v>12.5</v>
      </c>
      <c r="T575" s="646">
        <f t="shared" si="135"/>
        <v>12.5</v>
      </c>
      <c r="U575" s="175">
        <v>0.4</v>
      </c>
      <c r="V575" s="78">
        <f t="shared" si="136"/>
        <v>10</v>
      </c>
      <c r="W575" s="646">
        <f t="shared" si="137"/>
        <v>-2.5</v>
      </c>
      <c r="X575" s="74"/>
      <c r="Y575" s="75"/>
      <c r="Z575" s="75"/>
      <c r="AA575" s="160">
        <f t="shared" si="130"/>
        <v>0</v>
      </c>
      <c r="AB575" s="78">
        <v>0</v>
      </c>
      <c r="AC575" s="654">
        <v>0</v>
      </c>
      <c r="AD575" s="160">
        <f t="shared" si="131"/>
        <v>4</v>
      </c>
      <c r="AE575" s="75">
        <v>4</v>
      </c>
      <c r="AF575" s="655">
        <v>0</v>
      </c>
      <c r="AG575" s="160">
        <f t="shared" si="132"/>
        <v>0</v>
      </c>
      <c r="AH575" s="75">
        <v>0</v>
      </c>
      <c r="AI575" s="655">
        <v>0</v>
      </c>
      <c r="AJ575" s="160">
        <f t="shared" si="133"/>
        <v>0</v>
      </c>
      <c r="AK575" s="78">
        <v>0</v>
      </c>
      <c r="AL575" s="654">
        <v>0</v>
      </c>
      <c r="AM575" s="78"/>
      <c r="AN575" s="587">
        <f t="shared" si="126"/>
        <v>4</v>
      </c>
    </row>
    <row r="576" spans="1:40" s="152" customFormat="1" ht="13.2" hidden="1" customHeight="1" x14ac:dyDescent="0.25">
      <c r="A576" s="78">
        <v>3</v>
      </c>
      <c r="B576" s="588" t="s">
        <v>831</v>
      </c>
      <c r="C576" s="593">
        <f t="shared" si="139"/>
        <v>8</v>
      </c>
      <c r="D576" s="78">
        <f t="shared" si="138"/>
        <v>5</v>
      </c>
      <c r="E576" s="78">
        <v>3</v>
      </c>
      <c r="F576" s="160">
        <f t="shared" si="127"/>
        <v>2</v>
      </c>
      <c r="G576" s="75"/>
      <c r="H576" s="75"/>
      <c r="I576" s="75"/>
      <c r="J576" s="75"/>
      <c r="K576" s="75">
        <v>2</v>
      </c>
      <c r="L576" s="78">
        <v>0</v>
      </c>
      <c r="M576" s="75"/>
      <c r="N576" s="75"/>
      <c r="O576" s="175">
        <v>0.1</v>
      </c>
      <c r="P576" s="78">
        <f t="shared" si="128"/>
        <v>0.2</v>
      </c>
      <c r="Q576" s="646">
        <f t="shared" si="129"/>
        <v>0.2</v>
      </c>
      <c r="R576" s="175">
        <v>0.5</v>
      </c>
      <c r="S576" s="78">
        <f t="shared" si="134"/>
        <v>1</v>
      </c>
      <c r="T576" s="646">
        <f t="shared" si="135"/>
        <v>1</v>
      </c>
      <c r="U576" s="175">
        <v>0.4</v>
      </c>
      <c r="V576" s="78">
        <f t="shared" si="136"/>
        <v>0.8</v>
      </c>
      <c r="W576" s="646">
        <f t="shared" si="137"/>
        <v>-0.19999999999999996</v>
      </c>
      <c r="X576" s="75"/>
      <c r="Y576" s="75"/>
      <c r="Z576" s="75"/>
      <c r="AA576" s="160">
        <f t="shared" si="130"/>
        <v>0</v>
      </c>
      <c r="AB576" s="78">
        <v>0</v>
      </c>
      <c r="AC576" s="654">
        <v>0</v>
      </c>
      <c r="AD576" s="160">
        <f t="shared" si="131"/>
        <v>0</v>
      </c>
      <c r="AE576" s="75"/>
      <c r="AF576" s="655"/>
      <c r="AG576" s="160">
        <f t="shared" si="132"/>
        <v>0</v>
      </c>
      <c r="AH576" s="75"/>
      <c r="AI576" s="655"/>
      <c r="AJ576" s="160">
        <f t="shared" si="133"/>
        <v>0</v>
      </c>
      <c r="AK576" s="78"/>
      <c r="AL576" s="654"/>
      <c r="AM576" s="78"/>
      <c r="AN576" s="587">
        <f t="shared" si="126"/>
        <v>0</v>
      </c>
    </row>
    <row r="577" spans="1:40" s="152" customFormat="1" ht="13.2" hidden="1" customHeight="1" x14ac:dyDescent="0.25">
      <c r="A577" s="78">
        <v>4</v>
      </c>
      <c r="B577" s="588" t="s">
        <v>140</v>
      </c>
      <c r="C577" s="593">
        <f t="shared" si="139"/>
        <v>23</v>
      </c>
      <c r="D577" s="78">
        <f t="shared" si="138"/>
        <v>20</v>
      </c>
      <c r="E577" s="78">
        <v>3</v>
      </c>
      <c r="F577" s="160">
        <f t="shared" si="127"/>
        <v>17</v>
      </c>
      <c r="G577" s="75"/>
      <c r="H577" s="75"/>
      <c r="I577" s="75"/>
      <c r="J577" s="75"/>
      <c r="K577" s="75">
        <v>5</v>
      </c>
      <c r="L577" s="78">
        <v>12</v>
      </c>
      <c r="M577" s="75">
        <v>12</v>
      </c>
      <c r="N577" s="75"/>
      <c r="O577" s="175">
        <v>0.1</v>
      </c>
      <c r="P577" s="78">
        <f t="shared" si="128"/>
        <v>1.7000000000000002</v>
      </c>
      <c r="Q577" s="646">
        <f t="shared" si="129"/>
        <v>1.7000000000000002</v>
      </c>
      <c r="R577" s="175">
        <v>0.5</v>
      </c>
      <c r="S577" s="78">
        <f t="shared" si="134"/>
        <v>8.5</v>
      </c>
      <c r="T577" s="646">
        <f t="shared" si="135"/>
        <v>8.5</v>
      </c>
      <c r="U577" s="175">
        <v>0.4</v>
      </c>
      <c r="V577" s="78">
        <f t="shared" si="136"/>
        <v>6.8000000000000007</v>
      </c>
      <c r="W577" s="646">
        <f t="shared" si="137"/>
        <v>10.3</v>
      </c>
      <c r="X577" s="74"/>
      <c r="Y577" s="75"/>
      <c r="Z577" s="75"/>
      <c r="AA577" s="160">
        <f t="shared" si="130"/>
        <v>0</v>
      </c>
      <c r="AB577" s="78">
        <v>0</v>
      </c>
      <c r="AC577" s="654">
        <v>0</v>
      </c>
      <c r="AD577" s="160">
        <f t="shared" si="131"/>
        <v>0</v>
      </c>
      <c r="AE577" s="75"/>
      <c r="AF577" s="655"/>
      <c r="AG577" s="160">
        <f t="shared" si="132"/>
        <v>0</v>
      </c>
      <c r="AH577" s="75"/>
      <c r="AI577" s="655"/>
      <c r="AJ577" s="160">
        <f t="shared" si="133"/>
        <v>0</v>
      </c>
      <c r="AK577" s="78"/>
      <c r="AL577" s="654"/>
      <c r="AM577" s="78"/>
      <c r="AN577" s="587">
        <f t="shared" si="126"/>
        <v>0</v>
      </c>
    </row>
    <row r="578" spans="1:40" s="152" customFormat="1" ht="26.4" hidden="1" customHeight="1" x14ac:dyDescent="0.25">
      <c r="A578" s="78">
        <v>5</v>
      </c>
      <c r="B578" s="588" t="s">
        <v>151</v>
      </c>
      <c r="C578" s="593">
        <f t="shared" si="139"/>
        <v>135</v>
      </c>
      <c r="D578" s="78">
        <f t="shared" si="138"/>
        <v>123</v>
      </c>
      <c r="E578" s="78">
        <v>12</v>
      </c>
      <c r="F578" s="160">
        <f t="shared" si="127"/>
        <v>111</v>
      </c>
      <c r="G578" s="75"/>
      <c r="H578" s="75"/>
      <c r="I578" s="75"/>
      <c r="J578" s="75"/>
      <c r="K578" s="75">
        <v>33</v>
      </c>
      <c r="L578" s="78">
        <v>78</v>
      </c>
      <c r="M578" s="75">
        <v>78</v>
      </c>
      <c r="N578" s="75"/>
      <c r="O578" s="175">
        <v>0.1</v>
      </c>
      <c r="P578" s="78">
        <f t="shared" si="128"/>
        <v>11.100000000000001</v>
      </c>
      <c r="Q578" s="646">
        <f t="shared" si="129"/>
        <v>11.100000000000001</v>
      </c>
      <c r="R578" s="175">
        <v>0.5</v>
      </c>
      <c r="S578" s="78">
        <f t="shared" si="134"/>
        <v>55.5</v>
      </c>
      <c r="T578" s="646">
        <f t="shared" si="135"/>
        <v>55.5</v>
      </c>
      <c r="U578" s="175">
        <v>0.4</v>
      </c>
      <c r="V578" s="78">
        <f t="shared" si="136"/>
        <v>44.400000000000006</v>
      </c>
      <c r="W578" s="646">
        <f t="shared" si="137"/>
        <v>66.900000000000006</v>
      </c>
      <c r="X578" s="75" t="s">
        <v>903</v>
      </c>
      <c r="Y578" s="75">
        <v>73</v>
      </c>
      <c r="Z578" s="75">
        <v>0</v>
      </c>
      <c r="AA578" s="160">
        <f t="shared" si="130"/>
        <v>0</v>
      </c>
      <c r="AB578" s="78">
        <v>0</v>
      </c>
      <c r="AC578" s="654">
        <v>0</v>
      </c>
      <c r="AD578" s="160">
        <f t="shared" si="131"/>
        <v>0</v>
      </c>
      <c r="AE578" s="75">
        <v>0</v>
      </c>
      <c r="AF578" s="655">
        <v>0</v>
      </c>
      <c r="AG578" s="160">
        <f t="shared" si="132"/>
        <v>4</v>
      </c>
      <c r="AH578" s="75">
        <v>0</v>
      </c>
      <c r="AI578" s="655">
        <v>4</v>
      </c>
      <c r="AJ578" s="160">
        <f t="shared" si="133"/>
        <v>0</v>
      </c>
      <c r="AK578" s="78">
        <v>0</v>
      </c>
      <c r="AL578" s="654">
        <v>0</v>
      </c>
      <c r="AM578" s="78"/>
      <c r="AN578" s="587">
        <f t="shared" si="126"/>
        <v>4</v>
      </c>
    </row>
    <row r="579" spans="1:40" s="152" customFormat="1" ht="13.2" hidden="1" customHeight="1" x14ac:dyDescent="0.25">
      <c r="A579" s="78">
        <v>6</v>
      </c>
      <c r="B579" s="588" t="s">
        <v>790</v>
      </c>
      <c r="C579" s="593">
        <f t="shared" si="139"/>
        <v>18</v>
      </c>
      <c r="D579" s="78">
        <f t="shared" si="138"/>
        <v>16</v>
      </c>
      <c r="E579" s="78">
        <v>2</v>
      </c>
      <c r="F579" s="160">
        <f t="shared" si="127"/>
        <v>14</v>
      </c>
      <c r="G579" s="78"/>
      <c r="H579" s="78"/>
      <c r="I579" s="78"/>
      <c r="J579" s="78"/>
      <c r="K579" s="78">
        <v>1</v>
      </c>
      <c r="L579" s="78">
        <v>13</v>
      </c>
      <c r="M579" s="78">
        <v>13</v>
      </c>
      <c r="N579" s="78"/>
      <c r="O579" s="175">
        <v>0.1</v>
      </c>
      <c r="P579" s="78">
        <f t="shared" si="128"/>
        <v>1.4000000000000001</v>
      </c>
      <c r="Q579" s="646">
        <f t="shared" si="129"/>
        <v>1.4000000000000001</v>
      </c>
      <c r="R579" s="175">
        <v>0.5</v>
      </c>
      <c r="S579" s="78">
        <f t="shared" si="134"/>
        <v>7</v>
      </c>
      <c r="T579" s="646">
        <f t="shared" si="135"/>
        <v>7</v>
      </c>
      <c r="U579" s="175">
        <v>0.4</v>
      </c>
      <c r="V579" s="78">
        <f t="shared" si="136"/>
        <v>5.6000000000000005</v>
      </c>
      <c r="W579" s="646">
        <f t="shared" si="137"/>
        <v>11.600000000000001</v>
      </c>
      <c r="X579" s="78"/>
      <c r="Y579" s="78"/>
      <c r="Z579" s="78"/>
      <c r="AA579" s="160">
        <f t="shared" si="130"/>
        <v>0</v>
      </c>
      <c r="AB579" s="78">
        <v>0</v>
      </c>
      <c r="AC579" s="654">
        <v>0</v>
      </c>
      <c r="AD579" s="160">
        <f t="shared" si="131"/>
        <v>0</v>
      </c>
      <c r="AE579" s="78"/>
      <c r="AF579" s="654"/>
      <c r="AG579" s="160">
        <f t="shared" si="132"/>
        <v>0</v>
      </c>
      <c r="AH579" s="78"/>
      <c r="AI579" s="654"/>
      <c r="AJ579" s="160">
        <f t="shared" si="133"/>
        <v>0</v>
      </c>
      <c r="AK579" s="78"/>
      <c r="AL579" s="654"/>
      <c r="AM579" s="78"/>
      <c r="AN579" s="587">
        <f t="shared" si="126"/>
        <v>0</v>
      </c>
    </row>
    <row r="580" spans="1:40" s="152" customFormat="1" ht="26.4" hidden="1" customHeight="1" x14ac:dyDescent="0.25">
      <c r="A580" s="78">
        <v>7</v>
      </c>
      <c r="B580" s="588" t="s">
        <v>749</v>
      </c>
      <c r="C580" s="593">
        <f t="shared" si="139"/>
        <v>15</v>
      </c>
      <c r="D580" s="78">
        <f t="shared" si="138"/>
        <v>14</v>
      </c>
      <c r="E580" s="78">
        <v>1</v>
      </c>
      <c r="F580" s="160">
        <f t="shared" si="127"/>
        <v>13</v>
      </c>
      <c r="G580" s="78"/>
      <c r="H580" s="78"/>
      <c r="I580" s="78"/>
      <c r="J580" s="78"/>
      <c r="K580" s="78">
        <v>5</v>
      </c>
      <c r="L580" s="78">
        <v>8</v>
      </c>
      <c r="M580" s="78">
        <v>8</v>
      </c>
      <c r="N580" s="78"/>
      <c r="O580" s="175">
        <v>0.1</v>
      </c>
      <c r="P580" s="78">
        <f t="shared" si="128"/>
        <v>1.3</v>
      </c>
      <c r="Q580" s="646">
        <f t="shared" si="129"/>
        <v>1.3</v>
      </c>
      <c r="R580" s="175">
        <v>0.5</v>
      </c>
      <c r="S580" s="78">
        <f t="shared" si="134"/>
        <v>6.5</v>
      </c>
      <c r="T580" s="646">
        <f t="shared" si="135"/>
        <v>6.5</v>
      </c>
      <c r="U580" s="175">
        <v>0.4</v>
      </c>
      <c r="V580" s="78">
        <f t="shared" si="136"/>
        <v>5.2</v>
      </c>
      <c r="W580" s="646">
        <f t="shared" si="137"/>
        <v>6.7</v>
      </c>
      <c r="X580" s="78" t="s">
        <v>905</v>
      </c>
      <c r="Y580" s="78">
        <v>7</v>
      </c>
      <c r="Z580" s="78">
        <v>0</v>
      </c>
      <c r="AA580" s="160">
        <f t="shared" si="130"/>
        <v>0</v>
      </c>
      <c r="AB580" s="78">
        <v>0</v>
      </c>
      <c r="AC580" s="654">
        <v>0</v>
      </c>
      <c r="AD580" s="160">
        <f t="shared" si="131"/>
        <v>0</v>
      </c>
      <c r="AE580" s="78">
        <v>0</v>
      </c>
      <c r="AF580" s="654">
        <v>0</v>
      </c>
      <c r="AG580" s="160">
        <f t="shared" si="132"/>
        <v>1</v>
      </c>
      <c r="AH580" s="78">
        <v>0</v>
      </c>
      <c r="AI580" s="654">
        <v>1</v>
      </c>
      <c r="AJ580" s="160">
        <f t="shared" si="133"/>
        <v>0</v>
      </c>
      <c r="AK580" s="78">
        <v>0</v>
      </c>
      <c r="AL580" s="654">
        <v>0</v>
      </c>
      <c r="AM580" s="78"/>
      <c r="AN580" s="587">
        <f t="shared" si="126"/>
        <v>1</v>
      </c>
    </row>
    <row r="581" spans="1:40" s="152" customFormat="1" ht="13.2" hidden="1" customHeight="1" x14ac:dyDescent="0.25">
      <c r="A581" s="78">
        <v>8</v>
      </c>
      <c r="B581" s="588" t="s">
        <v>727</v>
      </c>
      <c r="C581" s="593">
        <f t="shared" si="139"/>
        <v>9</v>
      </c>
      <c r="D581" s="78">
        <f t="shared" si="138"/>
        <v>6</v>
      </c>
      <c r="E581" s="78">
        <v>3</v>
      </c>
      <c r="F581" s="160">
        <f t="shared" si="127"/>
        <v>3</v>
      </c>
      <c r="G581" s="78"/>
      <c r="H581" s="78"/>
      <c r="I581" s="78"/>
      <c r="J581" s="78"/>
      <c r="K581" s="78">
        <v>3</v>
      </c>
      <c r="L581" s="78">
        <v>0</v>
      </c>
      <c r="M581" s="78"/>
      <c r="N581" s="78"/>
      <c r="O581" s="175">
        <v>0.1</v>
      </c>
      <c r="P581" s="78">
        <f t="shared" si="128"/>
        <v>0.30000000000000004</v>
      </c>
      <c r="Q581" s="646">
        <f t="shared" si="129"/>
        <v>0.30000000000000004</v>
      </c>
      <c r="R581" s="175">
        <v>0.5</v>
      </c>
      <c r="S581" s="78">
        <f t="shared" si="134"/>
        <v>1.5</v>
      </c>
      <c r="T581" s="646">
        <f t="shared" si="135"/>
        <v>1.5</v>
      </c>
      <c r="U581" s="175">
        <v>0.4</v>
      </c>
      <c r="V581" s="78">
        <f t="shared" si="136"/>
        <v>1.2000000000000002</v>
      </c>
      <c r="W581" s="646">
        <f t="shared" si="137"/>
        <v>-0.29999999999999982</v>
      </c>
      <c r="X581" s="78"/>
      <c r="Y581" s="78"/>
      <c r="Z581" s="78"/>
      <c r="AA581" s="160">
        <f t="shared" si="130"/>
        <v>0</v>
      </c>
      <c r="AB581" s="78">
        <v>0</v>
      </c>
      <c r="AC581" s="654">
        <v>0</v>
      </c>
      <c r="AD581" s="160">
        <f t="shared" si="131"/>
        <v>0</v>
      </c>
      <c r="AE581" s="78"/>
      <c r="AF581" s="654"/>
      <c r="AG581" s="160">
        <f t="shared" si="132"/>
        <v>0</v>
      </c>
      <c r="AH581" s="78"/>
      <c r="AI581" s="654"/>
      <c r="AJ581" s="160">
        <f t="shared" si="133"/>
        <v>0</v>
      </c>
      <c r="AK581" s="78"/>
      <c r="AL581" s="654"/>
      <c r="AM581" s="78"/>
      <c r="AN581" s="587">
        <f t="shared" si="126"/>
        <v>0</v>
      </c>
    </row>
    <row r="582" spans="1:40" s="152" customFormat="1" ht="13.2" hidden="1" customHeight="1" x14ac:dyDescent="0.25">
      <c r="A582" s="78">
        <v>9</v>
      </c>
      <c r="B582" s="588" t="s">
        <v>803</v>
      </c>
      <c r="C582" s="593">
        <f t="shared" si="139"/>
        <v>1</v>
      </c>
      <c r="D582" s="78">
        <f t="shared" si="138"/>
        <v>1</v>
      </c>
      <c r="E582" s="78"/>
      <c r="F582" s="160">
        <f t="shared" si="127"/>
        <v>1</v>
      </c>
      <c r="G582" s="78"/>
      <c r="H582" s="78"/>
      <c r="I582" s="78"/>
      <c r="J582" s="78"/>
      <c r="K582" s="78"/>
      <c r="L582" s="78">
        <v>1</v>
      </c>
      <c r="M582" s="78">
        <v>1</v>
      </c>
      <c r="N582" s="78"/>
      <c r="O582" s="175">
        <v>0.1</v>
      </c>
      <c r="P582" s="78">
        <f t="shared" si="128"/>
        <v>0.1</v>
      </c>
      <c r="Q582" s="646">
        <f t="shared" si="129"/>
        <v>0.1</v>
      </c>
      <c r="R582" s="175">
        <v>0.5</v>
      </c>
      <c r="S582" s="78">
        <f t="shared" si="134"/>
        <v>0.5</v>
      </c>
      <c r="T582" s="646">
        <f t="shared" si="135"/>
        <v>0.5</v>
      </c>
      <c r="U582" s="175">
        <v>0.4</v>
      </c>
      <c r="V582" s="78">
        <f t="shared" si="136"/>
        <v>0.4</v>
      </c>
      <c r="W582" s="646">
        <f t="shared" si="137"/>
        <v>0.9</v>
      </c>
      <c r="X582" s="78"/>
      <c r="Y582" s="78"/>
      <c r="Z582" s="78"/>
      <c r="AA582" s="160">
        <f t="shared" si="130"/>
        <v>0</v>
      </c>
      <c r="AB582" s="78">
        <v>0</v>
      </c>
      <c r="AC582" s="654">
        <v>0</v>
      </c>
      <c r="AD582" s="160">
        <f t="shared" si="131"/>
        <v>0</v>
      </c>
      <c r="AE582" s="78"/>
      <c r="AF582" s="654"/>
      <c r="AG582" s="160">
        <f t="shared" si="132"/>
        <v>0</v>
      </c>
      <c r="AH582" s="78"/>
      <c r="AI582" s="654"/>
      <c r="AJ582" s="160">
        <f t="shared" si="133"/>
        <v>0</v>
      </c>
      <c r="AK582" s="78"/>
      <c r="AL582" s="654"/>
      <c r="AM582" s="78"/>
      <c r="AN582" s="587">
        <f t="shared" si="126"/>
        <v>0</v>
      </c>
    </row>
    <row r="583" spans="1:40" s="152" customFormat="1" ht="13.2" hidden="1" customHeight="1" x14ac:dyDescent="0.25">
      <c r="A583" s="78">
        <v>10</v>
      </c>
      <c r="B583" s="588" t="s">
        <v>824</v>
      </c>
      <c r="C583" s="593">
        <f t="shared" si="139"/>
        <v>9</v>
      </c>
      <c r="D583" s="78">
        <f t="shared" si="138"/>
        <v>7</v>
      </c>
      <c r="E583" s="78">
        <v>2</v>
      </c>
      <c r="F583" s="160">
        <f t="shared" si="127"/>
        <v>5</v>
      </c>
      <c r="G583" s="78"/>
      <c r="H583" s="78"/>
      <c r="I583" s="78"/>
      <c r="J583" s="78"/>
      <c r="K583" s="78">
        <v>5</v>
      </c>
      <c r="L583" s="78">
        <v>0</v>
      </c>
      <c r="M583" s="78"/>
      <c r="N583" s="78"/>
      <c r="O583" s="175">
        <v>0.1</v>
      </c>
      <c r="P583" s="78">
        <f t="shared" si="128"/>
        <v>0.5</v>
      </c>
      <c r="Q583" s="646">
        <f t="shared" si="129"/>
        <v>0.5</v>
      </c>
      <c r="R583" s="175">
        <v>0.5</v>
      </c>
      <c r="S583" s="78">
        <f t="shared" si="134"/>
        <v>2.5</v>
      </c>
      <c r="T583" s="646">
        <f t="shared" si="135"/>
        <v>2.5</v>
      </c>
      <c r="U583" s="175">
        <v>0.4</v>
      </c>
      <c r="V583" s="78">
        <f t="shared" si="136"/>
        <v>2</v>
      </c>
      <c r="W583" s="646">
        <f t="shared" si="137"/>
        <v>-0.5</v>
      </c>
      <c r="X583" s="78"/>
      <c r="Y583" s="78"/>
      <c r="Z583" s="78"/>
      <c r="AA583" s="160">
        <f t="shared" si="130"/>
        <v>0</v>
      </c>
      <c r="AB583" s="78">
        <v>0</v>
      </c>
      <c r="AC583" s="654">
        <v>0</v>
      </c>
      <c r="AD583" s="160">
        <f t="shared" si="131"/>
        <v>0</v>
      </c>
      <c r="AE583" s="78"/>
      <c r="AF583" s="654"/>
      <c r="AG583" s="160">
        <f t="shared" si="132"/>
        <v>0</v>
      </c>
      <c r="AH583" s="78"/>
      <c r="AI583" s="654"/>
      <c r="AJ583" s="160">
        <f t="shared" si="133"/>
        <v>0</v>
      </c>
      <c r="AK583" s="78"/>
      <c r="AL583" s="654"/>
      <c r="AM583" s="78"/>
      <c r="AN583" s="587">
        <f t="shared" si="126"/>
        <v>0</v>
      </c>
    </row>
    <row r="584" spans="1:40" s="152" customFormat="1" ht="13.2" hidden="1" customHeight="1" x14ac:dyDescent="0.25">
      <c r="A584" s="78">
        <v>11</v>
      </c>
      <c r="B584" s="588" t="s">
        <v>726</v>
      </c>
      <c r="C584" s="593">
        <f t="shared" si="139"/>
        <v>6</v>
      </c>
      <c r="D584" s="78">
        <f t="shared" si="138"/>
        <v>4</v>
      </c>
      <c r="E584" s="78">
        <v>2</v>
      </c>
      <c r="F584" s="160">
        <f t="shared" si="127"/>
        <v>2</v>
      </c>
      <c r="G584" s="78"/>
      <c r="H584" s="78"/>
      <c r="I584" s="78"/>
      <c r="J584" s="78"/>
      <c r="K584" s="78">
        <v>2</v>
      </c>
      <c r="L584" s="78">
        <v>0</v>
      </c>
      <c r="M584" s="78"/>
      <c r="N584" s="78"/>
      <c r="O584" s="175">
        <v>0.1</v>
      </c>
      <c r="P584" s="78">
        <f t="shared" si="128"/>
        <v>0.2</v>
      </c>
      <c r="Q584" s="646">
        <f t="shared" si="129"/>
        <v>0.2</v>
      </c>
      <c r="R584" s="175">
        <v>0.5</v>
      </c>
      <c r="S584" s="78">
        <f t="shared" si="134"/>
        <v>1</v>
      </c>
      <c r="T584" s="646">
        <f t="shared" si="135"/>
        <v>1</v>
      </c>
      <c r="U584" s="175">
        <v>0.4</v>
      </c>
      <c r="V584" s="78">
        <f t="shared" si="136"/>
        <v>0.8</v>
      </c>
      <c r="W584" s="646">
        <f t="shared" si="137"/>
        <v>-0.19999999999999996</v>
      </c>
      <c r="X584" s="78"/>
      <c r="Y584" s="78"/>
      <c r="Z584" s="78"/>
      <c r="AA584" s="160">
        <f t="shared" si="130"/>
        <v>0</v>
      </c>
      <c r="AB584" s="78">
        <v>0</v>
      </c>
      <c r="AC584" s="654">
        <v>0</v>
      </c>
      <c r="AD584" s="160">
        <f t="shared" si="131"/>
        <v>0</v>
      </c>
      <c r="AE584" s="78"/>
      <c r="AF584" s="654"/>
      <c r="AG584" s="160">
        <f t="shared" si="132"/>
        <v>0</v>
      </c>
      <c r="AH584" s="78"/>
      <c r="AI584" s="654"/>
      <c r="AJ584" s="160">
        <f t="shared" si="133"/>
        <v>0</v>
      </c>
      <c r="AK584" s="78"/>
      <c r="AL584" s="654"/>
      <c r="AM584" s="78"/>
      <c r="AN584" s="587">
        <f t="shared" si="126"/>
        <v>0</v>
      </c>
    </row>
    <row r="585" spans="1:40" s="152" customFormat="1" ht="13.2" hidden="1" customHeight="1" x14ac:dyDescent="0.25">
      <c r="A585" s="78">
        <v>12</v>
      </c>
      <c r="B585" s="588" t="s">
        <v>733</v>
      </c>
      <c r="C585" s="593">
        <f t="shared" si="139"/>
        <v>2</v>
      </c>
      <c r="D585" s="78">
        <f t="shared" si="138"/>
        <v>2</v>
      </c>
      <c r="E585" s="78"/>
      <c r="F585" s="160">
        <f t="shared" si="127"/>
        <v>2</v>
      </c>
      <c r="G585" s="78"/>
      <c r="H585" s="78"/>
      <c r="I585" s="78"/>
      <c r="J585" s="78"/>
      <c r="K585" s="78">
        <v>2</v>
      </c>
      <c r="L585" s="78">
        <v>0</v>
      </c>
      <c r="M585" s="78"/>
      <c r="N585" s="78"/>
      <c r="O585" s="175">
        <v>0.1</v>
      </c>
      <c r="P585" s="78">
        <f t="shared" si="128"/>
        <v>0.2</v>
      </c>
      <c r="Q585" s="646">
        <f t="shared" si="129"/>
        <v>0.2</v>
      </c>
      <c r="R585" s="175">
        <v>0.5</v>
      </c>
      <c r="S585" s="78">
        <f t="shared" si="134"/>
        <v>1</v>
      </c>
      <c r="T585" s="646">
        <f t="shared" si="135"/>
        <v>1</v>
      </c>
      <c r="U585" s="175">
        <v>0.4</v>
      </c>
      <c r="V585" s="78">
        <f t="shared" si="136"/>
        <v>0.8</v>
      </c>
      <c r="W585" s="646">
        <f t="shared" si="137"/>
        <v>-0.19999999999999996</v>
      </c>
      <c r="X585" s="78"/>
      <c r="Y585" s="78"/>
      <c r="Z585" s="78"/>
      <c r="AA585" s="160">
        <f t="shared" si="130"/>
        <v>0</v>
      </c>
      <c r="AB585" s="78">
        <v>0</v>
      </c>
      <c r="AC585" s="654">
        <v>0</v>
      </c>
      <c r="AD585" s="160">
        <f t="shared" si="131"/>
        <v>0</v>
      </c>
      <c r="AE585" s="78"/>
      <c r="AF585" s="654"/>
      <c r="AG585" s="160">
        <f t="shared" si="132"/>
        <v>0</v>
      </c>
      <c r="AH585" s="78"/>
      <c r="AI585" s="654"/>
      <c r="AJ585" s="160">
        <f t="shared" si="133"/>
        <v>0</v>
      </c>
      <c r="AK585" s="78"/>
      <c r="AL585" s="654"/>
      <c r="AM585" s="78"/>
      <c r="AN585" s="587">
        <f t="shared" si="126"/>
        <v>0</v>
      </c>
    </row>
    <row r="586" spans="1:40" s="152" customFormat="1" ht="13.2" hidden="1" customHeight="1" x14ac:dyDescent="0.25">
      <c r="A586" s="78">
        <v>13</v>
      </c>
      <c r="B586" s="588" t="s">
        <v>739</v>
      </c>
      <c r="C586" s="593">
        <f t="shared" si="139"/>
        <v>2</v>
      </c>
      <c r="D586" s="78">
        <f t="shared" si="138"/>
        <v>2</v>
      </c>
      <c r="E586" s="78"/>
      <c r="F586" s="160">
        <f t="shared" si="127"/>
        <v>2</v>
      </c>
      <c r="G586" s="78"/>
      <c r="H586" s="78"/>
      <c r="I586" s="78"/>
      <c r="J586" s="78"/>
      <c r="K586" s="78">
        <v>2</v>
      </c>
      <c r="L586" s="78">
        <v>0</v>
      </c>
      <c r="M586" s="78"/>
      <c r="N586" s="78"/>
      <c r="O586" s="175">
        <v>0.1</v>
      </c>
      <c r="P586" s="78">
        <f t="shared" si="128"/>
        <v>0.2</v>
      </c>
      <c r="Q586" s="646">
        <f t="shared" si="129"/>
        <v>0.2</v>
      </c>
      <c r="R586" s="175">
        <v>0.5</v>
      </c>
      <c r="S586" s="78">
        <f t="shared" si="134"/>
        <v>1</v>
      </c>
      <c r="T586" s="646">
        <f t="shared" si="135"/>
        <v>1</v>
      </c>
      <c r="U586" s="175">
        <v>0.4</v>
      </c>
      <c r="V586" s="78">
        <f t="shared" si="136"/>
        <v>0.8</v>
      </c>
      <c r="W586" s="646">
        <f t="shared" si="137"/>
        <v>-0.19999999999999996</v>
      </c>
      <c r="X586" s="78"/>
      <c r="Y586" s="78"/>
      <c r="Z586" s="78"/>
      <c r="AA586" s="160">
        <f t="shared" si="130"/>
        <v>0</v>
      </c>
      <c r="AB586" s="78">
        <v>0</v>
      </c>
      <c r="AC586" s="654">
        <v>0</v>
      </c>
      <c r="AD586" s="160">
        <f t="shared" si="131"/>
        <v>0</v>
      </c>
      <c r="AE586" s="78"/>
      <c r="AF586" s="654"/>
      <c r="AG586" s="160">
        <f t="shared" si="132"/>
        <v>0</v>
      </c>
      <c r="AH586" s="78"/>
      <c r="AI586" s="654"/>
      <c r="AJ586" s="160">
        <f t="shared" si="133"/>
        <v>0</v>
      </c>
      <c r="AK586" s="78"/>
      <c r="AL586" s="654"/>
      <c r="AM586" s="78"/>
      <c r="AN586" s="587">
        <f t="shared" si="126"/>
        <v>0</v>
      </c>
    </row>
    <row r="587" spans="1:40" s="152" customFormat="1" ht="13.2" hidden="1" customHeight="1" x14ac:dyDescent="0.25">
      <c r="A587" s="78">
        <v>14</v>
      </c>
      <c r="B587" s="588" t="s">
        <v>725</v>
      </c>
      <c r="C587" s="593">
        <f t="shared" si="139"/>
        <v>20</v>
      </c>
      <c r="D587" s="78">
        <f t="shared" si="138"/>
        <v>17</v>
      </c>
      <c r="E587" s="78">
        <v>3</v>
      </c>
      <c r="F587" s="160">
        <f t="shared" si="127"/>
        <v>14</v>
      </c>
      <c r="G587" s="78"/>
      <c r="H587" s="78"/>
      <c r="I587" s="78"/>
      <c r="J587" s="78"/>
      <c r="K587" s="78">
        <v>13</v>
      </c>
      <c r="L587" s="78">
        <v>1</v>
      </c>
      <c r="M587" s="78">
        <v>1</v>
      </c>
      <c r="N587" s="78"/>
      <c r="O587" s="175">
        <v>0.1</v>
      </c>
      <c r="P587" s="78">
        <f t="shared" si="128"/>
        <v>1.4000000000000001</v>
      </c>
      <c r="Q587" s="646">
        <f t="shared" si="129"/>
        <v>1.4000000000000001</v>
      </c>
      <c r="R587" s="175">
        <v>0.5</v>
      </c>
      <c r="S587" s="78">
        <f t="shared" si="134"/>
        <v>7</v>
      </c>
      <c r="T587" s="646">
        <f t="shared" si="135"/>
        <v>7</v>
      </c>
      <c r="U587" s="175">
        <v>0.4</v>
      </c>
      <c r="V587" s="78">
        <f t="shared" si="136"/>
        <v>5.6000000000000005</v>
      </c>
      <c r="W587" s="646">
        <f t="shared" si="137"/>
        <v>-0.39999999999999947</v>
      </c>
      <c r="X587" s="78"/>
      <c r="Y587" s="78"/>
      <c r="Z587" s="78"/>
      <c r="AA587" s="160">
        <f t="shared" si="130"/>
        <v>0</v>
      </c>
      <c r="AB587" s="78">
        <v>0</v>
      </c>
      <c r="AC587" s="654">
        <v>0</v>
      </c>
      <c r="AD587" s="160">
        <f t="shared" si="131"/>
        <v>0</v>
      </c>
      <c r="AE587" s="78"/>
      <c r="AF587" s="654"/>
      <c r="AG587" s="160">
        <f t="shared" si="132"/>
        <v>0</v>
      </c>
      <c r="AH587" s="78"/>
      <c r="AI587" s="654"/>
      <c r="AJ587" s="160">
        <f t="shared" si="133"/>
        <v>0</v>
      </c>
      <c r="AK587" s="78"/>
      <c r="AL587" s="654"/>
      <c r="AM587" s="78"/>
      <c r="AN587" s="587">
        <f t="shared" ref="AN587:AN650" si="140">AD587+AG587+AJ587+AA587</f>
        <v>0</v>
      </c>
    </row>
    <row r="588" spans="1:40" s="152" customFormat="1" ht="13.2" hidden="1" customHeight="1" x14ac:dyDescent="0.25">
      <c r="A588" s="78">
        <v>15</v>
      </c>
      <c r="B588" s="588" t="s">
        <v>906</v>
      </c>
      <c r="C588" s="593">
        <f t="shared" si="139"/>
        <v>2</v>
      </c>
      <c r="D588" s="78">
        <f t="shared" si="138"/>
        <v>2</v>
      </c>
      <c r="E588" s="78"/>
      <c r="F588" s="160">
        <f t="shared" si="127"/>
        <v>2</v>
      </c>
      <c r="G588" s="78"/>
      <c r="H588" s="78"/>
      <c r="I588" s="78"/>
      <c r="J588" s="78"/>
      <c r="K588" s="78"/>
      <c r="L588" s="78">
        <v>2</v>
      </c>
      <c r="M588" s="78">
        <v>2</v>
      </c>
      <c r="N588" s="78"/>
      <c r="O588" s="175">
        <v>0.1</v>
      </c>
      <c r="P588" s="78">
        <f t="shared" si="128"/>
        <v>0.2</v>
      </c>
      <c r="Q588" s="646">
        <f t="shared" si="129"/>
        <v>0.2</v>
      </c>
      <c r="R588" s="175">
        <v>0.5</v>
      </c>
      <c r="S588" s="78">
        <f t="shared" si="134"/>
        <v>1</v>
      </c>
      <c r="T588" s="646">
        <f t="shared" si="135"/>
        <v>1</v>
      </c>
      <c r="U588" s="175">
        <v>0.4</v>
      </c>
      <c r="V588" s="78">
        <f t="shared" si="136"/>
        <v>0.8</v>
      </c>
      <c r="W588" s="646">
        <f t="shared" si="137"/>
        <v>1.8</v>
      </c>
      <c r="X588" s="78"/>
      <c r="Y588" s="78"/>
      <c r="Z588" s="78"/>
      <c r="AA588" s="160">
        <f t="shared" si="130"/>
        <v>0</v>
      </c>
      <c r="AB588" s="78">
        <v>0</v>
      </c>
      <c r="AC588" s="654">
        <v>0</v>
      </c>
      <c r="AD588" s="160">
        <f t="shared" si="131"/>
        <v>0</v>
      </c>
      <c r="AE588" s="78"/>
      <c r="AF588" s="654"/>
      <c r="AG588" s="160">
        <f t="shared" si="132"/>
        <v>0</v>
      </c>
      <c r="AH588" s="78"/>
      <c r="AI588" s="654"/>
      <c r="AJ588" s="160">
        <f t="shared" si="133"/>
        <v>0</v>
      </c>
      <c r="AK588" s="78"/>
      <c r="AL588" s="654"/>
      <c r="AM588" s="78"/>
      <c r="AN588" s="587">
        <f t="shared" si="140"/>
        <v>0</v>
      </c>
    </row>
    <row r="589" spans="1:40" s="152" customFormat="1" ht="79.2" x14ac:dyDescent="0.25">
      <c r="A589" s="78">
        <v>23</v>
      </c>
      <c r="B589" s="588" t="s">
        <v>1096</v>
      </c>
      <c r="C589" s="593">
        <v>310</v>
      </c>
      <c r="D589" s="78">
        <f t="shared" si="138"/>
        <v>260</v>
      </c>
      <c r="E589" s="78">
        <v>47</v>
      </c>
      <c r="F589" s="160">
        <f t="shared" ref="F589:F652" si="141">G589+H589+K589+L589</f>
        <v>213</v>
      </c>
      <c r="G589" s="78"/>
      <c r="H589" s="78"/>
      <c r="I589" s="78"/>
      <c r="J589" s="78"/>
      <c r="K589" s="78">
        <v>114</v>
      </c>
      <c r="L589" s="78">
        <v>99</v>
      </c>
      <c r="M589" s="78">
        <v>99</v>
      </c>
      <c r="N589" s="78"/>
      <c r="O589" s="175">
        <v>0.1</v>
      </c>
      <c r="P589" s="78">
        <f t="shared" ref="P589:P652" si="142">O589*F589</f>
        <v>21.3</v>
      </c>
      <c r="Q589" s="646">
        <f t="shared" ref="Q589:Q652" si="143">P589-G589</f>
        <v>21.3</v>
      </c>
      <c r="R589" s="175">
        <v>0.5</v>
      </c>
      <c r="S589" s="78">
        <f t="shared" si="134"/>
        <v>106.5</v>
      </c>
      <c r="T589" s="646">
        <f t="shared" si="135"/>
        <v>106.5</v>
      </c>
      <c r="U589" s="175">
        <v>0.4</v>
      </c>
      <c r="V589" s="78">
        <f t="shared" si="136"/>
        <v>85.2</v>
      </c>
      <c r="W589" s="646">
        <f>V589-K589+T589-AF589</f>
        <v>77.7</v>
      </c>
      <c r="X589" s="593">
        <v>6</v>
      </c>
      <c r="Y589" s="593">
        <v>59</v>
      </c>
      <c r="Z589" s="78"/>
      <c r="AA589" s="160">
        <f t="shared" ref="AA589:AA652" si="144">AB589+AC589</f>
        <v>0</v>
      </c>
      <c r="AB589" s="78">
        <v>0</v>
      </c>
      <c r="AC589" s="654">
        <v>0</v>
      </c>
      <c r="AD589" s="160">
        <f t="shared" ref="AD589:AD652" si="145">AE589+AF589</f>
        <v>4</v>
      </c>
      <c r="AE589" s="78">
        <v>4</v>
      </c>
      <c r="AF589" s="654"/>
      <c r="AG589" s="160">
        <f t="shared" ref="AG589:AG652" si="146">AH589+AI589</f>
        <v>22</v>
      </c>
      <c r="AH589" s="78"/>
      <c r="AI589" s="654">
        <v>22</v>
      </c>
      <c r="AJ589" s="160">
        <f t="shared" ref="AJ589:AJ652" si="147">AK589+AL589</f>
        <v>0</v>
      </c>
      <c r="AK589" s="78"/>
      <c r="AL589" s="654"/>
      <c r="AM589" s="78"/>
      <c r="AN589" s="587">
        <f t="shared" si="140"/>
        <v>26</v>
      </c>
    </row>
    <row r="590" spans="1:40" s="152" customFormat="1" ht="13.2" hidden="1" customHeight="1" x14ac:dyDescent="0.25">
      <c r="A590" s="78">
        <v>1</v>
      </c>
      <c r="B590" s="588" t="s">
        <v>746</v>
      </c>
      <c r="C590" s="593">
        <f t="shared" si="139"/>
        <v>74</v>
      </c>
      <c r="D590" s="78">
        <f t="shared" si="138"/>
        <v>53</v>
      </c>
      <c r="E590" s="75">
        <v>21</v>
      </c>
      <c r="F590" s="160">
        <f t="shared" si="141"/>
        <v>32</v>
      </c>
      <c r="G590" s="75"/>
      <c r="H590" s="75"/>
      <c r="I590" s="75"/>
      <c r="J590" s="75"/>
      <c r="K590" s="75">
        <v>32</v>
      </c>
      <c r="L590" s="78">
        <v>0</v>
      </c>
      <c r="M590" s="75"/>
      <c r="N590" s="75"/>
      <c r="O590" s="175">
        <v>0.1</v>
      </c>
      <c r="P590" s="78">
        <f t="shared" si="142"/>
        <v>3.2</v>
      </c>
      <c r="Q590" s="646">
        <f t="shared" si="143"/>
        <v>3.2</v>
      </c>
      <c r="R590" s="175">
        <v>0.5</v>
      </c>
      <c r="S590" s="78">
        <f t="shared" si="134"/>
        <v>16</v>
      </c>
      <c r="T590" s="646">
        <f t="shared" si="135"/>
        <v>16</v>
      </c>
      <c r="U590" s="175">
        <v>0.4</v>
      </c>
      <c r="V590" s="78">
        <f t="shared" si="136"/>
        <v>12.8</v>
      </c>
      <c r="W590" s="646">
        <f t="shared" si="137"/>
        <v>-3.1999999999999993</v>
      </c>
      <c r="X590" s="75"/>
      <c r="Y590" s="75"/>
      <c r="Z590" s="75"/>
      <c r="AA590" s="160">
        <f t="shared" si="144"/>
        <v>0</v>
      </c>
      <c r="AB590" s="78">
        <v>0</v>
      </c>
      <c r="AC590" s="654">
        <v>0</v>
      </c>
      <c r="AD590" s="160">
        <f t="shared" si="145"/>
        <v>3</v>
      </c>
      <c r="AE590" s="75">
        <v>3</v>
      </c>
      <c r="AF590" s="655"/>
      <c r="AG590" s="160">
        <f t="shared" si="146"/>
        <v>0</v>
      </c>
      <c r="AH590" s="75"/>
      <c r="AI590" s="655"/>
      <c r="AJ590" s="160">
        <f t="shared" si="147"/>
        <v>0</v>
      </c>
      <c r="AK590" s="78"/>
      <c r="AL590" s="654"/>
      <c r="AM590" s="78"/>
      <c r="AN590" s="587">
        <f t="shared" si="140"/>
        <v>3</v>
      </c>
    </row>
    <row r="591" spans="1:40" s="152" customFormat="1" ht="13.2" hidden="1" customHeight="1" x14ac:dyDescent="0.25">
      <c r="A591" s="78">
        <v>2</v>
      </c>
      <c r="B591" s="588" t="s">
        <v>907</v>
      </c>
      <c r="C591" s="593">
        <f t="shared" si="139"/>
        <v>7</v>
      </c>
      <c r="D591" s="78">
        <f t="shared" si="138"/>
        <v>5</v>
      </c>
      <c r="E591" s="78">
        <v>2</v>
      </c>
      <c r="F591" s="160">
        <f t="shared" si="141"/>
        <v>3</v>
      </c>
      <c r="G591" s="75"/>
      <c r="H591" s="75"/>
      <c r="I591" s="75"/>
      <c r="J591" s="75"/>
      <c r="K591" s="75">
        <v>3</v>
      </c>
      <c r="L591" s="78">
        <v>0</v>
      </c>
      <c r="M591" s="75"/>
      <c r="N591" s="75"/>
      <c r="O591" s="175">
        <v>0.1</v>
      </c>
      <c r="P591" s="78">
        <f t="shared" si="142"/>
        <v>0.30000000000000004</v>
      </c>
      <c r="Q591" s="646">
        <f t="shared" si="143"/>
        <v>0.30000000000000004</v>
      </c>
      <c r="R591" s="175">
        <v>0.5</v>
      </c>
      <c r="S591" s="78">
        <f t="shared" si="134"/>
        <v>1.5</v>
      </c>
      <c r="T591" s="646">
        <f t="shared" si="135"/>
        <v>1.5</v>
      </c>
      <c r="U591" s="175">
        <v>0.4</v>
      </c>
      <c r="V591" s="78">
        <f t="shared" si="136"/>
        <v>1.2000000000000002</v>
      </c>
      <c r="W591" s="646">
        <f t="shared" si="137"/>
        <v>-0.29999999999999982</v>
      </c>
      <c r="X591" s="74"/>
      <c r="Y591" s="75"/>
      <c r="Z591" s="75"/>
      <c r="AA591" s="160">
        <f t="shared" si="144"/>
        <v>0</v>
      </c>
      <c r="AB591" s="78">
        <v>0</v>
      </c>
      <c r="AC591" s="654">
        <v>0</v>
      </c>
      <c r="AD591" s="160">
        <f t="shared" si="145"/>
        <v>0</v>
      </c>
      <c r="AE591" s="75"/>
      <c r="AF591" s="655"/>
      <c r="AG591" s="160">
        <f t="shared" si="146"/>
        <v>0</v>
      </c>
      <c r="AH591" s="75"/>
      <c r="AI591" s="655"/>
      <c r="AJ591" s="160">
        <f t="shared" si="147"/>
        <v>0</v>
      </c>
      <c r="AK591" s="78"/>
      <c r="AL591" s="654"/>
      <c r="AM591" s="78"/>
      <c r="AN591" s="587">
        <f t="shared" si="140"/>
        <v>0</v>
      </c>
    </row>
    <row r="592" spans="1:40" s="152" customFormat="1" ht="13.2" hidden="1" customHeight="1" x14ac:dyDescent="0.25">
      <c r="A592" s="78">
        <v>3</v>
      </c>
      <c r="B592" s="588" t="s">
        <v>837</v>
      </c>
      <c r="C592" s="593">
        <f t="shared" si="139"/>
        <v>17</v>
      </c>
      <c r="D592" s="78">
        <f t="shared" si="138"/>
        <v>15</v>
      </c>
      <c r="E592" s="78">
        <v>2</v>
      </c>
      <c r="F592" s="160">
        <f t="shared" si="141"/>
        <v>13</v>
      </c>
      <c r="G592" s="75"/>
      <c r="H592" s="75"/>
      <c r="I592" s="75"/>
      <c r="J592" s="75"/>
      <c r="K592" s="75">
        <v>1</v>
      </c>
      <c r="L592" s="78">
        <v>12</v>
      </c>
      <c r="M592" s="75">
        <v>12</v>
      </c>
      <c r="N592" s="75"/>
      <c r="O592" s="175">
        <v>0.1</v>
      </c>
      <c r="P592" s="78">
        <f t="shared" si="142"/>
        <v>1.3</v>
      </c>
      <c r="Q592" s="646">
        <f t="shared" si="143"/>
        <v>1.3</v>
      </c>
      <c r="R592" s="175">
        <v>0.5</v>
      </c>
      <c r="S592" s="78">
        <f t="shared" si="134"/>
        <v>6.5</v>
      </c>
      <c r="T592" s="646">
        <f t="shared" si="135"/>
        <v>6.5</v>
      </c>
      <c r="U592" s="175">
        <v>0.4</v>
      </c>
      <c r="V592" s="78">
        <f t="shared" si="136"/>
        <v>5.2</v>
      </c>
      <c r="W592" s="646">
        <f t="shared" si="137"/>
        <v>10.7</v>
      </c>
      <c r="X592" s="74">
        <v>0.5</v>
      </c>
      <c r="Y592" s="592">
        <v>12.5</v>
      </c>
      <c r="Z592" s="592">
        <v>0</v>
      </c>
      <c r="AA592" s="160">
        <f t="shared" si="144"/>
        <v>0</v>
      </c>
      <c r="AB592" s="78">
        <v>0</v>
      </c>
      <c r="AC592" s="654">
        <v>0</v>
      </c>
      <c r="AD592" s="160">
        <f t="shared" si="145"/>
        <v>1</v>
      </c>
      <c r="AE592" s="75">
        <v>1</v>
      </c>
      <c r="AF592" s="655"/>
      <c r="AG592" s="160">
        <f t="shared" si="146"/>
        <v>1</v>
      </c>
      <c r="AH592" s="75"/>
      <c r="AI592" s="655">
        <v>1</v>
      </c>
      <c r="AJ592" s="160">
        <f t="shared" si="147"/>
        <v>0</v>
      </c>
      <c r="AK592" s="78"/>
      <c r="AL592" s="654"/>
      <c r="AM592" s="78"/>
      <c r="AN592" s="587">
        <f t="shared" si="140"/>
        <v>2</v>
      </c>
    </row>
    <row r="593" spans="1:40" s="152" customFormat="1" ht="13.2" hidden="1" customHeight="1" x14ac:dyDescent="0.25">
      <c r="A593" s="78">
        <v>4</v>
      </c>
      <c r="B593" s="588" t="s">
        <v>223</v>
      </c>
      <c r="C593" s="593">
        <f t="shared" si="139"/>
        <v>119</v>
      </c>
      <c r="D593" s="78">
        <f t="shared" si="138"/>
        <v>111</v>
      </c>
      <c r="E593" s="78">
        <v>8</v>
      </c>
      <c r="F593" s="160">
        <f t="shared" si="141"/>
        <v>103</v>
      </c>
      <c r="G593" s="75"/>
      <c r="H593" s="75"/>
      <c r="I593" s="75"/>
      <c r="J593" s="75"/>
      <c r="K593" s="75">
        <v>44</v>
      </c>
      <c r="L593" s="78">
        <v>59</v>
      </c>
      <c r="M593" s="75">
        <v>59</v>
      </c>
      <c r="N593" s="75"/>
      <c r="O593" s="175">
        <v>0.1</v>
      </c>
      <c r="P593" s="78">
        <f t="shared" si="142"/>
        <v>10.3</v>
      </c>
      <c r="Q593" s="646">
        <f t="shared" si="143"/>
        <v>10.3</v>
      </c>
      <c r="R593" s="175">
        <v>0.5</v>
      </c>
      <c r="S593" s="78">
        <f t="shared" si="134"/>
        <v>51.5</v>
      </c>
      <c r="T593" s="646">
        <f t="shared" si="135"/>
        <v>51.5</v>
      </c>
      <c r="U593" s="175">
        <v>0.4</v>
      </c>
      <c r="V593" s="78">
        <f t="shared" si="136"/>
        <v>41.2</v>
      </c>
      <c r="W593" s="646">
        <f t="shared" si="137"/>
        <v>48.7</v>
      </c>
      <c r="X593" s="74">
        <v>0.3</v>
      </c>
      <c r="Y593" s="592">
        <v>48.6</v>
      </c>
      <c r="Z593" s="592">
        <v>0</v>
      </c>
      <c r="AA593" s="160">
        <f t="shared" si="144"/>
        <v>0</v>
      </c>
      <c r="AB593" s="78">
        <v>0</v>
      </c>
      <c r="AC593" s="654">
        <v>0</v>
      </c>
      <c r="AD593" s="160">
        <f t="shared" si="145"/>
        <v>0</v>
      </c>
      <c r="AE593" s="75"/>
      <c r="AF593" s="655"/>
      <c r="AG593" s="160">
        <f t="shared" si="146"/>
        <v>18</v>
      </c>
      <c r="AH593" s="75"/>
      <c r="AI593" s="655">
        <v>18</v>
      </c>
      <c r="AJ593" s="160">
        <f t="shared" si="147"/>
        <v>0</v>
      </c>
      <c r="AK593" s="78"/>
      <c r="AL593" s="654"/>
      <c r="AM593" s="78"/>
      <c r="AN593" s="587">
        <f t="shared" si="140"/>
        <v>18</v>
      </c>
    </row>
    <row r="594" spans="1:40" s="152" customFormat="1" ht="13.2" hidden="1" customHeight="1" x14ac:dyDescent="0.25">
      <c r="A594" s="78">
        <v>5</v>
      </c>
      <c r="B594" s="588" t="s">
        <v>838</v>
      </c>
      <c r="C594" s="593">
        <f t="shared" si="139"/>
        <v>22</v>
      </c>
      <c r="D594" s="78">
        <f t="shared" si="138"/>
        <v>19</v>
      </c>
      <c r="E594" s="78">
        <v>3</v>
      </c>
      <c r="F594" s="160">
        <f t="shared" si="141"/>
        <v>16</v>
      </c>
      <c r="G594" s="75"/>
      <c r="H594" s="75"/>
      <c r="I594" s="75"/>
      <c r="J594" s="75"/>
      <c r="K594" s="75">
        <v>8</v>
      </c>
      <c r="L594" s="78">
        <v>8</v>
      </c>
      <c r="M594" s="75">
        <v>8</v>
      </c>
      <c r="N594" s="75"/>
      <c r="O594" s="175">
        <v>0.1</v>
      </c>
      <c r="P594" s="78">
        <f t="shared" si="142"/>
        <v>1.6</v>
      </c>
      <c r="Q594" s="646">
        <f t="shared" si="143"/>
        <v>1.6</v>
      </c>
      <c r="R594" s="175">
        <v>0.5</v>
      </c>
      <c r="S594" s="78">
        <f t="shared" si="134"/>
        <v>8</v>
      </c>
      <c r="T594" s="646">
        <f t="shared" si="135"/>
        <v>8</v>
      </c>
      <c r="U594" s="175">
        <v>0.4</v>
      </c>
      <c r="V594" s="78">
        <f t="shared" si="136"/>
        <v>6.4</v>
      </c>
      <c r="W594" s="646">
        <f t="shared" si="137"/>
        <v>6.4</v>
      </c>
      <c r="X594" s="74">
        <v>0.5</v>
      </c>
      <c r="Y594" s="592">
        <v>12</v>
      </c>
      <c r="Z594" s="592">
        <v>0</v>
      </c>
      <c r="AA594" s="160">
        <f t="shared" si="144"/>
        <v>0</v>
      </c>
      <c r="AB594" s="78">
        <v>0</v>
      </c>
      <c r="AC594" s="654">
        <v>0</v>
      </c>
      <c r="AD594" s="160">
        <f t="shared" si="145"/>
        <v>0</v>
      </c>
      <c r="AE594" s="75"/>
      <c r="AF594" s="655"/>
      <c r="AG594" s="160">
        <f t="shared" si="146"/>
        <v>0</v>
      </c>
      <c r="AH594" s="75"/>
      <c r="AI594" s="655"/>
      <c r="AJ594" s="160">
        <f t="shared" si="147"/>
        <v>0</v>
      </c>
      <c r="AK594" s="78"/>
      <c r="AL594" s="654"/>
      <c r="AM594" s="78"/>
      <c r="AN594" s="587">
        <f t="shared" si="140"/>
        <v>0</v>
      </c>
    </row>
    <row r="595" spans="1:40" s="152" customFormat="1" ht="13.2" hidden="1" customHeight="1" x14ac:dyDescent="0.25">
      <c r="A595" s="78">
        <v>6</v>
      </c>
      <c r="B595" s="588" t="s">
        <v>308</v>
      </c>
      <c r="C595" s="593">
        <f t="shared" si="139"/>
        <v>27</v>
      </c>
      <c r="D595" s="78">
        <f t="shared" si="138"/>
        <v>23</v>
      </c>
      <c r="E595" s="78">
        <v>4</v>
      </c>
      <c r="F595" s="160">
        <f t="shared" si="141"/>
        <v>19</v>
      </c>
      <c r="G595" s="78"/>
      <c r="H595" s="78"/>
      <c r="I595" s="78"/>
      <c r="J595" s="78"/>
      <c r="K595" s="78">
        <v>6</v>
      </c>
      <c r="L595" s="78">
        <v>13</v>
      </c>
      <c r="M595" s="78">
        <v>13</v>
      </c>
      <c r="N595" s="78"/>
      <c r="O595" s="175">
        <v>0.1</v>
      </c>
      <c r="P595" s="78">
        <f t="shared" si="142"/>
        <v>1.9000000000000001</v>
      </c>
      <c r="Q595" s="646">
        <f t="shared" si="143"/>
        <v>1.9000000000000001</v>
      </c>
      <c r="R595" s="175">
        <v>0.5</v>
      </c>
      <c r="S595" s="78">
        <f t="shared" si="134"/>
        <v>9.5</v>
      </c>
      <c r="T595" s="646">
        <f t="shared" si="135"/>
        <v>9.5</v>
      </c>
      <c r="U595" s="175">
        <v>0.4</v>
      </c>
      <c r="V595" s="78">
        <f t="shared" si="136"/>
        <v>7.6000000000000005</v>
      </c>
      <c r="W595" s="646">
        <f t="shared" si="137"/>
        <v>11.100000000000001</v>
      </c>
      <c r="X595" s="175">
        <v>0.45</v>
      </c>
      <c r="Y595" s="592">
        <v>14.4</v>
      </c>
      <c r="Z595" s="592">
        <v>0</v>
      </c>
      <c r="AA595" s="160">
        <f t="shared" si="144"/>
        <v>0</v>
      </c>
      <c r="AB595" s="78">
        <v>0</v>
      </c>
      <c r="AC595" s="654">
        <v>0</v>
      </c>
      <c r="AD595" s="160">
        <f t="shared" si="145"/>
        <v>0</v>
      </c>
      <c r="AE595" s="78"/>
      <c r="AF595" s="654"/>
      <c r="AG595" s="160">
        <f t="shared" si="146"/>
        <v>1</v>
      </c>
      <c r="AH595" s="78"/>
      <c r="AI595" s="654">
        <v>1</v>
      </c>
      <c r="AJ595" s="160">
        <f t="shared" si="147"/>
        <v>0</v>
      </c>
      <c r="AK595" s="78"/>
      <c r="AL595" s="654"/>
      <c r="AM595" s="78"/>
      <c r="AN595" s="587">
        <f t="shared" si="140"/>
        <v>1</v>
      </c>
    </row>
    <row r="596" spans="1:40" s="152" customFormat="1" ht="13.2" hidden="1" customHeight="1" x14ac:dyDescent="0.25">
      <c r="A596" s="78">
        <v>7</v>
      </c>
      <c r="B596" s="588" t="s">
        <v>791</v>
      </c>
      <c r="C596" s="593">
        <f t="shared" si="139"/>
        <v>0</v>
      </c>
      <c r="D596" s="78">
        <f t="shared" si="138"/>
        <v>0</v>
      </c>
      <c r="E596" s="78"/>
      <c r="F596" s="160">
        <f t="shared" si="141"/>
        <v>0</v>
      </c>
      <c r="G596" s="78"/>
      <c r="H596" s="78"/>
      <c r="I596" s="78"/>
      <c r="J596" s="78"/>
      <c r="K596" s="78"/>
      <c r="L596" s="78">
        <v>0</v>
      </c>
      <c r="M596" s="78"/>
      <c r="N596" s="78"/>
      <c r="O596" s="175">
        <v>0.1</v>
      </c>
      <c r="P596" s="78">
        <f t="shared" si="142"/>
        <v>0</v>
      </c>
      <c r="Q596" s="646">
        <f t="shared" si="143"/>
        <v>0</v>
      </c>
      <c r="R596" s="175">
        <v>0.5</v>
      </c>
      <c r="S596" s="78">
        <f t="shared" si="134"/>
        <v>0</v>
      </c>
      <c r="T596" s="646">
        <f t="shared" si="135"/>
        <v>0</v>
      </c>
      <c r="U596" s="175">
        <v>0.4</v>
      </c>
      <c r="V596" s="78">
        <f t="shared" si="136"/>
        <v>0</v>
      </c>
      <c r="W596" s="646">
        <f t="shared" si="137"/>
        <v>0</v>
      </c>
      <c r="X596" s="78"/>
      <c r="Y596" s="592"/>
      <c r="Z596" s="592"/>
      <c r="AA596" s="160">
        <f t="shared" si="144"/>
        <v>0</v>
      </c>
      <c r="AB596" s="78">
        <v>0</v>
      </c>
      <c r="AC596" s="654">
        <v>0</v>
      </c>
      <c r="AD596" s="160">
        <f t="shared" si="145"/>
        <v>0</v>
      </c>
      <c r="AE596" s="78"/>
      <c r="AF596" s="654"/>
      <c r="AG596" s="160">
        <f t="shared" si="146"/>
        <v>0</v>
      </c>
      <c r="AH596" s="78"/>
      <c r="AI596" s="654"/>
      <c r="AJ596" s="160">
        <f t="shared" si="147"/>
        <v>0</v>
      </c>
      <c r="AK596" s="78"/>
      <c r="AL596" s="654"/>
      <c r="AM596" s="78"/>
      <c r="AN596" s="587">
        <f t="shared" si="140"/>
        <v>0</v>
      </c>
    </row>
    <row r="597" spans="1:40" s="152" customFormat="1" ht="13.2" hidden="1" customHeight="1" x14ac:dyDescent="0.25">
      <c r="A597" s="78">
        <v>8</v>
      </c>
      <c r="B597" s="588" t="s">
        <v>862</v>
      </c>
      <c r="C597" s="593">
        <f t="shared" si="139"/>
        <v>5</v>
      </c>
      <c r="D597" s="78">
        <f t="shared" si="138"/>
        <v>3</v>
      </c>
      <c r="E597" s="78">
        <v>2</v>
      </c>
      <c r="F597" s="160">
        <f t="shared" si="141"/>
        <v>1</v>
      </c>
      <c r="G597" s="78"/>
      <c r="H597" s="78"/>
      <c r="I597" s="78"/>
      <c r="J597" s="78"/>
      <c r="K597" s="78">
        <v>1</v>
      </c>
      <c r="L597" s="78">
        <v>0</v>
      </c>
      <c r="M597" s="78"/>
      <c r="N597" s="78"/>
      <c r="O597" s="175">
        <v>0.1</v>
      </c>
      <c r="P597" s="78">
        <f t="shared" si="142"/>
        <v>0.1</v>
      </c>
      <c r="Q597" s="646">
        <f t="shared" si="143"/>
        <v>0.1</v>
      </c>
      <c r="R597" s="175">
        <v>0.5</v>
      </c>
      <c r="S597" s="78">
        <f t="shared" si="134"/>
        <v>0.5</v>
      </c>
      <c r="T597" s="646">
        <f t="shared" si="135"/>
        <v>0.5</v>
      </c>
      <c r="U597" s="175">
        <v>0.4</v>
      </c>
      <c r="V597" s="78">
        <f t="shared" si="136"/>
        <v>0.4</v>
      </c>
      <c r="W597" s="646">
        <f t="shared" si="137"/>
        <v>-9.9999999999999978E-2</v>
      </c>
      <c r="X597" s="78"/>
      <c r="Y597" s="592"/>
      <c r="Z597" s="592"/>
      <c r="AA597" s="160">
        <f t="shared" si="144"/>
        <v>0</v>
      </c>
      <c r="AB597" s="78">
        <v>0</v>
      </c>
      <c r="AC597" s="654">
        <v>0</v>
      </c>
      <c r="AD597" s="160">
        <f t="shared" si="145"/>
        <v>0</v>
      </c>
      <c r="AE597" s="78"/>
      <c r="AF597" s="654"/>
      <c r="AG597" s="160">
        <f t="shared" si="146"/>
        <v>0</v>
      </c>
      <c r="AH597" s="78"/>
      <c r="AI597" s="654"/>
      <c r="AJ597" s="160">
        <f t="shared" si="147"/>
        <v>0</v>
      </c>
      <c r="AK597" s="78"/>
      <c r="AL597" s="654"/>
      <c r="AM597" s="78"/>
      <c r="AN597" s="587">
        <f t="shared" si="140"/>
        <v>0</v>
      </c>
    </row>
    <row r="598" spans="1:40" s="152" customFormat="1" ht="13.2" hidden="1" customHeight="1" x14ac:dyDescent="0.25">
      <c r="A598" s="78">
        <v>9</v>
      </c>
      <c r="B598" s="588" t="s">
        <v>840</v>
      </c>
      <c r="C598" s="593">
        <f t="shared" si="139"/>
        <v>6</v>
      </c>
      <c r="D598" s="78">
        <f t="shared" si="138"/>
        <v>6</v>
      </c>
      <c r="E598" s="78"/>
      <c r="F598" s="160">
        <f t="shared" si="141"/>
        <v>6</v>
      </c>
      <c r="G598" s="78"/>
      <c r="H598" s="78"/>
      <c r="I598" s="78"/>
      <c r="J598" s="78"/>
      <c r="K598" s="78">
        <v>4</v>
      </c>
      <c r="L598" s="78">
        <v>2</v>
      </c>
      <c r="M598" s="78">
        <v>2</v>
      </c>
      <c r="N598" s="78"/>
      <c r="O598" s="175">
        <v>0.1</v>
      </c>
      <c r="P598" s="78">
        <f t="shared" si="142"/>
        <v>0.60000000000000009</v>
      </c>
      <c r="Q598" s="646">
        <f t="shared" si="143"/>
        <v>0.60000000000000009</v>
      </c>
      <c r="R598" s="175">
        <v>0.5</v>
      </c>
      <c r="S598" s="78">
        <f t="shared" si="134"/>
        <v>3</v>
      </c>
      <c r="T598" s="646">
        <f t="shared" si="135"/>
        <v>3</v>
      </c>
      <c r="U598" s="175">
        <v>0.4</v>
      </c>
      <c r="V598" s="78">
        <f t="shared" si="136"/>
        <v>2.4000000000000004</v>
      </c>
      <c r="W598" s="646">
        <f t="shared" si="137"/>
        <v>1.4000000000000004</v>
      </c>
      <c r="X598" s="78"/>
      <c r="Y598" s="592"/>
      <c r="Z598" s="592"/>
      <c r="AA598" s="160">
        <f t="shared" si="144"/>
        <v>0</v>
      </c>
      <c r="AB598" s="78">
        <v>0</v>
      </c>
      <c r="AC598" s="654">
        <v>0</v>
      </c>
      <c r="AD598" s="160">
        <f t="shared" si="145"/>
        <v>0</v>
      </c>
      <c r="AE598" s="78"/>
      <c r="AF598" s="654"/>
      <c r="AG598" s="160">
        <f t="shared" si="146"/>
        <v>2</v>
      </c>
      <c r="AH598" s="78"/>
      <c r="AI598" s="654">
        <v>2</v>
      </c>
      <c r="AJ598" s="160">
        <f t="shared" si="147"/>
        <v>0</v>
      </c>
      <c r="AK598" s="78"/>
      <c r="AL598" s="654"/>
      <c r="AM598" s="78"/>
      <c r="AN598" s="587">
        <f t="shared" si="140"/>
        <v>2</v>
      </c>
    </row>
    <row r="599" spans="1:40" s="152" customFormat="1" ht="13.2" hidden="1" customHeight="1" x14ac:dyDescent="0.25">
      <c r="A599" s="78">
        <v>10</v>
      </c>
      <c r="B599" s="588" t="s">
        <v>821</v>
      </c>
      <c r="C599" s="593">
        <f t="shared" si="139"/>
        <v>1</v>
      </c>
      <c r="D599" s="78">
        <f t="shared" si="138"/>
        <v>1</v>
      </c>
      <c r="E599" s="78"/>
      <c r="F599" s="160">
        <f t="shared" si="141"/>
        <v>1</v>
      </c>
      <c r="G599" s="78"/>
      <c r="H599" s="78"/>
      <c r="I599" s="78"/>
      <c r="J599" s="78"/>
      <c r="K599" s="78"/>
      <c r="L599" s="78">
        <v>1</v>
      </c>
      <c r="M599" s="78">
        <v>1</v>
      </c>
      <c r="N599" s="78"/>
      <c r="O599" s="175">
        <v>0.1</v>
      </c>
      <c r="P599" s="78">
        <f t="shared" si="142"/>
        <v>0.1</v>
      </c>
      <c r="Q599" s="646">
        <f t="shared" si="143"/>
        <v>0.1</v>
      </c>
      <c r="R599" s="175">
        <v>0.5</v>
      </c>
      <c r="S599" s="78">
        <f t="shared" si="134"/>
        <v>0.5</v>
      </c>
      <c r="T599" s="646">
        <f t="shared" si="135"/>
        <v>0.5</v>
      </c>
      <c r="U599" s="175">
        <v>0.4</v>
      </c>
      <c r="V599" s="78">
        <f t="shared" si="136"/>
        <v>0.4</v>
      </c>
      <c r="W599" s="646">
        <f t="shared" si="137"/>
        <v>0.9</v>
      </c>
      <c r="X599" s="175">
        <v>1</v>
      </c>
      <c r="Y599" s="592">
        <v>2</v>
      </c>
      <c r="Z599" s="592">
        <v>1</v>
      </c>
      <c r="AA599" s="160">
        <f t="shared" si="144"/>
        <v>0</v>
      </c>
      <c r="AB599" s="78">
        <v>0</v>
      </c>
      <c r="AC599" s="654">
        <v>0</v>
      </c>
      <c r="AD599" s="160">
        <f t="shared" si="145"/>
        <v>0</v>
      </c>
      <c r="AE599" s="78"/>
      <c r="AF599" s="654"/>
      <c r="AG599" s="160">
        <f t="shared" si="146"/>
        <v>0</v>
      </c>
      <c r="AH599" s="78"/>
      <c r="AI599" s="654"/>
      <c r="AJ599" s="160">
        <f t="shared" si="147"/>
        <v>0</v>
      </c>
      <c r="AK599" s="78"/>
      <c r="AL599" s="654"/>
      <c r="AM599" s="78"/>
      <c r="AN599" s="587">
        <f t="shared" si="140"/>
        <v>0</v>
      </c>
    </row>
    <row r="600" spans="1:40" s="152" customFormat="1" ht="13.2" hidden="1" customHeight="1" x14ac:dyDescent="0.25">
      <c r="A600" s="78">
        <v>11</v>
      </c>
      <c r="B600" s="588" t="s">
        <v>739</v>
      </c>
      <c r="C600" s="593">
        <f t="shared" si="139"/>
        <v>1</v>
      </c>
      <c r="D600" s="78">
        <f t="shared" si="138"/>
        <v>1</v>
      </c>
      <c r="E600" s="78"/>
      <c r="F600" s="160">
        <f t="shared" si="141"/>
        <v>1</v>
      </c>
      <c r="G600" s="78"/>
      <c r="H600" s="78"/>
      <c r="I600" s="78"/>
      <c r="J600" s="78"/>
      <c r="K600" s="78">
        <v>1</v>
      </c>
      <c r="L600" s="78">
        <v>0</v>
      </c>
      <c r="M600" s="78"/>
      <c r="N600" s="78"/>
      <c r="O600" s="175">
        <v>0.1</v>
      </c>
      <c r="P600" s="78">
        <f t="shared" si="142"/>
        <v>0.1</v>
      </c>
      <c r="Q600" s="646">
        <f t="shared" si="143"/>
        <v>0.1</v>
      </c>
      <c r="R600" s="175">
        <v>0.5</v>
      </c>
      <c r="S600" s="78">
        <f t="shared" si="134"/>
        <v>0.5</v>
      </c>
      <c r="T600" s="646">
        <f t="shared" si="135"/>
        <v>0.5</v>
      </c>
      <c r="U600" s="175">
        <v>0.4</v>
      </c>
      <c r="V600" s="78">
        <f t="shared" si="136"/>
        <v>0.4</v>
      </c>
      <c r="W600" s="646">
        <f t="shared" si="137"/>
        <v>-9.9999999999999978E-2</v>
      </c>
      <c r="X600" s="78"/>
      <c r="Y600" s="592"/>
      <c r="Z600" s="592"/>
      <c r="AA600" s="160">
        <f t="shared" si="144"/>
        <v>0</v>
      </c>
      <c r="AB600" s="78">
        <v>0</v>
      </c>
      <c r="AC600" s="654">
        <v>0</v>
      </c>
      <c r="AD600" s="160">
        <f t="shared" si="145"/>
        <v>0</v>
      </c>
      <c r="AE600" s="78"/>
      <c r="AF600" s="654"/>
      <c r="AG600" s="160">
        <f t="shared" si="146"/>
        <v>0</v>
      </c>
      <c r="AH600" s="78"/>
      <c r="AI600" s="654"/>
      <c r="AJ600" s="160">
        <f t="shared" si="147"/>
        <v>0</v>
      </c>
      <c r="AK600" s="78"/>
      <c r="AL600" s="654"/>
      <c r="AM600" s="78"/>
      <c r="AN600" s="587">
        <f t="shared" si="140"/>
        <v>0</v>
      </c>
    </row>
    <row r="601" spans="1:40" s="152" customFormat="1" ht="13.2" hidden="1" customHeight="1" x14ac:dyDescent="0.25">
      <c r="A601" s="78">
        <v>12</v>
      </c>
      <c r="B601" s="588" t="s">
        <v>908</v>
      </c>
      <c r="C601" s="593">
        <f t="shared" si="139"/>
        <v>1</v>
      </c>
      <c r="D601" s="78">
        <f t="shared" si="138"/>
        <v>1</v>
      </c>
      <c r="E601" s="78"/>
      <c r="F601" s="160">
        <f t="shared" si="141"/>
        <v>1</v>
      </c>
      <c r="G601" s="78"/>
      <c r="H601" s="78"/>
      <c r="I601" s="78"/>
      <c r="J601" s="78"/>
      <c r="K601" s="78">
        <v>1</v>
      </c>
      <c r="L601" s="78">
        <v>0</v>
      </c>
      <c r="M601" s="78"/>
      <c r="N601" s="78"/>
      <c r="O601" s="175">
        <v>0.1</v>
      </c>
      <c r="P601" s="78">
        <f t="shared" si="142"/>
        <v>0.1</v>
      </c>
      <c r="Q601" s="646">
        <f t="shared" si="143"/>
        <v>0.1</v>
      </c>
      <c r="R601" s="175">
        <v>0.5</v>
      </c>
      <c r="S601" s="78">
        <f t="shared" si="134"/>
        <v>0.5</v>
      </c>
      <c r="T601" s="646">
        <f t="shared" si="135"/>
        <v>0.5</v>
      </c>
      <c r="U601" s="175">
        <v>0.4</v>
      </c>
      <c r="V601" s="78">
        <f t="shared" si="136"/>
        <v>0.4</v>
      </c>
      <c r="W601" s="646">
        <f t="shared" si="137"/>
        <v>-9.9999999999999978E-2</v>
      </c>
      <c r="X601" s="78"/>
      <c r="Y601" s="592"/>
      <c r="Z601" s="592"/>
      <c r="AA601" s="160">
        <f t="shared" si="144"/>
        <v>0</v>
      </c>
      <c r="AB601" s="78">
        <v>0</v>
      </c>
      <c r="AC601" s="654">
        <v>0</v>
      </c>
      <c r="AD601" s="160">
        <f t="shared" si="145"/>
        <v>0</v>
      </c>
      <c r="AE601" s="78"/>
      <c r="AF601" s="654"/>
      <c r="AG601" s="160">
        <f t="shared" si="146"/>
        <v>0</v>
      </c>
      <c r="AH601" s="78"/>
      <c r="AI601" s="654"/>
      <c r="AJ601" s="160">
        <f t="shared" si="147"/>
        <v>0</v>
      </c>
      <c r="AK601" s="78"/>
      <c r="AL601" s="654"/>
      <c r="AM601" s="78"/>
      <c r="AN601" s="587">
        <f t="shared" si="140"/>
        <v>0</v>
      </c>
    </row>
    <row r="602" spans="1:40" s="152" customFormat="1" ht="13.2" hidden="1" customHeight="1" x14ac:dyDescent="0.25">
      <c r="A602" s="78">
        <v>13</v>
      </c>
      <c r="B602" s="588" t="s">
        <v>841</v>
      </c>
      <c r="C602" s="593">
        <f t="shared" si="139"/>
        <v>8</v>
      </c>
      <c r="D602" s="78">
        <f t="shared" si="138"/>
        <v>6</v>
      </c>
      <c r="E602" s="78">
        <v>2</v>
      </c>
      <c r="F602" s="160">
        <f t="shared" si="141"/>
        <v>4</v>
      </c>
      <c r="G602" s="78"/>
      <c r="H602" s="78"/>
      <c r="I602" s="78"/>
      <c r="J602" s="78"/>
      <c r="K602" s="78">
        <v>4</v>
      </c>
      <c r="L602" s="78">
        <v>0</v>
      </c>
      <c r="M602" s="78"/>
      <c r="N602" s="78"/>
      <c r="O602" s="175">
        <v>0.1</v>
      </c>
      <c r="P602" s="78">
        <f t="shared" si="142"/>
        <v>0.4</v>
      </c>
      <c r="Q602" s="646">
        <f t="shared" si="143"/>
        <v>0.4</v>
      </c>
      <c r="R602" s="175">
        <v>0.5</v>
      </c>
      <c r="S602" s="78">
        <f t="shared" si="134"/>
        <v>2</v>
      </c>
      <c r="T602" s="646">
        <f t="shared" si="135"/>
        <v>2</v>
      </c>
      <c r="U602" s="175">
        <v>0.4</v>
      </c>
      <c r="V602" s="78">
        <f t="shared" si="136"/>
        <v>1.6</v>
      </c>
      <c r="W602" s="646">
        <f t="shared" si="137"/>
        <v>-0.39999999999999991</v>
      </c>
      <c r="X602" s="78"/>
      <c r="Y602" s="592"/>
      <c r="Z602" s="592"/>
      <c r="AA602" s="160">
        <f t="shared" si="144"/>
        <v>0</v>
      </c>
      <c r="AB602" s="78">
        <v>0</v>
      </c>
      <c r="AC602" s="654">
        <v>0</v>
      </c>
      <c r="AD602" s="160">
        <f t="shared" si="145"/>
        <v>0</v>
      </c>
      <c r="AE602" s="78"/>
      <c r="AF602" s="654"/>
      <c r="AG602" s="160">
        <f t="shared" si="146"/>
        <v>0</v>
      </c>
      <c r="AH602" s="78"/>
      <c r="AI602" s="654"/>
      <c r="AJ602" s="160">
        <f t="shared" si="147"/>
        <v>0</v>
      </c>
      <c r="AK602" s="78"/>
      <c r="AL602" s="654"/>
      <c r="AM602" s="78"/>
      <c r="AN602" s="587">
        <f t="shared" si="140"/>
        <v>0</v>
      </c>
    </row>
    <row r="603" spans="1:40" s="152" customFormat="1" ht="13.2" hidden="1" customHeight="1" x14ac:dyDescent="0.25">
      <c r="A603" s="78">
        <v>14</v>
      </c>
      <c r="B603" s="588" t="s">
        <v>909</v>
      </c>
      <c r="C603" s="593">
        <f t="shared" si="139"/>
        <v>1</v>
      </c>
      <c r="D603" s="78">
        <f t="shared" si="138"/>
        <v>1</v>
      </c>
      <c r="E603" s="78"/>
      <c r="F603" s="160">
        <f t="shared" si="141"/>
        <v>1</v>
      </c>
      <c r="G603" s="78"/>
      <c r="H603" s="78"/>
      <c r="I603" s="78"/>
      <c r="J603" s="78"/>
      <c r="K603" s="78"/>
      <c r="L603" s="78">
        <v>1</v>
      </c>
      <c r="M603" s="78">
        <v>1</v>
      </c>
      <c r="N603" s="78"/>
      <c r="O603" s="175">
        <v>0.1</v>
      </c>
      <c r="P603" s="78">
        <f t="shared" si="142"/>
        <v>0.1</v>
      </c>
      <c r="Q603" s="646">
        <f t="shared" si="143"/>
        <v>0.1</v>
      </c>
      <c r="R603" s="175">
        <v>0.5</v>
      </c>
      <c r="S603" s="78">
        <f t="shared" si="134"/>
        <v>0.5</v>
      </c>
      <c r="T603" s="646">
        <f t="shared" si="135"/>
        <v>0.5</v>
      </c>
      <c r="U603" s="175">
        <v>0.4</v>
      </c>
      <c r="V603" s="78">
        <f t="shared" si="136"/>
        <v>0.4</v>
      </c>
      <c r="W603" s="646">
        <f t="shared" si="137"/>
        <v>0.9</v>
      </c>
      <c r="X603" s="175">
        <v>1</v>
      </c>
      <c r="Y603" s="592">
        <v>2</v>
      </c>
      <c r="Z603" s="592">
        <v>1</v>
      </c>
      <c r="AA603" s="160">
        <f t="shared" si="144"/>
        <v>0</v>
      </c>
      <c r="AB603" s="78">
        <v>0</v>
      </c>
      <c r="AC603" s="654">
        <v>0</v>
      </c>
      <c r="AD603" s="160">
        <f t="shared" si="145"/>
        <v>0</v>
      </c>
      <c r="AE603" s="78"/>
      <c r="AF603" s="654"/>
      <c r="AG603" s="160">
        <f t="shared" si="146"/>
        <v>0</v>
      </c>
      <c r="AH603" s="78"/>
      <c r="AI603" s="654"/>
      <c r="AJ603" s="160">
        <f t="shared" si="147"/>
        <v>0</v>
      </c>
      <c r="AK603" s="78"/>
      <c r="AL603" s="654"/>
      <c r="AM603" s="78"/>
      <c r="AN603" s="587">
        <f t="shared" si="140"/>
        <v>0</v>
      </c>
    </row>
    <row r="604" spans="1:40" s="152" customFormat="1" ht="13.2" hidden="1" customHeight="1" x14ac:dyDescent="0.25">
      <c r="A604" s="78">
        <v>15</v>
      </c>
      <c r="B604" s="588" t="s">
        <v>910</v>
      </c>
      <c r="C604" s="593">
        <f t="shared" si="139"/>
        <v>1</v>
      </c>
      <c r="D604" s="78">
        <f t="shared" si="138"/>
        <v>1</v>
      </c>
      <c r="E604" s="78"/>
      <c r="F604" s="160">
        <f t="shared" si="141"/>
        <v>1</v>
      </c>
      <c r="G604" s="78"/>
      <c r="H604" s="78"/>
      <c r="I604" s="78"/>
      <c r="J604" s="78"/>
      <c r="K604" s="78"/>
      <c r="L604" s="78">
        <v>1</v>
      </c>
      <c r="M604" s="78">
        <v>1</v>
      </c>
      <c r="N604" s="78"/>
      <c r="O604" s="175">
        <v>0.1</v>
      </c>
      <c r="P604" s="78">
        <f t="shared" si="142"/>
        <v>0.1</v>
      </c>
      <c r="Q604" s="646">
        <f t="shared" si="143"/>
        <v>0.1</v>
      </c>
      <c r="R604" s="175">
        <v>0.5</v>
      </c>
      <c r="S604" s="78">
        <f t="shared" si="134"/>
        <v>0.5</v>
      </c>
      <c r="T604" s="646">
        <f t="shared" si="135"/>
        <v>0.5</v>
      </c>
      <c r="U604" s="175">
        <v>0.4</v>
      </c>
      <c r="V604" s="78">
        <f t="shared" si="136"/>
        <v>0.4</v>
      </c>
      <c r="W604" s="646">
        <f t="shared" si="137"/>
        <v>0.9</v>
      </c>
      <c r="X604" s="175">
        <v>1</v>
      </c>
      <c r="Y604" s="592">
        <v>2</v>
      </c>
      <c r="Z604" s="592">
        <v>1</v>
      </c>
      <c r="AA604" s="160">
        <f t="shared" si="144"/>
        <v>0</v>
      </c>
      <c r="AB604" s="78">
        <v>0</v>
      </c>
      <c r="AC604" s="654">
        <v>0</v>
      </c>
      <c r="AD604" s="160">
        <f t="shared" si="145"/>
        <v>0</v>
      </c>
      <c r="AE604" s="78"/>
      <c r="AF604" s="654"/>
      <c r="AG604" s="160">
        <f t="shared" si="146"/>
        <v>0</v>
      </c>
      <c r="AH604" s="78"/>
      <c r="AI604" s="654"/>
      <c r="AJ604" s="160">
        <f t="shared" si="147"/>
        <v>0</v>
      </c>
      <c r="AK604" s="78"/>
      <c r="AL604" s="654"/>
      <c r="AM604" s="78"/>
      <c r="AN604" s="587">
        <f t="shared" si="140"/>
        <v>0</v>
      </c>
    </row>
    <row r="605" spans="1:40" s="152" customFormat="1" ht="13.2" hidden="1" customHeight="1" x14ac:dyDescent="0.25">
      <c r="A605" s="78">
        <v>16</v>
      </c>
      <c r="B605" s="588" t="s">
        <v>796</v>
      </c>
      <c r="C605" s="593">
        <f t="shared" si="139"/>
        <v>0</v>
      </c>
      <c r="D605" s="78">
        <f t="shared" si="138"/>
        <v>0</v>
      </c>
      <c r="E605" s="78"/>
      <c r="F605" s="160">
        <f t="shared" si="141"/>
        <v>0</v>
      </c>
      <c r="G605" s="78"/>
      <c r="H605" s="78"/>
      <c r="I605" s="78"/>
      <c r="J605" s="78"/>
      <c r="K605" s="78"/>
      <c r="L605" s="78">
        <v>0</v>
      </c>
      <c r="M605" s="78">
        <v>0</v>
      </c>
      <c r="N605" s="78"/>
      <c r="O605" s="175">
        <v>0.1</v>
      </c>
      <c r="P605" s="78">
        <f t="shared" si="142"/>
        <v>0</v>
      </c>
      <c r="Q605" s="646">
        <f t="shared" si="143"/>
        <v>0</v>
      </c>
      <c r="R605" s="175">
        <v>0.5</v>
      </c>
      <c r="S605" s="78">
        <f t="shared" si="134"/>
        <v>0</v>
      </c>
      <c r="T605" s="646">
        <f t="shared" si="135"/>
        <v>0</v>
      </c>
      <c r="U605" s="175">
        <v>0.4</v>
      </c>
      <c r="V605" s="78">
        <f t="shared" si="136"/>
        <v>0</v>
      </c>
      <c r="W605" s="646">
        <f t="shared" si="137"/>
        <v>0</v>
      </c>
      <c r="X605" s="78"/>
      <c r="Y605" s="592"/>
      <c r="Z605" s="592"/>
      <c r="AA605" s="160">
        <f t="shared" si="144"/>
        <v>0</v>
      </c>
      <c r="AB605" s="78">
        <v>0</v>
      </c>
      <c r="AC605" s="654">
        <v>0</v>
      </c>
      <c r="AD605" s="160">
        <f t="shared" si="145"/>
        <v>0</v>
      </c>
      <c r="AE605" s="78"/>
      <c r="AF605" s="654"/>
      <c r="AG605" s="160">
        <f t="shared" si="146"/>
        <v>0</v>
      </c>
      <c r="AH605" s="78"/>
      <c r="AI605" s="654"/>
      <c r="AJ605" s="160">
        <f t="shared" si="147"/>
        <v>0</v>
      </c>
      <c r="AK605" s="78"/>
      <c r="AL605" s="654"/>
      <c r="AM605" s="78"/>
      <c r="AN605" s="587">
        <f t="shared" si="140"/>
        <v>0</v>
      </c>
    </row>
    <row r="606" spans="1:40" s="152" customFormat="1" ht="13.2" hidden="1" customHeight="1" x14ac:dyDescent="0.25">
      <c r="A606" s="78">
        <v>17</v>
      </c>
      <c r="B606" s="588" t="s">
        <v>810</v>
      </c>
      <c r="C606" s="593">
        <f t="shared" si="139"/>
        <v>1</v>
      </c>
      <c r="D606" s="78">
        <f t="shared" si="138"/>
        <v>1</v>
      </c>
      <c r="E606" s="78"/>
      <c r="F606" s="160">
        <f t="shared" si="141"/>
        <v>1</v>
      </c>
      <c r="G606" s="78"/>
      <c r="H606" s="78"/>
      <c r="I606" s="78"/>
      <c r="J606" s="78"/>
      <c r="K606" s="78"/>
      <c r="L606" s="78">
        <v>1</v>
      </c>
      <c r="M606" s="78">
        <v>1</v>
      </c>
      <c r="N606" s="78"/>
      <c r="O606" s="175">
        <v>0.1</v>
      </c>
      <c r="P606" s="78">
        <f t="shared" si="142"/>
        <v>0.1</v>
      </c>
      <c r="Q606" s="646">
        <f t="shared" si="143"/>
        <v>0.1</v>
      </c>
      <c r="R606" s="175">
        <v>0.5</v>
      </c>
      <c r="S606" s="78">
        <f t="shared" si="134"/>
        <v>0.5</v>
      </c>
      <c r="T606" s="646">
        <f t="shared" si="135"/>
        <v>0.5</v>
      </c>
      <c r="U606" s="175">
        <v>0.4</v>
      </c>
      <c r="V606" s="78">
        <f t="shared" si="136"/>
        <v>0.4</v>
      </c>
      <c r="W606" s="646">
        <f t="shared" si="137"/>
        <v>0.9</v>
      </c>
      <c r="X606" s="175">
        <v>1</v>
      </c>
      <c r="Y606" s="592">
        <v>2</v>
      </c>
      <c r="Z606" s="592">
        <v>1</v>
      </c>
      <c r="AA606" s="160">
        <f t="shared" si="144"/>
        <v>0</v>
      </c>
      <c r="AB606" s="78">
        <v>0</v>
      </c>
      <c r="AC606" s="654">
        <v>0</v>
      </c>
      <c r="AD606" s="160">
        <f t="shared" si="145"/>
        <v>0</v>
      </c>
      <c r="AE606" s="78"/>
      <c r="AF606" s="654"/>
      <c r="AG606" s="160">
        <f t="shared" si="146"/>
        <v>0</v>
      </c>
      <c r="AH606" s="78"/>
      <c r="AI606" s="654"/>
      <c r="AJ606" s="160">
        <f t="shared" si="147"/>
        <v>0</v>
      </c>
      <c r="AK606" s="78"/>
      <c r="AL606" s="654"/>
      <c r="AM606" s="78"/>
      <c r="AN606" s="587">
        <f t="shared" si="140"/>
        <v>0</v>
      </c>
    </row>
    <row r="607" spans="1:40" s="152" customFormat="1" ht="13.2" hidden="1" customHeight="1" x14ac:dyDescent="0.25">
      <c r="A607" s="78">
        <v>18</v>
      </c>
      <c r="B607" s="588" t="s">
        <v>844</v>
      </c>
      <c r="C607" s="593">
        <f t="shared" si="139"/>
        <v>16</v>
      </c>
      <c r="D607" s="78">
        <f t="shared" si="138"/>
        <v>13</v>
      </c>
      <c r="E607" s="78">
        <v>3</v>
      </c>
      <c r="F607" s="160">
        <f t="shared" si="141"/>
        <v>10</v>
      </c>
      <c r="G607" s="78"/>
      <c r="H607" s="78"/>
      <c r="I607" s="78"/>
      <c r="J607" s="78"/>
      <c r="K607" s="78">
        <v>9</v>
      </c>
      <c r="L607" s="78">
        <v>1</v>
      </c>
      <c r="M607" s="78">
        <v>1</v>
      </c>
      <c r="N607" s="78"/>
      <c r="O607" s="175">
        <v>0.1</v>
      </c>
      <c r="P607" s="78">
        <f t="shared" si="142"/>
        <v>1</v>
      </c>
      <c r="Q607" s="646">
        <f t="shared" si="143"/>
        <v>1</v>
      </c>
      <c r="R607" s="175">
        <v>0.5</v>
      </c>
      <c r="S607" s="78">
        <f t="shared" si="134"/>
        <v>5</v>
      </c>
      <c r="T607" s="646">
        <f t="shared" si="135"/>
        <v>5</v>
      </c>
      <c r="U607" s="175">
        <v>0.4</v>
      </c>
      <c r="V607" s="78">
        <f t="shared" si="136"/>
        <v>4</v>
      </c>
      <c r="W607" s="646">
        <f t="shared" si="137"/>
        <v>0</v>
      </c>
      <c r="X607" s="175">
        <v>0.1</v>
      </c>
      <c r="Y607" s="75">
        <v>1.1000000000000001</v>
      </c>
      <c r="Z607" s="75">
        <v>0.10000000000000009</v>
      </c>
      <c r="AA607" s="160">
        <f t="shared" si="144"/>
        <v>0</v>
      </c>
      <c r="AB607" s="78">
        <v>0</v>
      </c>
      <c r="AC607" s="654">
        <v>0</v>
      </c>
      <c r="AD607" s="160">
        <f t="shared" si="145"/>
        <v>1</v>
      </c>
      <c r="AE607" s="78">
        <v>1</v>
      </c>
      <c r="AF607" s="654"/>
      <c r="AG607" s="160">
        <f t="shared" si="146"/>
        <v>0</v>
      </c>
      <c r="AH607" s="78"/>
      <c r="AI607" s="654"/>
      <c r="AJ607" s="160">
        <f t="shared" si="147"/>
        <v>0</v>
      </c>
      <c r="AK607" s="78"/>
      <c r="AL607" s="654"/>
      <c r="AM607" s="78"/>
      <c r="AN607" s="587">
        <f t="shared" si="140"/>
        <v>1</v>
      </c>
    </row>
    <row r="608" spans="1:40" s="152" customFormat="1" ht="66" x14ac:dyDescent="0.25">
      <c r="A608" s="78">
        <v>24</v>
      </c>
      <c r="B608" s="588" t="s">
        <v>1097</v>
      </c>
      <c r="C608" s="593">
        <v>289</v>
      </c>
      <c r="D608" s="78">
        <f t="shared" si="138"/>
        <v>216</v>
      </c>
      <c r="E608" s="78">
        <v>40</v>
      </c>
      <c r="F608" s="160">
        <f t="shared" si="141"/>
        <v>176</v>
      </c>
      <c r="G608" s="78">
        <v>0</v>
      </c>
      <c r="H608" s="78">
        <v>0</v>
      </c>
      <c r="I608" s="78"/>
      <c r="J608" s="78"/>
      <c r="K608" s="78">
        <v>101</v>
      </c>
      <c r="L608" s="78">
        <v>75</v>
      </c>
      <c r="M608" s="78">
        <v>74</v>
      </c>
      <c r="N608" s="78">
        <v>1</v>
      </c>
      <c r="O608" s="175">
        <v>0.1</v>
      </c>
      <c r="P608" s="78">
        <f t="shared" si="142"/>
        <v>17.600000000000001</v>
      </c>
      <c r="Q608" s="646">
        <f t="shared" si="143"/>
        <v>17.600000000000001</v>
      </c>
      <c r="R608" s="175">
        <v>0.5</v>
      </c>
      <c r="S608" s="78">
        <f t="shared" si="134"/>
        <v>88</v>
      </c>
      <c r="T608" s="646">
        <f t="shared" si="135"/>
        <v>88</v>
      </c>
      <c r="U608" s="175">
        <v>0.4</v>
      </c>
      <c r="V608" s="78">
        <f t="shared" si="136"/>
        <v>70.400000000000006</v>
      </c>
      <c r="W608" s="646">
        <f>V608-K608+T608-AF608</f>
        <v>55.400000000000006</v>
      </c>
      <c r="X608" s="605">
        <v>0.22868525896414343</v>
      </c>
      <c r="Y608" s="593">
        <v>57.4</v>
      </c>
      <c r="Z608" s="593">
        <v>-16.600000000000001</v>
      </c>
      <c r="AA608" s="160">
        <f t="shared" si="144"/>
        <v>0</v>
      </c>
      <c r="AB608" s="78">
        <v>0</v>
      </c>
      <c r="AC608" s="654">
        <v>0</v>
      </c>
      <c r="AD608" s="160">
        <f t="shared" si="145"/>
        <v>8</v>
      </c>
      <c r="AE608" s="593">
        <v>6</v>
      </c>
      <c r="AF608" s="657">
        <v>2</v>
      </c>
      <c r="AG608" s="160">
        <f t="shared" si="146"/>
        <v>4</v>
      </c>
      <c r="AH608" s="593">
        <v>0</v>
      </c>
      <c r="AI608" s="657">
        <v>4</v>
      </c>
      <c r="AJ608" s="160">
        <f t="shared" si="147"/>
        <v>0</v>
      </c>
      <c r="AK608" s="593">
        <v>0</v>
      </c>
      <c r="AL608" s="657">
        <v>0</v>
      </c>
      <c r="AM608" s="78"/>
      <c r="AN608" s="587">
        <f t="shared" si="140"/>
        <v>12</v>
      </c>
    </row>
    <row r="609" spans="1:40" s="152" customFormat="1" ht="13.2" hidden="1" customHeight="1" x14ac:dyDescent="0.25">
      <c r="A609" s="78">
        <v>1</v>
      </c>
      <c r="B609" s="588" t="s">
        <v>367</v>
      </c>
      <c r="C609" s="593">
        <f t="shared" si="139"/>
        <v>56</v>
      </c>
      <c r="D609" s="78">
        <f t="shared" si="138"/>
        <v>39</v>
      </c>
      <c r="E609" s="78">
        <v>17</v>
      </c>
      <c r="F609" s="160">
        <f t="shared" si="141"/>
        <v>22</v>
      </c>
      <c r="G609" s="75">
        <v>0</v>
      </c>
      <c r="H609" s="75">
        <v>0</v>
      </c>
      <c r="I609" s="75"/>
      <c r="J609" s="75"/>
      <c r="K609" s="75">
        <v>22</v>
      </c>
      <c r="L609" s="78">
        <v>0</v>
      </c>
      <c r="M609" s="75">
        <v>0</v>
      </c>
      <c r="N609" s="75">
        <v>0</v>
      </c>
      <c r="O609" s="175">
        <v>0.1</v>
      </c>
      <c r="P609" s="78">
        <f t="shared" si="142"/>
        <v>2.2000000000000002</v>
      </c>
      <c r="Q609" s="646">
        <f t="shared" si="143"/>
        <v>2.2000000000000002</v>
      </c>
      <c r="R609" s="175">
        <v>0.5</v>
      </c>
      <c r="S609" s="78">
        <f t="shared" si="134"/>
        <v>11</v>
      </c>
      <c r="T609" s="646">
        <f t="shared" si="135"/>
        <v>11</v>
      </c>
      <c r="U609" s="175">
        <v>0.4</v>
      </c>
      <c r="V609" s="78">
        <f t="shared" si="136"/>
        <v>8.8000000000000007</v>
      </c>
      <c r="W609" s="646">
        <f t="shared" si="137"/>
        <v>-2.1999999999999993</v>
      </c>
      <c r="X609" s="74">
        <v>0</v>
      </c>
      <c r="Y609" s="592">
        <v>0</v>
      </c>
      <c r="Z609" s="592">
        <v>0</v>
      </c>
      <c r="AA609" s="160">
        <f t="shared" si="144"/>
        <v>0</v>
      </c>
      <c r="AB609" s="78">
        <v>0</v>
      </c>
      <c r="AC609" s="654">
        <v>0</v>
      </c>
      <c r="AD609" s="160">
        <f t="shared" si="145"/>
        <v>3</v>
      </c>
      <c r="AE609" s="592">
        <v>3</v>
      </c>
      <c r="AF609" s="661"/>
      <c r="AG609" s="160">
        <f t="shared" si="146"/>
        <v>0</v>
      </c>
      <c r="AH609" s="592"/>
      <c r="AI609" s="661"/>
      <c r="AJ609" s="160">
        <f t="shared" si="147"/>
        <v>0</v>
      </c>
      <c r="AK609" s="593"/>
      <c r="AL609" s="657"/>
      <c r="AM609" s="78"/>
      <c r="AN609" s="587">
        <f t="shared" si="140"/>
        <v>3</v>
      </c>
    </row>
    <row r="610" spans="1:40" s="152" customFormat="1" ht="13.2" hidden="1" customHeight="1" x14ac:dyDescent="0.25">
      <c r="A610" s="78">
        <v>2</v>
      </c>
      <c r="B610" s="588" t="s">
        <v>752</v>
      </c>
      <c r="C610" s="593">
        <f t="shared" si="139"/>
        <v>5</v>
      </c>
      <c r="D610" s="78">
        <f t="shared" si="138"/>
        <v>4</v>
      </c>
      <c r="E610" s="78">
        <v>1</v>
      </c>
      <c r="F610" s="160">
        <f t="shared" si="141"/>
        <v>3</v>
      </c>
      <c r="G610" s="75">
        <v>0</v>
      </c>
      <c r="H610" s="75">
        <v>0</v>
      </c>
      <c r="I610" s="75"/>
      <c r="J610" s="75"/>
      <c r="K610" s="75">
        <v>3</v>
      </c>
      <c r="L610" s="78">
        <v>0</v>
      </c>
      <c r="M610" s="75">
        <v>0</v>
      </c>
      <c r="N610" s="75">
        <v>0</v>
      </c>
      <c r="O610" s="175">
        <v>0.1</v>
      </c>
      <c r="P610" s="78">
        <f t="shared" si="142"/>
        <v>0.30000000000000004</v>
      </c>
      <c r="Q610" s="646">
        <f t="shared" si="143"/>
        <v>0.30000000000000004</v>
      </c>
      <c r="R610" s="175">
        <v>0.5</v>
      </c>
      <c r="S610" s="78">
        <f t="shared" si="134"/>
        <v>1.5</v>
      </c>
      <c r="T610" s="646">
        <f t="shared" si="135"/>
        <v>1.5</v>
      </c>
      <c r="U610" s="175">
        <v>0.4</v>
      </c>
      <c r="V610" s="78">
        <f t="shared" si="136"/>
        <v>1.2000000000000002</v>
      </c>
      <c r="W610" s="646">
        <f t="shared" si="137"/>
        <v>-0.29999999999999982</v>
      </c>
      <c r="X610" s="74">
        <v>0</v>
      </c>
      <c r="Y610" s="592">
        <v>0</v>
      </c>
      <c r="Z610" s="592">
        <v>0</v>
      </c>
      <c r="AA610" s="160">
        <f t="shared" si="144"/>
        <v>0</v>
      </c>
      <c r="AB610" s="78">
        <v>0</v>
      </c>
      <c r="AC610" s="654">
        <v>0</v>
      </c>
      <c r="AD610" s="160">
        <f t="shared" si="145"/>
        <v>0</v>
      </c>
      <c r="AE610" s="592"/>
      <c r="AF610" s="661"/>
      <c r="AG610" s="160">
        <f t="shared" si="146"/>
        <v>0</v>
      </c>
      <c r="AH610" s="592"/>
      <c r="AI610" s="661"/>
      <c r="AJ610" s="160">
        <f t="shared" si="147"/>
        <v>0</v>
      </c>
      <c r="AK610" s="593"/>
      <c r="AL610" s="657"/>
      <c r="AM610" s="78"/>
      <c r="AN610" s="587">
        <f t="shared" si="140"/>
        <v>0</v>
      </c>
    </row>
    <row r="611" spans="1:40" s="152" customFormat="1" ht="13.2" hidden="1" customHeight="1" x14ac:dyDescent="0.25">
      <c r="A611" s="78">
        <v>3</v>
      </c>
      <c r="B611" s="588" t="s">
        <v>140</v>
      </c>
      <c r="C611" s="593">
        <f t="shared" si="139"/>
        <v>20</v>
      </c>
      <c r="D611" s="78">
        <f t="shared" si="138"/>
        <v>17</v>
      </c>
      <c r="E611" s="78">
        <v>3</v>
      </c>
      <c r="F611" s="160">
        <f t="shared" si="141"/>
        <v>14</v>
      </c>
      <c r="G611" s="75">
        <v>0</v>
      </c>
      <c r="H611" s="75">
        <v>0</v>
      </c>
      <c r="I611" s="75"/>
      <c r="J611" s="75"/>
      <c r="K611" s="75">
        <v>4</v>
      </c>
      <c r="L611" s="78">
        <v>10</v>
      </c>
      <c r="M611" s="75">
        <v>10</v>
      </c>
      <c r="N611" s="75">
        <v>0</v>
      </c>
      <c r="O611" s="175">
        <v>0.1</v>
      </c>
      <c r="P611" s="78">
        <f t="shared" si="142"/>
        <v>1.4000000000000001</v>
      </c>
      <c r="Q611" s="646">
        <f t="shared" si="143"/>
        <v>1.4000000000000001</v>
      </c>
      <c r="R611" s="175">
        <v>0.5</v>
      </c>
      <c r="S611" s="78">
        <f t="shared" si="134"/>
        <v>7</v>
      </c>
      <c r="T611" s="646">
        <f t="shared" si="135"/>
        <v>7</v>
      </c>
      <c r="U611" s="175">
        <v>0.4</v>
      </c>
      <c r="V611" s="78">
        <f t="shared" si="136"/>
        <v>5.6000000000000005</v>
      </c>
      <c r="W611" s="646">
        <f t="shared" si="137"/>
        <v>8.6000000000000014</v>
      </c>
      <c r="X611" s="74">
        <v>0.5</v>
      </c>
      <c r="Y611" s="592">
        <v>7</v>
      </c>
      <c r="Z611" s="592">
        <v>-3</v>
      </c>
      <c r="AA611" s="160">
        <f t="shared" si="144"/>
        <v>0</v>
      </c>
      <c r="AB611" s="78">
        <v>0</v>
      </c>
      <c r="AC611" s="654">
        <v>0</v>
      </c>
      <c r="AD611" s="160">
        <f t="shared" si="145"/>
        <v>1</v>
      </c>
      <c r="AE611" s="592">
        <v>1</v>
      </c>
      <c r="AF611" s="661"/>
      <c r="AG611" s="160">
        <f t="shared" si="146"/>
        <v>0</v>
      </c>
      <c r="AH611" s="592"/>
      <c r="AI611" s="661"/>
      <c r="AJ611" s="160">
        <f t="shared" si="147"/>
        <v>0</v>
      </c>
      <c r="AK611" s="593"/>
      <c r="AL611" s="657"/>
      <c r="AM611" s="78"/>
      <c r="AN611" s="587">
        <f t="shared" si="140"/>
        <v>1</v>
      </c>
    </row>
    <row r="612" spans="1:40" s="152" customFormat="1" ht="13.2" hidden="1" customHeight="1" x14ac:dyDescent="0.25">
      <c r="A612" s="78">
        <v>4</v>
      </c>
      <c r="B612" s="588" t="s">
        <v>151</v>
      </c>
      <c r="C612" s="593">
        <f t="shared" si="139"/>
        <v>104</v>
      </c>
      <c r="D612" s="78">
        <f t="shared" si="138"/>
        <v>95</v>
      </c>
      <c r="E612" s="78">
        <v>9</v>
      </c>
      <c r="F612" s="160">
        <f t="shared" si="141"/>
        <v>86</v>
      </c>
      <c r="G612" s="78">
        <v>0</v>
      </c>
      <c r="H612" s="78">
        <v>0</v>
      </c>
      <c r="I612" s="78"/>
      <c r="J612" s="78"/>
      <c r="K612" s="78">
        <v>44</v>
      </c>
      <c r="L612" s="78">
        <v>42</v>
      </c>
      <c r="M612" s="78">
        <v>42</v>
      </c>
      <c r="N612" s="78">
        <v>0</v>
      </c>
      <c r="O612" s="175">
        <v>0.1</v>
      </c>
      <c r="P612" s="78">
        <f t="shared" si="142"/>
        <v>8.6</v>
      </c>
      <c r="Q612" s="646">
        <f t="shared" si="143"/>
        <v>8.6</v>
      </c>
      <c r="R612" s="175">
        <v>0.5</v>
      </c>
      <c r="S612" s="78">
        <f t="shared" si="134"/>
        <v>43</v>
      </c>
      <c r="T612" s="646">
        <f t="shared" si="135"/>
        <v>43</v>
      </c>
      <c r="U612" s="175">
        <v>0.4</v>
      </c>
      <c r="V612" s="78">
        <f t="shared" si="136"/>
        <v>34.4</v>
      </c>
      <c r="W612" s="646">
        <f t="shared" si="137"/>
        <v>33.4</v>
      </c>
      <c r="X612" s="74">
        <v>0.4</v>
      </c>
      <c r="Y612" s="592">
        <v>34.4</v>
      </c>
      <c r="Z612" s="592">
        <v>-7.6000000000000014</v>
      </c>
      <c r="AA612" s="160">
        <f t="shared" si="144"/>
        <v>0</v>
      </c>
      <c r="AB612" s="78">
        <v>0</v>
      </c>
      <c r="AC612" s="654">
        <v>0</v>
      </c>
      <c r="AD612" s="160">
        <f t="shared" si="145"/>
        <v>0</v>
      </c>
      <c r="AE612" s="593"/>
      <c r="AF612" s="657"/>
      <c r="AG612" s="160">
        <f t="shared" si="146"/>
        <v>2</v>
      </c>
      <c r="AH612" s="593"/>
      <c r="AI612" s="657">
        <v>2</v>
      </c>
      <c r="AJ612" s="160">
        <f t="shared" si="147"/>
        <v>0</v>
      </c>
      <c r="AK612" s="593"/>
      <c r="AL612" s="657"/>
      <c r="AM612" s="78"/>
      <c r="AN612" s="587">
        <f t="shared" si="140"/>
        <v>2</v>
      </c>
    </row>
    <row r="613" spans="1:40" s="152" customFormat="1" ht="13.2" hidden="1" customHeight="1" x14ac:dyDescent="0.25">
      <c r="A613" s="78">
        <v>5</v>
      </c>
      <c r="B613" s="588" t="s">
        <v>790</v>
      </c>
      <c r="C613" s="593">
        <f t="shared" si="139"/>
        <v>14</v>
      </c>
      <c r="D613" s="78">
        <f t="shared" si="138"/>
        <v>13</v>
      </c>
      <c r="E613" s="78">
        <v>1</v>
      </c>
      <c r="F613" s="160">
        <f t="shared" si="141"/>
        <v>12</v>
      </c>
      <c r="G613" s="78">
        <v>0</v>
      </c>
      <c r="H613" s="78">
        <v>0</v>
      </c>
      <c r="I613" s="78"/>
      <c r="J613" s="78"/>
      <c r="K613" s="78">
        <v>4</v>
      </c>
      <c r="L613" s="78">
        <v>8</v>
      </c>
      <c r="M613" s="78">
        <v>8</v>
      </c>
      <c r="N613" s="78">
        <v>0</v>
      </c>
      <c r="O613" s="175">
        <v>0.1</v>
      </c>
      <c r="P613" s="78">
        <f t="shared" si="142"/>
        <v>1.2000000000000002</v>
      </c>
      <c r="Q613" s="646">
        <f t="shared" si="143"/>
        <v>1.2000000000000002</v>
      </c>
      <c r="R613" s="175">
        <v>0.5</v>
      </c>
      <c r="S613" s="78">
        <f t="shared" si="134"/>
        <v>6</v>
      </c>
      <c r="T613" s="646">
        <f t="shared" si="135"/>
        <v>6</v>
      </c>
      <c r="U613" s="175">
        <v>0.4</v>
      </c>
      <c r="V613" s="78">
        <f t="shared" si="136"/>
        <v>4.8000000000000007</v>
      </c>
      <c r="W613" s="646">
        <f t="shared" si="137"/>
        <v>6.8000000000000007</v>
      </c>
      <c r="X613" s="74">
        <v>0.5</v>
      </c>
      <c r="Y613" s="592">
        <v>6</v>
      </c>
      <c r="Z613" s="592">
        <v>-2</v>
      </c>
      <c r="AA613" s="160">
        <f t="shared" si="144"/>
        <v>0</v>
      </c>
      <c r="AB613" s="78">
        <v>0</v>
      </c>
      <c r="AC613" s="654">
        <v>0</v>
      </c>
      <c r="AD613" s="160">
        <f t="shared" si="145"/>
        <v>0</v>
      </c>
      <c r="AE613" s="593"/>
      <c r="AF613" s="657"/>
      <c r="AG613" s="160">
        <f t="shared" si="146"/>
        <v>0</v>
      </c>
      <c r="AH613" s="593"/>
      <c r="AI613" s="657"/>
      <c r="AJ613" s="160">
        <f t="shared" si="147"/>
        <v>0</v>
      </c>
      <c r="AK613" s="593"/>
      <c r="AL613" s="657"/>
      <c r="AM613" s="78"/>
      <c r="AN613" s="587">
        <f t="shared" si="140"/>
        <v>0</v>
      </c>
    </row>
    <row r="614" spans="1:40" s="152" customFormat="1" ht="13.2" hidden="1" customHeight="1" x14ac:dyDescent="0.25">
      <c r="A614" s="78">
        <v>6</v>
      </c>
      <c r="B614" s="588" t="s">
        <v>749</v>
      </c>
      <c r="C614" s="593">
        <f t="shared" si="139"/>
        <v>14</v>
      </c>
      <c r="D614" s="78">
        <f t="shared" si="138"/>
        <v>12</v>
      </c>
      <c r="E614" s="78">
        <v>2</v>
      </c>
      <c r="F614" s="160">
        <f t="shared" si="141"/>
        <v>10</v>
      </c>
      <c r="G614" s="78">
        <v>0</v>
      </c>
      <c r="H614" s="78">
        <v>0</v>
      </c>
      <c r="I614" s="78"/>
      <c r="J614" s="78"/>
      <c r="K614" s="78">
        <v>3</v>
      </c>
      <c r="L614" s="78">
        <v>7</v>
      </c>
      <c r="M614" s="78">
        <v>7</v>
      </c>
      <c r="N614" s="78">
        <v>0</v>
      </c>
      <c r="O614" s="175">
        <v>0.1</v>
      </c>
      <c r="P614" s="78">
        <f t="shared" si="142"/>
        <v>1</v>
      </c>
      <c r="Q614" s="646">
        <f t="shared" si="143"/>
        <v>1</v>
      </c>
      <c r="R614" s="175">
        <v>0.5</v>
      </c>
      <c r="S614" s="78">
        <f t="shared" si="134"/>
        <v>5</v>
      </c>
      <c r="T614" s="646">
        <f t="shared" si="135"/>
        <v>5</v>
      </c>
      <c r="U614" s="175">
        <v>0.4</v>
      </c>
      <c r="V614" s="78">
        <f t="shared" si="136"/>
        <v>4</v>
      </c>
      <c r="W614" s="646">
        <f t="shared" si="137"/>
        <v>6</v>
      </c>
      <c r="X614" s="74">
        <v>0.5</v>
      </c>
      <c r="Y614" s="592">
        <v>5</v>
      </c>
      <c r="Z614" s="592">
        <v>-2</v>
      </c>
      <c r="AA614" s="160">
        <f t="shared" si="144"/>
        <v>0</v>
      </c>
      <c r="AB614" s="78">
        <v>0</v>
      </c>
      <c r="AC614" s="654">
        <v>0</v>
      </c>
      <c r="AD614" s="160">
        <f t="shared" si="145"/>
        <v>0</v>
      </c>
      <c r="AE614" s="593"/>
      <c r="AF614" s="657"/>
      <c r="AG614" s="160">
        <f t="shared" si="146"/>
        <v>0</v>
      </c>
      <c r="AH614" s="593"/>
      <c r="AI614" s="657"/>
      <c r="AJ614" s="160">
        <f t="shared" si="147"/>
        <v>0</v>
      </c>
      <c r="AK614" s="593"/>
      <c r="AL614" s="657"/>
      <c r="AM614" s="78"/>
      <c r="AN614" s="587">
        <f t="shared" si="140"/>
        <v>0</v>
      </c>
    </row>
    <row r="615" spans="1:40" s="152" customFormat="1" ht="13.2" hidden="1" customHeight="1" x14ac:dyDescent="0.25">
      <c r="A615" s="78">
        <v>7</v>
      </c>
      <c r="B615" s="588" t="s">
        <v>754</v>
      </c>
      <c r="C615" s="593">
        <f t="shared" si="139"/>
        <v>0</v>
      </c>
      <c r="D615" s="78">
        <f t="shared" si="138"/>
        <v>0</v>
      </c>
      <c r="E615" s="78">
        <v>0</v>
      </c>
      <c r="F615" s="160">
        <f t="shared" si="141"/>
        <v>0</v>
      </c>
      <c r="G615" s="78">
        <v>0</v>
      </c>
      <c r="H615" s="78">
        <v>0</v>
      </c>
      <c r="I615" s="78"/>
      <c r="J615" s="78"/>
      <c r="K615" s="78">
        <v>0</v>
      </c>
      <c r="L615" s="78">
        <v>0</v>
      </c>
      <c r="M615" s="78">
        <v>0</v>
      </c>
      <c r="N615" s="78">
        <v>0</v>
      </c>
      <c r="O615" s="175">
        <v>0.1</v>
      </c>
      <c r="P615" s="78">
        <f t="shared" si="142"/>
        <v>0</v>
      </c>
      <c r="Q615" s="646">
        <f t="shared" si="143"/>
        <v>0</v>
      </c>
      <c r="R615" s="175">
        <v>0.5</v>
      </c>
      <c r="S615" s="78">
        <f t="shared" si="134"/>
        <v>0</v>
      </c>
      <c r="T615" s="646">
        <f t="shared" si="135"/>
        <v>0</v>
      </c>
      <c r="U615" s="175">
        <v>0.4</v>
      </c>
      <c r="V615" s="78">
        <f t="shared" si="136"/>
        <v>0</v>
      </c>
      <c r="W615" s="646">
        <f t="shared" si="137"/>
        <v>0</v>
      </c>
      <c r="X615" s="74">
        <v>0.5</v>
      </c>
      <c r="Y615" s="592">
        <v>0</v>
      </c>
      <c r="Z615" s="592">
        <v>0</v>
      </c>
      <c r="AA615" s="160">
        <f t="shared" si="144"/>
        <v>0</v>
      </c>
      <c r="AB615" s="78">
        <v>0</v>
      </c>
      <c r="AC615" s="654">
        <v>0</v>
      </c>
      <c r="AD615" s="160">
        <f t="shared" si="145"/>
        <v>0</v>
      </c>
      <c r="AE615" s="593"/>
      <c r="AF615" s="657"/>
      <c r="AG615" s="160">
        <f t="shared" si="146"/>
        <v>0</v>
      </c>
      <c r="AH615" s="593"/>
      <c r="AI615" s="657"/>
      <c r="AJ615" s="160">
        <f t="shared" si="147"/>
        <v>0</v>
      </c>
      <c r="AK615" s="593"/>
      <c r="AL615" s="657"/>
      <c r="AM615" s="78"/>
      <c r="AN615" s="587">
        <f t="shared" si="140"/>
        <v>0</v>
      </c>
    </row>
    <row r="616" spans="1:40" s="152" customFormat="1" ht="13.2" hidden="1" customHeight="1" x14ac:dyDescent="0.25">
      <c r="A616" s="78">
        <v>8</v>
      </c>
      <c r="B616" s="588" t="s">
        <v>727</v>
      </c>
      <c r="C616" s="593">
        <f t="shared" si="139"/>
        <v>7</v>
      </c>
      <c r="D616" s="78">
        <f t="shared" si="138"/>
        <v>5</v>
      </c>
      <c r="E616" s="78">
        <v>2</v>
      </c>
      <c r="F616" s="160">
        <f t="shared" si="141"/>
        <v>3</v>
      </c>
      <c r="G616" s="78">
        <v>0</v>
      </c>
      <c r="H616" s="78">
        <v>0</v>
      </c>
      <c r="I616" s="78"/>
      <c r="J616" s="78"/>
      <c r="K616" s="78">
        <v>3</v>
      </c>
      <c r="L616" s="78">
        <v>0</v>
      </c>
      <c r="M616" s="78">
        <v>0</v>
      </c>
      <c r="N616" s="78">
        <v>0</v>
      </c>
      <c r="O616" s="175">
        <v>0.1</v>
      </c>
      <c r="P616" s="78">
        <f t="shared" si="142"/>
        <v>0.30000000000000004</v>
      </c>
      <c r="Q616" s="646">
        <f t="shared" si="143"/>
        <v>0.30000000000000004</v>
      </c>
      <c r="R616" s="175">
        <v>0.5</v>
      </c>
      <c r="S616" s="78">
        <f t="shared" si="134"/>
        <v>1.5</v>
      </c>
      <c r="T616" s="646">
        <f t="shared" si="135"/>
        <v>1.5</v>
      </c>
      <c r="U616" s="175">
        <v>0.4</v>
      </c>
      <c r="V616" s="78">
        <f t="shared" si="136"/>
        <v>1.2000000000000002</v>
      </c>
      <c r="W616" s="646">
        <f t="shared" si="137"/>
        <v>-0.29999999999999982</v>
      </c>
      <c r="X616" s="74">
        <v>0</v>
      </c>
      <c r="Y616" s="592">
        <v>0</v>
      </c>
      <c r="Z616" s="592">
        <v>0</v>
      </c>
      <c r="AA616" s="160">
        <f t="shared" si="144"/>
        <v>0</v>
      </c>
      <c r="AB616" s="78">
        <v>0</v>
      </c>
      <c r="AC616" s="654">
        <v>0</v>
      </c>
      <c r="AD616" s="160">
        <f t="shared" si="145"/>
        <v>0</v>
      </c>
      <c r="AE616" s="593"/>
      <c r="AF616" s="657"/>
      <c r="AG616" s="160">
        <f t="shared" si="146"/>
        <v>0</v>
      </c>
      <c r="AH616" s="593"/>
      <c r="AI616" s="657"/>
      <c r="AJ616" s="160">
        <f t="shared" si="147"/>
        <v>0</v>
      </c>
      <c r="AK616" s="593"/>
      <c r="AL616" s="657"/>
      <c r="AM616" s="78"/>
      <c r="AN616" s="587">
        <f t="shared" si="140"/>
        <v>0</v>
      </c>
    </row>
    <row r="617" spans="1:40" s="152" customFormat="1" ht="13.2" hidden="1" customHeight="1" x14ac:dyDescent="0.25">
      <c r="A617" s="78">
        <v>9</v>
      </c>
      <c r="B617" s="588" t="s">
        <v>803</v>
      </c>
      <c r="C617" s="593">
        <f t="shared" si="139"/>
        <v>4</v>
      </c>
      <c r="D617" s="78">
        <f t="shared" si="138"/>
        <v>4</v>
      </c>
      <c r="E617" s="78">
        <v>0</v>
      </c>
      <c r="F617" s="160">
        <f t="shared" si="141"/>
        <v>4</v>
      </c>
      <c r="G617" s="78">
        <v>0</v>
      </c>
      <c r="H617" s="78">
        <v>0</v>
      </c>
      <c r="I617" s="78"/>
      <c r="J617" s="78"/>
      <c r="K617" s="78">
        <v>0</v>
      </c>
      <c r="L617" s="78">
        <v>4</v>
      </c>
      <c r="M617" s="78">
        <v>4</v>
      </c>
      <c r="N617" s="78">
        <v>0</v>
      </c>
      <c r="O617" s="175">
        <v>0.1</v>
      </c>
      <c r="P617" s="78">
        <f t="shared" si="142"/>
        <v>0.4</v>
      </c>
      <c r="Q617" s="646">
        <f t="shared" si="143"/>
        <v>0.4</v>
      </c>
      <c r="R617" s="175">
        <v>0.5</v>
      </c>
      <c r="S617" s="78">
        <f t="shared" si="134"/>
        <v>2</v>
      </c>
      <c r="T617" s="646">
        <f t="shared" si="135"/>
        <v>2</v>
      </c>
      <c r="U617" s="175">
        <v>0.4</v>
      </c>
      <c r="V617" s="78">
        <f t="shared" si="136"/>
        <v>1.6</v>
      </c>
      <c r="W617" s="646">
        <f t="shared" si="137"/>
        <v>3.6</v>
      </c>
      <c r="X617" s="74">
        <v>1</v>
      </c>
      <c r="Y617" s="592">
        <v>4</v>
      </c>
      <c r="Z617" s="592">
        <v>0</v>
      </c>
      <c r="AA617" s="160">
        <f t="shared" si="144"/>
        <v>0</v>
      </c>
      <c r="AB617" s="78">
        <v>0</v>
      </c>
      <c r="AC617" s="654">
        <v>0</v>
      </c>
      <c r="AD617" s="160">
        <f t="shared" si="145"/>
        <v>0</v>
      </c>
      <c r="AE617" s="593"/>
      <c r="AF617" s="657"/>
      <c r="AG617" s="160">
        <f t="shared" si="146"/>
        <v>0</v>
      </c>
      <c r="AH617" s="593"/>
      <c r="AI617" s="657"/>
      <c r="AJ617" s="160">
        <f t="shared" si="147"/>
        <v>0</v>
      </c>
      <c r="AK617" s="593"/>
      <c r="AL617" s="657"/>
      <c r="AM617" s="78"/>
      <c r="AN617" s="587">
        <f t="shared" si="140"/>
        <v>0</v>
      </c>
    </row>
    <row r="618" spans="1:40" s="152" customFormat="1" ht="13.2" hidden="1" customHeight="1" x14ac:dyDescent="0.25">
      <c r="A618" s="78">
        <v>10</v>
      </c>
      <c r="B618" s="588" t="s">
        <v>824</v>
      </c>
      <c r="C618" s="593">
        <f t="shared" si="139"/>
        <v>9</v>
      </c>
      <c r="D618" s="78">
        <f t="shared" si="138"/>
        <v>7</v>
      </c>
      <c r="E618" s="78">
        <v>2</v>
      </c>
      <c r="F618" s="160">
        <f t="shared" si="141"/>
        <v>5</v>
      </c>
      <c r="G618" s="78">
        <v>0</v>
      </c>
      <c r="H618" s="78">
        <v>0</v>
      </c>
      <c r="I618" s="78"/>
      <c r="J618" s="78"/>
      <c r="K618" s="78">
        <v>2</v>
      </c>
      <c r="L618" s="78">
        <v>3</v>
      </c>
      <c r="M618" s="78">
        <v>3</v>
      </c>
      <c r="N618" s="78">
        <v>0</v>
      </c>
      <c r="O618" s="175">
        <v>0.1</v>
      </c>
      <c r="P618" s="78">
        <f t="shared" si="142"/>
        <v>0.5</v>
      </c>
      <c r="Q618" s="646">
        <f t="shared" si="143"/>
        <v>0.5</v>
      </c>
      <c r="R618" s="175">
        <v>0.5</v>
      </c>
      <c r="S618" s="78">
        <f t="shared" si="134"/>
        <v>2.5</v>
      </c>
      <c r="T618" s="646">
        <f t="shared" si="135"/>
        <v>2.5</v>
      </c>
      <c r="U618" s="175">
        <v>0.4</v>
      </c>
      <c r="V618" s="78">
        <f t="shared" si="136"/>
        <v>2</v>
      </c>
      <c r="W618" s="646">
        <f t="shared" si="137"/>
        <v>2.5</v>
      </c>
      <c r="X618" s="74">
        <v>0.2</v>
      </c>
      <c r="Y618" s="592">
        <v>1</v>
      </c>
      <c r="Z618" s="592">
        <v>-2</v>
      </c>
      <c r="AA618" s="160">
        <f t="shared" si="144"/>
        <v>0</v>
      </c>
      <c r="AB618" s="78">
        <v>0</v>
      </c>
      <c r="AC618" s="654">
        <v>0</v>
      </c>
      <c r="AD618" s="160">
        <f t="shared" si="145"/>
        <v>0</v>
      </c>
      <c r="AE618" s="593"/>
      <c r="AF618" s="657"/>
      <c r="AG618" s="160">
        <f t="shared" si="146"/>
        <v>2</v>
      </c>
      <c r="AH618" s="593"/>
      <c r="AI618" s="657">
        <v>2</v>
      </c>
      <c r="AJ618" s="160">
        <f t="shared" si="147"/>
        <v>0</v>
      </c>
      <c r="AK618" s="593"/>
      <c r="AL618" s="657"/>
      <c r="AM618" s="78"/>
      <c r="AN618" s="587">
        <f t="shared" si="140"/>
        <v>2</v>
      </c>
    </row>
    <row r="619" spans="1:40" s="152" customFormat="1" ht="13.2" hidden="1" customHeight="1" x14ac:dyDescent="0.25">
      <c r="A619" s="78">
        <v>11</v>
      </c>
      <c r="B619" s="588" t="s">
        <v>728</v>
      </c>
      <c r="C619" s="593">
        <f t="shared" si="139"/>
        <v>1</v>
      </c>
      <c r="D619" s="78">
        <f t="shared" si="138"/>
        <v>1</v>
      </c>
      <c r="E619" s="78">
        <v>0</v>
      </c>
      <c r="F619" s="160">
        <f t="shared" si="141"/>
        <v>1</v>
      </c>
      <c r="G619" s="78">
        <v>0</v>
      </c>
      <c r="H619" s="78">
        <v>0</v>
      </c>
      <c r="I619" s="78"/>
      <c r="J619" s="78"/>
      <c r="K619" s="78">
        <v>1</v>
      </c>
      <c r="L619" s="78">
        <v>0</v>
      </c>
      <c r="M619" s="78">
        <v>0</v>
      </c>
      <c r="N619" s="78">
        <v>0</v>
      </c>
      <c r="O619" s="175">
        <v>0.1</v>
      </c>
      <c r="P619" s="78">
        <f t="shared" si="142"/>
        <v>0.1</v>
      </c>
      <c r="Q619" s="646">
        <f t="shared" si="143"/>
        <v>0.1</v>
      </c>
      <c r="R619" s="175">
        <v>0.5</v>
      </c>
      <c r="S619" s="78">
        <f t="shared" si="134"/>
        <v>0.5</v>
      </c>
      <c r="T619" s="646">
        <f t="shared" si="135"/>
        <v>0.5</v>
      </c>
      <c r="U619" s="175">
        <v>0.4</v>
      </c>
      <c r="V619" s="78">
        <f t="shared" si="136"/>
        <v>0.4</v>
      </c>
      <c r="W619" s="646">
        <f t="shared" si="137"/>
        <v>-9.9999999999999978E-2</v>
      </c>
      <c r="X619" s="74">
        <v>0</v>
      </c>
      <c r="Y619" s="592">
        <v>0</v>
      </c>
      <c r="Z619" s="592">
        <v>0</v>
      </c>
      <c r="AA619" s="160">
        <f t="shared" si="144"/>
        <v>0</v>
      </c>
      <c r="AB619" s="78">
        <v>0</v>
      </c>
      <c r="AC619" s="654">
        <v>0</v>
      </c>
      <c r="AD619" s="160">
        <f t="shared" si="145"/>
        <v>0</v>
      </c>
      <c r="AE619" s="593"/>
      <c r="AF619" s="657"/>
      <c r="AG619" s="160">
        <f t="shared" si="146"/>
        <v>0</v>
      </c>
      <c r="AH619" s="593"/>
      <c r="AI619" s="657"/>
      <c r="AJ619" s="160">
        <f t="shared" si="147"/>
        <v>0</v>
      </c>
      <c r="AK619" s="593"/>
      <c r="AL619" s="657"/>
      <c r="AM619" s="78"/>
      <c r="AN619" s="587">
        <f t="shared" si="140"/>
        <v>0</v>
      </c>
    </row>
    <row r="620" spans="1:40" s="152" customFormat="1" ht="13.2" hidden="1" customHeight="1" x14ac:dyDescent="0.25">
      <c r="A620" s="78">
        <v>12</v>
      </c>
      <c r="B620" s="588" t="s">
        <v>739</v>
      </c>
      <c r="C620" s="593">
        <f t="shared" si="139"/>
        <v>0</v>
      </c>
      <c r="D620" s="78">
        <f t="shared" si="138"/>
        <v>0</v>
      </c>
      <c r="E620" s="78">
        <v>0</v>
      </c>
      <c r="F620" s="160">
        <f t="shared" si="141"/>
        <v>0</v>
      </c>
      <c r="G620" s="78">
        <v>0</v>
      </c>
      <c r="H620" s="78">
        <v>0</v>
      </c>
      <c r="I620" s="78"/>
      <c r="J620" s="78"/>
      <c r="K620" s="78">
        <v>0</v>
      </c>
      <c r="L620" s="78">
        <v>0</v>
      </c>
      <c r="M620" s="78">
        <v>0</v>
      </c>
      <c r="N620" s="78">
        <v>0</v>
      </c>
      <c r="O620" s="175">
        <v>0.1</v>
      </c>
      <c r="P620" s="78">
        <f t="shared" si="142"/>
        <v>0</v>
      </c>
      <c r="Q620" s="646">
        <f t="shared" si="143"/>
        <v>0</v>
      </c>
      <c r="R620" s="175">
        <v>0.5</v>
      </c>
      <c r="S620" s="78">
        <f t="shared" si="134"/>
        <v>0</v>
      </c>
      <c r="T620" s="646">
        <f t="shared" si="135"/>
        <v>0</v>
      </c>
      <c r="U620" s="175">
        <v>0.4</v>
      </c>
      <c r="V620" s="78">
        <f t="shared" si="136"/>
        <v>0</v>
      </c>
      <c r="W620" s="646">
        <f t="shared" si="137"/>
        <v>0</v>
      </c>
      <c r="X620" s="74">
        <v>0.5</v>
      </c>
      <c r="Y620" s="592">
        <v>0</v>
      </c>
      <c r="Z620" s="592">
        <v>0</v>
      </c>
      <c r="AA620" s="160">
        <f t="shared" si="144"/>
        <v>0</v>
      </c>
      <c r="AB620" s="78">
        <v>0</v>
      </c>
      <c r="AC620" s="654">
        <v>0</v>
      </c>
      <c r="AD620" s="160">
        <f t="shared" si="145"/>
        <v>0</v>
      </c>
      <c r="AE620" s="593"/>
      <c r="AF620" s="657"/>
      <c r="AG620" s="160">
        <f t="shared" si="146"/>
        <v>0</v>
      </c>
      <c r="AH620" s="593"/>
      <c r="AI620" s="657"/>
      <c r="AJ620" s="160">
        <f t="shared" si="147"/>
        <v>0</v>
      </c>
      <c r="AK620" s="593"/>
      <c r="AL620" s="657"/>
      <c r="AM620" s="78"/>
      <c r="AN620" s="587">
        <f t="shared" si="140"/>
        <v>0</v>
      </c>
    </row>
    <row r="621" spans="1:40" s="152" customFormat="1" ht="26.4" hidden="1" customHeight="1" x14ac:dyDescent="0.25">
      <c r="A621" s="78">
        <v>13</v>
      </c>
      <c r="B621" s="588" t="s">
        <v>911</v>
      </c>
      <c r="C621" s="593">
        <f t="shared" si="139"/>
        <v>0</v>
      </c>
      <c r="D621" s="78">
        <f t="shared" si="138"/>
        <v>0</v>
      </c>
      <c r="E621" s="78">
        <v>0</v>
      </c>
      <c r="F621" s="160">
        <f t="shared" si="141"/>
        <v>0</v>
      </c>
      <c r="G621" s="78">
        <v>0</v>
      </c>
      <c r="H621" s="78">
        <v>0</v>
      </c>
      <c r="I621" s="78"/>
      <c r="J621" s="78"/>
      <c r="K621" s="78">
        <v>0</v>
      </c>
      <c r="L621" s="78">
        <v>0</v>
      </c>
      <c r="M621" s="78">
        <v>0</v>
      </c>
      <c r="N621" s="78">
        <v>0</v>
      </c>
      <c r="O621" s="175">
        <v>0.1</v>
      </c>
      <c r="P621" s="78">
        <f t="shared" si="142"/>
        <v>0</v>
      </c>
      <c r="Q621" s="646">
        <f t="shared" si="143"/>
        <v>0</v>
      </c>
      <c r="R621" s="175">
        <v>0.5</v>
      </c>
      <c r="S621" s="78">
        <f t="shared" si="134"/>
        <v>0</v>
      </c>
      <c r="T621" s="646">
        <f t="shared" si="135"/>
        <v>0</v>
      </c>
      <c r="U621" s="175">
        <v>0.4</v>
      </c>
      <c r="V621" s="78">
        <f t="shared" si="136"/>
        <v>0</v>
      </c>
      <c r="W621" s="646">
        <f t="shared" si="137"/>
        <v>0</v>
      </c>
      <c r="X621" s="74">
        <v>0</v>
      </c>
      <c r="Y621" s="592">
        <v>0</v>
      </c>
      <c r="Z621" s="592">
        <v>0</v>
      </c>
      <c r="AA621" s="160">
        <f t="shared" si="144"/>
        <v>0</v>
      </c>
      <c r="AB621" s="78">
        <v>0</v>
      </c>
      <c r="AC621" s="654">
        <v>0</v>
      </c>
      <c r="AD621" s="160">
        <f t="shared" si="145"/>
        <v>0</v>
      </c>
      <c r="AE621" s="593"/>
      <c r="AF621" s="657"/>
      <c r="AG621" s="160">
        <f t="shared" si="146"/>
        <v>0</v>
      </c>
      <c r="AH621" s="593"/>
      <c r="AI621" s="657"/>
      <c r="AJ621" s="160">
        <f t="shared" si="147"/>
        <v>0</v>
      </c>
      <c r="AK621" s="593"/>
      <c r="AL621" s="657"/>
      <c r="AM621" s="78"/>
      <c r="AN621" s="587">
        <f t="shared" si="140"/>
        <v>0</v>
      </c>
    </row>
    <row r="622" spans="1:40" s="152" customFormat="1" ht="13.2" hidden="1" customHeight="1" x14ac:dyDescent="0.25">
      <c r="A622" s="78">
        <v>14</v>
      </c>
      <c r="B622" s="588" t="s">
        <v>738</v>
      </c>
      <c r="C622" s="593">
        <f t="shared" si="139"/>
        <v>0</v>
      </c>
      <c r="D622" s="78">
        <f t="shared" si="138"/>
        <v>0</v>
      </c>
      <c r="E622" s="78">
        <v>0</v>
      </c>
      <c r="F622" s="160">
        <f t="shared" si="141"/>
        <v>0</v>
      </c>
      <c r="G622" s="78">
        <v>0</v>
      </c>
      <c r="H622" s="78">
        <v>0</v>
      </c>
      <c r="I622" s="78"/>
      <c r="J622" s="78"/>
      <c r="K622" s="78">
        <v>0</v>
      </c>
      <c r="L622" s="78">
        <v>0</v>
      </c>
      <c r="M622" s="78">
        <v>0</v>
      </c>
      <c r="N622" s="78">
        <v>0</v>
      </c>
      <c r="O622" s="175">
        <v>0.1</v>
      </c>
      <c r="P622" s="78">
        <f t="shared" si="142"/>
        <v>0</v>
      </c>
      <c r="Q622" s="646">
        <f t="shared" si="143"/>
        <v>0</v>
      </c>
      <c r="R622" s="175">
        <v>0.5</v>
      </c>
      <c r="S622" s="78">
        <f t="shared" si="134"/>
        <v>0</v>
      </c>
      <c r="T622" s="646">
        <f t="shared" si="135"/>
        <v>0</v>
      </c>
      <c r="U622" s="175">
        <v>0.4</v>
      </c>
      <c r="V622" s="78">
        <f t="shared" si="136"/>
        <v>0</v>
      </c>
      <c r="W622" s="646">
        <f t="shared" si="137"/>
        <v>0</v>
      </c>
      <c r="X622" s="74">
        <v>1</v>
      </c>
      <c r="Y622" s="592">
        <v>0</v>
      </c>
      <c r="Z622" s="592">
        <v>0</v>
      </c>
      <c r="AA622" s="160">
        <f t="shared" si="144"/>
        <v>0</v>
      </c>
      <c r="AB622" s="78">
        <v>0</v>
      </c>
      <c r="AC622" s="654">
        <v>0</v>
      </c>
      <c r="AD622" s="160">
        <f t="shared" si="145"/>
        <v>0</v>
      </c>
      <c r="AE622" s="593"/>
      <c r="AF622" s="657"/>
      <c r="AG622" s="160">
        <f t="shared" si="146"/>
        <v>0</v>
      </c>
      <c r="AH622" s="593"/>
      <c r="AI622" s="657"/>
      <c r="AJ622" s="160">
        <f t="shared" si="147"/>
        <v>0</v>
      </c>
      <c r="AK622" s="593"/>
      <c r="AL622" s="657"/>
      <c r="AM622" s="78"/>
      <c r="AN622" s="587">
        <f t="shared" si="140"/>
        <v>0</v>
      </c>
    </row>
    <row r="623" spans="1:40" s="152" customFormat="1" ht="13.2" hidden="1" customHeight="1" x14ac:dyDescent="0.25">
      <c r="A623" s="78">
        <v>15</v>
      </c>
      <c r="B623" s="588" t="s">
        <v>726</v>
      </c>
      <c r="C623" s="593">
        <f t="shared" si="139"/>
        <v>3</v>
      </c>
      <c r="D623" s="78">
        <f t="shared" si="138"/>
        <v>3</v>
      </c>
      <c r="E623" s="78">
        <v>0</v>
      </c>
      <c r="F623" s="160">
        <f t="shared" si="141"/>
        <v>3</v>
      </c>
      <c r="G623" s="78">
        <v>0</v>
      </c>
      <c r="H623" s="78">
        <v>0</v>
      </c>
      <c r="I623" s="78"/>
      <c r="J623" s="78"/>
      <c r="K623" s="78">
        <v>3</v>
      </c>
      <c r="L623" s="78">
        <v>0</v>
      </c>
      <c r="M623" s="78">
        <v>0</v>
      </c>
      <c r="N623" s="78">
        <v>0</v>
      </c>
      <c r="O623" s="175">
        <v>0.1</v>
      </c>
      <c r="P623" s="78">
        <f t="shared" si="142"/>
        <v>0.30000000000000004</v>
      </c>
      <c r="Q623" s="646">
        <f t="shared" si="143"/>
        <v>0.30000000000000004</v>
      </c>
      <c r="R623" s="175">
        <v>0.5</v>
      </c>
      <c r="S623" s="78">
        <f t="shared" ref="S623:S664" si="148">R623*F623</f>
        <v>1.5</v>
      </c>
      <c r="T623" s="646">
        <f t="shared" ref="T623:T664" si="149">S623-H623</f>
        <v>1.5</v>
      </c>
      <c r="U623" s="175">
        <v>0.4</v>
      </c>
      <c r="V623" s="78">
        <f t="shared" ref="V623:V664" si="150">U623*F623</f>
        <v>1.2000000000000002</v>
      </c>
      <c r="W623" s="646">
        <f t="shared" ref="W623:W646" si="151">V623-K623+T623</f>
        <v>-0.29999999999999982</v>
      </c>
      <c r="X623" s="74">
        <v>0</v>
      </c>
      <c r="Y623" s="592">
        <v>0</v>
      </c>
      <c r="Z623" s="592">
        <v>0</v>
      </c>
      <c r="AA623" s="160">
        <f t="shared" si="144"/>
        <v>0</v>
      </c>
      <c r="AB623" s="78">
        <v>0</v>
      </c>
      <c r="AC623" s="654">
        <v>0</v>
      </c>
      <c r="AD623" s="160">
        <f t="shared" si="145"/>
        <v>0</v>
      </c>
      <c r="AE623" s="593"/>
      <c r="AF623" s="657"/>
      <c r="AG623" s="160">
        <f t="shared" si="146"/>
        <v>0</v>
      </c>
      <c r="AH623" s="593"/>
      <c r="AI623" s="657"/>
      <c r="AJ623" s="160">
        <f t="shared" si="147"/>
        <v>0</v>
      </c>
      <c r="AK623" s="593"/>
      <c r="AL623" s="657"/>
      <c r="AM623" s="78"/>
      <c r="AN623" s="587">
        <f t="shared" si="140"/>
        <v>0</v>
      </c>
    </row>
    <row r="624" spans="1:40" s="152" customFormat="1" ht="13.2" hidden="1" customHeight="1" x14ac:dyDescent="0.25">
      <c r="A624" s="78">
        <v>16</v>
      </c>
      <c r="B624" s="588" t="s">
        <v>766</v>
      </c>
      <c r="C624" s="593">
        <f t="shared" si="139"/>
        <v>0</v>
      </c>
      <c r="D624" s="78">
        <f t="shared" si="138"/>
        <v>0</v>
      </c>
      <c r="E624" s="78">
        <v>0</v>
      </c>
      <c r="F624" s="160">
        <f t="shared" si="141"/>
        <v>0</v>
      </c>
      <c r="G624" s="78">
        <v>0</v>
      </c>
      <c r="H624" s="78">
        <v>0</v>
      </c>
      <c r="I624" s="78"/>
      <c r="J624" s="78"/>
      <c r="K624" s="78">
        <v>0</v>
      </c>
      <c r="L624" s="78">
        <v>0</v>
      </c>
      <c r="M624" s="78">
        <v>0</v>
      </c>
      <c r="N624" s="78">
        <v>0</v>
      </c>
      <c r="O624" s="175">
        <v>0.1</v>
      </c>
      <c r="P624" s="78">
        <f t="shared" si="142"/>
        <v>0</v>
      </c>
      <c r="Q624" s="646">
        <f t="shared" si="143"/>
        <v>0</v>
      </c>
      <c r="R624" s="175">
        <v>0.5</v>
      </c>
      <c r="S624" s="78">
        <f t="shared" si="148"/>
        <v>0</v>
      </c>
      <c r="T624" s="646">
        <f t="shared" si="149"/>
        <v>0</v>
      </c>
      <c r="U624" s="175">
        <v>0.4</v>
      </c>
      <c r="V624" s="78">
        <f t="shared" si="150"/>
        <v>0</v>
      </c>
      <c r="W624" s="646">
        <f t="shared" si="151"/>
        <v>0</v>
      </c>
      <c r="X624" s="74">
        <v>0.5</v>
      </c>
      <c r="Y624" s="592">
        <v>0</v>
      </c>
      <c r="Z624" s="592">
        <v>0</v>
      </c>
      <c r="AA624" s="160">
        <f t="shared" si="144"/>
        <v>0</v>
      </c>
      <c r="AB624" s="78">
        <v>0</v>
      </c>
      <c r="AC624" s="654">
        <v>0</v>
      </c>
      <c r="AD624" s="160">
        <f t="shared" si="145"/>
        <v>0</v>
      </c>
      <c r="AE624" s="593"/>
      <c r="AF624" s="657"/>
      <c r="AG624" s="160">
        <f t="shared" si="146"/>
        <v>0</v>
      </c>
      <c r="AH624" s="593"/>
      <c r="AI624" s="657"/>
      <c r="AJ624" s="160">
        <f t="shared" si="147"/>
        <v>0</v>
      </c>
      <c r="AK624" s="593"/>
      <c r="AL624" s="657"/>
      <c r="AM624" s="78"/>
      <c r="AN624" s="587">
        <f t="shared" si="140"/>
        <v>0</v>
      </c>
    </row>
    <row r="625" spans="1:40" s="152" customFormat="1" ht="13.2" hidden="1" customHeight="1" x14ac:dyDescent="0.25">
      <c r="A625" s="78">
        <v>17</v>
      </c>
      <c r="B625" s="588" t="s">
        <v>725</v>
      </c>
      <c r="C625" s="593">
        <f t="shared" si="139"/>
        <v>18</v>
      </c>
      <c r="D625" s="78">
        <f t="shared" si="139"/>
        <v>15</v>
      </c>
      <c r="E625" s="78">
        <v>3</v>
      </c>
      <c r="F625" s="160">
        <f t="shared" si="141"/>
        <v>12</v>
      </c>
      <c r="G625" s="78">
        <v>0</v>
      </c>
      <c r="H625" s="78">
        <v>0</v>
      </c>
      <c r="I625" s="78"/>
      <c r="J625" s="78"/>
      <c r="K625" s="78">
        <v>12</v>
      </c>
      <c r="L625" s="78">
        <v>0</v>
      </c>
      <c r="M625" s="78">
        <v>0</v>
      </c>
      <c r="N625" s="78">
        <v>0</v>
      </c>
      <c r="O625" s="175">
        <v>0.1</v>
      </c>
      <c r="P625" s="78">
        <f t="shared" si="142"/>
        <v>1.2000000000000002</v>
      </c>
      <c r="Q625" s="646">
        <f t="shared" si="143"/>
        <v>1.2000000000000002</v>
      </c>
      <c r="R625" s="175">
        <v>0.5</v>
      </c>
      <c r="S625" s="78">
        <f t="shared" si="148"/>
        <v>6</v>
      </c>
      <c r="T625" s="646">
        <f t="shared" si="149"/>
        <v>6</v>
      </c>
      <c r="U625" s="175">
        <v>0.4</v>
      </c>
      <c r="V625" s="78">
        <f t="shared" si="150"/>
        <v>4.8000000000000007</v>
      </c>
      <c r="W625" s="646">
        <f t="shared" si="151"/>
        <v>-1.1999999999999993</v>
      </c>
      <c r="X625" s="74">
        <v>0</v>
      </c>
      <c r="Y625" s="592">
        <v>0</v>
      </c>
      <c r="Z625" s="592">
        <v>0</v>
      </c>
      <c r="AA625" s="160">
        <f t="shared" si="144"/>
        <v>0</v>
      </c>
      <c r="AB625" s="78">
        <v>0</v>
      </c>
      <c r="AC625" s="654">
        <v>0</v>
      </c>
      <c r="AD625" s="160">
        <f t="shared" si="145"/>
        <v>4</v>
      </c>
      <c r="AE625" s="593">
        <v>2</v>
      </c>
      <c r="AF625" s="657">
        <v>2</v>
      </c>
      <c r="AG625" s="160">
        <f t="shared" si="146"/>
        <v>0</v>
      </c>
      <c r="AH625" s="593"/>
      <c r="AI625" s="657"/>
      <c r="AJ625" s="160">
        <f t="shared" si="147"/>
        <v>0</v>
      </c>
      <c r="AK625" s="593"/>
      <c r="AL625" s="657"/>
      <c r="AM625" s="78"/>
      <c r="AN625" s="587">
        <f t="shared" si="140"/>
        <v>4</v>
      </c>
    </row>
    <row r="626" spans="1:40" s="152" customFormat="1" ht="13.2" hidden="1" customHeight="1" x14ac:dyDescent="0.25">
      <c r="A626" s="78">
        <v>18</v>
      </c>
      <c r="B626" s="588" t="s">
        <v>43</v>
      </c>
      <c r="C626" s="593">
        <f t="shared" ref="C626:D686" si="152">D626+E626</f>
        <v>0</v>
      </c>
      <c r="D626" s="78">
        <f t="shared" si="152"/>
        <v>0</v>
      </c>
      <c r="E626" s="78">
        <v>0</v>
      </c>
      <c r="F626" s="160">
        <f t="shared" si="141"/>
        <v>0</v>
      </c>
      <c r="G626" s="78">
        <v>0</v>
      </c>
      <c r="H626" s="78">
        <v>0</v>
      </c>
      <c r="I626" s="78"/>
      <c r="J626" s="78"/>
      <c r="K626" s="78">
        <v>0</v>
      </c>
      <c r="L626" s="78">
        <v>0</v>
      </c>
      <c r="M626" s="78">
        <v>0</v>
      </c>
      <c r="N626" s="78">
        <v>0</v>
      </c>
      <c r="O626" s="175">
        <v>0.1</v>
      </c>
      <c r="P626" s="78">
        <f t="shared" si="142"/>
        <v>0</v>
      </c>
      <c r="Q626" s="646">
        <f t="shared" si="143"/>
        <v>0</v>
      </c>
      <c r="R626" s="175">
        <v>0.5</v>
      </c>
      <c r="S626" s="78">
        <f t="shared" si="148"/>
        <v>0</v>
      </c>
      <c r="T626" s="646">
        <f t="shared" si="149"/>
        <v>0</v>
      </c>
      <c r="U626" s="175">
        <v>0.4</v>
      </c>
      <c r="V626" s="78">
        <f t="shared" si="150"/>
        <v>0</v>
      </c>
      <c r="W626" s="646">
        <f t="shared" si="151"/>
        <v>0</v>
      </c>
      <c r="X626" s="74">
        <v>1</v>
      </c>
      <c r="Y626" s="592">
        <v>0</v>
      </c>
      <c r="Z626" s="592">
        <v>0</v>
      </c>
      <c r="AA626" s="160">
        <f t="shared" si="144"/>
        <v>0</v>
      </c>
      <c r="AB626" s="78">
        <v>0</v>
      </c>
      <c r="AC626" s="654">
        <v>0</v>
      </c>
      <c r="AD626" s="160">
        <f t="shared" si="145"/>
        <v>0</v>
      </c>
      <c r="AE626" s="593"/>
      <c r="AF626" s="657"/>
      <c r="AG626" s="160">
        <f t="shared" si="146"/>
        <v>0</v>
      </c>
      <c r="AH626" s="593"/>
      <c r="AI626" s="657"/>
      <c r="AJ626" s="160">
        <f t="shared" si="147"/>
        <v>0</v>
      </c>
      <c r="AK626" s="593"/>
      <c r="AL626" s="657"/>
      <c r="AM626" s="78"/>
      <c r="AN626" s="587">
        <f t="shared" si="140"/>
        <v>0</v>
      </c>
    </row>
    <row r="627" spans="1:40" s="152" customFormat="1" ht="13.2" hidden="1" customHeight="1" x14ac:dyDescent="0.25">
      <c r="A627" s="78">
        <v>19</v>
      </c>
      <c r="B627" s="588" t="s">
        <v>733</v>
      </c>
      <c r="C627" s="593">
        <f t="shared" si="152"/>
        <v>0</v>
      </c>
      <c r="D627" s="78">
        <f t="shared" si="152"/>
        <v>0</v>
      </c>
      <c r="E627" s="78">
        <v>0</v>
      </c>
      <c r="F627" s="160">
        <f t="shared" si="141"/>
        <v>0</v>
      </c>
      <c r="G627" s="78">
        <v>0</v>
      </c>
      <c r="H627" s="78">
        <v>0</v>
      </c>
      <c r="I627" s="78"/>
      <c r="J627" s="78"/>
      <c r="K627" s="78">
        <v>0</v>
      </c>
      <c r="L627" s="78">
        <v>0</v>
      </c>
      <c r="M627" s="78">
        <v>0</v>
      </c>
      <c r="N627" s="78">
        <v>0</v>
      </c>
      <c r="O627" s="175">
        <v>0.1</v>
      </c>
      <c r="P627" s="78">
        <f t="shared" si="142"/>
        <v>0</v>
      </c>
      <c r="Q627" s="646">
        <f t="shared" si="143"/>
        <v>0</v>
      </c>
      <c r="R627" s="175">
        <v>0.5</v>
      </c>
      <c r="S627" s="78">
        <f t="shared" si="148"/>
        <v>0</v>
      </c>
      <c r="T627" s="646">
        <f t="shared" si="149"/>
        <v>0</v>
      </c>
      <c r="U627" s="175">
        <v>0.4</v>
      </c>
      <c r="V627" s="78">
        <f t="shared" si="150"/>
        <v>0</v>
      </c>
      <c r="W627" s="646">
        <f t="shared" si="151"/>
        <v>0</v>
      </c>
      <c r="X627" s="74">
        <v>0.5</v>
      </c>
      <c r="Y627" s="592">
        <v>0</v>
      </c>
      <c r="Z627" s="592">
        <v>0</v>
      </c>
      <c r="AA627" s="160">
        <f t="shared" si="144"/>
        <v>0</v>
      </c>
      <c r="AB627" s="78">
        <v>0</v>
      </c>
      <c r="AC627" s="654">
        <v>0</v>
      </c>
      <c r="AD627" s="160">
        <f t="shared" si="145"/>
        <v>0</v>
      </c>
      <c r="AE627" s="593"/>
      <c r="AF627" s="657"/>
      <c r="AG627" s="160">
        <f t="shared" si="146"/>
        <v>0</v>
      </c>
      <c r="AH627" s="593"/>
      <c r="AI627" s="657"/>
      <c r="AJ627" s="160">
        <f t="shared" si="147"/>
        <v>0</v>
      </c>
      <c r="AK627" s="593"/>
      <c r="AL627" s="657"/>
      <c r="AM627" s="78"/>
      <c r="AN627" s="587">
        <f t="shared" si="140"/>
        <v>0</v>
      </c>
    </row>
    <row r="628" spans="1:40" s="152" customFormat="1" ht="13.2" hidden="1" customHeight="1" x14ac:dyDescent="0.25">
      <c r="A628" s="78">
        <v>20</v>
      </c>
      <c r="B628" s="588" t="s">
        <v>815</v>
      </c>
      <c r="C628" s="593">
        <f t="shared" si="152"/>
        <v>1</v>
      </c>
      <c r="D628" s="78">
        <f t="shared" si="152"/>
        <v>1</v>
      </c>
      <c r="E628" s="78">
        <v>0</v>
      </c>
      <c r="F628" s="160">
        <f t="shared" si="141"/>
        <v>1</v>
      </c>
      <c r="G628" s="78">
        <v>0</v>
      </c>
      <c r="H628" s="78">
        <v>0</v>
      </c>
      <c r="I628" s="78"/>
      <c r="J628" s="78"/>
      <c r="K628" s="78">
        <v>0</v>
      </c>
      <c r="L628" s="78">
        <v>1</v>
      </c>
      <c r="M628" s="78">
        <v>0</v>
      </c>
      <c r="N628" s="78">
        <v>1</v>
      </c>
      <c r="O628" s="175">
        <v>0.1</v>
      </c>
      <c r="P628" s="78">
        <f t="shared" si="142"/>
        <v>0.1</v>
      </c>
      <c r="Q628" s="646">
        <f t="shared" si="143"/>
        <v>0.1</v>
      </c>
      <c r="R628" s="175">
        <v>0.5</v>
      </c>
      <c r="S628" s="78">
        <f t="shared" si="148"/>
        <v>0.5</v>
      </c>
      <c r="T628" s="646">
        <f t="shared" si="149"/>
        <v>0.5</v>
      </c>
      <c r="U628" s="175">
        <v>0.4</v>
      </c>
      <c r="V628" s="78">
        <f t="shared" si="150"/>
        <v>0.4</v>
      </c>
      <c r="W628" s="646">
        <f t="shared" si="151"/>
        <v>0.9</v>
      </c>
      <c r="X628" s="74">
        <v>0</v>
      </c>
      <c r="Y628" s="592">
        <v>0</v>
      </c>
      <c r="Z628" s="592">
        <v>0</v>
      </c>
      <c r="AA628" s="160">
        <f t="shared" si="144"/>
        <v>0</v>
      </c>
      <c r="AB628" s="78">
        <v>0</v>
      </c>
      <c r="AC628" s="654">
        <v>0</v>
      </c>
      <c r="AD628" s="160">
        <f t="shared" si="145"/>
        <v>0</v>
      </c>
      <c r="AE628" s="593"/>
      <c r="AF628" s="657"/>
      <c r="AG628" s="160">
        <f t="shared" si="146"/>
        <v>0</v>
      </c>
      <c r="AH628" s="593"/>
      <c r="AI628" s="657"/>
      <c r="AJ628" s="160">
        <f t="shared" si="147"/>
        <v>0</v>
      </c>
      <c r="AK628" s="593"/>
      <c r="AL628" s="657"/>
      <c r="AM628" s="78"/>
      <c r="AN628" s="587">
        <f t="shared" si="140"/>
        <v>0</v>
      </c>
    </row>
    <row r="629" spans="1:40" s="152" customFormat="1" ht="79.2" x14ac:dyDescent="0.25">
      <c r="A629" s="78">
        <v>25</v>
      </c>
      <c r="B629" s="588" t="s">
        <v>1107</v>
      </c>
      <c r="C629" s="593">
        <v>341</v>
      </c>
      <c r="D629" s="78">
        <f t="shared" si="152"/>
        <v>268</v>
      </c>
      <c r="E629" s="78">
        <v>49</v>
      </c>
      <c r="F629" s="160">
        <f t="shared" si="141"/>
        <v>219</v>
      </c>
      <c r="G629" s="78">
        <v>0</v>
      </c>
      <c r="H629" s="78">
        <v>0</v>
      </c>
      <c r="I629" s="78"/>
      <c r="J629" s="78"/>
      <c r="K629" s="78">
        <v>171</v>
      </c>
      <c r="L629" s="78">
        <v>48</v>
      </c>
      <c r="M629" s="78">
        <v>48</v>
      </c>
      <c r="N629" s="78">
        <v>0</v>
      </c>
      <c r="O629" s="175">
        <v>0.1</v>
      </c>
      <c r="P629" s="78">
        <f t="shared" si="142"/>
        <v>21.900000000000002</v>
      </c>
      <c r="Q629" s="646">
        <f t="shared" si="143"/>
        <v>21.900000000000002</v>
      </c>
      <c r="R629" s="175">
        <v>0.5</v>
      </c>
      <c r="S629" s="78">
        <f t="shared" si="148"/>
        <v>109.5</v>
      </c>
      <c r="T629" s="646">
        <f t="shared" si="149"/>
        <v>109.5</v>
      </c>
      <c r="U629" s="175">
        <v>0.4</v>
      </c>
      <c r="V629" s="78">
        <f t="shared" si="150"/>
        <v>87.600000000000009</v>
      </c>
      <c r="W629" s="646">
        <f>V629-K629+T629-AF629</f>
        <v>26.100000000000009</v>
      </c>
      <c r="X629" s="78">
        <v>0</v>
      </c>
      <c r="Y629" s="78">
        <v>66</v>
      </c>
      <c r="Z629" s="78">
        <v>18</v>
      </c>
      <c r="AA629" s="160">
        <f t="shared" si="144"/>
        <v>0</v>
      </c>
      <c r="AB629" s="78">
        <v>0</v>
      </c>
      <c r="AC629" s="654">
        <v>0</v>
      </c>
      <c r="AD629" s="160">
        <f t="shared" si="145"/>
        <v>4</v>
      </c>
      <c r="AE629" s="78">
        <v>4</v>
      </c>
      <c r="AF629" s="654">
        <v>0</v>
      </c>
      <c r="AG629" s="160">
        <f t="shared" si="146"/>
        <v>4</v>
      </c>
      <c r="AH629" s="78">
        <v>0</v>
      </c>
      <c r="AI629" s="654">
        <v>4</v>
      </c>
      <c r="AJ629" s="160">
        <f t="shared" si="147"/>
        <v>0</v>
      </c>
      <c r="AK629" s="78">
        <v>0</v>
      </c>
      <c r="AL629" s="654">
        <v>0</v>
      </c>
      <c r="AM629" s="78"/>
      <c r="AN629" s="587">
        <f t="shared" si="140"/>
        <v>8</v>
      </c>
    </row>
    <row r="630" spans="1:40" s="152" customFormat="1" ht="13.2" hidden="1" customHeight="1" x14ac:dyDescent="0.25">
      <c r="A630" s="78">
        <v>1</v>
      </c>
      <c r="B630" s="588" t="s">
        <v>367</v>
      </c>
      <c r="C630" s="593">
        <f t="shared" si="152"/>
        <v>88</v>
      </c>
      <c r="D630" s="78">
        <f t="shared" si="152"/>
        <v>64</v>
      </c>
      <c r="E630" s="78">
        <v>24</v>
      </c>
      <c r="F630" s="160">
        <f t="shared" si="141"/>
        <v>40</v>
      </c>
      <c r="G630" s="75">
        <v>0</v>
      </c>
      <c r="H630" s="75">
        <v>0</v>
      </c>
      <c r="I630" s="75"/>
      <c r="J630" s="75"/>
      <c r="K630" s="75">
        <v>40</v>
      </c>
      <c r="L630" s="78">
        <v>0</v>
      </c>
      <c r="M630" s="75">
        <v>0</v>
      </c>
      <c r="N630" s="75">
        <v>0</v>
      </c>
      <c r="O630" s="175">
        <v>0.1</v>
      </c>
      <c r="P630" s="78">
        <f t="shared" si="142"/>
        <v>4</v>
      </c>
      <c r="Q630" s="646">
        <f t="shared" si="143"/>
        <v>4</v>
      </c>
      <c r="R630" s="175">
        <v>0.5</v>
      </c>
      <c r="S630" s="78">
        <f t="shared" si="148"/>
        <v>20</v>
      </c>
      <c r="T630" s="646">
        <f t="shared" si="149"/>
        <v>20</v>
      </c>
      <c r="U630" s="175">
        <v>0.4</v>
      </c>
      <c r="V630" s="78">
        <f t="shared" si="150"/>
        <v>16</v>
      </c>
      <c r="W630" s="646">
        <f t="shared" si="151"/>
        <v>-4</v>
      </c>
      <c r="X630" s="74"/>
      <c r="Y630" s="75">
        <v>0</v>
      </c>
      <c r="Z630" s="75">
        <v>0</v>
      </c>
      <c r="AA630" s="160">
        <f t="shared" si="144"/>
        <v>0</v>
      </c>
      <c r="AB630" s="78">
        <v>0</v>
      </c>
      <c r="AC630" s="654">
        <v>0</v>
      </c>
      <c r="AD630" s="160">
        <f t="shared" si="145"/>
        <v>1</v>
      </c>
      <c r="AE630" s="75">
        <v>1</v>
      </c>
      <c r="AF630" s="655"/>
      <c r="AG630" s="160">
        <f t="shared" si="146"/>
        <v>0</v>
      </c>
      <c r="AH630" s="75"/>
      <c r="AI630" s="655"/>
      <c r="AJ630" s="160">
        <f t="shared" si="147"/>
        <v>0</v>
      </c>
      <c r="AK630" s="78"/>
      <c r="AL630" s="654"/>
      <c r="AM630" s="78"/>
      <c r="AN630" s="587">
        <f t="shared" si="140"/>
        <v>1</v>
      </c>
    </row>
    <row r="631" spans="1:40" s="152" customFormat="1" ht="13.2" hidden="1" customHeight="1" x14ac:dyDescent="0.25">
      <c r="A631" s="78">
        <v>2</v>
      </c>
      <c r="B631" s="588" t="s">
        <v>752</v>
      </c>
      <c r="C631" s="593">
        <f t="shared" si="152"/>
        <v>1</v>
      </c>
      <c r="D631" s="78">
        <f t="shared" si="152"/>
        <v>1</v>
      </c>
      <c r="E631" s="78">
        <v>0</v>
      </c>
      <c r="F631" s="160">
        <f t="shared" si="141"/>
        <v>1</v>
      </c>
      <c r="G631" s="75">
        <v>0</v>
      </c>
      <c r="H631" s="75">
        <v>0</v>
      </c>
      <c r="I631" s="75"/>
      <c r="J631" s="75"/>
      <c r="K631" s="75">
        <v>1</v>
      </c>
      <c r="L631" s="78">
        <v>0</v>
      </c>
      <c r="M631" s="75">
        <v>0</v>
      </c>
      <c r="N631" s="75">
        <v>0</v>
      </c>
      <c r="O631" s="175">
        <v>0.1</v>
      </c>
      <c r="P631" s="78">
        <f t="shared" si="142"/>
        <v>0.1</v>
      </c>
      <c r="Q631" s="646">
        <f t="shared" si="143"/>
        <v>0.1</v>
      </c>
      <c r="R631" s="175">
        <v>0.5</v>
      </c>
      <c r="S631" s="78">
        <f t="shared" si="148"/>
        <v>0.5</v>
      </c>
      <c r="T631" s="646">
        <f t="shared" si="149"/>
        <v>0.5</v>
      </c>
      <c r="U631" s="175">
        <v>0.4</v>
      </c>
      <c r="V631" s="78">
        <f t="shared" si="150"/>
        <v>0.4</v>
      </c>
      <c r="W631" s="646">
        <f t="shared" si="151"/>
        <v>-9.9999999999999978E-2</v>
      </c>
      <c r="X631" s="75"/>
      <c r="Y631" s="75">
        <v>0</v>
      </c>
      <c r="Z631" s="75">
        <v>0</v>
      </c>
      <c r="AA631" s="160">
        <f t="shared" si="144"/>
        <v>0</v>
      </c>
      <c r="AB631" s="78">
        <v>0</v>
      </c>
      <c r="AC631" s="654">
        <v>0</v>
      </c>
      <c r="AD631" s="160">
        <f t="shared" si="145"/>
        <v>0</v>
      </c>
      <c r="AE631" s="75"/>
      <c r="AF631" s="655"/>
      <c r="AG631" s="160">
        <f t="shared" si="146"/>
        <v>0</v>
      </c>
      <c r="AH631" s="75"/>
      <c r="AI631" s="655"/>
      <c r="AJ631" s="160">
        <f t="shared" si="147"/>
        <v>0</v>
      </c>
      <c r="AK631" s="78"/>
      <c r="AL631" s="654"/>
      <c r="AM631" s="78"/>
      <c r="AN631" s="587">
        <f t="shared" si="140"/>
        <v>0</v>
      </c>
    </row>
    <row r="632" spans="1:40" s="152" customFormat="1" ht="13.2" hidden="1" customHeight="1" x14ac:dyDescent="0.25">
      <c r="A632" s="78">
        <v>3</v>
      </c>
      <c r="B632" s="588" t="s">
        <v>140</v>
      </c>
      <c r="C632" s="593">
        <f t="shared" si="152"/>
        <v>17</v>
      </c>
      <c r="D632" s="78">
        <f t="shared" si="152"/>
        <v>14</v>
      </c>
      <c r="E632" s="78">
        <v>3</v>
      </c>
      <c r="F632" s="160">
        <f t="shared" si="141"/>
        <v>11</v>
      </c>
      <c r="G632" s="75">
        <v>0</v>
      </c>
      <c r="H632" s="75">
        <v>0</v>
      </c>
      <c r="I632" s="75"/>
      <c r="J632" s="75"/>
      <c r="K632" s="75">
        <v>2</v>
      </c>
      <c r="L632" s="78">
        <v>9</v>
      </c>
      <c r="M632" s="75">
        <v>9</v>
      </c>
      <c r="N632" s="75">
        <v>0</v>
      </c>
      <c r="O632" s="175">
        <v>0.1</v>
      </c>
      <c r="P632" s="78">
        <f t="shared" si="142"/>
        <v>1.1000000000000001</v>
      </c>
      <c r="Q632" s="646">
        <f t="shared" si="143"/>
        <v>1.1000000000000001</v>
      </c>
      <c r="R632" s="175">
        <v>0.5</v>
      </c>
      <c r="S632" s="78">
        <f t="shared" si="148"/>
        <v>5.5</v>
      </c>
      <c r="T632" s="646">
        <f t="shared" si="149"/>
        <v>5.5</v>
      </c>
      <c r="U632" s="175">
        <v>0.4</v>
      </c>
      <c r="V632" s="78">
        <f t="shared" si="150"/>
        <v>4.4000000000000004</v>
      </c>
      <c r="W632" s="646">
        <f t="shared" si="151"/>
        <v>7.9</v>
      </c>
      <c r="X632" s="74"/>
      <c r="Y632" s="75">
        <v>12</v>
      </c>
      <c r="Z632" s="75">
        <v>3</v>
      </c>
      <c r="AA632" s="160">
        <f t="shared" si="144"/>
        <v>0</v>
      </c>
      <c r="AB632" s="78">
        <v>0</v>
      </c>
      <c r="AC632" s="654">
        <v>0</v>
      </c>
      <c r="AD632" s="160">
        <f t="shared" si="145"/>
        <v>0</v>
      </c>
      <c r="AE632" s="75"/>
      <c r="AF632" s="655"/>
      <c r="AG632" s="160">
        <f t="shared" si="146"/>
        <v>2</v>
      </c>
      <c r="AH632" s="75"/>
      <c r="AI632" s="655">
        <v>2</v>
      </c>
      <c r="AJ632" s="160">
        <f t="shared" si="147"/>
        <v>0</v>
      </c>
      <c r="AK632" s="78"/>
      <c r="AL632" s="654"/>
      <c r="AM632" s="78"/>
      <c r="AN632" s="587">
        <f t="shared" si="140"/>
        <v>2</v>
      </c>
    </row>
    <row r="633" spans="1:40" s="152" customFormat="1" ht="13.2" hidden="1" customHeight="1" x14ac:dyDescent="0.25">
      <c r="A633" s="78">
        <v>4</v>
      </c>
      <c r="B633" s="588" t="s">
        <v>790</v>
      </c>
      <c r="C633" s="593">
        <f t="shared" si="152"/>
        <v>15</v>
      </c>
      <c r="D633" s="78">
        <f t="shared" si="152"/>
        <v>14</v>
      </c>
      <c r="E633" s="78">
        <v>1</v>
      </c>
      <c r="F633" s="160">
        <f t="shared" si="141"/>
        <v>13</v>
      </c>
      <c r="G633" s="75">
        <v>0</v>
      </c>
      <c r="H633" s="75">
        <v>0</v>
      </c>
      <c r="I633" s="75"/>
      <c r="J633" s="75"/>
      <c r="K633" s="75">
        <v>4</v>
      </c>
      <c r="L633" s="78">
        <v>9</v>
      </c>
      <c r="M633" s="75">
        <v>9</v>
      </c>
      <c r="N633" s="75">
        <v>0</v>
      </c>
      <c r="O633" s="175">
        <v>0.1</v>
      </c>
      <c r="P633" s="78">
        <f t="shared" si="142"/>
        <v>1.3</v>
      </c>
      <c r="Q633" s="646">
        <f t="shared" si="143"/>
        <v>1.3</v>
      </c>
      <c r="R633" s="175">
        <v>0.5</v>
      </c>
      <c r="S633" s="78">
        <f t="shared" si="148"/>
        <v>6.5</v>
      </c>
      <c r="T633" s="646">
        <f t="shared" si="149"/>
        <v>6.5</v>
      </c>
      <c r="U633" s="175">
        <v>0.4</v>
      </c>
      <c r="V633" s="78">
        <f t="shared" si="150"/>
        <v>5.2</v>
      </c>
      <c r="W633" s="646">
        <f t="shared" si="151"/>
        <v>7.7</v>
      </c>
      <c r="X633" s="74"/>
      <c r="Y633" s="75">
        <v>9</v>
      </c>
      <c r="Z633" s="75">
        <v>0</v>
      </c>
      <c r="AA633" s="160">
        <f t="shared" si="144"/>
        <v>0</v>
      </c>
      <c r="AB633" s="78">
        <v>0</v>
      </c>
      <c r="AC633" s="654">
        <v>0</v>
      </c>
      <c r="AD633" s="160">
        <f t="shared" si="145"/>
        <v>0</v>
      </c>
      <c r="AE633" s="75"/>
      <c r="AF633" s="655"/>
      <c r="AG633" s="160">
        <f t="shared" si="146"/>
        <v>0</v>
      </c>
      <c r="AH633" s="75"/>
      <c r="AI633" s="655"/>
      <c r="AJ633" s="160">
        <f t="shared" si="147"/>
        <v>0</v>
      </c>
      <c r="AK633" s="78"/>
      <c r="AL633" s="654"/>
      <c r="AM633" s="78"/>
      <c r="AN633" s="587">
        <f t="shared" si="140"/>
        <v>0</v>
      </c>
    </row>
    <row r="634" spans="1:40" s="152" customFormat="1" ht="13.2" hidden="1" customHeight="1" x14ac:dyDescent="0.25">
      <c r="A634" s="78">
        <v>5</v>
      </c>
      <c r="B634" s="588" t="s">
        <v>737</v>
      </c>
      <c r="C634" s="593">
        <f t="shared" si="152"/>
        <v>25</v>
      </c>
      <c r="D634" s="78">
        <f t="shared" si="152"/>
        <v>23</v>
      </c>
      <c r="E634" s="78">
        <v>2</v>
      </c>
      <c r="F634" s="160">
        <f t="shared" si="141"/>
        <v>21</v>
      </c>
      <c r="G634" s="75">
        <v>0</v>
      </c>
      <c r="H634" s="75">
        <v>0</v>
      </c>
      <c r="I634" s="75"/>
      <c r="J634" s="75"/>
      <c r="K634" s="75">
        <v>14</v>
      </c>
      <c r="L634" s="78">
        <v>7</v>
      </c>
      <c r="M634" s="75">
        <v>7</v>
      </c>
      <c r="N634" s="75">
        <v>0</v>
      </c>
      <c r="O634" s="175">
        <v>0.1</v>
      </c>
      <c r="P634" s="78">
        <f t="shared" si="142"/>
        <v>2.1</v>
      </c>
      <c r="Q634" s="646">
        <f t="shared" si="143"/>
        <v>2.1</v>
      </c>
      <c r="R634" s="175">
        <v>0.5</v>
      </c>
      <c r="S634" s="78">
        <f t="shared" si="148"/>
        <v>10.5</v>
      </c>
      <c r="T634" s="646">
        <f t="shared" si="149"/>
        <v>10.5</v>
      </c>
      <c r="U634" s="175">
        <v>0.4</v>
      </c>
      <c r="V634" s="78">
        <f t="shared" si="150"/>
        <v>8.4</v>
      </c>
      <c r="W634" s="646">
        <f t="shared" si="151"/>
        <v>4.9000000000000004</v>
      </c>
      <c r="X634" s="74"/>
      <c r="Y634" s="75">
        <v>7</v>
      </c>
      <c r="Z634" s="75">
        <v>0</v>
      </c>
      <c r="AA634" s="160">
        <f t="shared" si="144"/>
        <v>0</v>
      </c>
      <c r="AB634" s="78">
        <v>0</v>
      </c>
      <c r="AC634" s="654">
        <v>0</v>
      </c>
      <c r="AD634" s="160">
        <f t="shared" si="145"/>
        <v>0</v>
      </c>
      <c r="AE634" s="75"/>
      <c r="AF634" s="655"/>
      <c r="AG634" s="160">
        <f t="shared" si="146"/>
        <v>0</v>
      </c>
      <c r="AH634" s="75"/>
      <c r="AI634" s="655"/>
      <c r="AJ634" s="160">
        <f t="shared" si="147"/>
        <v>0</v>
      </c>
      <c r="AK634" s="78"/>
      <c r="AL634" s="654"/>
      <c r="AM634" s="78"/>
      <c r="AN634" s="587">
        <f t="shared" si="140"/>
        <v>0</v>
      </c>
    </row>
    <row r="635" spans="1:40" s="152" customFormat="1" ht="13.2" hidden="1" customHeight="1" x14ac:dyDescent="0.25">
      <c r="A635" s="78">
        <v>6</v>
      </c>
      <c r="B635" s="588" t="s">
        <v>824</v>
      </c>
      <c r="C635" s="593">
        <f t="shared" si="152"/>
        <v>7</v>
      </c>
      <c r="D635" s="78">
        <f t="shared" si="152"/>
        <v>6</v>
      </c>
      <c r="E635" s="78">
        <v>1</v>
      </c>
      <c r="F635" s="160">
        <f t="shared" si="141"/>
        <v>5</v>
      </c>
      <c r="G635" s="75">
        <v>0</v>
      </c>
      <c r="H635" s="75">
        <v>0</v>
      </c>
      <c r="I635" s="75"/>
      <c r="J635" s="75"/>
      <c r="K635" s="75">
        <v>2</v>
      </c>
      <c r="L635" s="78">
        <v>3</v>
      </c>
      <c r="M635" s="75">
        <v>3</v>
      </c>
      <c r="N635" s="75">
        <v>0</v>
      </c>
      <c r="O635" s="175">
        <v>0.1</v>
      </c>
      <c r="P635" s="78">
        <f t="shared" si="142"/>
        <v>0.5</v>
      </c>
      <c r="Q635" s="646">
        <f t="shared" si="143"/>
        <v>0.5</v>
      </c>
      <c r="R635" s="175">
        <v>0.5</v>
      </c>
      <c r="S635" s="78">
        <f t="shared" si="148"/>
        <v>2.5</v>
      </c>
      <c r="T635" s="646">
        <f t="shared" si="149"/>
        <v>2.5</v>
      </c>
      <c r="U635" s="175">
        <v>0.4</v>
      </c>
      <c r="V635" s="78">
        <f t="shared" si="150"/>
        <v>2</v>
      </c>
      <c r="W635" s="646">
        <f t="shared" si="151"/>
        <v>2.5</v>
      </c>
      <c r="X635" s="74"/>
      <c r="Y635" s="75">
        <v>3</v>
      </c>
      <c r="Z635" s="75">
        <v>0</v>
      </c>
      <c r="AA635" s="160">
        <f t="shared" si="144"/>
        <v>0</v>
      </c>
      <c r="AB635" s="78">
        <v>0</v>
      </c>
      <c r="AC635" s="654">
        <v>0</v>
      </c>
      <c r="AD635" s="160">
        <f t="shared" si="145"/>
        <v>1</v>
      </c>
      <c r="AE635" s="75">
        <v>1</v>
      </c>
      <c r="AF635" s="655"/>
      <c r="AG635" s="160">
        <f t="shared" si="146"/>
        <v>2</v>
      </c>
      <c r="AH635" s="75"/>
      <c r="AI635" s="655">
        <v>2</v>
      </c>
      <c r="AJ635" s="160">
        <f t="shared" si="147"/>
        <v>0</v>
      </c>
      <c r="AK635" s="78"/>
      <c r="AL635" s="654"/>
      <c r="AM635" s="78"/>
      <c r="AN635" s="587">
        <f t="shared" si="140"/>
        <v>3</v>
      </c>
    </row>
    <row r="636" spans="1:40" s="152" customFormat="1" ht="13.2" hidden="1" customHeight="1" x14ac:dyDescent="0.25">
      <c r="A636" s="78">
        <v>7</v>
      </c>
      <c r="B636" s="588" t="s">
        <v>727</v>
      </c>
      <c r="C636" s="593">
        <f t="shared" si="152"/>
        <v>5</v>
      </c>
      <c r="D636" s="78">
        <f t="shared" si="152"/>
        <v>3</v>
      </c>
      <c r="E636" s="78">
        <v>2</v>
      </c>
      <c r="F636" s="160">
        <f t="shared" si="141"/>
        <v>1</v>
      </c>
      <c r="G636" s="75">
        <v>0</v>
      </c>
      <c r="H636" s="75">
        <v>0</v>
      </c>
      <c r="I636" s="75"/>
      <c r="J636" s="75"/>
      <c r="K636" s="75">
        <v>1</v>
      </c>
      <c r="L636" s="78">
        <v>0</v>
      </c>
      <c r="M636" s="75">
        <v>0</v>
      </c>
      <c r="N636" s="75">
        <v>0</v>
      </c>
      <c r="O636" s="175">
        <v>0.1</v>
      </c>
      <c r="P636" s="78">
        <f t="shared" si="142"/>
        <v>0.1</v>
      </c>
      <c r="Q636" s="646">
        <f t="shared" si="143"/>
        <v>0.1</v>
      </c>
      <c r="R636" s="175">
        <v>0.5</v>
      </c>
      <c r="S636" s="78">
        <f t="shared" si="148"/>
        <v>0.5</v>
      </c>
      <c r="T636" s="646">
        <f t="shared" si="149"/>
        <v>0.5</v>
      </c>
      <c r="U636" s="175">
        <v>0.4</v>
      </c>
      <c r="V636" s="78">
        <f t="shared" si="150"/>
        <v>0.4</v>
      </c>
      <c r="W636" s="646">
        <f t="shared" si="151"/>
        <v>-9.9999999999999978E-2</v>
      </c>
      <c r="X636" s="74"/>
      <c r="Y636" s="75">
        <v>0</v>
      </c>
      <c r="Z636" s="75">
        <v>0</v>
      </c>
      <c r="AA636" s="160">
        <f t="shared" si="144"/>
        <v>0</v>
      </c>
      <c r="AB636" s="78">
        <v>0</v>
      </c>
      <c r="AC636" s="654">
        <v>0</v>
      </c>
      <c r="AD636" s="160">
        <f t="shared" si="145"/>
        <v>0</v>
      </c>
      <c r="AE636" s="75"/>
      <c r="AF636" s="655"/>
      <c r="AG636" s="160">
        <f t="shared" si="146"/>
        <v>0</v>
      </c>
      <c r="AH636" s="75"/>
      <c r="AI636" s="655"/>
      <c r="AJ636" s="160">
        <f t="shared" si="147"/>
        <v>0</v>
      </c>
      <c r="AK636" s="78"/>
      <c r="AL636" s="654"/>
      <c r="AM636" s="78"/>
      <c r="AN636" s="587">
        <f t="shared" si="140"/>
        <v>0</v>
      </c>
    </row>
    <row r="637" spans="1:40" s="152" customFormat="1" ht="13.2" hidden="1" customHeight="1" x14ac:dyDescent="0.25">
      <c r="A637" s="78">
        <v>8</v>
      </c>
      <c r="B637" s="588" t="s">
        <v>151</v>
      </c>
      <c r="C637" s="593">
        <f t="shared" si="152"/>
        <v>132</v>
      </c>
      <c r="D637" s="78">
        <f t="shared" si="152"/>
        <v>118</v>
      </c>
      <c r="E637" s="78">
        <v>14</v>
      </c>
      <c r="F637" s="160">
        <f t="shared" si="141"/>
        <v>104</v>
      </c>
      <c r="G637" s="75">
        <v>0</v>
      </c>
      <c r="H637" s="75">
        <v>0</v>
      </c>
      <c r="I637" s="75"/>
      <c r="J637" s="75"/>
      <c r="K637" s="75">
        <v>85</v>
      </c>
      <c r="L637" s="78">
        <v>19</v>
      </c>
      <c r="M637" s="75">
        <v>19</v>
      </c>
      <c r="N637" s="75">
        <v>0</v>
      </c>
      <c r="O637" s="175">
        <v>0.1</v>
      </c>
      <c r="P637" s="78">
        <f t="shared" si="142"/>
        <v>10.4</v>
      </c>
      <c r="Q637" s="646">
        <f t="shared" si="143"/>
        <v>10.4</v>
      </c>
      <c r="R637" s="175">
        <v>0.5</v>
      </c>
      <c r="S637" s="78">
        <f t="shared" si="148"/>
        <v>52</v>
      </c>
      <c r="T637" s="646">
        <f t="shared" si="149"/>
        <v>52</v>
      </c>
      <c r="U637" s="175">
        <v>0.4</v>
      </c>
      <c r="V637" s="78">
        <f t="shared" si="150"/>
        <v>41.6</v>
      </c>
      <c r="W637" s="646">
        <f t="shared" si="151"/>
        <v>8.6000000000000014</v>
      </c>
      <c r="X637" s="75"/>
      <c r="Y637" s="75">
        <v>26</v>
      </c>
      <c r="Z637" s="75">
        <v>7</v>
      </c>
      <c r="AA637" s="160">
        <f t="shared" si="144"/>
        <v>0</v>
      </c>
      <c r="AB637" s="78">
        <v>0</v>
      </c>
      <c r="AC637" s="654">
        <v>0</v>
      </c>
      <c r="AD637" s="160">
        <f t="shared" si="145"/>
        <v>0</v>
      </c>
      <c r="AE637" s="75"/>
      <c r="AF637" s="655"/>
      <c r="AG637" s="160">
        <f t="shared" si="146"/>
        <v>0</v>
      </c>
      <c r="AH637" s="75"/>
      <c r="AI637" s="655"/>
      <c r="AJ637" s="160">
        <f t="shared" si="147"/>
        <v>0</v>
      </c>
      <c r="AK637" s="78"/>
      <c r="AL637" s="654"/>
      <c r="AM637" s="78"/>
      <c r="AN637" s="587">
        <f t="shared" si="140"/>
        <v>0</v>
      </c>
    </row>
    <row r="638" spans="1:40" s="152" customFormat="1" ht="13.2" hidden="1" customHeight="1" x14ac:dyDescent="0.25">
      <c r="A638" s="78">
        <v>9</v>
      </c>
      <c r="B638" s="588" t="s">
        <v>912</v>
      </c>
      <c r="C638" s="593">
        <f t="shared" si="152"/>
        <v>0</v>
      </c>
      <c r="D638" s="78">
        <f t="shared" si="152"/>
        <v>0</v>
      </c>
      <c r="E638" s="78">
        <v>0</v>
      </c>
      <c r="F638" s="160">
        <f t="shared" si="141"/>
        <v>0</v>
      </c>
      <c r="G638" s="75">
        <v>0</v>
      </c>
      <c r="H638" s="75">
        <v>0</v>
      </c>
      <c r="I638" s="75"/>
      <c r="J638" s="75"/>
      <c r="K638" s="75">
        <v>0</v>
      </c>
      <c r="L638" s="78">
        <v>0</v>
      </c>
      <c r="M638" s="75">
        <v>0</v>
      </c>
      <c r="N638" s="75">
        <v>0</v>
      </c>
      <c r="O638" s="175">
        <v>0.1</v>
      </c>
      <c r="P638" s="78">
        <f t="shared" si="142"/>
        <v>0</v>
      </c>
      <c r="Q638" s="646">
        <f t="shared" si="143"/>
        <v>0</v>
      </c>
      <c r="R638" s="175">
        <v>0.5</v>
      </c>
      <c r="S638" s="78">
        <f t="shared" si="148"/>
        <v>0</v>
      </c>
      <c r="T638" s="646">
        <f t="shared" si="149"/>
        <v>0</v>
      </c>
      <c r="U638" s="175">
        <v>0.4</v>
      </c>
      <c r="V638" s="78">
        <f t="shared" si="150"/>
        <v>0</v>
      </c>
      <c r="W638" s="646">
        <f t="shared" si="151"/>
        <v>0</v>
      </c>
      <c r="X638" s="78"/>
      <c r="Y638" s="78">
        <v>1</v>
      </c>
      <c r="Z638" s="75">
        <v>1</v>
      </c>
      <c r="AA638" s="160">
        <f t="shared" si="144"/>
        <v>0</v>
      </c>
      <c r="AB638" s="78">
        <v>0</v>
      </c>
      <c r="AC638" s="654">
        <v>0</v>
      </c>
      <c r="AD638" s="160">
        <f t="shared" si="145"/>
        <v>0</v>
      </c>
      <c r="AE638" s="78"/>
      <c r="AF638" s="654"/>
      <c r="AG638" s="160">
        <f t="shared" si="146"/>
        <v>0</v>
      </c>
      <c r="AH638" s="78"/>
      <c r="AI638" s="654"/>
      <c r="AJ638" s="160">
        <f t="shared" si="147"/>
        <v>0</v>
      </c>
      <c r="AK638" s="78"/>
      <c r="AL638" s="654"/>
      <c r="AM638" s="78"/>
      <c r="AN638" s="587">
        <f t="shared" si="140"/>
        <v>0</v>
      </c>
    </row>
    <row r="639" spans="1:40" s="152" customFormat="1" ht="13.2" hidden="1" customHeight="1" x14ac:dyDescent="0.25">
      <c r="A639" s="78">
        <v>10</v>
      </c>
      <c r="B639" s="588" t="s">
        <v>754</v>
      </c>
      <c r="C639" s="593">
        <f t="shared" si="152"/>
        <v>0</v>
      </c>
      <c r="D639" s="78">
        <f t="shared" si="152"/>
        <v>0</v>
      </c>
      <c r="E639" s="78">
        <v>0</v>
      </c>
      <c r="F639" s="160">
        <f t="shared" si="141"/>
        <v>0</v>
      </c>
      <c r="G639" s="75">
        <v>0</v>
      </c>
      <c r="H639" s="75">
        <v>0</v>
      </c>
      <c r="I639" s="75"/>
      <c r="J639" s="75"/>
      <c r="K639" s="75">
        <v>0</v>
      </c>
      <c r="L639" s="78">
        <v>0</v>
      </c>
      <c r="M639" s="75">
        <v>0</v>
      </c>
      <c r="N639" s="75">
        <v>0</v>
      </c>
      <c r="O639" s="175">
        <v>0.1</v>
      </c>
      <c r="P639" s="78">
        <f t="shared" si="142"/>
        <v>0</v>
      </c>
      <c r="Q639" s="646">
        <f t="shared" si="143"/>
        <v>0</v>
      </c>
      <c r="R639" s="175">
        <v>0.5</v>
      </c>
      <c r="S639" s="78">
        <f t="shared" si="148"/>
        <v>0</v>
      </c>
      <c r="T639" s="646">
        <f t="shared" si="149"/>
        <v>0</v>
      </c>
      <c r="U639" s="175">
        <v>0.4</v>
      </c>
      <c r="V639" s="78">
        <f t="shared" si="150"/>
        <v>0</v>
      </c>
      <c r="W639" s="646">
        <f t="shared" si="151"/>
        <v>0</v>
      </c>
      <c r="X639" s="78"/>
      <c r="Y639" s="78">
        <v>1</v>
      </c>
      <c r="Z639" s="75">
        <v>1</v>
      </c>
      <c r="AA639" s="160">
        <f t="shared" si="144"/>
        <v>0</v>
      </c>
      <c r="AB639" s="78">
        <v>0</v>
      </c>
      <c r="AC639" s="654">
        <v>0</v>
      </c>
      <c r="AD639" s="160">
        <f t="shared" si="145"/>
        <v>0</v>
      </c>
      <c r="AE639" s="78"/>
      <c r="AF639" s="654"/>
      <c r="AG639" s="160">
        <f t="shared" si="146"/>
        <v>0</v>
      </c>
      <c r="AH639" s="78"/>
      <c r="AI639" s="654"/>
      <c r="AJ639" s="160">
        <f t="shared" si="147"/>
        <v>0</v>
      </c>
      <c r="AK639" s="78"/>
      <c r="AL639" s="654"/>
      <c r="AM639" s="78"/>
      <c r="AN639" s="587">
        <f t="shared" si="140"/>
        <v>0</v>
      </c>
    </row>
    <row r="640" spans="1:40" s="152" customFormat="1" ht="13.2" hidden="1" customHeight="1" x14ac:dyDescent="0.25">
      <c r="A640" s="78">
        <v>11</v>
      </c>
      <c r="B640" s="588" t="s">
        <v>803</v>
      </c>
      <c r="C640" s="593">
        <f t="shared" si="152"/>
        <v>1</v>
      </c>
      <c r="D640" s="78">
        <f t="shared" si="152"/>
        <v>1</v>
      </c>
      <c r="E640" s="78">
        <v>0</v>
      </c>
      <c r="F640" s="160">
        <f t="shared" si="141"/>
        <v>1</v>
      </c>
      <c r="G640" s="75">
        <v>0</v>
      </c>
      <c r="H640" s="75">
        <v>0</v>
      </c>
      <c r="I640" s="75"/>
      <c r="J640" s="75"/>
      <c r="K640" s="75">
        <v>0</v>
      </c>
      <c r="L640" s="78">
        <v>1</v>
      </c>
      <c r="M640" s="75">
        <v>1</v>
      </c>
      <c r="N640" s="75">
        <v>0</v>
      </c>
      <c r="O640" s="175">
        <v>0.1</v>
      </c>
      <c r="P640" s="78">
        <f t="shared" si="142"/>
        <v>0.1</v>
      </c>
      <c r="Q640" s="646">
        <f t="shared" si="143"/>
        <v>0.1</v>
      </c>
      <c r="R640" s="175">
        <v>0.5</v>
      </c>
      <c r="S640" s="78">
        <f t="shared" si="148"/>
        <v>0.5</v>
      </c>
      <c r="T640" s="646">
        <f t="shared" si="149"/>
        <v>0.5</v>
      </c>
      <c r="U640" s="175">
        <v>0.4</v>
      </c>
      <c r="V640" s="78">
        <f t="shared" si="150"/>
        <v>0.4</v>
      </c>
      <c r="W640" s="646">
        <f t="shared" si="151"/>
        <v>0.9</v>
      </c>
      <c r="X640" s="78"/>
      <c r="Y640" s="78">
        <v>1</v>
      </c>
      <c r="Z640" s="75">
        <v>0</v>
      </c>
      <c r="AA640" s="160">
        <f t="shared" si="144"/>
        <v>0</v>
      </c>
      <c r="AB640" s="78">
        <v>0</v>
      </c>
      <c r="AC640" s="654">
        <v>0</v>
      </c>
      <c r="AD640" s="160">
        <f t="shared" si="145"/>
        <v>0</v>
      </c>
      <c r="AE640" s="78"/>
      <c r="AF640" s="654"/>
      <c r="AG640" s="160">
        <f t="shared" si="146"/>
        <v>0</v>
      </c>
      <c r="AH640" s="78"/>
      <c r="AI640" s="654"/>
      <c r="AJ640" s="160">
        <f t="shared" si="147"/>
        <v>0</v>
      </c>
      <c r="AK640" s="78"/>
      <c r="AL640" s="654"/>
      <c r="AM640" s="78"/>
      <c r="AN640" s="587">
        <f t="shared" si="140"/>
        <v>0</v>
      </c>
    </row>
    <row r="641" spans="1:40" s="152" customFormat="1" ht="13.2" hidden="1" customHeight="1" x14ac:dyDescent="0.25">
      <c r="A641" s="78">
        <v>1</v>
      </c>
      <c r="B641" s="588" t="s">
        <v>725</v>
      </c>
      <c r="C641" s="593">
        <f t="shared" si="152"/>
        <v>20</v>
      </c>
      <c r="D641" s="78">
        <f t="shared" si="152"/>
        <v>18</v>
      </c>
      <c r="E641" s="78">
        <v>2</v>
      </c>
      <c r="F641" s="160">
        <f t="shared" si="141"/>
        <v>16</v>
      </c>
      <c r="G641" s="75">
        <v>0</v>
      </c>
      <c r="H641" s="75">
        <v>0</v>
      </c>
      <c r="I641" s="75"/>
      <c r="J641" s="75"/>
      <c r="K641" s="75">
        <v>16</v>
      </c>
      <c r="L641" s="78">
        <v>0</v>
      </c>
      <c r="M641" s="75">
        <v>0</v>
      </c>
      <c r="N641" s="75">
        <v>0</v>
      </c>
      <c r="O641" s="175">
        <v>0.1</v>
      </c>
      <c r="P641" s="78">
        <f t="shared" si="142"/>
        <v>1.6</v>
      </c>
      <c r="Q641" s="646">
        <f t="shared" si="143"/>
        <v>1.6</v>
      </c>
      <c r="R641" s="175">
        <v>0.5</v>
      </c>
      <c r="S641" s="78">
        <f t="shared" si="148"/>
        <v>8</v>
      </c>
      <c r="T641" s="646">
        <f t="shared" si="149"/>
        <v>8</v>
      </c>
      <c r="U641" s="175">
        <v>0.4</v>
      </c>
      <c r="V641" s="78">
        <f t="shared" si="150"/>
        <v>6.4</v>
      </c>
      <c r="W641" s="646">
        <f t="shared" si="151"/>
        <v>-1.5999999999999996</v>
      </c>
      <c r="X641" s="78"/>
      <c r="Y641" s="78">
        <v>1</v>
      </c>
      <c r="Z641" s="75">
        <v>1</v>
      </c>
      <c r="AA641" s="160">
        <f t="shared" si="144"/>
        <v>0</v>
      </c>
      <c r="AB641" s="78">
        <v>0</v>
      </c>
      <c r="AC641" s="654">
        <v>0</v>
      </c>
      <c r="AD641" s="160">
        <f t="shared" si="145"/>
        <v>1</v>
      </c>
      <c r="AE641" s="78">
        <v>1</v>
      </c>
      <c r="AF641" s="654"/>
      <c r="AG641" s="160">
        <f t="shared" si="146"/>
        <v>0</v>
      </c>
      <c r="AH641" s="78"/>
      <c r="AI641" s="654"/>
      <c r="AJ641" s="160">
        <f t="shared" si="147"/>
        <v>0</v>
      </c>
      <c r="AK641" s="78"/>
      <c r="AL641" s="654"/>
      <c r="AM641" s="78"/>
      <c r="AN641" s="587">
        <f t="shared" si="140"/>
        <v>1</v>
      </c>
    </row>
    <row r="642" spans="1:40" s="152" customFormat="1" ht="13.2" hidden="1" customHeight="1" x14ac:dyDescent="0.25">
      <c r="A642" s="78">
        <v>13</v>
      </c>
      <c r="B642" s="588" t="s">
        <v>726</v>
      </c>
      <c r="C642" s="593">
        <f t="shared" si="152"/>
        <v>3</v>
      </c>
      <c r="D642" s="78">
        <f t="shared" si="152"/>
        <v>3</v>
      </c>
      <c r="E642" s="78">
        <v>0</v>
      </c>
      <c r="F642" s="160">
        <f t="shared" si="141"/>
        <v>3</v>
      </c>
      <c r="G642" s="75">
        <v>0</v>
      </c>
      <c r="H642" s="75">
        <v>0</v>
      </c>
      <c r="I642" s="75"/>
      <c r="J642" s="75"/>
      <c r="K642" s="75">
        <v>3</v>
      </c>
      <c r="L642" s="78">
        <v>0</v>
      </c>
      <c r="M642" s="75">
        <v>0</v>
      </c>
      <c r="N642" s="75">
        <v>0</v>
      </c>
      <c r="O642" s="175">
        <v>0.1</v>
      </c>
      <c r="P642" s="78">
        <f t="shared" si="142"/>
        <v>0.30000000000000004</v>
      </c>
      <c r="Q642" s="646">
        <f t="shared" si="143"/>
        <v>0.30000000000000004</v>
      </c>
      <c r="R642" s="175">
        <v>0.5</v>
      </c>
      <c r="S642" s="78">
        <f t="shared" si="148"/>
        <v>1.5</v>
      </c>
      <c r="T642" s="646">
        <f t="shared" si="149"/>
        <v>1.5</v>
      </c>
      <c r="U642" s="175">
        <v>0.4</v>
      </c>
      <c r="V642" s="78">
        <f t="shared" si="150"/>
        <v>1.2000000000000002</v>
      </c>
      <c r="W642" s="646">
        <f t="shared" si="151"/>
        <v>-0.29999999999999982</v>
      </c>
      <c r="X642" s="78"/>
      <c r="Y642" s="78">
        <v>0</v>
      </c>
      <c r="Z642" s="75">
        <v>0</v>
      </c>
      <c r="AA642" s="160">
        <f t="shared" si="144"/>
        <v>0</v>
      </c>
      <c r="AB642" s="78">
        <v>0</v>
      </c>
      <c r="AC642" s="654">
        <v>0</v>
      </c>
      <c r="AD642" s="160">
        <f t="shared" si="145"/>
        <v>0</v>
      </c>
      <c r="AE642" s="78"/>
      <c r="AF642" s="654"/>
      <c r="AG642" s="160">
        <f t="shared" si="146"/>
        <v>0</v>
      </c>
      <c r="AH642" s="78"/>
      <c r="AI642" s="654"/>
      <c r="AJ642" s="160">
        <f t="shared" si="147"/>
        <v>0</v>
      </c>
      <c r="AK642" s="78"/>
      <c r="AL642" s="654"/>
      <c r="AM642" s="78"/>
      <c r="AN642" s="587">
        <f t="shared" si="140"/>
        <v>0</v>
      </c>
    </row>
    <row r="643" spans="1:40" s="152" customFormat="1" ht="13.2" hidden="1" customHeight="1" x14ac:dyDescent="0.25">
      <c r="A643" s="78">
        <v>14</v>
      </c>
      <c r="B643" s="588" t="s">
        <v>766</v>
      </c>
      <c r="C643" s="593">
        <f t="shared" si="152"/>
        <v>0</v>
      </c>
      <c r="D643" s="78">
        <f t="shared" si="152"/>
        <v>0</v>
      </c>
      <c r="E643" s="78">
        <v>0</v>
      </c>
      <c r="F643" s="160">
        <f t="shared" si="141"/>
        <v>0</v>
      </c>
      <c r="G643" s="75">
        <v>0</v>
      </c>
      <c r="H643" s="75">
        <v>0</v>
      </c>
      <c r="I643" s="75"/>
      <c r="J643" s="75"/>
      <c r="K643" s="75">
        <v>0</v>
      </c>
      <c r="L643" s="78">
        <v>0</v>
      </c>
      <c r="M643" s="75">
        <v>0</v>
      </c>
      <c r="N643" s="75">
        <v>0</v>
      </c>
      <c r="O643" s="175">
        <v>0.1</v>
      </c>
      <c r="P643" s="78">
        <f t="shared" si="142"/>
        <v>0</v>
      </c>
      <c r="Q643" s="646">
        <f t="shared" si="143"/>
        <v>0</v>
      </c>
      <c r="R643" s="175">
        <v>0.5</v>
      </c>
      <c r="S643" s="78">
        <f t="shared" si="148"/>
        <v>0</v>
      </c>
      <c r="T643" s="646">
        <f t="shared" si="149"/>
        <v>0</v>
      </c>
      <c r="U643" s="175">
        <v>0.4</v>
      </c>
      <c r="V643" s="78">
        <f t="shared" si="150"/>
        <v>0</v>
      </c>
      <c r="W643" s="646">
        <f t="shared" si="151"/>
        <v>0</v>
      </c>
      <c r="X643" s="78"/>
      <c r="Y643" s="78">
        <v>0</v>
      </c>
      <c r="Z643" s="75">
        <v>0</v>
      </c>
      <c r="AA643" s="160">
        <f t="shared" si="144"/>
        <v>0</v>
      </c>
      <c r="AB643" s="78">
        <v>0</v>
      </c>
      <c r="AC643" s="654">
        <v>0</v>
      </c>
      <c r="AD643" s="160">
        <f t="shared" si="145"/>
        <v>0</v>
      </c>
      <c r="AE643" s="78"/>
      <c r="AF643" s="654"/>
      <c r="AG643" s="160">
        <f t="shared" si="146"/>
        <v>0</v>
      </c>
      <c r="AH643" s="78"/>
      <c r="AI643" s="654"/>
      <c r="AJ643" s="160">
        <f t="shared" si="147"/>
        <v>0</v>
      </c>
      <c r="AK643" s="78"/>
      <c r="AL643" s="654"/>
      <c r="AM643" s="78"/>
      <c r="AN643" s="587">
        <f t="shared" si="140"/>
        <v>0</v>
      </c>
    </row>
    <row r="644" spans="1:40" s="152" customFormat="1" ht="13.2" hidden="1" customHeight="1" x14ac:dyDescent="0.25">
      <c r="A644" s="78">
        <v>15</v>
      </c>
      <c r="B644" s="588" t="s">
        <v>733</v>
      </c>
      <c r="C644" s="593">
        <f t="shared" si="152"/>
        <v>0</v>
      </c>
      <c r="D644" s="78">
        <f t="shared" si="152"/>
        <v>0</v>
      </c>
      <c r="E644" s="78">
        <v>0</v>
      </c>
      <c r="F644" s="160">
        <f t="shared" si="141"/>
        <v>0</v>
      </c>
      <c r="G644" s="75">
        <v>0</v>
      </c>
      <c r="H644" s="75">
        <v>0</v>
      </c>
      <c r="I644" s="75"/>
      <c r="J644" s="75"/>
      <c r="K644" s="75">
        <v>0</v>
      </c>
      <c r="L644" s="78">
        <v>0</v>
      </c>
      <c r="M644" s="75">
        <v>0</v>
      </c>
      <c r="N644" s="75">
        <v>0</v>
      </c>
      <c r="O644" s="175">
        <v>0.1</v>
      </c>
      <c r="P644" s="78">
        <f t="shared" si="142"/>
        <v>0</v>
      </c>
      <c r="Q644" s="646">
        <f t="shared" si="143"/>
        <v>0</v>
      </c>
      <c r="R644" s="175">
        <v>0.5</v>
      </c>
      <c r="S644" s="78">
        <f t="shared" si="148"/>
        <v>0</v>
      </c>
      <c r="T644" s="646">
        <f t="shared" si="149"/>
        <v>0</v>
      </c>
      <c r="U644" s="175">
        <v>0.4</v>
      </c>
      <c r="V644" s="78">
        <f t="shared" si="150"/>
        <v>0</v>
      </c>
      <c r="W644" s="646">
        <f t="shared" si="151"/>
        <v>0</v>
      </c>
      <c r="X644" s="78"/>
      <c r="Y644" s="78">
        <v>1</v>
      </c>
      <c r="Z644" s="75">
        <v>1</v>
      </c>
      <c r="AA644" s="160">
        <f t="shared" si="144"/>
        <v>0</v>
      </c>
      <c r="AB644" s="78">
        <v>0</v>
      </c>
      <c r="AC644" s="654">
        <v>0</v>
      </c>
      <c r="AD644" s="160">
        <f t="shared" si="145"/>
        <v>0</v>
      </c>
      <c r="AE644" s="78"/>
      <c r="AF644" s="654"/>
      <c r="AG644" s="160">
        <f t="shared" si="146"/>
        <v>0</v>
      </c>
      <c r="AH644" s="78"/>
      <c r="AI644" s="654"/>
      <c r="AJ644" s="160">
        <f t="shared" si="147"/>
        <v>0</v>
      </c>
      <c r="AK644" s="78"/>
      <c r="AL644" s="654"/>
      <c r="AM644" s="78"/>
      <c r="AN644" s="587">
        <f t="shared" si="140"/>
        <v>0</v>
      </c>
    </row>
    <row r="645" spans="1:40" s="152" customFormat="1" ht="13.2" hidden="1" customHeight="1" x14ac:dyDescent="0.25">
      <c r="A645" s="78">
        <v>16</v>
      </c>
      <c r="B645" s="588" t="s">
        <v>739</v>
      </c>
      <c r="C645" s="593">
        <f t="shared" si="152"/>
        <v>1</v>
      </c>
      <c r="D645" s="78">
        <f t="shared" si="152"/>
        <v>1</v>
      </c>
      <c r="E645" s="78">
        <v>0</v>
      </c>
      <c r="F645" s="160">
        <f t="shared" si="141"/>
        <v>1</v>
      </c>
      <c r="G645" s="75">
        <v>0</v>
      </c>
      <c r="H645" s="75">
        <v>0</v>
      </c>
      <c r="I645" s="75"/>
      <c r="J645" s="75"/>
      <c r="K645" s="75">
        <v>1</v>
      </c>
      <c r="L645" s="78">
        <v>0</v>
      </c>
      <c r="M645" s="75">
        <v>0</v>
      </c>
      <c r="N645" s="75">
        <v>0</v>
      </c>
      <c r="O645" s="175">
        <v>0.1</v>
      </c>
      <c r="P645" s="78">
        <f t="shared" si="142"/>
        <v>0.1</v>
      </c>
      <c r="Q645" s="646">
        <f t="shared" si="143"/>
        <v>0.1</v>
      </c>
      <c r="R645" s="175">
        <v>0.5</v>
      </c>
      <c r="S645" s="78">
        <f t="shared" si="148"/>
        <v>0.5</v>
      </c>
      <c r="T645" s="646">
        <f t="shared" si="149"/>
        <v>0.5</v>
      </c>
      <c r="U645" s="175">
        <v>0.4</v>
      </c>
      <c r="V645" s="78">
        <f t="shared" si="150"/>
        <v>0.4</v>
      </c>
      <c r="W645" s="646">
        <f t="shared" si="151"/>
        <v>-9.9999999999999978E-2</v>
      </c>
      <c r="X645" s="78"/>
      <c r="Y645" s="78">
        <v>4</v>
      </c>
      <c r="Z645" s="75">
        <v>4</v>
      </c>
      <c r="AA645" s="160">
        <f t="shared" si="144"/>
        <v>0</v>
      </c>
      <c r="AB645" s="78">
        <v>0</v>
      </c>
      <c r="AC645" s="654">
        <v>0</v>
      </c>
      <c r="AD645" s="160">
        <f t="shared" si="145"/>
        <v>0</v>
      </c>
      <c r="AE645" s="78"/>
      <c r="AF645" s="654"/>
      <c r="AG645" s="160">
        <f t="shared" si="146"/>
        <v>0</v>
      </c>
      <c r="AH645" s="78"/>
      <c r="AI645" s="654"/>
      <c r="AJ645" s="160">
        <f t="shared" si="147"/>
        <v>0</v>
      </c>
      <c r="AK645" s="78"/>
      <c r="AL645" s="654"/>
      <c r="AM645" s="78"/>
      <c r="AN645" s="587">
        <f t="shared" si="140"/>
        <v>0</v>
      </c>
    </row>
    <row r="646" spans="1:40" s="152" customFormat="1" ht="13.2" hidden="1" customHeight="1" x14ac:dyDescent="0.25">
      <c r="A646" s="78">
        <v>17</v>
      </c>
      <c r="B646" s="588" t="s">
        <v>728</v>
      </c>
      <c r="C646" s="593">
        <f t="shared" si="152"/>
        <v>2</v>
      </c>
      <c r="D646" s="78">
        <f t="shared" si="152"/>
        <v>2</v>
      </c>
      <c r="E646" s="78">
        <v>0</v>
      </c>
      <c r="F646" s="160">
        <f t="shared" si="141"/>
        <v>2</v>
      </c>
      <c r="G646" s="75">
        <v>0</v>
      </c>
      <c r="H646" s="75">
        <v>0</v>
      </c>
      <c r="I646" s="75"/>
      <c r="J646" s="75"/>
      <c r="K646" s="75">
        <v>2</v>
      </c>
      <c r="L646" s="78">
        <v>0</v>
      </c>
      <c r="M646" s="75">
        <v>0</v>
      </c>
      <c r="N646" s="75">
        <v>0</v>
      </c>
      <c r="O646" s="175">
        <v>0.1</v>
      </c>
      <c r="P646" s="78">
        <f t="shared" si="142"/>
        <v>0.2</v>
      </c>
      <c r="Q646" s="646">
        <f t="shared" si="143"/>
        <v>0.2</v>
      </c>
      <c r="R646" s="175">
        <v>0.5</v>
      </c>
      <c r="S646" s="78">
        <f t="shared" si="148"/>
        <v>1</v>
      </c>
      <c r="T646" s="646">
        <f t="shared" si="149"/>
        <v>1</v>
      </c>
      <c r="U646" s="175">
        <v>0.4</v>
      </c>
      <c r="V646" s="78">
        <f t="shared" si="150"/>
        <v>0.8</v>
      </c>
      <c r="W646" s="646">
        <f t="shared" si="151"/>
        <v>-0.19999999999999996</v>
      </c>
      <c r="X646" s="78"/>
      <c r="Y646" s="78">
        <v>0</v>
      </c>
      <c r="Z646" s="75">
        <v>0</v>
      </c>
      <c r="AA646" s="160">
        <f t="shared" si="144"/>
        <v>0</v>
      </c>
      <c r="AB646" s="78">
        <v>0</v>
      </c>
      <c r="AC646" s="654">
        <v>0</v>
      </c>
      <c r="AD646" s="160">
        <f t="shared" si="145"/>
        <v>0</v>
      </c>
      <c r="AE646" s="78"/>
      <c r="AF646" s="654"/>
      <c r="AG646" s="160">
        <f t="shared" si="146"/>
        <v>0</v>
      </c>
      <c r="AH646" s="78"/>
      <c r="AI646" s="654"/>
      <c r="AJ646" s="160">
        <f t="shared" si="147"/>
        <v>0</v>
      </c>
      <c r="AK646" s="78"/>
      <c r="AL646" s="654"/>
      <c r="AM646" s="78"/>
      <c r="AN646" s="587">
        <f t="shared" si="140"/>
        <v>0</v>
      </c>
    </row>
    <row r="647" spans="1:40" s="152" customFormat="1" ht="66" x14ac:dyDescent="0.25">
      <c r="A647" s="78">
        <v>26</v>
      </c>
      <c r="B647" s="588" t="s">
        <v>1099</v>
      </c>
      <c r="C647" s="593">
        <v>185</v>
      </c>
      <c r="D647" s="78">
        <f t="shared" si="152"/>
        <v>152</v>
      </c>
      <c r="E647" s="593">
        <v>40</v>
      </c>
      <c r="F647" s="160">
        <f t="shared" si="141"/>
        <v>112</v>
      </c>
      <c r="G647" s="593">
        <v>0</v>
      </c>
      <c r="H647" s="593">
        <v>0</v>
      </c>
      <c r="I647" s="593"/>
      <c r="J647" s="593"/>
      <c r="K647" s="593">
        <v>72</v>
      </c>
      <c r="L647" s="78">
        <v>40</v>
      </c>
      <c r="M647" s="593">
        <v>40</v>
      </c>
      <c r="N647" s="593">
        <v>0</v>
      </c>
      <c r="O647" s="175">
        <v>0.1</v>
      </c>
      <c r="P647" s="78">
        <f t="shared" si="142"/>
        <v>11.200000000000001</v>
      </c>
      <c r="Q647" s="646">
        <f t="shared" si="143"/>
        <v>11.200000000000001</v>
      </c>
      <c r="R647" s="175">
        <v>0.5</v>
      </c>
      <c r="S647" s="78">
        <f t="shared" si="148"/>
        <v>56</v>
      </c>
      <c r="T647" s="646">
        <f t="shared" si="149"/>
        <v>56</v>
      </c>
      <c r="U647" s="175">
        <v>0.4</v>
      </c>
      <c r="V647" s="78">
        <f t="shared" si="150"/>
        <v>44.800000000000004</v>
      </c>
      <c r="W647" s="646">
        <f>V647-K647+T647-AF647</f>
        <v>28.800000000000004</v>
      </c>
      <c r="X647" s="593">
        <v>6.58</v>
      </c>
      <c r="Y647" s="593">
        <v>32.269999999999996</v>
      </c>
      <c r="Z647" s="593">
        <v>-7.7299999999999986</v>
      </c>
      <c r="AA647" s="160">
        <f t="shared" si="144"/>
        <v>0</v>
      </c>
      <c r="AB647" s="78">
        <v>0</v>
      </c>
      <c r="AC647" s="654">
        <v>0</v>
      </c>
      <c r="AD647" s="160">
        <f t="shared" si="145"/>
        <v>3</v>
      </c>
      <c r="AE647" s="593">
        <v>3</v>
      </c>
      <c r="AF647" s="657">
        <v>0</v>
      </c>
      <c r="AG647" s="160">
        <f t="shared" si="146"/>
        <v>9</v>
      </c>
      <c r="AH647" s="593">
        <v>0</v>
      </c>
      <c r="AI647" s="657">
        <v>9</v>
      </c>
      <c r="AJ647" s="160">
        <f t="shared" si="147"/>
        <v>0</v>
      </c>
      <c r="AK647" s="593">
        <v>0</v>
      </c>
      <c r="AL647" s="657">
        <v>0</v>
      </c>
      <c r="AM647" s="78"/>
      <c r="AN647" s="587">
        <f t="shared" si="140"/>
        <v>12</v>
      </c>
    </row>
    <row r="648" spans="1:40" s="152" customFormat="1" ht="13.2" hidden="1" customHeight="1" x14ac:dyDescent="0.25">
      <c r="A648" s="78">
        <v>1</v>
      </c>
      <c r="B648" s="588" t="s">
        <v>367</v>
      </c>
      <c r="C648" s="593">
        <f t="shared" si="152"/>
        <v>46</v>
      </c>
      <c r="D648" s="78">
        <f t="shared" si="152"/>
        <v>30</v>
      </c>
      <c r="E648" s="78">
        <v>16</v>
      </c>
      <c r="F648" s="160">
        <f t="shared" si="141"/>
        <v>14</v>
      </c>
      <c r="G648" s="75"/>
      <c r="H648" s="75"/>
      <c r="I648" s="75"/>
      <c r="J648" s="75"/>
      <c r="K648" s="75">
        <v>14</v>
      </c>
      <c r="L648" s="78">
        <v>0</v>
      </c>
      <c r="M648" s="75"/>
      <c r="N648" s="75"/>
      <c r="O648" s="175">
        <v>0.1</v>
      </c>
      <c r="P648" s="78">
        <f t="shared" si="142"/>
        <v>1.4000000000000001</v>
      </c>
      <c r="Q648" s="646">
        <f t="shared" si="143"/>
        <v>1.4000000000000001</v>
      </c>
      <c r="R648" s="175">
        <v>0.5</v>
      </c>
      <c r="S648" s="78">
        <f t="shared" si="148"/>
        <v>7</v>
      </c>
      <c r="T648" s="646">
        <f t="shared" si="149"/>
        <v>7</v>
      </c>
      <c r="U648" s="175">
        <v>0.4</v>
      </c>
      <c r="V648" s="78">
        <f t="shared" si="150"/>
        <v>5.6000000000000005</v>
      </c>
      <c r="W648" s="649">
        <v>-0.28000000000000114</v>
      </c>
      <c r="X648" s="74">
        <v>0</v>
      </c>
      <c r="Y648" s="592">
        <v>0</v>
      </c>
      <c r="Z648" s="592">
        <v>0</v>
      </c>
      <c r="AA648" s="160">
        <f t="shared" si="144"/>
        <v>0</v>
      </c>
      <c r="AB648" s="78">
        <v>0</v>
      </c>
      <c r="AC648" s="654">
        <v>0</v>
      </c>
      <c r="AD648" s="160">
        <f t="shared" si="145"/>
        <v>0</v>
      </c>
      <c r="AE648" s="75"/>
      <c r="AF648" s="657"/>
      <c r="AG648" s="160">
        <f t="shared" si="146"/>
        <v>0</v>
      </c>
      <c r="AH648" s="593"/>
      <c r="AI648" s="655"/>
      <c r="AJ648" s="160">
        <f t="shared" si="147"/>
        <v>0</v>
      </c>
      <c r="AK648" s="593"/>
      <c r="AL648" s="657"/>
      <c r="AM648" s="78"/>
      <c r="AN648" s="587">
        <f t="shared" si="140"/>
        <v>0</v>
      </c>
    </row>
    <row r="649" spans="1:40" s="152" customFormat="1" ht="13.2" hidden="1" customHeight="1" x14ac:dyDescent="0.25">
      <c r="A649" s="78">
        <v>2</v>
      </c>
      <c r="B649" s="588" t="s">
        <v>752</v>
      </c>
      <c r="C649" s="593">
        <f t="shared" si="152"/>
        <v>6</v>
      </c>
      <c r="D649" s="78">
        <f t="shared" si="152"/>
        <v>4</v>
      </c>
      <c r="E649" s="78">
        <v>2</v>
      </c>
      <c r="F649" s="160">
        <f t="shared" si="141"/>
        <v>2</v>
      </c>
      <c r="G649" s="75"/>
      <c r="H649" s="75"/>
      <c r="I649" s="75"/>
      <c r="J649" s="75"/>
      <c r="K649" s="75">
        <v>2</v>
      </c>
      <c r="L649" s="78">
        <v>0</v>
      </c>
      <c r="M649" s="75"/>
      <c r="N649" s="75"/>
      <c r="O649" s="175">
        <v>0.1</v>
      </c>
      <c r="P649" s="78">
        <f t="shared" si="142"/>
        <v>0.2</v>
      </c>
      <c r="Q649" s="646">
        <f t="shared" si="143"/>
        <v>0.2</v>
      </c>
      <c r="R649" s="175">
        <v>0.5</v>
      </c>
      <c r="S649" s="78">
        <f t="shared" si="148"/>
        <v>1</v>
      </c>
      <c r="T649" s="646">
        <f t="shared" si="149"/>
        <v>1</v>
      </c>
      <c r="U649" s="175">
        <v>0.4</v>
      </c>
      <c r="V649" s="78">
        <f t="shared" si="150"/>
        <v>0.8</v>
      </c>
      <c r="W649" s="649">
        <v>-4.0000000000000036E-2</v>
      </c>
      <c r="X649" s="74">
        <v>0</v>
      </c>
      <c r="Y649" s="592">
        <v>0</v>
      </c>
      <c r="Z649" s="592">
        <v>0</v>
      </c>
      <c r="AA649" s="160">
        <f t="shared" si="144"/>
        <v>0</v>
      </c>
      <c r="AB649" s="78">
        <v>0</v>
      </c>
      <c r="AC649" s="654">
        <v>0</v>
      </c>
      <c r="AD649" s="160">
        <f t="shared" si="145"/>
        <v>0</v>
      </c>
      <c r="AE649" s="75"/>
      <c r="AF649" s="657"/>
      <c r="AG649" s="160">
        <f t="shared" si="146"/>
        <v>0</v>
      </c>
      <c r="AH649" s="593"/>
      <c r="AI649" s="655"/>
      <c r="AJ649" s="160">
        <f t="shared" si="147"/>
        <v>0</v>
      </c>
      <c r="AK649" s="78"/>
      <c r="AL649" s="654"/>
      <c r="AM649" s="78"/>
      <c r="AN649" s="587">
        <f t="shared" si="140"/>
        <v>0</v>
      </c>
    </row>
    <row r="650" spans="1:40" s="152" customFormat="1" ht="13.2" hidden="1" customHeight="1" x14ac:dyDescent="0.25">
      <c r="A650" s="78">
        <v>3</v>
      </c>
      <c r="B650" s="588" t="s">
        <v>140</v>
      </c>
      <c r="C650" s="593">
        <f t="shared" si="152"/>
        <v>13</v>
      </c>
      <c r="D650" s="78">
        <f t="shared" si="152"/>
        <v>11</v>
      </c>
      <c r="E650" s="78">
        <v>2</v>
      </c>
      <c r="F650" s="160">
        <f t="shared" si="141"/>
        <v>9</v>
      </c>
      <c r="G650" s="75"/>
      <c r="H650" s="75"/>
      <c r="I650" s="75"/>
      <c r="J650" s="75"/>
      <c r="K650" s="75">
        <v>2</v>
      </c>
      <c r="L650" s="78">
        <v>7</v>
      </c>
      <c r="M650" s="75">
        <v>7</v>
      </c>
      <c r="N650" s="75"/>
      <c r="O650" s="175">
        <v>0.1</v>
      </c>
      <c r="P650" s="78">
        <f t="shared" si="142"/>
        <v>0.9</v>
      </c>
      <c r="Q650" s="646">
        <f t="shared" si="143"/>
        <v>0.9</v>
      </c>
      <c r="R650" s="175">
        <v>0.5</v>
      </c>
      <c r="S650" s="78">
        <f t="shared" si="148"/>
        <v>4.5</v>
      </c>
      <c r="T650" s="646">
        <f t="shared" si="149"/>
        <v>4.5</v>
      </c>
      <c r="U650" s="175">
        <v>0.4</v>
      </c>
      <c r="V650" s="78">
        <f t="shared" si="150"/>
        <v>3.6</v>
      </c>
      <c r="W650" s="649">
        <v>2.0499999999999998</v>
      </c>
      <c r="X650" s="74">
        <v>0.55000000000000004</v>
      </c>
      <c r="Y650" s="592">
        <v>4.95</v>
      </c>
      <c r="Z650" s="592">
        <v>-2.0499999999999998</v>
      </c>
      <c r="AA650" s="160">
        <f t="shared" si="144"/>
        <v>0</v>
      </c>
      <c r="AB650" s="78">
        <v>0</v>
      </c>
      <c r="AC650" s="654">
        <v>0</v>
      </c>
      <c r="AD650" s="160">
        <f t="shared" si="145"/>
        <v>0</v>
      </c>
      <c r="AE650" s="75"/>
      <c r="AF650" s="657"/>
      <c r="AG650" s="160">
        <f t="shared" si="146"/>
        <v>0</v>
      </c>
      <c r="AH650" s="593"/>
      <c r="AI650" s="655"/>
      <c r="AJ650" s="160">
        <f t="shared" si="147"/>
        <v>0</v>
      </c>
      <c r="AK650" s="593"/>
      <c r="AL650" s="657"/>
      <c r="AM650" s="78"/>
      <c r="AN650" s="587">
        <f t="shared" si="140"/>
        <v>0</v>
      </c>
    </row>
    <row r="651" spans="1:40" s="152" customFormat="1" ht="13.2" hidden="1" customHeight="1" x14ac:dyDescent="0.25">
      <c r="A651" s="78">
        <v>4</v>
      </c>
      <c r="B651" s="588" t="s">
        <v>151</v>
      </c>
      <c r="C651" s="593">
        <f t="shared" si="152"/>
        <v>66</v>
      </c>
      <c r="D651" s="78">
        <f t="shared" si="152"/>
        <v>55</v>
      </c>
      <c r="E651" s="78">
        <v>11</v>
      </c>
      <c r="F651" s="160">
        <f t="shared" si="141"/>
        <v>44</v>
      </c>
      <c r="G651" s="75"/>
      <c r="H651" s="75"/>
      <c r="I651" s="75"/>
      <c r="J651" s="75"/>
      <c r="K651" s="75">
        <v>28</v>
      </c>
      <c r="L651" s="78">
        <v>16</v>
      </c>
      <c r="M651" s="75">
        <v>16</v>
      </c>
      <c r="N651" s="75"/>
      <c r="O651" s="175">
        <v>0.1</v>
      </c>
      <c r="P651" s="78">
        <f t="shared" si="142"/>
        <v>4.4000000000000004</v>
      </c>
      <c r="Q651" s="646">
        <f t="shared" si="143"/>
        <v>4.4000000000000004</v>
      </c>
      <c r="R651" s="175">
        <v>0.5</v>
      </c>
      <c r="S651" s="78">
        <f t="shared" si="148"/>
        <v>22</v>
      </c>
      <c r="T651" s="646">
        <f t="shared" si="149"/>
        <v>22</v>
      </c>
      <c r="U651" s="175">
        <v>0.4</v>
      </c>
      <c r="V651" s="78">
        <f t="shared" si="150"/>
        <v>17.600000000000001</v>
      </c>
      <c r="W651" s="649">
        <v>5.8800000000000026</v>
      </c>
      <c r="X651" s="74">
        <v>0.23</v>
      </c>
      <c r="Y651" s="592">
        <v>10.120000000000001</v>
      </c>
      <c r="Z651" s="592">
        <v>-5.879999999999999</v>
      </c>
      <c r="AA651" s="160">
        <f t="shared" si="144"/>
        <v>0</v>
      </c>
      <c r="AB651" s="78">
        <v>0</v>
      </c>
      <c r="AC651" s="654">
        <v>0</v>
      </c>
      <c r="AD651" s="160">
        <f t="shared" si="145"/>
        <v>1</v>
      </c>
      <c r="AE651" s="75">
        <v>1</v>
      </c>
      <c r="AF651" s="657"/>
      <c r="AG651" s="160">
        <f t="shared" si="146"/>
        <v>6</v>
      </c>
      <c r="AH651" s="593"/>
      <c r="AI651" s="655">
        <v>6</v>
      </c>
      <c r="AJ651" s="160">
        <f t="shared" si="147"/>
        <v>0</v>
      </c>
      <c r="AK651" s="78"/>
      <c r="AL651" s="654"/>
      <c r="AM651" s="78"/>
      <c r="AN651" s="587">
        <f t="shared" ref="AN651:AN714" si="153">AD651+AG651+AJ651+AA651</f>
        <v>7</v>
      </c>
    </row>
    <row r="652" spans="1:40" s="152" customFormat="1" ht="13.2" hidden="1" customHeight="1" x14ac:dyDescent="0.25">
      <c r="A652" s="78">
        <v>5</v>
      </c>
      <c r="B652" s="588" t="s">
        <v>790</v>
      </c>
      <c r="C652" s="593">
        <f t="shared" si="152"/>
        <v>8</v>
      </c>
      <c r="D652" s="78">
        <f t="shared" si="152"/>
        <v>7</v>
      </c>
      <c r="E652" s="78">
        <v>1</v>
      </c>
      <c r="F652" s="160">
        <f t="shared" si="141"/>
        <v>6</v>
      </c>
      <c r="G652" s="78"/>
      <c r="H652" s="78"/>
      <c r="I652" s="78"/>
      <c r="J652" s="78"/>
      <c r="K652" s="78">
        <v>1</v>
      </c>
      <c r="L652" s="78">
        <v>5</v>
      </c>
      <c r="M652" s="78">
        <v>5</v>
      </c>
      <c r="N652" s="78"/>
      <c r="O652" s="175">
        <v>0.1</v>
      </c>
      <c r="P652" s="78">
        <f t="shared" si="142"/>
        <v>0.60000000000000009</v>
      </c>
      <c r="Q652" s="646">
        <f t="shared" si="143"/>
        <v>0.60000000000000009</v>
      </c>
      <c r="R652" s="175">
        <v>0.5</v>
      </c>
      <c r="S652" s="78">
        <f t="shared" si="148"/>
        <v>3</v>
      </c>
      <c r="T652" s="646">
        <f t="shared" si="149"/>
        <v>3</v>
      </c>
      <c r="U652" s="175">
        <v>0.4</v>
      </c>
      <c r="V652" s="78">
        <f t="shared" si="150"/>
        <v>2.4000000000000004</v>
      </c>
      <c r="W652" s="649">
        <v>0.20000000000000018</v>
      </c>
      <c r="X652" s="74">
        <v>0.8</v>
      </c>
      <c r="Y652" s="592">
        <v>4.8000000000000007</v>
      </c>
      <c r="Z652" s="592">
        <v>-0.19999999999999929</v>
      </c>
      <c r="AA652" s="160">
        <f t="shared" si="144"/>
        <v>0</v>
      </c>
      <c r="AB652" s="78">
        <v>0</v>
      </c>
      <c r="AC652" s="654">
        <v>0</v>
      </c>
      <c r="AD652" s="160">
        <f t="shared" si="145"/>
        <v>0</v>
      </c>
      <c r="AE652" s="78"/>
      <c r="AF652" s="657"/>
      <c r="AG652" s="160">
        <f t="shared" si="146"/>
        <v>0</v>
      </c>
      <c r="AH652" s="593"/>
      <c r="AI652" s="654"/>
      <c r="AJ652" s="160">
        <f t="shared" si="147"/>
        <v>0</v>
      </c>
      <c r="AK652" s="593"/>
      <c r="AL652" s="657"/>
      <c r="AM652" s="78"/>
      <c r="AN652" s="587">
        <f t="shared" si="153"/>
        <v>0</v>
      </c>
    </row>
    <row r="653" spans="1:40" s="152" customFormat="1" ht="13.2" hidden="1" customHeight="1" x14ac:dyDescent="0.25">
      <c r="A653" s="78">
        <v>6</v>
      </c>
      <c r="B653" s="588" t="s">
        <v>749</v>
      </c>
      <c r="C653" s="593">
        <f t="shared" si="152"/>
        <v>13</v>
      </c>
      <c r="D653" s="78">
        <f t="shared" si="152"/>
        <v>11</v>
      </c>
      <c r="E653" s="78">
        <v>2</v>
      </c>
      <c r="F653" s="160">
        <f t="shared" ref="F653:F716" si="154">G653+H653+K653+L653</f>
        <v>9</v>
      </c>
      <c r="G653" s="78"/>
      <c r="H653" s="78"/>
      <c r="I653" s="78"/>
      <c r="J653" s="78"/>
      <c r="K653" s="78">
        <v>4</v>
      </c>
      <c r="L653" s="78">
        <v>5</v>
      </c>
      <c r="M653" s="78">
        <v>5</v>
      </c>
      <c r="N653" s="78"/>
      <c r="O653" s="175">
        <v>0.1</v>
      </c>
      <c r="P653" s="78">
        <f t="shared" ref="P653:P716" si="155">O653*F653</f>
        <v>0.9</v>
      </c>
      <c r="Q653" s="646">
        <f t="shared" ref="Q653:Q716" si="156">P653-G653</f>
        <v>0.9</v>
      </c>
      <c r="R653" s="175">
        <v>0.5</v>
      </c>
      <c r="S653" s="78">
        <f t="shared" si="148"/>
        <v>4.5</v>
      </c>
      <c r="T653" s="646">
        <f t="shared" si="149"/>
        <v>4.5</v>
      </c>
      <c r="U653" s="175">
        <v>0.4</v>
      </c>
      <c r="V653" s="78">
        <f t="shared" si="150"/>
        <v>3.6</v>
      </c>
      <c r="W653" s="649">
        <v>0.5</v>
      </c>
      <c r="X653" s="74">
        <v>0.8</v>
      </c>
      <c r="Y653" s="592">
        <v>7.2</v>
      </c>
      <c r="Z653" s="592">
        <v>2.2000000000000002</v>
      </c>
      <c r="AA653" s="160">
        <f t="shared" ref="AA653:AA716" si="157">AB653+AC653</f>
        <v>0</v>
      </c>
      <c r="AB653" s="78">
        <v>0</v>
      </c>
      <c r="AC653" s="654">
        <v>0</v>
      </c>
      <c r="AD653" s="160">
        <f t="shared" ref="AD653:AD716" si="158">AE653+AF653</f>
        <v>0</v>
      </c>
      <c r="AE653" s="78"/>
      <c r="AF653" s="657"/>
      <c r="AG653" s="160">
        <f t="shared" ref="AG653:AG716" si="159">AH653+AI653</f>
        <v>1</v>
      </c>
      <c r="AH653" s="593"/>
      <c r="AI653" s="654">
        <v>1</v>
      </c>
      <c r="AJ653" s="160">
        <f t="shared" ref="AJ653:AJ716" si="160">AK653+AL653</f>
        <v>0</v>
      </c>
      <c r="AK653" s="78"/>
      <c r="AL653" s="654"/>
      <c r="AM653" s="78"/>
      <c r="AN653" s="587">
        <f t="shared" si="153"/>
        <v>1</v>
      </c>
    </row>
    <row r="654" spans="1:40" s="152" customFormat="1" ht="13.2" hidden="1" customHeight="1" x14ac:dyDescent="0.25">
      <c r="A654" s="78">
        <v>7</v>
      </c>
      <c r="B654" s="588" t="s">
        <v>727</v>
      </c>
      <c r="C654" s="593">
        <f t="shared" si="152"/>
        <v>3</v>
      </c>
      <c r="D654" s="78">
        <f t="shared" si="152"/>
        <v>2</v>
      </c>
      <c r="E654" s="78">
        <v>1</v>
      </c>
      <c r="F654" s="160">
        <f t="shared" si="154"/>
        <v>1</v>
      </c>
      <c r="G654" s="78"/>
      <c r="H654" s="78"/>
      <c r="I654" s="78"/>
      <c r="J654" s="78"/>
      <c r="K654" s="78">
        <v>1</v>
      </c>
      <c r="L654" s="78">
        <v>0</v>
      </c>
      <c r="M654" s="78"/>
      <c r="N654" s="78"/>
      <c r="O654" s="175">
        <v>0.1</v>
      </c>
      <c r="P654" s="78">
        <f t="shared" si="155"/>
        <v>0.1</v>
      </c>
      <c r="Q654" s="646">
        <f t="shared" si="156"/>
        <v>0.1</v>
      </c>
      <c r="R654" s="175">
        <v>0.5</v>
      </c>
      <c r="S654" s="78">
        <f t="shared" si="148"/>
        <v>0.5</v>
      </c>
      <c r="T654" s="646">
        <f t="shared" si="149"/>
        <v>0.5</v>
      </c>
      <c r="U654" s="175">
        <v>0.4</v>
      </c>
      <c r="V654" s="78">
        <f t="shared" si="150"/>
        <v>0.4</v>
      </c>
      <c r="W654" s="649">
        <v>-9.9999999999999978E-2</v>
      </c>
      <c r="X654" s="74">
        <v>0</v>
      </c>
      <c r="Y654" s="592">
        <v>0</v>
      </c>
      <c r="Z654" s="592">
        <v>0</v>
      </c>
      <c r="AA654" s="160">
        <f t="shared" si="157"/>
        <v>0</v>
      </c>
      <c r="AB654" s="78">
        <v>0</v>
      </c>
      <c r="AC654" s="654">
        <v>0</v>
      </c>
      <c r="AD654" s="160">
        <f t="shared" si="158"/>
        <v>0</v>
      </c>
      <c r="AE654" s="78"/>
      <c r="AF654" s="657"/>
      <c r="AG654" s="160">
        <f t="shared" si="159"/>
        <v>0</v>
      </c>
      <c r="AH654" s="593"/>
      <c r="AI654" s="654"/>
      <c r="AJ654" s="160">
        <f t="shared" si="160"/>
        <v>0</v>
      </c>
      <c r="AK654" s="593"/>
      <c r="AL654" s="657"/>
      <c r="AM654" s="78"/>
      <c r="AN654" s="587">
        <f t="shared" si="153"/>
        <v>0</v>
      </c>
    </row>
    <row r="655" spans="1:40" s="152" customFormat="1" ht="13.2" hidden="1" customHeight="1" x14ac:dyDescent="0.25">
      <c r="A655" s="78">
        <v>8</v>
      </c>
      <c r="B655" s="588" t="s">
        <v>803</v>
      </c>
      <c r="C655" s="593">
        <f t="shared" si="152"/>
        <v>2</v>
      </c>
      <c r="D655" s="78">
        <f t="shared" si="152"/>
        <v>2</v>
      </c>
      <c r="E655" s="78">
        <v>0</v>
      </c>
      <c r="F655" s="160">
        <f t="shared" si="154"/>
        <v>2</v>
      </c>
      <c r="G655" s="78"/>
      <c r="H655" s="78"/>
      <c r="I655" s="78"/>
      <c r="J655" s="78"/>
      <c r="K655" s="78"/>
      <c r="L655" s="78">
        <v>2</v>
      </c>
      <c r="M655" s="78">
        <v>2</v>
      </c>
      <c r="N655" s="78"/>
      <c r="O655" s="175">
        <v>0.1</v>
      </c>
      <c r="P655" s="78">
        <f t="shared" si="155"/>
        <v>0.2</v>
      </c>
      <c r="Q655" s="646">
        <f t="shared" si="156"/>
        <v>0.2</v>
      </c>
      <c r="R655" s="175">
        <v>0.5</v>
      </c>
      <c r="S655" s="78">
        <f t="shared" si="148"/>
        <v>1</v>
      </c>
      <c r="T655" s="646">
        <f t="shared" si="149"/>
        <v>1</v>
      </c>
      <c r="U655" s="175">
        <v>0.4</v>
      </c>
      <c r="V655" s="78">
        <f t="shared" si="150"/>
        <v>0.8</v>
      </c>
      <c r="W655" s="649">
        <v>0</v>
      </c>
      <c r="X655" s="74">
        <v>1</v>
      </c>
      <c r="Y655" s="592">
        <v>2</v>
      </c>
      <c r="Z655" s="592">
        <v>0</v>
      </c>
      <c r="AA655" s="160">
        <f t="shared" si="157"/>
        <v>0</v>
      </c>
      <c r="AB655" s="78">
        <v>0</v>
      </c>
      <c r="AC655" s="654">
        <v>0</v>
      </c>
      <c r="AD655" s="160">
        <f t="shared" si="158"/>
        <v>0</v>
      </c>
      <c r="AE655" s="78"/>
      <c r="AF655" s="657"/>
      <c r="AG655" s="160">
        <f t="shared" si="159"/>
        <v>0</v>
      </c>
      <c r="AH655" s="593"/>
      <c r="AI655" s="654"/>
      <c r="AJ655" s="160">
        <f t="shared" si="160"/>
        <v>0</v>
      </c>
      <c r="AK655" s="78"/>
      <c r="AL655" s="654"/>
      <c r="AM655" s="78"/>
      <c r="AN655" s="587">
        <f t="shared" si="153"/>
        <v>0</v>
      </c>
    </row>
    <row r="656" spans="1:40" s="152" customFormat="1" ht="13.2" hidden="1" customHeight="1" x14ac:dyDescent="0.25">
      <c r="A656" s="78">
        <v>9</v>
      </c>
      <c r="B656" s="588" t="s">
        <v>754</v>
      </c>
      <c r="C656" s="593">
        <f t="shared" si="152"/>
        <v>1</v>
      </c>
      <c r="D656" s="78">
        <f t="shared" si="152"/>
        <v>1</v>
      </c>
      <c r="E656" s="78">
        <v>0</v>
      </c>
      <c r="F656" s="160">
        <f t="shared" si="154"/>
        <v>1</v>
      </c>
      <c r="G656" s="78"/>
      <c r="H656" s="78"/>
      <c r="I656" s="78"/>
      <c r="J656" s="78"/>
      <c r="K656" s="78"/>
      <c r="L656" s="78">
        <v>1</v>
      </c>
      <c r="M656" s="78">
        <v>1</v>
      </c>
      <c r="N656" s="78"/>
      <c r="O656" s="175">
        <v>0.1</v>
      </c>
      <c r="P656" s="78">
        <f t="shared" si="155"/>
        <v>0.1</v>
      </c>
      <c r="Q656" s="646">
        <f t="shared" si="156"/>
        <v>0.1</v>
      </c>
      <c r="R656" s="175">
        <v>0.5</v>
      </c>
      <c r="S656" s="78">
        <f t="shared" si="148"/>
        <v>0.5</v>
      </c>
      <c r="T656" s="646">
        <f t="shared" si="149"/>
        <v>0.5</v>
      </c>
      <c r="U656" s="175">
        <v>0.4</v>
      </c>
      <c r="V656" s="78">
        <f t="shared" si="150"/>
        <v>0.4</v>
      </c>
      <c r="W656" s="649">
        <v>0</v>
      </c>
      <c r="X656" s="74">
        <v>1</v>
      </c>
      <c r="Y656" s="592">
        <v>1</v>
      </c>
      <c r="Z656" s="592">
        <v>0</v>
      </c>
      <c r="AA656" s="160">
        <f t="shared" si="157"/>
        <v>0</v>
      </c>
      <c r="AB656" s="78">
        <v>0</v>
      </c>
      <c r="AC656" s="654">
        <v>0</v>
      </c>
      <c r="AD656" s="160">
        <f t="shared" si="158"/>
        <v>0</v>
      </c>
      <c r="AE656" s="78"/>
      <c r="AF656" s="657"/>
      <c r="AG656" s="160">
        <f t="shared" si="159"/>
        <v>0</v>
      </c>
      <c r="AH656" s="593"/>
      <c r="AI656" s="654"/>
      <c r="AJ656" s="160">
        <f t="shared" si="160"/>
        <v>0</v>
      </c>
      <c r="AK656" s="593"/>
      <c r="AL656" s="657"/>
      <c r="AM656" s="78"/>
      <c r="AN656" s="587">
        <f t="shared" si="153"/>
        <v>0</v>
      </c>
    </row>
    <row r="657" spans="1:40" s="152" customFormat="1" ht="13.2" hidden="1" customHeight="1" x14ac:dyDescent="0.25">
      <c r="A657" s="78">
        <v>10</v>
      </c>
      <c r="B657" s="588" t="s">
        <v>824</v>
      </c>
      <c r="C657" s="593">
        <f t="shared" si="152"/>
        <v>8</v>
      </c>
      <c r="D657" s="78">
        <f t="shared" si="152"/>
        <v>7</v>
      </c>
      <c r="E657" s="78">
        <v>1</v>
      </c>
      <c r="F657" s="160">
        <f t="shared" si="154"/>
        <v>6</v>
      </c>
      <c r="G657" s="78"/>
      <c r="H657" s="78"/>
      <c r="I657" s="78"/>
      <c r="J657" s="78"/>
      <c r="K657" s="78">
        <v>3</v>
      </c>
      <c r="L657" s="78">
        <v>3</v>
      </c>
      <c r="M657" s="78">
        <v>3</v>
      </c>
      <c r="N657" s="78"/>
      <c r="O657" s="175">
        <v>0.1</v>
      </c>
      <c r="P657" s="78">
        <f t="shared" si="155"/>
        <v>0.60000000000000009</v>
      </c>
      <c r="Q657" s="646">
        <f t="shared" si="156"/>
        <v>0.60000000000000009</v>
      </c>
      <c r="R657" s="175">
        <v>0.5</v>
      </c>
      <c r="S657" s="78">
        <f t="shared" si="148"/>
        <v>3</v>
      </c>
      <c r="T657" s="646">
        <f t="shared" si="149"/>
        <v>3</v>
      </c>
      <c r="U657" s="175">
        <v>0.4</v>
      </c>
      <c r="V657" s="78">
        <f t="shared" si="150"/>
        <v>2.4000000000000004</v>
      </c>
      <c r="W657" s="649">
        <v>1.8000000000000007</v>
      </c>
      <c r="X657" s="74">
        <v>0.2</v>
      </c>
      <c r="Y657" s="592">
        <v>1.2000000000000002</v>
      </c>
      <c r="Z657" s="592">
        <v>-1.7999999999999998</v>
      </c>
      <c r="AA657" s="160">
        <f t="shared" si="157"/>
        <v>0</v>
      </c>
      <c r="AB657" s="78">
        <v>0</v>
      </c>
      <c r="AC657" s="654">
        <v>0</v>
      </c>
      <c r="AD657" s="160">
        <f t="shared" si="158"/>
        <v>0</v>
      </c>
      <c r="AE657" s="78"/>
      <c r="AF657" s="657"/>
      <c r="AG657" s="160">
        <f t="shared" si="159"/>
        <v>2</v>
      </c>
      <c r="AH657" s="593"/>
      <c r="AI657" s="654">
        <v>2</v>
      </c>
      <c r="AJ657" s="160">
        <f t="shared" si="160"/>
        <v>0</v>
      </c>
      <c r="AK657" s="78"/>
      <c r="AL657" s="654"/>
      <c r="AM657" s="78"/>
      <c r="AN657" s="587">
        <f t="shared" si="153"/>
        <v>2</v>
      </c>
    </row>
    <row r="658" spans="1:40" s="152" customFormat="1" ht="13.2" hidden="1" customHeight="1" x14ac:dyDescent="0.25">
      <c r="A658" s="78">
        <v>11</v>
      </c>
      <c r="B658" s="588" t="s">
        <v>739</v>
      </c>
      <c r="C658" s="593">
        <f t="shared" si="152"/>
        <v>2</v>
      </c>
      <c r="D658" s="78">
        <f t="shared" si="152"/>
        <v>2</v>
      </c>
      <c r="E658" s="78">
        <v>0</v>
      </c>
      <c r="F658" s="160">
        <f t="shared" si="154"/>
        <v>2</v>
      </c>
      <c r="G658" s="78"/>
      <c r="H658" s="78"/>
      <c r="I658" s="78"/>
      <c r="J658" s="78"/>
      <c r="K658" s="78">
        <v>2</v>
      </c>
      <c r="L658" s="78">
        <v>0</v>
      </c>
      <c r="M658" s="78"/>
      <c r="N658" s="78"/>
      <c r="O658" s="175">
        <v>0.1</v>
      </c>
      <c r="P658" s="78">
        <f t="shared" si="155"/>
        <v>0.2</v>
      </c>
      <c r="Q658" s="646">
        <f t="shared" si="156"/>
        <v>0.2</v>
      </c>
      <c r="R658" s="175">
        <v>0.5</v>
      </c>
      <c r="S658" s="78">
        <f t="shared" si="148"/>
        <v>1</v>
      </c>
      <c r="T658" s="646">
        <f t="shared" si="149"/>
        <v>1</v>
      </c>
      <c r="U658" s="175">
        <v>0.4</v>
      </c>
      <c r="V658" s="78">
        <f t="shared" si="150"/>
        <v>0.8</v>
      </c>
      <c r="W658" s="649">
        <v>0</v>
      </c>
      <c r="X658" s="74">
        <v>0</v>
      </c>
      <c r="Y658" s="592">
        <v>0</v>
      </c>
      <c r="Z658" s="592">
        <v>0</v>
      </c>
      <c r="AA658" s="160">
        <f t="shared" si="157"/>
        <v>0</v>
      </c>
      <c r="AB658" s="78">
        <v>0</v>
      </c>
      <c r="AC658" s="654">
        <v>0</v>
      </c>
      <c r="AD658" s="160">
        <f t="shared" si="158"/>
        <v>0</v>
      </c>
      <c r="AE658" s="78"/>
      <c r="AF658" s="657"/>
      <c r="AG658" s="160">
        <f t="shared" si="159"/>
        <v>0</v>
      </c>
      <c r="AH658" s="593"/>
      <c r="AI658" s="654"/>
      <c r="AJ658" s="160">
        <f t="shared" si="160"/>
        <v>0</v>
      </c>
      <c r="AK658" s="593"/>
      <c r="AL658" s="657"/>
      <c r="AM658" s="78"/>
      <c r="AN658" s="587">
        <f t="shared" si="153"/>
        <v>0</v>
      </c>
    </row>
    <row r="659" spans="1:40" s="152" customFormat="1" ht="13.2" hidden="1" customHeight="1" x14ac:dyDescent="0.25">
      <c r="A659" s="78">
        <v>1</v>
      </c>
      <c r="B659" s="588" t="s">
        <v>726</v>
      </c>
      <c r="C659" s="593">
        <f t="shared" si="152"/>
        <v>7</v>
      </c>
      <c r="D659" s="78">
        <f t="shared" si="152"/>
        <v>5</v>
      </c>
      <c r="E659" s="78">
        <v>2</v>
      </c>
      <c r="F659" s="160">
        <f t="shared" si="154"/>
        <v>3</v>
      </c>
      <c r="G659" s="78"/>
      <c r="H659" s="78"/>
      <c r="I659" s="78"/>
      <c r="J659" s="78"/>
      <c r="K659" s="78">
        <v>3</v>
      </c>
      <c r="L659" s="78">
        <v>0</v>
      </c>
      <c r="M659" s="78"/>
      <c r="N659" s="78"/>
      <c r="O659" s="175">
        <v>0.1</v>
      </c>
      <c r="P659" s="78">
        <f t="shared" si="155"/>
        <v>0.30000000000000004</v>
      </c>
      <c r="Q659" s="646">
        <f t="shared" si="156"/>
        <v>0.30000000000000004</v>
      </c>
      <c r="R659" s="175">
        <v>0.5</v>
      </c>
      <c r="S659" s="78">
        <f t="shared" si="148"/>
        <v>1.5</v>
      </c>
      <c r="T659" s="646">
        <f t="shared" si="149"/>
        <v>1.5</v>
      </c>
      <c r="U659" s="175">
        <v>0.4</v>
      </c>
      <c r="V659" s="78">
        <f t="shared" si="150"/>
        <v>1.2000000000000002</v>
      </c>
      <c r="W659" s="649">
        <v>0</v>
      </c>
      <c r="X659" s="74">
        <v>0</v>
      </c>
      <c r="Y659" s="592">
        <v>0</v>
      </c>
      <c r="Z659" s="592">
        <v>0</v>
      </c>
      <c r="AA659" s="160">
        <f t="shared" si="157"/>
        <v>0</v>
      </c>
      <c r="AB659" s="78">
        <v>0</v>
      </c>
      <c r="AC659" s="654">
        <v>0</v>
      </c>
      <c r="AD659" s="160">
        <f t="shared" si="158"/>
        <v>1</v>
      </c>
      <c r="AE659" s="78">
        <v>1</v>
      </c>
      <c r="AF659" s="654"/>
      <c r="AG659" s="160">
        <f t="shared" si="159"/>
        <v>0</v>
      </c>
      <c r="AH659" s="78"/>
      <c r="AI659" s="654"/>
      <c r="AJ659" s="160">
        <f t="shared" si="160"/>
        <v>0</v>
      </c>
      <c r="AK659" s="78"/>
      <c r="AL659" s="654"/>
      <c r="AM659" s="78"/>
      <c r="AN659" s="587">
        <f t="shared" si="153"/>
        <v>1</v>
      </c>
    </row>
    <row r="660" spans="1:40" s="152" customFormat="1" ht="13.2" hidden="1" customHeight="1" x14ac:dyDescent="0.25">
      <c r="A660" s="78">
        <v>2</v>
      </c>
      <c r="B660" s="588" t="s">
        <v>725</v>
      </c>
      <c r="C660" s="593">
        <f t="shared" si="152"/>
        <v>15</v>
      </c>
      <c r="D660" s="78">
        <f t="shared" si="152"/>
        <v>13</v>
      </c>
      <c r="E660" s="78">
        <v>2</v>
      </c>
      <c r="F660" s="160">
        <f t="shared" si="154"/>
        <v>11</v>
      </c>
      <c r="G660" s="78"/>
      <c r="H660" s="78"/>
      <c r="I660" s="78"/>
      <c r="J660" s="78"/>
      <c r="K660" s="78">
        <v>11</v>
      </c>
      <c r="L660" s="78">
        <v>0</v>
      </c>
      <c r="M660" s="78"/>
      <c r="N660" s="78"/>
      <c r="O660" s="175">
        <v>0.1</v>
      </c>
      <c r="P660" s="78">
        <f t="shared" si="155"/>
        <v>1.1000000000000001</v>
      </c>
      <c r="Q660" s="646">
        <f t="shared" si="156"/>
        <v>1.1000000000000001</v>
      </c>
      <c r="R660" s="175">
        <v>0.5</v>
      </c>
      <c r="S660" s="78">
        <f t="shared" si="148"/>
        <v>5.5</v>
      </c>
      <c r="T660" s="646">
        <f t="shared" si="149"/>
        <v>5.5</v>
      </c>
      <c r="U660" s="175">
        <v>0.4</v>
      </c>
      <c r="V660" s="78">
        <f t="shared" si="150"/>
        <v>4.4000000000000004</v>
      </c>
      <c r="W660" s="649">
        <v>0</v>
      </c>
      <c r="X660" s="74">
        <v>0</v>
      </c>
      <c r="Y660" s="592">
        <v>0</v>
      </c>
      <c r="Z660" s="592">
        <v>0</v>
      </c>
      <c r="AA660" s="160">
        <f t="shared" si="157"/>
        <v>0</v>
      </c>
      <c r="AB660" s="78">
        <v>0</v>
      </c>
      <c r="AC660" s="654">
        <v>0</v>
      </c>
      <c r="AD660" s="160">
        <f t="shared" si="158"/>
        <v>1</v>
      </c>
      <c r="AE660" s="78">
        <v>1</v>
      </c>
      <c r="AF660" s="654"/>
      <c r="AG660" s="160">
        <f t="shared" si="159"/>
        <v>0</v>
      </c>
      <c r="AH660" s="78"/>
      <c r="AI660" s="654"/>
      <c r="AJ660" s="160">
        <f t="shared" si="160"/>
        <v>0</v>
      </c>
      <c r="AK660" s="78"/>
      <c r="AL660" s="654"/>
      <c r="AM660" s="78"/>
      <c r="AN660" s="587">
        <f t="shared" si="153"/>
        <v>1</v>
      </c>
    </row>
    <row r="661" spans="1:40" s="152" customFormat="1" ht="13.2" hidden="1" customHeight="1" x14ac:dyDescent="0.25">
      <c r="A661" s="78">
        <v>3</v>
      </c>
      <c r="B661" s="588" t="s">
        <v>908</v>
      </c>
      <c r="C661" s="593">
        <f t="shared" si="152"/>
        <v>1</v>
      </c>
      <c r="D661" s="78">
        <f t="shared" si="152"/>
        <v>1</v>
      </c>
      <c r="E661" s="78">
        <v>0</v>
      </c>
      <c r="F661" s="160">
        <f t="shared" si="154"/>
        <v>1</v>
      </c>
      <c r="G661" s="78"/>
      <c r="H661" s="78"/>
      <c r="I661" s="78"/>
      <c r="J661" s="78"/>
      <c r="K661" s="78">
        <v>1</v>
      </c>
      <c r="L661" s="78">
        <v>0</v>
      </c>
      <c r="M661" s="78"/>
      <c r="N661" s="78"/>
      <c r="O661" s="175">
        <v>0.1</v>
      </c>
      <c r="P661" s="78">
        <f t="shared" si="155"/>
        <v>0.1</v>
      </c>
      <c r="Q661" s="646">
        <f t="shared" si="156"/>
        <v>0.1</v>
      </c>
      <c r="R661" s="175">
        <v>0.5</v>
      </c>
      <c r="S661" s="78">
        <f t="shared" si="148"/>
        <v>0.5</v>
      </c>
      <c r="T661" s="646">
        <f t="shared" si="149"/>
        <v>0.5</v>
      </c>
      <c r="U661" s="175">
        <v>0.4</v>
      </c>
      <c r="V661" s="78">
        <f t="shared" si="150"/>
        <v>0.4</v>
      </c>
      <c r="W661" s="649">
        <v>0</v>
      </c>
      <c r="X661" s="74">
        <v>0</v>
      </c>
      <c r="Y661" s="592">
        <v>0</v>
      </c>
      <c r="Z661" s="592">
        <v>0</v>
      </c>
      <c r="AA661" s="160">
        <f t="shared" si="157"/>
        <v>0</v>
      </c>
      <c r="AB661" s="78">
        <v>0</v>
      </c>
      <c r="AC661" s="654">
        <v>0</v>
      </c>
      <c r="AD661" s="160">
        <f t="shared" si="158"/>
        <v>0</v>
      </c>
      <c r="AE661" s="78"/>
      <c r="AF661" s="654"/>
      <c r="AG661" s="160">
        <f t="shared" si="159"/>
        <v>0</v>
      </c>
      <c r="AH661" s="78"/>
      <c r="AI661" s="654"/>
      <c r="AJ661" s="160">
        <f t="shared" si="160"/>
        <v>0</v>
      </c>
      <c r="AK661" s="78"/>
      <c r="AL661" s="654"/>
      <c r="AM661" s="78"/>
      <c r="AN661" s="587">
        <f t="shared" si="153"/>
        <v>0</v>
      </c>
    </row>
    <row r="662" spans="1:40" s="152" customFormat="1" ht="13.2" hidden="1" customHeight="1" x14ac:dyDescent="0.25">
      <c r="A662" s="78">
        <v>4</v>
      </c>
      <c r="B662" s="588" t="s">
        <v>766</v>
      </c>
      <c r="C662" s="593">
        <f t="shared" si="152"/>
        <v>0</v>
      </c>
      <c r="D662" s="78">
        <f t="shared" si="152"/>
        <v>0</v>
      </c>
      <c r="E662" s="78">
        <v>0</v>
      </c>
      <c r="F662" s="160">
        <f t="shared" si="154"/>
        <v>0</v>
      </c>
      <c r="G662" s="78"/>
      <c r="H662" s="78"/>
      <c r="I662" s="78"/>
      <c r="J662" s="78"/>
      <c r="K662" s="78">
        <v>0</v>
      </c>
      <c r="L662" s="78">
        <v>0</v>
      </c>
      <c r="M662" s="78">
        <v>0</v>
      </c>
      <c r="N662" s="78"/>
      <c r="O662" s="175">
        <v>0.1</v>
      </c>
      <c r="P662" s="78">
        <f t="shared" si="155"/>
        <v>0</v>
      </c>
      <c r="Q662" s="646">
        <f t="shared" si="156"/>
        <v>0</v>
      </c>
      <c r="R662" s="175">
        <v>0.5</v>
      </c>
      <c r="S662" s="78">
        <f t="shared" si="148"/>
        <v>0</v>
      </c>
      <c r="T662" s="646">
        <f t="shared" si="149"/>
        <v>0</v>
      </c>
      <c r="U662" s="175">
        <v>0.4</v>
      </c>
      <c r="V662" s="78">
        <f t="shared" si="150"/>
        <v>0</v>
      </c>
      <c r="W662" s="649">
        <v>0</v>
      </c>
      <c r="X662" s="74">
        <v>1</v>
      </c>
      <c r="Y662" s="592">
        <v>0</v>
      </c>
      <c r="Z662" s="592">
        <v>0</v>
      </c>
      <c r="AA662" s="160">
        <f t="shared" si="157"/>
        <v>0</v>
      </c>
      <c r="AB662" s="78">
        <v>0</v>
      </c>
      <c r="AC662" s="654">
        <v>0</v>
      </c>
      <c r="AD662" s="160">
        <f t="shared" si="158"/>
        <v>0</v>
      </c>
      <c r="AE662" s="78"/>
      <c r="AF662" s="654"/>
      <c r="AG662" s="160">
        <f t="shared" si="159"/>
        <v>0</v>
      </c>
      <c r="AH662" s="78"/>
      <c r="AI662" s="654"/>
      <c r="AJ662" s="160">
        <f t="shared" si="160"/>
        <v>0</v>
      </c>
      <c r="AK662" s="78"/>
      <c r="AL662" s="654"/>
      <c r="AM662" s="78"/>
      <c r="AN662" s="587">
        <f t="shared" si="153"/>
        <v>0</v>
      </c>
    </row>
    <row r="663" spans="1:40" s="152" customFormat="1" ht="13.2" hidden="1" customHeight="1" x14ac:dyDescent="0.25">
      <c r="A663" s="78">
        <v>5</v>
      </c>
      <c r="B663" s="588" t="s">
        <v>731</v>
      </c>
      <c r="C663" s="593">
        <f t="shared" si="152"/>
        <v>0</v>
      </c>
      <c r="D663" s="78">
        <f t="shared" si="152"/>
        <v>0</v>
      </c>
      <c r="E663" s="78">
        <v>0</v>
      </c>
      <c r="F663" s="160">
        <f t="shared" si="154"/>
        <v>0</v>
      </c>
      <c r="G663" s="78"/>
      <c r="H663" s="78"/>
      <c r="I663" s="78"/>
      <c r="J663" s="78"/>
      <c r="K663" s="78">
        <v>0</v>
      </c>
      <c r="L663" s="78">
        <v>0</v>
      </c>
      <c r="M663" s="78"/>
      <c r="N663" s="78"/>
      <c r="O663" s="175">
        <v>0.1</v>
      </c>
      <c r="P663" s="78">
        <f t="shared" si="155"/>
        <v>0</v>
      </c>
      <c r="Q663" s="646">
        <f t="shared" si="156"/>
        <v>0</v>
      </c>
      <c r="R663" s="175">
        <v>0.5</v>
      </c>
      <c r="S663" s="78">
        <f t="shared" si="148"/>
        <v>0</v>
      </c>
      <c r="T663" s="646">
        <f t="shared" si="149"/>
        <v>0</v>
      </c>
      <c r="U663" s="175">
        <v>0.4</v>
      </c>
      <c r="V663" s="78">
        <f t="shared" si="150"/>
        <v>0</v>
      </c>
      <c r="W663" s="649">
        <v>0</v>
      </c>
      <c r="X663" s="74">
        <v>0</v>
      </c>
      <c r="Y663" s="592">
        <v>0</v>
      </c>
      <c r="Z663" s="592">
        <v>0</v>
      </c>
      <c r="AA663" s="160">
        <f t="shared" si="157"/>
        <v>0</v>
      </c>
      <c r="AB663" s="78">
        <v>0</v>
      </c>
      <c r="AC663" s="654">
        <v>0</v>
      </c>
      <c r="AD663" s="160">
        <f t="shared" si="158"/>
        <v>0</v>
      </c>
      <c r="AE663" s="78"/>
      <c r="AF663" s="654"/>
      <c r="AG663" s="160">
        <f t="shared" si="159"/>
        <v>0</v>
      </c>
      <c r="AH663" s="78"/>
      <c r="AI663" s="654"/>
      <c r="AJ663" s="160">
        <f t="shared" si="160"/>
        <v>0</v>
      </c>
      <c r="AK663" s="78"/>
      <c r="AL663" s="654"/>
      <c r="AM663" s="78"/>
      <c r="AN663" s="587">
        <f t="shared" si="153"/>
        <v>0</v>
      </c>
    </row>
    <row r="664" spans="1:40" s="152" customFormat="1" ht="13.2" hidden="1" customHeight="1" x14ac:dyDescent="0.25">
      <c r="A664" s="78">
        <v>6</v>
      </c>
      <c r="B664" s="588" t="s">
        <v>733</v>
      </c>
      <c r="C664" s="593">
        <f t="shared" si="152"/>
        <v>1</v>
      </c>
      <c r="D664" s="78">
        <f t="shared" si="152"/>
        <v>1</v>
      </c>
      <c r="E664" s="78">
        <v>0</v>
      </c>
      <c r="F664" s="160">
        <f t="shared" si="154"/>
        <v>1</v>
      </c>
      <c r="G664" s="78"/>
      <c r="H664" s="78"/>
      <c r="I664" s="78"/>
      <c r="J664" s="78"/>
      <c r="K664" s="78"/>
      <c r="L664" s="78">
        <v>1</v>
      </c>
      <c r="M664" s="78">
        <v>1</v>
      </c>
      <c r="N664" s="78"/>
      <c r="O664" s="175">
        <v>0.1</v>
      </c>
      <c r="P664" s="78">
        <f t="shared" si="155"/>
        <v>0.1</v>
      </c>
      <c r="Q664" s="646">
        <f t="shared" si="156"/>
        <v>0.1</v>
      </c>
      <c r="R664" s="175">
        <v>0.5</v>
      </c>
      <c r="S664" s="78">
        <f t="shared" si="148"/>
        <v>0.5</v>
      </c>
      <c r="T664" s="646">
        <f t="shared" si="149"/>
        <v>0.5</v>
      </c>
      <c r="U664" s="175">
        <v>0.4</v>
      </c>
      <c r="V664" s="78">
        <f t="shared" si="150"/>
        <v>0.4</v>
      </c>
      <c r="W664" s="649">
        <v>0</v>
      </c>
      <c r="X664" s="74">
        <v>1</v>
      </c>
      <c r="Y664" s="592">
        <v>1</v>
      </c>
      <c r="Z664" s="592">
        <v>0</v>
      </c>
      <c r="AA664" s="160">
        <f t="shared" si="157"/>
        <v>0</v>
      </c>
      <c r="AB664" s="78">
        <v>0</v>
      </c>
      <c r="AC664" s="654">
        <v>0</v>
      </c>
      <c r="AD664" s="160">
        <f t="shared" si="158"/>
        <v>0</v>
      </c>
      <c r="AE664" s="78"/>
      <c r="AF664" s="654"/>
      <c r="AG664" s="160">
        <f t="shared" si="159"/>
        <v>0</v>
      </c>
      <c r="AH664" s="78"/>
      <c r="AI664" s="654"/>
      <c r="AJ664" s="160">
        <f t="shared" si="160"/>
        <v>0</v>
      </c>
      <c r="AK664" s="78"/>
      <c r="AL664" s="654"/>
      <c r="AM664" s="78"/>
      <c r="AN664" s="587">
        <f t="shared" si="153"/>
        <v>0</v>
      </c>
    </row>
    <row r="665" spans="1:40" s="586" customFormat="1" ht="13.2" x14ac:dyDescent="0.25">
      <c r="A665" s="160" t="s">
        <v>1038</v>
      </c>
      <c r="B665" s="632" t="s">
        <v>922</v>
      </c>
      <c r="C665" s="639">
        <f>C666+C684+C695+C704+C724</f>
        <v>723</v>
      </c>
      <c r="D665" s="639">
        <f t="shared" ref="D665:AM665" si="161">D666+D684+D695+D704+D724</f>
        <v>673</v>
      </c>
      <c r="E665" s="639">
        <f t="shared" si="161"/>
        <v>115</v>
      </c>
      <c r="F665" s="639">
        <f t="shared" si="161"/>
        <v>558</v>
      </c>
      <c r="G665" s="639">
        <f t="shared" si="161"/>
        <v>0</v>
      </c>
      <c r="H665" s="639">
        <f t="shared" si="161"/>
        <v>28</v>
      </c>
      <c r="I665" s="639"/>
      <c r="J665" s="639"/>
      <c r="K665" s="639">
        <f t="shared" si="161"/>
        <v>338</v>
      </c>
      <c r="L665" s="639">
        <f t="shared" si="161"/>
        <v>192</v>
      </c>
      <c r="M665" s="639">
        <f t="shared" si="161"/>
        <v>175</v>
      </c>
      <c r="N665" s="639">
        <f t="shared" si="161"/>
        <v>15</v>
      </c>
      <c r="O665" s="175">
        <v>0.1</v>
      </c>
      <c r="P665" s="639">
        <f t="shared" si="161"/>
        <v>55.800000000000004</v>
      </c>
      <c r="Q665" s="647">
        <f t="shared" si="161"/>
        <v>55.800000000000004</v>
      </c>
      <c r="R665" s="175">
        <v>0.5</v>
      </c>
      <c r="S665" s="639">
        <f t="shared" si="161"/>
        <v>279</v>
      </c>
      <c r="T665" s="647">
        <f t="shared" si="161"/>
        <v>251</v>
      </c>
      <c r="U665" s="175">
        <v>0.4</v>
      </c>
      <c r="V665" s="639">
        <f t="shared" si="161"/>
        <v>223.20000000000002</v>
      </c>
      <c r="W665" s="647">
        <f>W666+W684+W695+W704+W724</f>
        <v>130.20000000000002</v>
      </c>
      <c r="X665" s="639">
        <f t="shared" si="161"/>
        <v>32.293390804597699</v>
      </c>
      <c r="Y665" s="639">
        <f t="shared" si="161"/>
        <v>126.92183908045976</v>
      </c>
      <c r="Z665" s="639">
        <f t="shared" si="161"/>
        <v>-7.0781609195402275</v>
      </c>
      <c r="AA665" s="639">
        <f t="shared" si="161"/>
        <v>2</v>
      </c>
      <c r="AB665" s="639">
        <f t="shared" si="161"/>
        <v>0</v>
      </c>
      <c r="AC665" s="656">
        <f t="shared" si="161"/>
        <v>2</v>
      </c>
      <c r="AD665" s="639">
        <f t="shared" si="161"/>
        <v>36</v>
      </c>
      <c r="AE665" s="639">
        <f t="shared" si="161"/>
        <v>15</v>
      </c>
      <c r="AF665" s="656">
        <f t="shared" si="161"/>
        <v>21</v>
      </c>
      <c r="AG665" s="639">
        <f t="shared" si="161"/>
        <v>40</v>
      </c>
      <c r="AH665" s="639">
        <f t="shared" si="161"/>
        <v>1</v>
      </c>
      <c r="AI665" s="656">
        <f t="shared" si="161"/>
        <v>39</v>
      </c>
      <c r="AJ665" s="639">
        <f t="shared" si="161"/>
        <v>1</v>
      </c>
      <c r="AK665" s="639">
        <f t="shared" si="161"/>
        <v>0</v>
      </c>
      <c r="AL665" s="656">
        <f t="shared" si="161"/>
        <v>1</v>
      </c>
      <c r="AM665" s="639">
        <f t="shared" si="161"/>
        <v>0</v>
      </c>
      <c r="AN665" s="587">
        <f t="shared" si="153"/>
        <v>79</v>
      </c>
    </row>
    <row r="666" spans="1:40" s="596" customFormat="1" ht="39.6" x14ac:dyDescent="0.25">
      <c r="A666" s="606">
        <v>1</v>
      </c>
      <c r="B666" s="607" t="s">
        <v>994</v>
      </c>
      <c r="C666" s="593">
        <v>113</v>
      </c>
      <c r="D666" s="78">
        <f t="shared" si="152"/>
        <v>89</v>
      </c>
      <c r="E666" s="78">
        <v>21</v>
      </c>
      <c r="F666" s="160">
        <f t="shared" si="154"/>
        <v>68</v>
      </c>
      <c r="G666" s="78">
        <v>0</v>
      </c>
      <c r="H666" s="78">
        <v>0</v>
      </c>
      <c r="I666" s="78"/>
      <c r="J666" s="78"/>
      <c r="K666" s="78">
        <v>45</v>
      </c>
      <c r="L666" s="78">
        <v>23</v>
      </c>
      <c r="M666" s="78">
        <v>17</v>
      </c>
      <c r="N666" s="78">
        <v>6</v>
      </c>
      <c r="O666" s="175">
        <v>0.1</v>
      </c>
      <c r="P666" s="78">
        <f t="shared" si="155"/>
        <v>6.8000000000000007</v>
      </c>
      <c r="Q666" s="646">
        <f t="shared" si="156"/>
        <v>6.8000000000000007</v>
      </c>
      <c r="R666" s="175">
        <v>0.5</v>
      </c>
      <c r="S666" s="78">
        <f t="shared" ref="S666:S697" si="162">R666*F666</f>
        <v>34</v>
      </c>
      <c r="T666" s="646">
        <f t="shared" ref="T666:T697" si="163">S666-H666</f>
        <v>34</v>
      </c>
      <c r="U666" s="175">
        <v>0.4</v>
      </c>
      <c r="V666" s="78">
        <f t="shared" ref="V666:V697" si="164">U666*F666</f>
        <v>27.200000000000003</v>
      </c>
      <c r="W666" s="646">
        <f>V666-K666+T666-AF666</f>
        <v>16.200000000000003</v>
      </c>
      <c r="X666" s="78">
        <v>29.885057471264364</v>
      </c>
      <c r="Y666" s="78">
        <v>20.321839080459768</v>
      </c>
      <c r="Z666" s="78">
        <v>3.3218390804597702</v>
      </c>
      <c r="AA666" s="160">
        <f t="shared" si="157"/>
        <v>0</v>
      </c>
      <c r="AB666" s="78">
        <v>0</v>
      </c>
      <c r="AC666" s="654">
        <v>0</v>
      </c>
      <c r="AD666" s="160">
        <f t="shared" si="158"/>
        <v>1</v>
      </c>
      <c r="AE666" s="78">
        <v>1</v>
      </c>
      <c r="AF666" s="654">
        <v>0</v>
      </c>
      <c r="AG666" s="160">
        <f t="shared" si="159"/>
        <v>0</v>
      </c>
      <c r="AH666" s="78">
        <v>0</v>
      </c>
      <c r="AI666" s="654">
        <v>0</v>
      </c>
      <c r="AJ666" s="160">
        <f t="shared" si="160"/>
        <v>0</v>
      </c>
      <c r="AK666" s="78">
        <v>0</v>
      </c>
      <c r="AL666" s="654">
        <v>0</v>
      </c>
      <c r="AM666" s="78">
        <v>0</v>
      </c>
      <c r="AN666" s="587">
        <f t="shared" si="153"/>
        <v>1</v>
      </c>
    </row>
    <row r="667" spans="1:40" s="596" customFormat="1" ht="13.2" hidden="1" customHeight="1" x14ac:dyDescent="0.25">
      <c r="A667" s="78">
        <v>1</v>
      </c>
      <c r="B667" s="588" t="s">
        <v>841</v>
      </c>
      <c r="C667" s="593">
        <f t="shared" si="152"/>
        <v>51</v>
      </c>
      <c r="D667" s="78">
        <f t="shared" si="152"/>
        <v>32</v>
      </c>
      <c r="E667" s="78">
        <v>19</v>
      </c>
      <c r="F667" s="160">
        <f t="shared" si="154"/>
        <v>13</v>
      </c>
      <c r="G667" s="78"/>
      <c r="H667" s="78"/>
      <c r="I667" s="78"/>
      <c r="J667" s="78"/>
      <c r="K667" s="78">
        <v>13</v>
      </c>
      <c r="L667" s="78">
        <v>0</v>
      </c>
      <c r="M667" s="78"/>
      <c r="N667" s="78"/>
      <c r="O667" s="175">
        <v>0.1</v>
      </c>
      <c r="P667" s="78">
        <f t="shared" si="155"/>
        <v>1.3</v>
      </c>
      <c r="Q667" s="646">
        <f t="shared" si="156"/>
        <v>1.3</v>
      </c>
      <c r="R667" s="175">
        <v>0.5</v>
      </c>
      <c r="S667" s="78">
        <f t="shared" si="162"/>
        <v>6.5</v>
      </c>
      <c r="T667" s="646">
        <f t="shared" si="163"/>
        <v>6.5</v>
      </c>
      <c r="U667" s="175">
        <v>0.4</v>
      </c>
      <c r="V667" s="78">
        <f t="shared" si="164"/>
        <v>5.2</v>
      </c>
      <c r="W667" s="646">
        <f t="shared" ref="W667:W723" si="165">V667-K667+T667</f>
        <v>-1.2999999999999998</v>
      </c>
      <c r="X667" s="175"/>
      <c r="Y667" s="78"/>
      <c r="Z667" s="609"/>
      <c r="AA667" s="160">
        <f t="shared" si="157"/>
        <v>0</v>
      </c>
      <c r="AB667" s="78">
        <v>0</v>
      </c>
      <c r="AC667" s="654">
        <v>0</v>
      </c>
      <c r="AD667" s="160">
        <f t="shared" si="158"/>
        <v>1</v>
      </c>
      <c r="AE667" s="78">
        <v>1</v>
      </c>
      <c r="AF667" s="654"/>
      <c r="AG667" s="160">
        <f t="shared" si="159"/>
        <v>0</v>
      </c>
      <c r="AH667" s="78"/>
      <c r="AI667" s="654"/>
      <c r="AJ667" s="160">
        <f t="shared" si="160"/>
        <v>0</v>
      </c>
      <c r="AK667" s="78"/>
      <c r="AL667" s="654"/>
      <c r="AM667" s="78"/>
      <c r="AN667" s="587">
        <f t="shared" si="153"/>
        <v>1</v>
      </c>
    </row>
    <row r="668" spans="1:40" s="596" customFormat="1" ht="13.2" hidden="1" customHeight="1" x14ac:dyDescent="0.25">
      <c r="A668" s="78">
        <v>2</v>
      </c>
      <c r="B668" s="588" t="s">
        <v>924</v>
      </c>
      <c r="C668" s="593">
        <f t="shared" si="152"/>
        <v>1</v>
      </c>
      <c r="D668" s="78">
        <f t="shared" si="152"/>
        <v>1</v>
      </c>
      <c r="E668" s="78"/>
      <c r="F668" s="160">
        <f t="shared" si="154"/>
        <v>1</v>
      </c>
      <c r="G668" s="78"/>
      <c r="H668" s="78"/>
      <c r="I668" s="78"/>
      <c r="J668" s="78"/>
      <c r="K668" s="78">
        <v>1</v>
      </c>
      <c r="L668" s="78">
        <v>0</v>
      </c>
      <c r="M668" s="78"/>
      <c r="N668" s="78"/>
      <c r="O668" s="175">
        <v>0.1</v>
      </c>
      <c r="P668" s="78">
        <f t="shared" si="155"/>
        <v>0.1</v>
      </c>
      <c r="Q668" s="646">
        <f t="shared" si="156"/>
        <v>0.1</v>
      </c>
      <c r="R668" s="175">
        <v>0.5</v>
      </c>
      <c r="S668" s="78">
        <f t="shared" si="162"/>
        <v>0.5</v>
      </c>
      <c r="T668" s="646">
        <f t="shared" si="163"/>
        <v>0.5</v>
      </c>
      <c r="U668" s="175">
        <v>0.4</v>
      </c>
      <c r="V668" s="78">
        <f t="shared" si="164"/>
        <v>0.4</v>
      </c>
      <c r="W668" s="646">
        <f t="shared" si="165"/>
        <v>-9.9999999999999978E-2</v>
      </c>
      <c r="X668" s="175"/>
      <c r="Y668" s="78"/>
      <c r="Z668" s="609"/>
      <c r="AA668" s="160">
        <f t="shared" si="157"/>
        <v>0</v>
      </c>
      <c r="AB668" s="78">
        <v>0</v>
      </c>
      <c r="AC668" s="654">
        <v>0</v>
      </c>
      <c r="AD668" s="160">
        <f t="shared" si="158"/>
        <v>0</v>
      </c>
      <c r="AE668" s="78"/>
      <c r="AF668" s="654"/>
      <c r="AG668" s="160">
        <f t="shared" si="159"/>
        <v>0</v>
      </c>
      <c r="AH668" s="78"/>
      <c r="AI668" s="654"/>
      <c r="AJ668" s="160">
        <f t="shared" si="160"/>
        <v>0</v>
      </c>
      <c r="AK668" s="78"/>
      <c r="AL668" s="654"/>
      <c r="AM668" s="78"/>
      <c r="AN668" s="587">
        <f t="shared" si="153"/>
        <v>0</v>
      </c>
    </row>
    <row r="669" spans="1:40" s="596" customFormat="1" ht="13.2" hidden="1" customHeight="1" x14ac:dyDescent="0.25">
      <c r="A669" s="78">
        <v>3</v>
      </c>
      <c r="B669" s="588" t="s">
        <v>807</v>
      </c>
      <c r="C669" s="593">
        <f t="shared" si="152"/>
        <v>31</v>
      </c>
      <c r="D669" s="78">
        <f t="shared" si="152"/>
        <v>30</v>
      </c>
      <c r="E669" s="78">
        <v>1</v>
      </c>
      <c r="F669" s="160">
        <f t="shared" si="154"/>
        <v>29</v>
      </c>
      <c r="G669" s="78"/>
      <c r="H669" s="78"/>
      <c r="I669" s="78"/>
      <c r="J669" s="78"/>
      <c r="K669" s="78">
        <v>29</v>
      </c>
      <c r="L669" s="78">
        <v>0</v>
      </c>
      <c r="M669" s="78"/>
      <c r="N669" s="78"/>
      <c r="O669" s="175">
        <v>0.1</v>
      </c>
      <c r="P669" s="78">
        <f t="shared" si="155"/>
        <v>2.9000000000000004</v>
      </c>
      <c r="Q669" s="646">
        <f t="shared" si="156"/>
        <v>2.9000000000000004</v>
      </c>
      <c r="R669" s="175">
        <v>0.5</v>
      </c>
      <c r="S669" s="78">
        <f t="shared" si="162"/>
        <v>14.5</v>
      </c>
      <c r="T669" s="646">
        <f t="shared" si="163"/>
        <v>14.5</v>
      </c>
      <c r="U669" s="175">
        <v>0.4</v>
      </c>
      <c r="V669" s="78">
        <f t="shared" si="164"/>
        <v>11.600000000000001</v>
      </c>
      <c r="W669" s="646">
        <f t="shared" si="165"/>
        <v>-2.8999999999999986</v>
      </c>
      <c r="X669" s="78"/>
      <c r="Y669" s="78"/>
      <c r="Z669" s="609"/>
      <c r="AA669" s="160">
        <f t="shared" si="157"/>
        <v>0</v>
      </c>
      <c r="AB669" s="78">
        <v>0</v>
      </c>
      <c r="AC669" s="654">
        <v>0</v>
      </c>
      <c r="AD669" s="160">
        <f t="shared" si="158"/>
        <v>0</v>
      </c>
      <c r="AE669" s="78"/>
      <c r="AF669" s="654"/>
      <c r="AG669" s="160">
        <f t="shared" si="159"/>
        <v>0</v>
      </c>
      <c r="AH669" s="78"/>
      <c r="AI669" s="654"/>
      <c r="AJ669" s="160">
        <f t="shared" si="160"/>
        <v>0</v>
      </c>
      <c r="AK669" s="78"/>
      <c r="AL669" s="654"/>
      <c r="AM669" s="78"/>
      <c r="AN669" s="587">
        <f t="shared" si="153"/>
        <v>0</v>
      </c>
    </row>
    <row r="670" spans="1:40" s="596" customFormat="1" ht="26.4" hidden="1" customHeight="1" x14ac:dyDescent="0.25">
      <c r="A670" s="78">
        <v>4</v>
      </c>
      <c r="B670" s="588" t="s">
        <v>925</v>
      </c>
      <c r="C670" s="593">
        <f t="shared" si="152"/>
        <v>10</v>
      </c>
      <c r="D670" s="78">
        <f t="shared" si="152"/>
        <v>10</v>
      </c>
      <c r="E670" s="78"/>
      <c r="F670" s="160">
        <f t="shared" si="154"/>
        <v>10</v>
      </c>
      <c r="G670" s="78"/>
      <c r="H670" s="78"/>
      <c r="I670" s="78"/>
      <c r="J670" s="78"/>
      <c r="K670" s="78"/>
      <c r="L670" s="78">
        <v>10</v>
      </c>
      <c r="M670" s="78">
        <v>10</v>
      </c>
      <c r="N670" s="78"/>
      <c r="O670" s="175">
        <v>0.1</v>
      </c>
      <c r="P670" s="78">
        <f t="shared" si="155"/>
        <v>1</v>
      </c>
      <c r="Q670" s="646">
        <f t="shared" si="156"/>
        <v>1</v>
      </c>
      <c r="R670" s="175">
        <v>0.5</v>
      </c>
      <c r="S670" s="78">
        <f t="shared" si="162"/>
        <v>5</v>
      </c>
      <c r="T670" s="646">
        <f t="shared" si="163"/>
        <v>5</v>
      </c>
      <c r="U670" s="175">
        <v>0.4</v>
      </c>
      <c r="V670" s="78">
        <f t="shared" si="164"/>
        <v>4</v>
      </c>
      <c r="W670" s="646">
        <f t="shared" si="165"/>
        <v>9</v>
      </c>
      <c r="X670" s="610">
        <v>22.988505747126435</v>
      </c>
      <c r="Y670" s="611">
        <v>15.632183908045977</v>
      </c>
      <c r="Z670" s="608">
        <v>1.6321839080459775</v>
      </c>
      <c r="AA670" s="160">
        <f t="shared" si="157"/>
        <v>0</v>
      </c>
      <c r="AB670" s="78">
        <v>0</v>
      </c>
      <c r="AC670" s="654">
        <v>0</v>
      </c>
      <c r="AD670" s="160">
        <f t="shared" si="158"/>
        <v>0</v>
      </c>
      <c r="AE670" s="78"/>
      <c r="AF670" s="654"/>
      <c r="AG670" s="160">
        <f t="shared" si="159"/>
        <v>0</v>
      </c>
      <c r="AH670" s="78"/>
      <c r="AI670" s="654"/>
      <c r="AJ670" s="160">
        <f t="shared" si="160"/>
        <v>0</v>
      </c>
      <c r="AK670" s="78"/>
      <c r="AL670" s="654"/>
      <c r="AM670" s="78"/>
      <c r="AN670" s="587">
        <f t="shared" si="153"/>
        <v>0</v>
      </c>
    </row>
    <row r="671" spans="1:40" s="596" customFormat="1" ht="13.2" hidden="1" customHeight="1" x14ac:dyDescent="0.25">
      <c r="A671" s="78">
        <v>5</v>
      </c>
      <c r="B671" s="588" t="s">
        <v>909</v>
      </c>
      <c r="C671" s="593">
        <f t="shared" si="152"/>
        <v>4</v>
      </c>
      <c r="D671" s="78">
        <f t="shared" si="152"/>
        <v>4</v>
      </c>
      <c r="E671" s="78"/>
      <c r="F671" s="160">
        <f t="shared" si="154"/>
        <v>4</v>
      </c>
      <c r="G671" s="78"/>
      <c r="H671" s="78"/>
      <c r="I671" s="78"/>
      <c r="J671" s="78"/>
      <c r="K671" s="78"/>
      <c r="L671" s="78">
        <v>4</v>
      </c>
      <c r="M671" s="78">
        <v>4</v>
      </c>
      <c r="N671" s="78"/>
      <c r="O671" s="175">
        <v>0.1</v>
      </c>
      <c r="P671" s="78">
        <f t="shared" si="155"/>
        <v>0.4</v>
      </c>
      <c r="Q671" s="646">
        <f t="shared" si="156"/>
        <v>0.4</v>
      </c>
      <c r="R671" s="175">
        <v>0.5</v>
      </c>
      <c r="S671" s="78">
        <f t="shared" si="162"/>
        <v>2</v>
      </c>
      <c r="T671" s="646">
        <f t="shared" si="163"/>
        <v>2</v>
      </c>
      <c r="U671" s="175">
        <v>0.4</v>
      </c>
      <c r="V671" s="78">
        <f t="shared" si="164"/>
        <v>1.6</v>
      </c>
      <c r="W671" s="646">
        <f t="shared" si="165"/>
        <v>3.6</v>
      </c>
      <c r="X671" s="78"/>
      <c r="Y671" s="78"/>
      <c r="Z671" s="609"/>
      <c r="AA671" s="160">
        <f t="shared" si="157"/>
        <v>0</v>
      </c>
      <c r="AB671" s="78">
        <v>0</v>
      </c>
      <c r="AC671" s="654">
        <v>0</v>
      </c>
      <c r="AD671" s="160">
        <f t="shared" si="158"/>
        <v>0</v>
      </c>
      <c r="AE671" s="78"/>
      <c r="AF671" s="654"/>
      <c r="AG671" s="160">
        <f t="shared" si="159"/>
        <v>0</v>
      </c>
      <c r="AH671" s="78"/>
      <c r="AI671" s="654"/>
      <c r="AJ671" s="160">
        <f t="shared" si="160"/>
        <v>0</v>
      </c>
      <c r="AK671" s="78"/>
      <c r="AL671" s="654"/>
      <c r="AM671" s="78"/>
      <c r="AN671" s="587">
        <f t="shared" si="153"/>
        <v>0</v>
      </c>
    </row>
    <row r="672" spans="1:40" s="596" customFormat="1" ht="13.2" hidden="1" customHeight="1" x14ac:dyDescent="0.25">
      <c r="A672" s="78">
        <v>6</v>
      </c>
      <c r="B672" s="588" t="s">
        <v>926</v>
      </c>
      <c r="C672" s="593">
        <f t="shared" si="152"/>
        <v>3</v>
      </c>
      <c r="D672" s="78">
        <f t="shared" si="152"/>
        <v>2</v>
      </c>
      <c r="E672" s="78">
        <v>1</v>
      </c>
      <c r="F672" s="160">
        <f t="shared" si="154"/>
        <v>1</v>
      </c>
      <c r="G672" s="78"/>
      <c r="H672" s="78"/>
      <c r="I672" s="78"/>
      <c r="J672" s="78"/>
      <c r="K672" s="78">
        <v>1</v>
      </c>
      <c r="L672" s="78">
        <v>0</v>
      </c>
      <c r="M672" s="78"/>
      <c r="N672" s="78"/>
      <c r="O672" s="175">
        <v>0.1</v>
      </c>
      <c r="P672" s="78">
        <f t="shared" si="155"/>
        <v>0.1</v>
      </c>
      <c r="Q672" s="646">
        <f t="shared" si="156"/>
        <v>0.1</v>
      </c>
      <c r="R672" s="175">
        <v>0.5</v>
      </c>
      <c r="S672" s="78">
        <f t="shared" si="162"/>
        <v>0.5</v>
      </c>
      <c r="T672" s="646">
        <f t="shared" si="163"/>
        <v>0.5</v>
      </c>
      <c r="U672" s="175">
        <v>0.4</v>
      </c>
      <c r="V672" s="78">
        <f t="shared" si="164"/>
        <v>0.4</v>
      </c>
      <c r="W672" s="646">
        <f t="shared" si="165"/>
        <v>-9.9999999999999978E-2</v>
      </c>
      <c r="X672" s="78"/>
      <c r="Y672" s="78"/>
      <c r="Z672" s="609"/>
      <c r="AA672" s="160">
        <f t="shared" si="157"/>
        <v>0</v>
      </c>
      <c r="AB672" s="78">
        <v>0</v>
      </c>
      <c r="AC672" s="654">
        <v>0</v>
      </c>
      <c r="AD672" s="160">
        <f t="shared" si="158"/>
        <v>0</v>
      </c>
      <c r="AE672" s="78"/>
      <c r="AF672" s="654"/>
      <c r="AG672" s="160">
        <f t="shared" si="159"/>
        <v>0</v>
      </c>
      <c r="AH672" s="78"/>
      <c r="AI672" s="654"/>
      <c r="AJ672" s="160">
        <f t="shared" si="160"/>
        <v>0</v>
      </c>
      <c r="AK672" s="78"/>
      <c r="AL672" s="654"/>
      <c r="AM672" s="78"/>
      <c r="AN672" s="587">
        <f t="shared" si="153"/>
        <v>0</v>
      </c>
    </row>
    <row r="673" spans="1:40" s="596" customFormat="1" ht="13.2" hidden="1" customHeight="1" x14ac:dyDescent="0.25">
      <c r="A673" s="78">
        <v>7</v>
      </c>
      <c r="B673" s="588" t="s">
        <v>927</v>
      </c>
      <c r="C673" s="593">
        <f t="shared" si="152"/>
        <v>0</v>
      </c>
      <c r="D673" s="78">
        <f t="shared" si="152"/>
        <v>0</v>
      </c>
      <c r="E673" s="78"/>
      <c r="F673" s="160">
        <f t="shared" si="154"/>
        <v>0</v>
      </c>
      <c r="G673" s="78"/>
      <c r="H673" s="78"/>
      <c r="I673" s="78"/>
      <c r="J673" s="78"/>
      <c r="K673" s="78">
        <v>0</v>
      </c>
      <c r="L673" s="78">
        <v>0</v>
      </c>
      <c r="M673" s="78"/>
      <c r="N673" s="78"/>
      <c r="O673" s="175">
        <v>0.1</v>
      </c>
      <c r="P673" s="78">
        <f t="shared" si="155"/>
        <v>0</v>
      </c>
      <c r="Q673" s="646">
        <f t="shared" si="156"/>
        <v>0</v>
      </c>
      <c r="R673" s="175">
        <v>0.5</v>
      </c>
      <c r="S673" s="78">
        <f t="shared" si="162"/>
        <v>0</v>
      </c>
      <c r="T673" s="646">
        <f t="shared" si="163"/>
        <v>0</v>
      </c>
      <c r="U673" s="175">
        <v>0.4</v>
      </c>
      <c r="V673" s="78">
        <f t="shared" si="164"/>
        <v>0</v>
      </c>
      <c r="W673" s="646">
        <f t="shared" si="165"/>
        <v>0</v>
      </c>
      <c r="X673" s="610">
        <v>2.2988505747126435</v>
      </c>
      <c r="Y673" s="611">
        <v>1.5632183908045976</v>
      </c>
      <c r="Z673" s="608">
        <v>1.5632183908045976</v>
      </c>
      <c r="AA673" s="160">
        <f t="shared" si="157"/>
        <v>0</v>
      </c>
      <c r="AB673" s="78">
        <v>0</v>
      </c>
      <c r="AC673" s="654">
        <v>0</v>
      </c>
      <c r="AD673" s="160">
        <f t="shared" si="158"/>
        <v>0</v>
      </c>
      <c r="AE673" s="78"/>
      <c r="AF673" s="654"/>
      <c r="AG673" s="160">
        <f t="shared" si="159"/>
        <v>0</v>
      </c>
      <c r="AH673" s="78"/>
      <c r="AI673" s="654"/>
      <c r="AJ673" s="160">
        <f t="shared" si="160"/>
        <v>0</v>
      </c>
      <c r="AK673" s="78"/>
      <c r="AL673" s="654"/>
      <c r="AM673" s="78"/>
      <c r="AN673" s="587">
        <f t="shared" si="153"/>
        <v>0</v>
      </c>
    </row>
    <row r="674" spans="1:40" s="596" customFormat="1" ht="13.2" hidden="1" customHeight="1" x14ac:dyDescent="0.25">
      <c r="A674" s="78">
        <v>8</v>
      </c>
      <c r="B674" s="588" t="s">
        <v>928</v>
      </c>
      <c r="C674" s="593">
        <f t="shared" si="152"/>
        <v>0</v>
      </c>
      <c r="D674" s="78">
        <f t="shared" si="152"/>
        <v>0</v>
      </c>
      <c r="E674" s="78"/>
      <c r="F674" s="160">
        <f t="shared" si="154"/>
        <v>0</v>
      </c>
      <c r="G674" s="78"/>
      <c r="H674" s="78"/>
      <c r="I674" s="78"/>
      <c r="J674" s="78"/>
      <c r="K674" s="78">
        <v>0</v>
      </c>
      <c r="L674" s="78">
        <v>0</v>
      </c>
      <c r="M674" s="78"/>
      <c r="N674" s="78"/>
      <c r="O674" s="175">
        <v>0.1</v>
      </c>
      <c r="P674" s="78">
        <f t="shared" si="155"/>
        <v>0</v>
      </c>
      <c r="Q674" s="646">
        <f t="shared" si="156"/>
        <v>0</v>
      </c>
      <c r="R674" s="175">
        <v>0.5</v>
      </c>
      <c r="S674" s="78">
        <f t="shared" si="162"/>
        <v>0</v>
      </c>
      <c r="T674" s="646">
        <f t="shared" si="163"/>
        <v>0</v>
      </c>
      <c r="U674" s="175">
        <v>0.4</v>
      </c>
      <c r="V674" s="78">
        <f t="shared" si="164"/>
        <v>0</v>
      </c>
      <c r="W674" s="646">
        <f t="shared" si="165"/>
        <v>0</v>
      </c>
      <c r="X674" s="78"/>
      <c r="Y674" s="78"/>
      <c r="Z674" s="609"/>
      <c r="AA674" s="160">
        <f t="shared" si="157"/>
        <v>0</v>
      </c>
      <c r="AB674" s="78">
        <v>0</v>
      </c>
      <c r="AC674" s="654">
        <v>0</v>
      </c>
      <c r="AD674" s="160">
        <f t="shared" si="158"/>
        <v>0</v>
      </c>
      <c r="AE674" s="78"/>
      <c r="AF674" s="654"/>
      <c r="AG674" s="160">
        <f t="shared" si="159"/>
        <v>0</v>
      </c>
      <c r="AH674" s="78"/>
      <c r="AI674" s="654"/>
      <c r="AJ674" s="160">
        <f t="shared" si="160"/>
        <v>0</v>
      </c>
      <c r="AK674" s="78"/>
      <c r="AL674" s="654"/>
      <c r="AM674" s="78"/>
      <c r="AN674" s="587">
        <f t="shared" si="153"/>
        <v>0</v>
      </c>
    </row>
    <row r="675" spans="1:40" s="596" customFormat="1" ht="13.2" hidden="1" customHeight="1" x14ac:dyDescent="0.25">
      <c r="A675" s="78">
        <v>9</v>
      </c>
      <c r="B675" s="588" t="s">
        <v>601</v>
      </c>
      <c r="C675" s="593">
        <f t="shared" si="152"/>
        <v>0</v>
      </c>
      <c r="D675" s="78">
        <f t="shared" si="152"/>
        <v>0</v>
      </c>
      <c r="E675" s="78"/>
      <c r="F675" s="160">
        <f t="shared" si="154"/>
        <v>0</v>
      </c>
      <c r="G675" s="78"/>
      <c r="H675" s="78"/>
      <c r="I675" s="78"/>
      <c r="J675" s="78"/>
      <c r="K675" s="78">
        <v>0</v>
      </c>
      <c r="L675" s="78">
        <v>0</v>
      </c>
      <c r="M675" s="78"/>
      <c r="N675" s="78"/>
      <c r="O675" s="175">
        <v>0.1</v>
      </c>
      <c r="P675" s="78">
        <f t="shared" si="155"/>
        <v>0</v>
      </c>
      <c r="Q675" s="646">
        <f t="shared" si="156"/>
        <v>0</v>
      </c>
      <c r="R675" s="175">
        <v>0.5</v>
      </c>
      <c r="S675" s="78">
        <f t="shared" si="162"/>
        <v>0</v>
      </c>
      <c r="T675" s="646">
        <f t="shared" si="163"/>
        <v>0</v>
      </c>
      <c r="U675" s="175">
        <v>0.4</v>
      </c>
      <c r="V675" s="78">
        <f t="shared" si="164"/>
        <v>0</v>
      </c>
      <c r="W675" s="646">
        <f t="shared" si="165"/>
        <v>0</v>
      </c>
      <c r="X675" s="78"/>
      <c r="Y675" s="78"/>
      <c r="Z675" s="609"/>
      <c r="AA675" s="160">
        <f t="shared" si="157"/>
        <v>0</v>
      </c>
      <c r="AB675" s="78">
        <v>0</v>
      </c>
      <c r="AC675" s="654">
        <v>0</v>
      </c>
      <c r="AD675" s="160">
        <f t="shared" si="158"/>
        <v>0</v>
      </c>
      <c r="AE675" s="78"/>
      <c r="AF675" s="654"/>
      <c r="AG675" s="160">
        <f t="shared" si="159"/>
        <v>0</v>
      </c>
      <c r="AH675" s="78"/>
      <c r="AI675" s="654"/>
      <c r="AJ675" s="160">
        <f t="shared" si="160"/>
        <v>0</v>
      </c>
      <c r="AK675" s="78"/>
      <c r="AL675" s="654"/>
      <c r="AM675" s="78"/>
      <c r="AN675" s="587">
        <f t="shared" si="153"/>
        <v>0</v>
      </c>
    </row>
    <row r="676" spans="1:40" s="596" customFormat="1" ht="13.2" hidden="1" customHeight="1" x14ac:dyDescent="0.25">
      <c r="A676" s="78">
        <v>10</v>
      </c>
      <c r="B676" s="588" t="s">
        <v>210</v>
      </c>
      <c r="C676" s="593">
        <f t="shared" si="152"/>
        <v>1</v>
      </c>
      <c r="D676" s="78">
        <f t="shared" si="152"/>
        <v>1</v>
      </c>
      <c r="E676" s="78"/>
      <c r="F676" s="160">
        <f t="shared" si="154"/>
        <v>1</v>
      </c>
      <c r="G676" s="78"/>
      <c r="H676" s="78"/>
      <c r="I676" s="78"/>
      <c r="J676" s="78"/>
      <c r="K676" s="78">
        <v>1</v>
      </c>
      <c r="L676" s="78">
        <v>0</v>
      </c>
      <c r="M676" s="78"/>
      <c r="N676" s="78"/>
      <c r="O676" s="175">
        <v>0.1</v>
      </c>
      <c r="P676" s="78">
        <f t="shared" si="155"/>
        <v>0.1</v>
      </c>
      <c r="Q676" s="646">
        <f t="shared" si="156"/>
        <v>0.1</v>
      </c>
      <c r="R676" s="175">
        <v>0.5</v>
      </c>
      <c r="S676" s="78">
        <f t="shared" si="162"/>
        <v>0.5</v>
      </c>
      <c r="T676" s="646">
        <f t="shared" si="163"/>
        <v>0.5</v>
      </c>
      <c r="U676" s="175">
        <v>0.4</v>
      </c>
      <c r="V676" s="78">
        <f t="shared" si="164"/>
        <v>0.4</v>
      </c>
      <c r="W676" s="646">
        <f t="shared" si="165"/>
        <v>-9.9999999999999978E-2</v>
      </c>
      <c r="X676" s="78"/>
      <c r="Y676" s="78"/>
      <c r="Z676" s="609"/>
      <c r="AA676" s="160">
        <f t="shared" si="157"/>
        <v>0</v>
      </c>
      <c r="AB676" s="78">
        <v>0</v>
      </c>
      <c r="AC676" s="654">
        <v>0</v>
      </c>
      <c r="AD676" s="160">
        <f t="shared" si="158"/>
        <v>0</v>
      </c>
      <c r="AE676" s="78"/>
      <c r="AF676" s="654"/>
      <c r="AG676" s="160">
        <f t="shared" si="159"/>
        <v>0</v>
      </c>
      <c r="AH676" s="78"/>
      <c r="AI676" s="654"/>
      <c r="AJ676" s="160">
        <f t="shared" si="160"/>
        <v>0</v>
      </c>
      <c r="AK676" s="78"/>
      <c r="AL676" s="654"/>
      <c r="AM676" s="78"/>
      <c r="AN676" s="587">
        <f t="shared" si="153"/>
        <v>0</v>
      </c>
    </row>
    <row r="677" spans="1:40" s="596" customFormat="1" ht="13.2" hidden="1" customHeight="1" x14ac:dyDescent="0.25">
      <c r="A677" s="78">
        <v>11</v>
      </c>
      <c r="B677" s="588" t="s">
        <v>645</v>
      </c>
      <c r="C677" s="593">
        <f t="shared" si="152"/>
        <v>3</v>
      </c>
      <c r="D677" s="78">
        <f t="shared" si="152"/>
        <v>3</v>
      </c>
      <c r="E677" s="78"/>
      <c r="F677" s="160">
        <f t="shared" si="154"/>
        <v>3</v>
      </c>
      <c r="G677" s="78"/>
      <c r="H677" s="78"/>
      <c r="I677" s="78"/>
      <c r="J677" s="78"/>
      <c r="K677" s="78"/>
      <c r="L677" s="78">
        <v>3</v>
      </c>
      <c r="M677" s="78">
        <v>3</v>
      </c>
      <c r="N677" s="78"/>
      <c r="O677" s="175">
        <v>0.1</v>
      </c>
      <c r="P677" s="78">
        <f t="shared" si="155"/>
        <v>0.30000000000000004</v>
      </c>
      <c r="Q677" s="646">
        <f t="shared" si="156"/>
        <v>0.30000000000000004</v>
      </c>
      <c r="R677" s="175">
        <v>0.5</v>
      </c>
      <c r="S677" s="78">
        <f t="shared" si="162"/>
        <v>1.5</v>
      </c>
      <c r="T677" s="646">
        <f t="shared" si="163"/>
        <v>1.5</v>
      </c>
      <c r="U677" s="175">
        <v>0.4</v>
      </c>
      <c r="V677" s="78">
        <f t="shared" si="164"/>
        <v>1.2000000000000002</v>
      </c>
      <c r="W677" s="646">
        <f t="shared" si="165"/>
        <v>2.7</v>
      </c>
      <c r="X677" s="610">
        <v>4.5977011494252871</v>
      </c>
      <c r="Y677" s="611">
        <v>3.1264367816091951</v>
      </c>
      <c r="Z677" s="608">
        <v>0.12643678160919514</v>
      </c>
      <c r="AA677" s="160">
        <f t="shared" si="157"/>
        <v>0</v>
      </c>
      <c r="AB677" s="78">
        <v>0</v>
      </c>
      <c r="AC677" s="654">
        <v>0</v>
      </c>
      <c r="AD677" s="160">
        <f t="shared" si="158"/>
        <v>0</v>
      </c>
      <c r="AE677" s="78"/>
      <c r="AF677" s="654"/>
      <c r="AG677" s="160">
        <f t="shared" si="159"/>
        <v>0</v>
      </c>
      <c r="AH677" s="78"/>
      <c r="AI677" s="654"/>
      <c r="AJ677" s="160">
        <f t="shared" si="160"/>
        <v>0</v>
      </c>
      <c r="AK677" s="78"/>
      <c r="AL677" s="654"/>
      <c r="AM677" s="78"/>
      <c r="AN677" s="587">
        <f t="shared" si="153"/>
        <v>0</v>
      </c>
    </row>
    <row r="678" spans="1:40" s="596" customFormat="1" ht="13.2" hidden="1" customHeight="1" x14ac:dyDescent="0.25">
      <c r="A678" s="78">
        <v>12</v>
      </c>
      <c r="B678" s="588" t="s">
        <v>929</v>
      </c>
      <c r="C678" s="593">
        <f t="shared" si="152"/>
        <v>0</v>
      </c>
      <c r="D678" s="78">
        <f t="shared" si="152"/>
        <v>0</v>
      </c>
      <c r="E678" s="78"/>
      <c r="F678" s="160">
        <f t="shared" si="154"/>
        <v>0</v>
      </c>
      <c r="G678" s="78"/>
      <c r="H678" s="78"/>
      <c r="I678" s="78"/>
      <c r="J678" s="78"/>
      <c r="K678" s="78">
        <v>0</v>
      </c>
      <c r="L678" s="78">
        <v>0</v>
      </c>
      <c r="M678" s="78"/>
      <c r="N678" s="78"/>
      <c r="O678" s="175">
        <v>0.1</v>
      </c>
      <c r="P678" s="78">
        <f t="shared" si="155"/>
        <v>0</v>
      </c>
      <c r="Q678" s="646">
        <f t="shared" si="156"/>
        <v>0</v>
      </c>
      <c r="R678" s="175">
        <v>0.5</v>
      </c>
      <c r="S678" s="78">
        <f t="shared" si="162"/>
        <v>0</v>
      </c>
      <c r="T678" s="646">
        <f t="shared" si="163"/>
        <v>0</v>
      </c>
      <c r="U678" s="175">
        <v>0.4</v>
      </c>
      <c r="V678" s="78">
        <f t="shared" si="164"/>
        <v>0</v>
      </c>
      <c r="W678" s="646">
        <f t="shared" si="165"/>
        <v>0</v>
      </c>
      <c r="X678" s="78"/>
      <c r="Y678" s="78"/>
      <c r="Z678" s="609"/>
      <c r="AA678" s="160">
        <f t="shared" si="157"/>
        <v>0</v>
      </c>
      <c r="AB678" s="78">
        <v>0</v>
      </c>
      <c r="AC678" s="654">
        <v>0</v>
      </c>
      <c r="AD678" s="160">
        <f t="shared" si="158"/>
        <v>0</v>
      </c>
      <c r="AE678" s="78"/>
      <c r="AF678" s="654"/>
      <c r="AG678" s="160">
        <f t="shared" si="159"/>
        <v>0</v>
      </c>
      <c r="AH678" s="78"/>
      <c r="AI678" s="654"/>
      <c r="AJ678" s="160">
        <f t="shared" si="160"/>
        <v>0</v>
      </c>
      <c r="AK678" s="78"/>
      <c r="AL678" s="654"/>
      <c r="AM678" s="78"/>
      <c r="AN678" s="587">
        <f t="shared" si="153"/>
        <v>0</v>
      </c>
    </row>
    <row r="679" spans="1:40" s="596" customFormat="1" ht="13.2" hidden="1" customHeight="1" x14ac:dyDescent="0.25">
      <c r="A679" s="78">
        <v>13</v>
      </c>
      <c r="B679" s="588" t="s">
        <v>750</v>
      </c>
      <c r="C679" s="593">
        <f t="shared" si="152"/>
        <v>0</v>
      </c>
      <c r="D679" s="78">
        <f t="shared" si="152"/>
        <v>0</v>
      </c>
      <c r="E679" s="78"/>
      <c r="F679" s="160">
        <f t="shared" si="154"/>
        <v>0</v>
      </c>
      <c r="G679" s="78"/>
      <c r="H679" s="78"/>
      <c r="I679" s="78"/>
      <c r="J679" s="78"/>
      <c r="K679" s="78">
        <v>0</v>
      </c>
      <c r="L679" s="78">
        <v>0</v>
      </c>
      <c r="M679" s="78"/>
      <c r="N679" s="78"/>
      <c r="O679" s="175">
        <v>0.1</v>
      </c>
      <c r="P679" s="78">
        <f t="shared" si="155"/>
        <v>0</v>
      </c>
      <c r="Q679" s="646">
        <f t="shared" si="156"/>
        <v>0</v>
      </c>
      <c r="R679" s="175">
        <v>0.5</v>
      </c>
      <c r="S679" s="78">
        <f t="shared" si="162"/>
        <v>0</v>
      </c>
      <c r="T679" s="646">
        <f t="shared" si="163"/>
        <v>0</v>
      </c>
      <c r="U679" s="175">
        <v>0.4</v>
      </c>
      <c r="V679" s="78">
        <f t="shared" si="164"/>
        <v>0</v>
      </c>
      <c r="W679" s="646">
        <f t="shared" si="165"/>
        <v>0</v>
      </c>
      <c r="X679" s="78"/>
      <c r="Y679" s="78"/>
      <c r="Z679" s="609"/>
      <c r="AA679" s="160">
        <f t="shared" si="157"/>
        <v>0</v>
      </c>
      <c r="AB679" s="78">
        <v>0</v>
      </c>
      <c r="AC679" s="654">
        <v>0</v>
      </c>
      <c r="AD679" s="160">
        <f t="shared" si="158"/>
        <v>0</v>
      </c>
      <c r="AE679" s="78"/>
      <c r="AF679" s="654"/>
      <c r="AG679" s="160">
        <f t="shared" si="159"/>
        <v>0</v>
      </c>
      <c r="AH679" s="78"/>
      <c r="AI679" s="654"/>
      <c r="AJ679" s="160">
        <f t="shared" si="160"/>
        <v>0</v>
      </c>
      <c r="AK679" s="78"/>
      <c r="AL679" s="654"/>
      <c r="AM679" s="78"/>
      <c r="AN679" s="587">
        <f t="shared" si="153"/>
        <v>0</v>
      </c>
    </row>
    <row r="680" spans="1:40" s="596" customFormat="1" ht="13.2" hidden="1" customHeight="1" x14ac:dyDescent="0.25">
      <c r="A680" s="78">
        <v>14</v>
      </c>
      <c r="B680" s="588" t="s">
        <v>744</v>
      </c>
      <c r="C680" s="593">
        <f t="shared" si="152"/>
        <v>0</v>
      </c>
      <c r="D680" s="78">
        <f t="shared" si="152"/>
        <v>0</v>
      </c>
      <c r="E680" s="78"/>
      <c r="F680" s="160">
        <f t="shared" si="154"/>
        <v>0</v>
      </c>
      <c r="G680" s="78"/>
      <c r="H680" s="78"/>
      <c r="I680" s="78"/>
      <c r="J680" s="78"/>
      <c r="K680" s="78">
        <v>0</v>
      </c>
      <c r="L680" s="78">
        <v>0</v>
      </c>
      <c r="M680" s="78"/>
      <c r="N680" s="78"/>
      <c r="O680" s="175">
        <v>0.1</v>
      </c>
      <c r="P680" s="78">
        <f t="shared" si="155"/>
        <v>0</v>
      </c>
      <c r="Q680" s="646">
        <f t="shared" si="156"/>
        <v>0</v>
      </c>
      <c r="R680" s="175">
        <v>0.5</v>
      </c>
      <c r="S680" s="78">
        <f t="shared" si="162"/>
        <v>0</v>
      </c>
      <c r="T680" s="646">
        <f t="shared" si="163"/>
        <v>0</v>
      </c>
      <c r="U680" s="175">
        <v>0.4</v>
      </c>
      <c r="V680" s="78">
        <f t="shared" si="164"/>
        <v>0</v>
      </c>
      <c r="W680" s="646">
        <f t="shared" si="165"/>
        <v>0</v>
      </c>
      <c r="X680" s="78"/>
      <c r="Y680" s="78"/>
      <c r="Z680" s="609"/>
      <c r="AA680" s="160">
        <f t="shared" si="157"/>
        <v>0</v>
      </c>
      <c r="AB680" s="78">
        <v>0</v>
      </c>
      <c r="AC680" s="654">
        <v>0</v>
      </c>
      <c r="AD680" s="160">
        <f t="shared" si="158"/>
        <v>0</v>
      </c>
      <c r="AE680" s="78"/>
      <c r="AF680" s="654"/>
      <c r="AG680" s="160">
        <f t="shared" si="159"/>
        <v>0</v>
      </c>
      <c r="AH680" s="78"/>
      <c r="AI680" s="654"/>
      <c r="AJ680" s="160">
        <f t="shared" si="160"/>
        <v>0</v>
      </c>
      <c r="AK680" s="78"/>
      <c r="AL680" s="654"/>
      <c r="AM680" s="78"/>
      <c r="AN680" s="587">
        <f t="shared" si="153"/>
        <v>0</v>
      </c>
    </row>
    <row r="681" spans="1:40" s="596" customFormat="1" ht="13.2" hidden="1" customHeight="1" x14ac:dyDescent="0.25">
      <c r="A681" s="78">
        <v>15</v>
      </c>
      <c r="B681" s="588" t="s">
        <v>930</v>
      </c>
      <c r="C681" s="593">
        <f t="shared" si="152"/>
        <v>0</v>
      </c>
      <c r="D681" s="78">
        <f t="shared" si="152"/>
        <v>0</v>
      </c>
      <c r="E681" s="78"/>
      <c r="F681" s="160">
        <f t="shared" si="154"/>
        <v>0</v>
      </c>
      <c r="G681" s="78"/>
      <c r="H681" s="78"/>
      <c r="I681" s="78"/>
      <c r="J681" s="78"/>
      <c r="K681" s="78">
        <v>0</v>
      </c>
      <c r="L681" s="78">
        <v>0</v>
      </c>
      <c r="M681" s="78"/>
      <c r="N681" s="78"/>
      <c r="O681" s="175">
        <v>0.1</v>
      </c>
      <c r="P681" s="78">
        <f t="shared" si="155"/>
        <v>0</v>
      </c>
      <c r="Q681" s="646">
        <f t="shared" si="156"/>
        <v>0</v>
      </c>
      <c r="R681" s="175">
        <v>0.5</v>
      </c>
      <c r="S681" s="78">
        <f t="shared" si="162"/>
        <v>0</v>
      </c>
      <c r="T681" s="646">
        <f t="shared" si="163"/>
        <v>0</v>
      </c>
      <c r="U681" s="175">
        <v>0.4</v>
      </c>
      <c r="V681" s="78">
        <f t="shared" si="164"/>
        <v>0</v>
      </c>
      <c r="W681" s="646">
        <f t="shared" si="165"/>
        <v>0</v>
      </c>
      <c r="X681" s="78"/>
      <c r="Y681" s="78"/>
      <c r="Z681" s="609"/>
      <c r="AA681" s="160">
        <f t="shared" si="157"/>
        <v>0</v>
      </c>
      <c r="AB681" s="78">
        <v>0</v>
      </c>
      <c r="AC681" s="654">
        <v>0</v>
      </c>
      <c r="AD681" s="160">
        <f t="shared" si="158"/>
        <v>0</v>
      </c>
      <c r="AE681" s="78"/>
      <c r="AF681" s="654"/>
      <c r="AG681" s="160">
        <f t="shared" si="159"/>
        <v>0</v>
      </c>
      <c r="AH681" s="78"/>
      <c r="AI681" s="654"/>
      <c r="AJ681" s="160">
        <f t="shared" si="160"/>
        <v>0</v>
      </c>
      <c r="AK681" s="78"/>
      <c r="AL681" s="654"/>
      <c r="AM681" s="78"/>
      <c r="AN681" s="587">
        <f t="shared" si="153"/>
        <v>0</v>
      </c>
    </row>
    <row r="682" spans="1:40" s="596" customFormat="1" ht="13.2" hidden="1" customHeight="1" x14ac:dyDescent="0.25">
      <c r="A682" s="78">
        <v>16</v>
      </c>
      <c r="B682" s="588" t="s">
        <v>931</v>
      </c>
      <c r="C682" s="593">
        <f t="shared" si="152"/>
        <v>0</v>
      </c>
      <c r="D682" s="78">
        <f t="shared" si="152"/>
        <v>0</v>
      </c>
      <c r="E682" s="78"/>
      <c r="F682" s="160">
        <f t="shared" si="154"/>
        <v>0</v>
      </c>
      <c r="G682" s="78"/>
      <c r="H682" s="78"/>
      <c r="I682" s="78"/>
      <c r="J682" s="78"/>
      <c r="K682" s="78">
        <v>0</v>
      </c>
      <c r="L682" s="78">
        <v>0</v>
      </c>
      <c r="M682" s="78"/>
      <c r="N682" s="78"/>
      <c r="O682" s="175">
        <v>0.1</v>
      </c>
      <c r="P682" s="78">
        <f t="shared" si="155"/>
        <v>0</v>
      </c>
      <c r="Q682" s="646">
        <f t="shared" si="156"/>
        <v>0</v>
      </c>
      <c r="R682" s="175">
        <v>0.5</v>
      </c>
      <c r="S682" s="78">
        <f t="shared" si="162"/>
        <v>0</v>
      </c>
      <c r="T682" s="646">
        <f t="shared" si="163"/>
        <v>0</v>
      </c>
      <c r="U682" s="175">
        <v>0.4</v>
      </c>
      <c r="V682" s="78">
        <f t="shared" si="164"/>
        <v>0</v>
      </c>
      <c r="W682" s="646">
        <f t="shared" si="165"/>
        <v>0</v>
      </c>
      <c r="X682" s="78"/>
      <c r="Y682" s="78"/>
      <c r="Z682" s="609"/>
      <c r="AA682" s="160">
        <f t="shared" si="157"/>
        <v>0</v>
      </c>
      <c r="AB682" s="78">
        <v>0</v>
      </c>
      <c r="AC682" s="654">
        <v>0</v>
      </c>
      <c r="AD682" s="160">
        <f t="shared" si="158"/>
        <v>0</v>
      </c>
      <c r="AE682" s="78"/>
      <c r="AF682" s="654"/>
      <c r="AG682" s="160">
        <f t="shared" si="159"/>
        <v>0</v>
      </c>
      <c r="AH682" s="78"/>
      <c r="AI682" s="654"/>
      <c r="AJ682" s="160">
        <f t="shared" si="160"/>
        <v>0</v>
      </c>
      <c r="AK682" s="78"/>
      <c r="AL682" s="654"/>
      <c r="AM682" s="78"/>
      <c r="AN682" s="587">
        <f t="shared" si="153"/>
        <v>0</v>
      </c>
    </row>
    <row r="683" spans="1:40" s="596" customFormat="1" ht="13.2" hidden="1" customHeight="1" x14ac:dyDescent="0.25">
      <c r="A683" s="78">
        <v>17</v>
      </c>
      <c r="B683" s="588" t="s">
        <v>910</v>
      </c>
      <c r="C683" s="593">
        <f t="shared" si="152"/>
        <v>6</v>
      </c>
      <c r="D683" s="78">
        <f t="shared" si="152"/>
        <v>6</v>
      </c>
      <c r="E683" s="78"/>
      <c r="F683" s="160">
        <f t="shared" si="154"/>
        <v>6</v>
      </c>
      <c r="G683" s="78"/>
      <c r="H683" s="78"/>
      <c r="I683" s="78"/>
      <c r="J683" s="78"/>
      <c r="K683" s="78"/>
      <c r="L683" s="78">
        <v>6</v>
      </c>
      <c r="M683" s="78"/>
      <c r="N683" s="78">
        <v>6</v>
      </c>
      <c r="O683" s="175">
        <v>0.1</v>
      </c>
      <c r="P683" s="78">
        <f t="shared" si="155"/>
        <v>0.60000000000000009</v>
      </c>
      <c r="Q683" s="646">
        <f t="shared" si="156"/>
        <v>0.60000000000000009</v>
      </c>
      <c r="R683" s="175">
        <v>0.5</v>
      </c>
      <c r="S683" s="78">
        <f t="shared" si="162"/>
        <v>3</v>
      </c>
      <c r="T683" s="646">
        <f t="shared" si="163"/>
        <v>3</v>
      </c>
      <c r="U683" s="175">
        <v>0.4</v>
      </c>
      <c r="V683" s="78">
        <f t="shared" si="164"/>
        <v>2.4000000000000004</v>
      </c>
      <c r="W683" s="646">
        <f t="shared" si="165"/>
        <v>5.4</v>
      </c>
      <c r="X683" s="78"/>
      <c r="Y683" s="78"/>
      <c r="Z683" s="609"/>
      <c r="AA683" s="160">
        <f t="shared" si="157"/>
        <v>0</v>
      </c>
      <c r="AB683" s="78">
        <v>0</v>
      </c>
      <c r="AC683" s="654">
        <v>0</v>
      </c>
      <c r="AD683" s="160">
        <f t="shared" si="158"/>
        <v>0</v>
      </c>
      <c r="AE683" s="78"/>
      <c r="AF683" s="654"/>
      <c r="AG683" s="160">
        <f t="shared" si="159"/>
        <v>0</v>
      </c>
      <c r="AH683" s="78"/>
      <c r="AI683" s="654"/>
      <c r="AJ683" s="160">
        <f t="shared" si="160"/>
        <v>0</v>
      </c>
      <c r="AK683" s="78"/>
      <c r="AL683" s="654"/>
      <c r="AM683" s="78"/>
      <c r="AN683" s="587">
        <f t="shared" si="153"/>
        <v>0</v>
      </c>
    </row>
    <row r="684" spans="1:40" s="596" customFormat="1" ht="79.2" x14ac:dyDescent="0.25">
      <c r="A684" s="612">
        <v>2</v>
      </c>
      <c r="B684" s="613" t="s">
        <v>1054</v>
      </c>
      <c r="C684" s="593">
        <v>115</v>
      </c>
      <c r="D684" s="78">
        <f t="shared" si="152"/>
        <v>110</v>
      </c>
      <c r="E684" s="612">
        <v>9</v>
      </c>
      <c r="F684" s="160">
        <f t="shared" si="154"/>
        <v>101</v>
      </c>
      <c r="G684" s="612"/>
      <c r="H684" s="612"/>
      <c r="I684" s="612"/>
      <c r="J684" s="612"/>
      <c r="K684" s="612">
        <v>18</v>
      </c>
      <c r="L684" s="78">
        <v>83</v>
      </c>
      <c r="M684" s="612">
        <v>79</v>
      </c>
      <c r="N684" s="612">
        <v>4</v>
      </c>
      <c r="O684" s="175">
        <v>0.1</v>
      </c>
      <c r="P684" s="78">
        <f t="shared" si="155"/>
        <v>10.100000000000001</v>
      </c>
      <c r="Q684" s="646">
        <f t="shared" si="156"/>
        <v>10.100000000000001</v>
      </c>
      <c r="R684" s="175">
        <v>0.5</v>
      </c>
      <c r="S684" s="78">
        <f t="shared" si="162"/>
        <v>50.5</v>
      </c>
      <c r="T684" s="646">
        <f t="shared" si="163"/>
        <v>50.5</v>
      </c>
      <c r="U684" s="175">
        <v>0.4</v>
      </c>
      <c r="V684" s="78">
        <f t="shared" si="164"/>
        <v>40.400000000000006</v>
      </c>
      <c r="W684" s="646">
        <f>V684-K684+T684-AF684</f>
        <v>72.900000000000006</v>
      </c>
      <c r="X684" s="612"/>
      <c r="Y684" s="612">
        <v>44</v>
      </c>
      <c r="Z684" s="612">
        <v>5</v>
      </c>
      <c r="AA684" s="160">
        <f t="shared" si="157"/>
        <v>0</v>
      </c>
      <c r="AB684" s="78">
        <v>0</v>
      </c>
      <c r="AC684" s="654">
        <v>0</v>
      </c>
      <c r="AD684" s="160">
        <f t="shared" si="158"/>
        <v>0</v>
      </c>
      <c r="AE684" s="612"/>
      <c r="AF684" s="658"/>
      <c r="AG684" s="160">
        <f t="shared" si="159"/>
        <v>23</v>
      </c>
      <c r="AH684" s="612"/>
      <c r="AI684" s="658">
        <v>23</v>
      </c>
      <c r="AJ684" s="160">
        <f t="shared" si="160"/>
        <v>1</v>
      </c>
      <c r="AK684" s="612"/>
      <c r="AL684" s="658">
        <v>1</v>
      </c>
      <c r="AM684" s="612"/>
      <c r="AN684" s="587">
        <f t="shared" si="153"/>
        <v>24</v>
      </c>
    </row>
    <row r="685" spans="1:40" s="596" customFormat="1" ht="13.2" hidden="1" customHeight="1" x14ac:dyDescent="0.25">
      <c r="A685" s="612">
        <v>4</v>
      </c>
      <c r="B685" s="613" t="s">
        <v>995</v>
      </c>
      <c r="C685" s="593">
        <f t="shared" si="152"/>
        <v>3</v>
      </c>
      <c r="D685" s="78">
        <f t="shared" si="152"/>
        <v>2</v>
      </c>
      <c r="E685" s="612">
        <v>1</v>
      </c>
      <c r="F685" s="160">
        <f t="shared" si="154"/>
        <v>1</v>
      </c>
      <c r="G685" s="612"/>
      <c r="H685" s="612"/>
      <c r="I685" s="612"/>
      <c r="J685" s="612"/>
      <c r="K685" s="612">
        <v>1</v>
      </c>
      <c r="L685" s="78">
        <v>0</v>
      </c>
      <c r="M685" s="612"/>
      <c r="N685" s="612"/>
      <c r="O685" s="175">
        <v>0.1</v>
      </c>
      <c r="P685" s="78">
        <f t="shared" si="155"/>
        <v>0.1</v>
      </c>
      <c r="Q685" s="646">
        <f t="shared" si="156"/>
        <v>0.1</v>
      </c>
      <c r="R685" s="175">
        <v>0.5</v>
      </c>
      <c r="S685" s="78">
        <f t="shared" si="162"/>
        <v>0.5</v>
      </c>
      <c r="T685" s="646">
        <f t="shared" si="163"/>
        <v>0.5</v>
      </c>
      <c r="U685" s="175">
        <v>0.4</v>
      </c>
      <c r="V685" s="78">
        <f t="shared" si="164"/>
        <v>0.4</v>
      </c>
      <c r="W685" s="646">
        <f t="shared" si="165"/>
        <v>-9.9999999999999978E-2</v>
      </c>
      <c r="X685" s="614"/>
      <c r="Y685" s="612"/>
      <c r="Z685" s="612"/>
      <c r="AA685" s="160">
        <f t="shared" si="157"/>
        <v>0</v>
      </c>
      <c r="AB685" s="78">
        <v>0</v>
      </c>
      <c r="AC685" s="654">
        <v>0</v>
      </c>
      <c r="AD685" s="160">
        <f t="shared" si="158"/>
        <v>0</v>
      </c>
      <c r="AE685" s="612"/>
      <c r="AF685" s="658"/>
      <c r="AG685" s="160">
        <f t="shared" si="159"/>
        <v>0</v>
      </c>
      <c r="AH685" s="612"/>
      <c r="AI685" s="658"/>
      <c r="AJ685" s="160">
        <f t="shared" si="160"/>
        <v>0</v>
      </c>
      <c r="AK685" s="612"/>
      <c r="AL685" s="658"/>
      <c r="AM685" s="612"/>
      <c r="AN685" s="587">
        <f t="shared" si="153"/>
        <v>0</v>
      </c>
    </row>
    <row r="686" spans="1:40" s="596" customFormat="1" ht="13.2" hidden="1" customHeight="1" x14ac:dyDescent="0.25">
      <c r="A686" s="612">
        <v>5</v>
      </c>
      <c r="B686" s="613" t="s">
        <v>995</v>
      </c>
      <c r="C686" s="593">
        <f t="shared" si="152"/>
        <v>12</v>
      </c>
      <c r="D686" s="78">
        <f t="shared" si="152"/>
        <v>12</v>
      </c>
      <c r="E686" s="612"/>
      <c r="F686" s="160">
        <f t="shared" si="154"/>
        <v>12</v>
      </c>
      <c r="G686" s="612"/>
      <c r="H686" s="612"/>
      <c r="I686" s="612"/>
      <c r="J686" s="612"/>
      <c r="K686" s="612"/>
      <c r="L686" s="78">
        <v>12</v>
      </c>
      <c r="M686" s="612">
        <v>12</v>
      </c>
      <c r="N686" s="612"/>
      <c r="O686" s="175">
        <v>0.1</v>
      </c>
      <c r="P686" s="78">
        <f t="shared" si="155"/>
        <v>1.2000000000000002</v>
      </c>
      <c r="Q686" s="646">
        <f t="shared" si="156"/>
        <v>1.2000000000000002</v>
      </c>
      <c r="R686" s="175">
        <v>0.5</v>
      </c>
      <c r="S686" s="78">
        <f t="shared" si="162"/>
        <v>6</v>
      </c>
      <c r="T686" s="646">
        <f t="shared" si="163"/>
        <v>6</v>
      </c>
      <c r="U686" s="175">
        <v>0.4</v>
      </c>
      <c r="V686" s="78">
        <f t="shared" si="164"/>
        <v>4.8000000000000007</v>
      </c>
      <c r="W686" s="646">
        <f t="shared" si="165"/>
        <v>10.8</v>
      </c>
      <c r="X686" s="614">
        <v>1</v>
      </c>
      <c r="Y686" s="612">
        <v>12</v>
      </c>
      <c r="Z686" s="612">
        <v>0</v>
      </c>
      <c r="AA686" s="160">
        <f t="shared" si="157"/>
        <v>0</v>
      </c>
      <c r="AB686" s="78">
        <v>0</v>
      </c>
      <c r="AC686" s="654">
        <v>0</v>
      </c>
      <c r="AD686" s="160">
        <f t="shared" si="158"/>
        <v>0</v>
      </c>
      <c r="AE686" s="612"/>
      <c r="AF686" s="658"/>
      <c r="AG686" s="160">
        <f t="shared" si="159"/>
        <v>0</v>
      </c>
      <c r="AH686" s="612"/>
      <c r="AI686" s="658"/>
      <c r="AJ686" s="160">
        <f t="shared" si="160"/>
        <v>0</v>
      </c>
      <c r="AK686" s="612"/>
      <c r="AL686" s="658"/>
      <c r="AM686" s="612"/>
      <c r="AN686" s="587">
        <f t="shared" si="153"/>
        <v>0</v>
      </c>
    </row>
    <row r="687" spans="1:40" s="596" customFormat="1" ht="13.2" hidden="1" customHeight="1" x14ac:dyDescent="0.25">
      <c r="A687" s="612">
        <v>6</v>
      </c>
      <c r="B687" s="613" t="s">
        <v>995</v>
      </c>
      <c r="C687" s="593">
        <f t="shared" ref="C687:D734" si="166">D687+E687</f>
        <v>2</v>
      </c>
      <c r="D687" s="78">
        <f t="shared" si="166"/>
        <v>2</v>
      </c>
      <c r="E687" s="612"/>
      <c r="F687" s="160">
        <f t="shared" si="154"/>
        <v>2</v>
      </c>
      <c r="G687" s="612"/>
      <c r="H687" s="612"/>
      <c r="I687" s="612"/>
      <c r="J687" s="612"/>
      <c r="K687" s="612"/>
      <c r="L687" s="78">
        <v>2</v>
      </c>
      <c r="M687" s="612">
        <v>2</v>
      </c>
      <c r="N687" s="612"/>
      <c r="O687" s="175">
        <v>0.1</v>
      </c>
      <c r="P687" s="78">
        <f t="shared" si="155"/>
        <v>0.2</v>
      </c>
      <c r="Q687" s="646">
        <f t="shared" si="156"/>
        <v>0.2</v>
      </c>
      <c r="R687" s="175">
        <v>0.5</v>
      </c>
      <c r="S687" s="78">
        <f t="shared" si="162"/>
        <v>1</v>
      </c>
      <c r="T687" s="646">
        <f t="shared" si="163"/>
        <v>1</v>
      </c>
      <c r="U687" s="175">
        <v>0.4</v>
      </c>
      <c r="V687" s="78">
        <f t="shared" si="164"/>
        <v>0.8</v>
      </c>
      <c r="W687" s="646">
        <f t="shared" si="165"/>
        <v>1.8</v>
      </c>
      <c r="X687" s="614">
        <v>0.5</v>
      </c>
      <c r="Y687" s="612">
        <v>1</v>
      </c>
      <c r="Z687" s="612">
        <v>1</v>
      </c>
      <c r="AA687" s="160">
        <f t="shared" si="157"/>
        <v>0</v>
      </c>
      <c r="AB687" s="78">
        <v>0</v>
      </c>
      <c r="AC687" s="654">
        <v>0</v>
      </c>
      <c r="AD687" s="160">
        <f t="shared" si="158"/>
        <v>0</v>
      </c>
      <c r="AE687" s="612"/>
      <c r="AF687" s="658"/>
      <c r="AG687" s="160">
        <f t="shared" si="159"/>
        <v>1</v>
      </c>
      <c r="AH687" s="612"/>
      <c r="AI687" s="658">
        <v>1</v>
      </c>
      <c r="AJ687" s="160">
        <f t="shared" si="160"/>
        <v>0</v>
      </c>
      <c r="AK687" s="612"/>
      <c r="AL687" s="658"/>
      <c r="AM687" s="612"/>
      <c r="AN687" s="587">
        <f t="shared" si="153"/>
        <v>1</v>
      </c>
    </row>
    <row r="688" spans="1:40" s="596" customFormat="1" ht="26.4" hidden="1" customHeight="1" x14ac:dyDescent="0.25">
      <c r="A688" s="612">
        <v>7</v>
      </c>
      <c r="B688" s="613" t="s">
        <v>995</v>
      </c>
      <c r="C688" s="593">
        <f t="shared" si="166"/>
        <v>32</v>
      </c>
      <c r="D688" s="78">
        <f t="shared" si="166"/>
        <v>32</v>
      </c>
      <c r="E688" s="612"/>
      <c r="F688" s="160">
        <f t="shared" si="154"/>
        <v>32</v>
      </c>
      <c r="G688" s="612"/>
      <c r="H688" s="612"/>
      <c r="I688" s="612"/>
      <c r="J688" s="612"/>
      <c r="K688" s="612">
        <v>3</v>
      </c>
      <c r="L688" s="78">
        <v>29</v>
      </c>
      <c r="M688" s="612">
        <v>29</v>
      </c>
      <c r="N688" s="612"/>
      <c r="O688" s="175">
        <v>0.1</v>
      </c>
      <c r="P688" s="78">
        <f t="shared" si="155"/>
        <v>3.2</v>
      </c>
      <c r="Q688" s="646">
        <f t="shared" si="156"/>
        <v>3.2</v>
      </c>
      <c r="R688" s="175">
        <v>0.5</v>
      </c>
      <c r="S688" s="78">
        <f t="shared" si="162"/>
        <v>16</v>
      </c>
      <c r="T688" s="646">
        <f t="shared" si="163"/>
        <v>16</v>
      </c>
      <c r="U688" s="175">
        <v>0.4</v>
      </c>
      <c r="V688" s="78">
        <f t="shared" si="164"/>
        <v>12.8</v>
      </c>
      <c r="W688" s="646">
        <f t="shared" si="165"/>
        <v>25.8</v>
      </c>
      <c r="X688" s="612" t="s">
        <v>934</v>
      </c>
      <c r="Y688" s="612">
        <v>20</v>
      </c>
      <c r="Z688" s="612">
        <v>0</v>
      </c>
      <c r="AA688" s="160">
        <f t="shared" si="157"/>
        <v>0</v>
      </c>
      <c r="AB688" s="78">
        <v>0</v>
      </c>
      <c r="AC688" s="654">
        <v>0</v>
      </c>
      <c r="AD688" s="160">
        <f t="shared" si="158"/>
        <v>0</v>
      </c>
      <c r="AE688" s="612"/>
      <c r="AF688" s="658"/>
      <c r="AG688" s="160">
        <f t="shared" si="159"/>
        <v>4</v>
      </c>
      <c r="AH688" s="612"/>
      <c r="AI688" s="658">
        <v>4</v>
      </c>
      <c r="AJ688" s="160">
        <f t="shared" si="160"/>
        <v>0</v>
      </c>
      <c r="AK688" s="612"/>
      <c r="AL688" s="658"/>
      <c r="AM688" s="612"/>
      <c r="AN688" s="587">
        <f t="shared" si="153"/>
        <v>4</v>
      </c>
    </row>
    <row r="689" spans="1:40" s="596" customFormat="1" ht="26.4" hidden="1" customHeight="1" x14ac:dyDescent="0.25">
      <c r="A689" s="612">
        <v>8</v>
      </c>
      <c r="B689" s="613" t="s">
        <v>995</v>
      </c>
      <c r="C689" s="593">
        <f t="shared" si="166"/>
        <v>36</v>
      </c>
      <c r="D689" s="78">
        <f t="shared" si="166"/>
        <v>36</v>
      </c>
      <c r="E689" s="612"/>
      <c r="F689" s="160">
        <f t="shared" si="154"/>
        <v>36</v>
      </c>
      <c r="G689" s="612"/>
      <c r="H689" s="612"/>
      <c r="I689" s="612"/>
      <c r="J689" s="612"/>
      <c r="K689" s="612">
        <v>5</v>
      </c>
      <c r="L689" s="78">
        <v>31</v>
      </c>
      <c r="M689" s="612">
        <v>31</v>
      </c>
      <c r="N689" s="612"/>
      <c r="O689" s="175">
        <v>0.1</v>
      </c>
      <c r="P689" s="78">
        <f t="shared" si="155"/>
        <v>3.6</v>
      </c>
      <c r="Q689" s="646">
        <f t="shared" si="156"/>
        <v>3.6</v>
      </c>
      <c r="R689" s="175">
        <v>0.5</v>
      </c>
      <c r="S689" s="78">
        <f t="shared" si="162"/>
        <v>18</v>
      </c>
      <c r="T689" s="646">
        <f t="shared" si="163"/>
        <v>18</v>
      </c>
      <c r="U689" s="175">
        <v>0.4</v>
      </c>
      <c r="V689" s="78">
        <f t="shared" si="164"/>
        <v>14.4</v>
      </c>
      <c r="W689" s="646">
        <f t="shared" si="165"/>
        <v>27.4</v>
      </c>
      <c r="X689" s="612" t="s">
        <v>936</v>
      </c>
      <c r="Y689" s="612">
        <v>6</v>
      </c>
      <c r="Z689" s="612">
        <v>0</v>
      </c>
      <c r="AA689" s="160">
        <f t="shared" si="157"/>
        <v>0</v>
      </c>
      <c r="AB689" s="78">
        <v>0</v>
      </c>
      <c r="AC689" s="654">
        <v>0</v>
      </c>
      <c r="AD689" s="160">
        <f t="shared" si="158"/>
        <v>0</v>
      </c>
      <c r="AE689" s="612"/>
      <c r="AF689" s="658"/>
      <c r="AG689" s="160">
        <f t="shared" si="159"/>
        <v>15</v>
      </c>
      <c r="AH689" s="612"/>
      <c r="AI689" s="658">
        <v>15</v>
      </c>
      <c r="AJ689" s="160">
        <f t="shared" si="160"/>
        <v>0</v>
      </c>
      <c r="AK689" s="612"/>
      <c r="AL689" s="658"/>
      <c r="AM689" s="612"/>
      <c r="AN689" s="587">
        <f t="shared" si="153"/>
        <v>15</v>
      </c>
    </row>
    <row r="690" spans="1:40" s="596" customFormat="1" ht="13.2" hidden="1" customHeight="1" x14ac:dyDescent="0.25">
      <c r="A690" s="612">
        <v>9</v>
      </c>
      <c r="B690" s="613" t="s">
        <v>995</v>
      </c>
      <c r="C690" s="593">
        <f t="shared" si="166"/>
        <v>1</v>
      </c>
      <c r="D690" s="78">
        <f t="shared" si="166"/>
        <v>1</v>
      </c>
      <c r="E690" s="612"/>
      <c r="F690" s="160">
        <f t="shared" si="154"/>
        <v>1</v>
      </c>
      <c r="G690" s="612"/>
      <c r="H690" s="612"/>
      <c r="I690" s="612"/>
      <c r="J690" s="612"/>
      <c r="K690" s="612">
        <v>1</v>
      </c>
      <c r="L690" s="78">
        <v>0</v>
      </c>
      <c r="M690" s="612"/>
      <c r="N690" s="612"/>
      <c r="O690" s="175">
        <v>0.1</v>
      </c>
      <c r="P690" s="78">
        <f t="shared" si="155"/>
        <v>0.1</v>
      </c>
      <c r="Q690" s="646">
        <f t="shared" si="156"/>
        <v>0.1</v>
      </c>
      <c r="R690" s="175">
        <v>0.5</v>
      </c>
      <c r="S690" s="78">
        <f t="shared" si="162"/>
        <v>0.5</v>
      </c>
      <c r="T690" s="646">
        <f t="shared" si="163"/>
        <v>0.5</v>
      </c>
      <c r="U690" s="175">
        <v>0.4</v>
      </c>
      <c r="V690" s="78">
        <f t="shared" si="164"/>
        <v>0.4</v>
      </c>
      <c r="W690" s="646">
        <f t="shared" si="165"/>
        <v>-9.9999999999999978E-2</v>
      </c>
      <c r="X690" s="612"/>
      <c r="Y690" s="612"/>
      <c r="Z690" s="612"/>
      <c r="AA690" s="160">
        <f t="shared" si="157"/>
        <v>0</v>
      </c>
      <c r="AB690" s="78">
        <v>0</v>
      </c>
      <c r="AC690" s="654">
        <v>0</v>
      </c>
      <c r="AD690" s="160">
        <f t="shared" si="158"/>
        <v>0</v>
      </c>
      <c r="AE690" s="612"/>
      <c r="AF690" s="658"/>
      <c r="AG690" s="160">
        <f t="shared" si="159"/>
        <v>0</v>
      </c>
      <c r="AH690" s="612"/>
      <c r="AI690" s="658"/>
      <c r="AJ690" s="160">
        <f t="shared" si="160"/>
        <v>0</v>
      </c>
      <c r="AK690" s="612"/>
      <c r="AL690" s="658"/>
      <c r="AM690" s="612"/>
      <c r="AN690" s="587">
        <f t="shared" si="153"/>
        <v>0</v>
      </c>
    </row>
    <row r="691" spans="1:40" s="596" customFormat="1" ht="26.4" hidden="1" customHeight="1" x14ac:dyDescent="0.25">
      <c r="A691" s="612">
        <v>10</v>
      </c>
      <c r="B691" s="613" t="s">
        <v>995</v>
      </c>
      <c r="C691" s="593">
        <f t="shared" si="166"/>
        <v>31</v>
      </c>
      <c r="D691" s="78">
        <f t="shared" si="166"/>
        <v>23</v>
      </c>
      <c r="E691" s="612">
        <v>8</v>
      </c>
      <c r="F691" s="160">
        <f t="shared" si="154"/>
        <v>15</v>
      </c>
      <c r="G691" s="612"/>
      <c r="H691" s="612"/>
      <c r="I691" s="612"/>
      <c r="J691" s="612"/>
      <c r="K691" s="612">
        <v>8</v>
      </c>
      <c r="L691" s="78">
        <v>7</v>
      </c>
      <c r="M691" s="612">
        <v>3</v>
      </c>
      <c r="N691" s="612">
        <v>4</v>
      </c>
      <c r="O691" s="175">
        <v>0.1</v>
      </c>
      <c r="P691" s="78">
        <f t="shared" si="155"/>
        <v>1.5</v>
      </c>
      <c r="Q691" s="646">
        <f t="shared" si="156"/>
        <v>1.5</v>
      </c>
      <c r="R691" s="175">
        <v>0.5</v>
      </c>
      <c r="S691" s="78">
        <f t="shared" si="162"/>
        <v>7.5</v>
      </c>
      <c r="T691" s="646">
        <f t="shared" si="163"/>
        <v>7.5</v>
      </c>
      <c r="U691" s="175">
        <v>0.4</v>
      </c>
      <c r="V691" s="78">
        <f t="shared" si="164"/>
        <v>6</v>
      </c>
      <c r="W691" s="646">
        <f t="shared" si="165"/>
        <v>5.5</v>
      </c>
      <c r="X691" s="612" t="s">
        <v>938</v>
      </c>
      <c r="Y691" s="612">
        <v>4</v>
      </c>
      <c r="Z691" s="612">
        <v>4</v>
      </c>
      <c r="AA691" s="160">
        <f t="shared" si="157"/>
        <v>0</v>
      </c>
      <c r="AB691" s="78">
        <v>0</v>
      </c>
      <c r="AC691" s="654">
        <v>0</v>
      </c>
      <c r="AD691" s="160">
        <f t="shared" si="158"/>
        <v>0</v>
      </c>
      <c r="AE691" s="612"/>
      <c r="AF691" s="658"/>
      <c r="AG691" s="160">
        <f t="shared" si="159"/>
        <v>3</v>
      </c>
      <c r="AH691" s="612"/>
      <c r="AI691" s="658">
        <v>3</v>
      </c>
      <c r="AJ691" s="160">
        <f t="shared" si="160"/>
        <v>1</v>
      </c>
      <c r="AK691" s="612"/>
      <c r="AL691" s="658">
        <v>1</v>
      </c>
      <c r="AM691" s="612"/>
      <c r="AN691" s="587">
        <f t="shared" si="153"/>
        <v>4</v>
      </c>
    </row>
    <row r="692" spans="1:40" s="596" customFormat="1" ht="13.2" hidden="1" customHeight="1" x14ac:dyDescent="0.25">
      <c r="A692" s="612">
        <v>11</v>
      </c>
      <c r="B692" s="613" t="s">
        <v>995</v>
      </c>
      <c r="C692" s="593">
        <f t="shared" si="166"/>
        <v>1</v>
      </c>
      <c r="D692" s="78">
        <f t="shared" si="166"/>
        <v>1</v>
      </c>
      <c r="E692" s="612"/>
      <c r="F692" s="160">
        <f t="shared" si="154"/>
        <v>1</v>
      </c>
      <c r="G692" s="612"/>
      <c r="H692" s="612"/>
      <c r="I692" s="612"/>
      <c r="J692" s="612"/>
      <c r="K692" s="612"/>
      <c r="L692" s="78">
        <v>1</v>
      </c>
      <c r="M692" s="612">
        <v>1</v>
      </c>
      <c r="N692" s="612"/>
      <c r="O692" s="175">
        <v>0.1</v>
      </c>
      <c r="P692" s="78">
        <f t="shared" si="155"/>
        <v>0.1</v>
      </c>
      <c r="Q692" s="646">
        <f t="shared" si="156"/>
        <v>0.1</v>
      </c>
      <c r="R692" s="175">
        <v>0.5</v>
      </c>
      <c r="S692" s="78">
        <f t="shared" si="162"/>
        <v>0.5</v>
      </c>
      <c r="T692" s="646">
        <f t="shared" si="163"/>
        <v>0.5</v>
      </c>
      <c r="U692" s="175">
        <v>0.4</v>
      </c>
      <c r="V692" s="78">
        <f t="shared" si="164"/>
        <v>0.4</v>
      </c>
      <c r="W692" s="646">
        <f t="shared" si="165"/>
        <v>0.9</v>
      </c>
      <c r="X692" s="612"/>
      <c r="Y692" s="612"/>
      <c r="Z692" s="612"/>
      <c r="AA692" s="160">
        <f t="shared" si="157"/>
        <v>0</v>
      </c>
      <c r="AB692" s="78">
        <v>0</v>
      </c>
      <c r="AC692" s="654">
        <v>0</v>
      </c>
      <c r="AD692" s="160">
        <f t="shared" si="158"/>
        <v>0</v>
      </c>
      <c r="AE692" s="612"/>
      <c r="AF692" s="658"/>
      <c r="AG692" s="160">
        <f t="shared" si="159"/>
        <v>1</v>
      </c>
      <c r="AH692" s="612"/>
      <c r="AI692" s="658">
        <v>1</v>
      </c>
      <c r="AJ692" s="160">
        <f t="shared" si="160"/>
        <v>0</v>
      </c>
      <c r="AK692" s="612"/>
      <c r="AL692" s="658"/>
      <c r="AM692" s="612"/>
      <c r="AN692" s="587">
        <f t="shared" si="153"/>
        <v>1</v>
      </c>
    </row>
    <row r="693" spans="1:40" s="596" customFormat="1" ht="13.2" hidden="1" customHeight="1" x14ac:dyDescent="0.25">
      <c r="A693" s="612">
        <v>12</v>
      </c>
      <c r="B693" s="613" t="s">
        <v>995</v>
      </c>
      <c r="C693" s="593">
        <f t="shared" si="166"/>
        <v>0</v>
      </c>
      <c r="D693" s="78">
        <f t="shared" si="166"/>
        <v>0</v>
      </c>
      <c r="E693" s="612"/>
      <c r="F693" s="160">
        <f t="shared" si="154"/>
        <v>0</v>
      </c>
      <c r="G693" s="612"/>
      <c r="H693" s="612"/>
      <c r="I693" s="612"/>
      <c r="J693" s="612"/>
      <c r="K693" s="612"/>
      <c r="L693" s="78">
        <v>0</v>
      </c>
      <c r="M693" s="612"/>
      <c r="N693" s="612"/>
      <c r="O693" s="175">
        <v>0.1</v>
      </c>
      <c r="P693" s="78">
        <f t="shared" si="155"/>
        <v>0</v>
      </c>
      <c r="Q693" s="646">
        <f t="shared" si="156"/>
        <v>0</v>
      </c>
      <c r="R693" s="175">
        <v>0.5</v>
      </c>
      <c r="S693" s="78">
        <f t="shared" si="162"/>
        <v>0</v>
      </c>
      <c r="T693" s="646">
        <f t="shared" si="163"/>
        <v>0</v>
      </c>
      <c r="U693" s="175">
        <v>0.4</v>
      </c>
      <c r="V693" s="78">
        <f t="shared" si="164"/>
        <v>0</v>
      </c>
      <c r="W693" s="646">
        <f t="shared" si="165"/>
        <v>0</v>
      </c>
      <c r="X693" s="612"/>
      <c r="Y693" s="612"/>
      <c r="Z693" s="612"/>
      <c r="AA693" s="160">
        <f t="shared" si="157"/>
        <v>0</v>
      </c>
      <c r="AB693" s="78">
        <v>0</v>
      </c>
      <c r="AC693" s="654">
        <v>0</v>
      </c>
      <c r="AD693" s="160">
        <f t="shared" si="158"/>
        <v>0</v>
      </c>
      <c r="AE693" s="612"/>
      <c r="AF693" s="658"/>
      <c r="AG693" s="160">
        <f t="shared" si="159"/>
        <v>0</v>
      </c>
      <c r="AH693" s="612"/>
      <c r="AI693" s="658"/>
      <c r="AJ693" s="160">
        <f t="shared" si="160"/>
        <v>0</v>
      </c>
      <c r="AK693" s="612"/>
      <c r="AL693" s="658"/>
      <c r="AM693" s="612"/>
      <c r="AN693" s="587">
        <f t="shared" si="153"/>
        <v>0</v>
      </c>
    </row>
    <row r="694" spans="1:40" s="596" customFormat="1" ht="13.2" hidden="1" customHeight="1" x14ac:dyDescent="0.25">
      <c r="A694" s="612">
        <v>13</v>
      </c>
      <c r="B694" s="613" t="s">
        <v>995</v>
      </c>
      <c r="C694" s="593">
        <f t="shared" si="166"/>
        <v>1</v>
      </c>
      <c r="D694" s="78">
        <f t="shared" si="166"/>
        <v>1</v>
      </c>
      <c r="E694" s="612"/>
      <c r="F694" s="160">
        <f t="shared" si="154"/>
        <v>1</v>
      </c>
      <c r="G694" s="612"/>
      <c r="H694" s="612"/>
      <c r="I694" s="612"/>
      <c r="J694" s="612"/>
      <c r="K694" s="612"/>
      <c r="L694" s="78">
        <v>1</v>
      </c>
      <c r="M694" s="612">
        <v>1</v>
      </c>
      <c r="N694" s="612"/>
      <c r="O694" s="175">
        <v>0.1</v>
      </c>
      <c r="P694" s="78">
        <f t="shared" si="155"/>
        <v>0.1</v>
      </c>
      <c r="Q694" s="646">
        <f t="shared" si="156"/>
        <v>0.1</v>
      </c>
      <c r="R694" s="175">
        <v>0.5</v>
      </c>
      <c r="S694" s="78">
        <f t="shared" si="162"/>
        <v>0.5</v>
      </c>
      <c r="T694" s="646">
        <f t="shared" si="163"/>
        <v>0.5</v>
      </c>
      <c r="U694" s="175">
        <v>0.4</v>
      </c>
      <c r="V694" s="78">
        <f t="shared" si="164"/>
        <v>0.4</v>
      </c>
      <c r="W694" s="646">
        <f t="shared" si="165"/>
        <v>0.9</v>
      </c>
      <c r="X694" s="614">
        <v>1</v>
      </c>
      <c r="Y694" s="612">
        <v>1</v>
      </c>
      <c r="Z694" s="612">
        <v>0</v>
      </c>
      <c r="AA694" s="160">
        <f t="shared" si="157"/>
        <v>0</v>
      </c>
      <c r="AB694" s="78">
        <v>0</v>
      </c>
      <c r="AC694" s="654">
        <v>0</v>
      </c>
      <c r="AD694" s="160">
        <f t="shared" si="158"/>
        <v>0</v>
      </c>
      <c r="AE694" s="612"/>
      <c r="AF694" s="658"/>
      <c r="AG694" s="160">
        <f t="shared" si="159"/>
        <v>0</v>
      </c>
      <c r="AH694" s="612"/>
      <c r="AI694" s="658"/>
      <c r="AJ694" s="160">
        <f t="shared" si="160"/>
        <v>0</v>
      </c>
      <c r="AK694" s="612"/>
      <c r="AL694" s="658"/>
      <c r="AM694" s="612"/>
      <c r="AN694" s="587">
        <f t="shared" si="153"/>
        <v>0</v>
      </c>
    </row>
    <row r="695" spans="1:40" s="670" customFormat="1" ht="79.2" x14ac:dyDescent="0.25">
      <c r="A695" s="663">
        <v>3</v>
      </c>
      <c r="B695" s="664" t="s">
        <v>1108</v>
      </c>
      <c r="C695" s="665">
        <v>240</v>
      </c>
      <c r="D695" s="666">
        <f t="shared" si="166"/>
        <v>240</v>
      </c>
      <c r="E695" s="663">
        <v>46</v>
      </c>
      <c r="F695" s="667">
        <f t="shared" si="154"/>
        <v>194</v>
      </c>
      <c r="G695" s="663">
        <v>0</v>
      </c>
      <c r="H695" s="663">
        <v>0</v>
      </c>
      <c r="I695" s="663"/>
      <c r="J695" s="663"/>
      <c r="K695" s="663">
        <v>159</v>
      </c>
      <c r="L695" s="666">
        <v>35</v>
      </c>
      <c r="M695" s="663">
        <v>34</v>
      </c>
      <c r="N695" s="663">
        <v>1</v>
      </c>
      <c r="O695" s="668">
        <v>0.1</v>
      </c>
      <c r="P695" s="666">
        <f t="shared" si="155"/>
        <v>19.400000000000002</v>
      </c>
      <c r="Q695" s="666">
        <f t="shared" si="156"/>
        <v>19.400000000000002</v>
      </c>
      <c r="R695" s="668">
        <v>0.5</v>
      </c>
      <c r="S695" s="666">
        <f t="shared" si="162"/>
        <v>97</v>
      </c>
      <c r="T695" s="666">
        <f t="shared" si="163"/>
        <v>97</v>
      </c>
      <c r="U695" s="668">
        <v>0.4</v>
      </c>
      <c r="V695" s="666">
        <f t="shared" si="164"/>
        <v>77.600000000000009</v>
      </c>
      <c r="W695" s="671">
        <f>V695-K695+T695</f>
        <v>15.600000000000009</v>
      </c>
      <c r="X695" s="663">
        <v>0.7</v>
      </c>
      <c r="Y695" s="663">
        <v>17.600000000000001</v>
      </c>
      <c r="Z695" s="663">
        <v>-16.399999999999999</v>
      </c>
      <c r="AA695" s="667">
        <f t="shared" si="157"/>
        <v>0</v>
      </c>
      <c r="AB695" s="666">
        <v>0</v>
      </c>
      <c r="AC695" s="666">
        <v>0</v>
      </c>
      <c r="AD695" s="667">
        <f t="shared" si="158"/>
        <v>26</v>
      </c>
      <c r="AE695" s="663">
        <v>11</v>
      </c>
      <c r="AF695" s="663">
        <v>15</v>
      </c>
      <c r="AG695" s="667">
        <f t="shared" si="159"/>
        <v>9</v>
      </c>
      <c r="AH695" s="663">
        <v>1</v>
      </c>
      <c r="AI695" s="663">
        <v>8</v>
      </c>
      <c r="AJ695" s="667">
        <f t="shared" si="160"/>
        <v>0</v>
      </c>
      <c r="AK695" s="663">
        <v>0</v>
      </c>
      <c r="AL695" s="663">
        <v>0</v>
      </c>
      <c r="AM695" s="663">
        <v>0</v>
      </c>
      <c r="AN695" s="669">
        <f t="shared" si="153"/>
        <v>35</v>
      </c>
    </row>
    <row r="696" spans="1:40" s="596" customFormat="1" ht="13.2" hidden="1" customHeight="1" x14ac:dyDescent="0.25">
      <c r="A696" s="615">
        <v>1</v>
      </c>
      <c r="B696" s="616" t="s">
        <v>367</v>
      </c>
      <c r="C696" s="593">
        <f t="shared" si="166"/>
        <v>16</v>
      </c>
      <c r="D696" s="78">
        <f t="shared" si="166"/>
        <v>11</v>
      </c>
      <c r="E696" s="615">
        <v>5</v>
      </c>
      <c r="F696" s="160">
        <f t="shared" si="154"/>
        <v>6</v>
      </c>
      <c r="G696" s="615">
        <v>0</v>
      </c>
      <c r="H696" s="615">
        <v>0</v>
      </c>
      <c r="I696" s="615"/>
      <c r="J696" s="615"/>
      <c r="K696" s="615">
        <v>5</v>
      </c>
      <c r="L696" s="78">
        <v>1</v>
      </c>
      <c r="M696" s="615">
        <v>1</v>
      </c>
      <c r="N696" s="615"/>
      <c r="O696" s="175">
        <v>0.1</v>
      </c>
      <c r="P696" s="78">
        <f t="shared" si="155"/>
        <v>0.60000000000000009</v>
      </c>
      <c r="Q696" s="646">
        <f t="shared" si="156"/>
        <v>0.60000000000000009</v>
      </c>
      <c r="R696" s="175">
        <v>0.5</v>
      </c>
      <c r="S696" s="78">
        <f t="shared" si="162"/>
        <v>3</v>
      </c>
      <c r="T696" s="646">
        <f t="shared" si="163"/>
        <v>3</v>
      </c>
      <c r="U696" s="175">
        <v>0.4</v>
      </c>
      <c r="V696" s="78">
        <f t="shared" si="164"/>
        <v>2.4000000000000004</v>
      </c>
      <c r="W696" s="646">
        <f t="shared" si="165"/>
        <v>0.40000000000000036</v>
      </c>
      <c r="X696" s="618">
        <v>0.1</v>
      </c>
      <c r="Y696" s="617">
        <v>0.60000000000000009</v>
      </c>
      <c r="Z696" s="617">
        <v>-0.39999999999999991</v>
      </c>
      <c r="AA696" s="160">
        <f t="shared" si="157"/>
        <v>0</v>
      </c>
      <c r="AB696" s="78">
        <v>0</v>
      </c>
      <c r="AC696" s="654">
        <v>0</v>
      </c>
      <c r="AD696" s="160">
        <f t="shared" si="158"/>
        <v>1</v>
      </c>
      <c r="AE696" s="615">
        <v>1</v>
      </c>
      <c r="AF696" s="659">
        <v>0</v>
      </c>
      <c r="AG696" s="160">
        <f t="shared" si="159"/>
        <v>0</v>
      </c>
      <c r="AH696" s="615"/>
      <c r="AI696" s="659"/>
      <c r="AJ696" s="160">
        <f t="shared" si="160"/>
        <v>0</v>
      </c>
      <c r="AK696" s="615"/>
      <c r="AL696" s="659"/>
      <c r="AM696" s="615"/>
      <c r="AN696" s="587">
        <f t="shared" si="153"/>
        <v>1</v>
      </c>
    </row>
    <row r="697" spans="1:40" s="596" customFormat="1" ht="13.2" hidden="1" customHeight="1" x14ac:dyDescent="0.25">
      <c r="A697" s="615">
        <v>2</v>
      </c>
      <c r="B697" s="616" t="s">
        <v>140</v>
      </c>
      <c r="C697" s="593">
        <f t="shared" si="166"/>
        <v>8</v>
      </c>
      <c r="D697" s="78">
        <f t="shared" si="166"/>
        <v>8</v>
      </c>
      <c r="E697" s="615">
        <v>0</v>
      </c>
      <c r="F697" s="160">
        <f t="shared" si="154"/>
        <v>8</v>
      </c>
      <c r="G697" s="615"/>
      <c r="H697" s="615"/>
      <c r="I697" s="615"/>
      <c r="J697" s="615"/>
      <c r="K697" s="615">
        <v>4</v>
      </c>
      <c r="L697" s="78">
        <v>4</v>
      </c>
      <c r="M697" s="615">
        <v>4</v>
      </c>
      <c r="N697" s="615"/>
      <c r="O697" s="175">
        <v>0.1</v>
      </c>
      <c r="P697" s="78">
        <f t="shared" si="155"/>
        <v>0.8</v>
      </c>
      <c r="Q697" s="646">
        <f t="shared" si="156"/>
        <v>0.8</v>
      </c>
      <c r="R697" s="175">
        <v>0.5</v>
      </c>
      <c r="S697" s="78">
        <f t="shared" si="162"/>
        <v>4</v>
      </c>
      <c r="T697" s="646">
        <f t="shared" si="163"/>
        <v>4</v>
      </c>
      <c r="U697" s="175">
        <v>0.4</v>
      </c>
      <c r="V697" s="78">
        <f t="shared" si="164"/>
        <v>3.2</v>
      </c>
      <c r="W697" s="646">
        <f t="shared" si="165"/>
        <v>3.2</v>
      </c>
      <c r="X697" s="618">
        <v>0.2</v>
      </c>
      <c r="Y697" s="617">
        <v>1.6</v>
      </c>
      <c r="Z697" s="617">
        <v>-2.4</v>
      </c>
      <c r="AA697" s="160">
        <f t="shared" si="157"/>
        <v>0</v>
      </c>
      <c r="AB697" s="78">
        <v>0</v>
      </c>
      <c r="AC697" s="654">
        <v>0</v>
      </c>
      <c r="AD697" s="160">
        <f t="shared" si="158"/>
        <v>0</v>
      </c>
      <c r="AE697" s="615">
        <v>0</v>
      </c>
      <c r="AF697" s="659"/>
      <c r="AG697" s="160">
        <f t="shared" si="159"/>
        <v>1</v>
      </c>
      <c r="AH697" s="615">
        <v>0</v>
      </c>
      <c r="AI697" s="659">
        <v>1</v>
      </c>
      <c r="AJ697" s="160">
        <f t="shared" si="160"/>
        <v>0</v>
      </c>
      <c r="AK697" s="615"/>
      <c r="AL697" s="659"/>
      <c r="AM697" s="615"/>
      <c r="AN697" s="587">
        <f t="shared" si="153"/>
        <v>1</v>
      </c>
    </row>
    <row r="698" spans="1:40" s="596" customFormat="1" ht="13.2" hidden="1" customHeight="1" x14ac:dyDescent="0.25">
      <c r="A698" s="615">
        <v>3</v>
      </c>
      <c r="B698" s="616" t="s">
        <v>151</v>
      </c>
      <c r="C698" s="593">
        <f t="shared" si="166"/>
        <v>96</v>
      </c>
      <c r="D698" s="78">
        <f t="shared" si="166"/>
        <v>86</v>
      </c>
      <c r="E698" s="615">
        <v>10</v>
      </c>
      <c r="F698" s="160">
        <f t="shared" si="154"/>
        <v>76</v>
      </c>
      <c r="G698" s="615"/>
      <c r="H698" s="615"/>
      <c r="I698" s="615"/>
      <c r="J698" s="615"/>
      <c r="K698" s="615">
        <v>72</v>
      </c>
      <c r="L698" s="78">
        <v>4</v>
      </c>
      <c r="M698" s="615">
        <v>4</v>
      </c>
      <c r="N698" s="615"/>
      <c r="O698" s="175">
        <v>0.1</v>
      </c>
      <c r="P698" s="78">
        <f t="shared" si="155"/>
        <v>7.6000000000000005</v>
      </c>
      <c r="Q698" s="646">
        <f t="shared" si="156"/>
        <v>7.6000000000000005</v>
      </c>
      <c r="R698" s="175">
        <v>0.5</v>
      </c>
      <c r="S698" s="78">
        <f t="shared" ref="S698:S729" si="167">R698*F698</f>
        <v>38</v>
      </c>
      <c r="T698" s="646">
        <f t="shared" ref="T698:T724" si="168">S698-H698</f>
        <v>38</v>
      </c>
      <c r="U698" s="175">
        <v>0.4</v>
      </c>
      <c r="V698" s="78">
        <f t="shared" ref="V698:V729" si="169">U698*F698</f>
        <v>30.400000000000002</v>
      </c>
      <c r="W698" s="646">
        <f t="shared" si="165"/>
        <v>-3.5999999999999943</v>
      </c>
      <c r="X698" s="618"/>
      <c r="Y698" s="617">
        <v>0</v>
      </c>
      <c r="Z698" s="617">
        <v>-4</v>
      </c>
      <c r="AA698" s="160">
        <f t="shared" si="157"/>
        <v>0</v>
      </c>
      <c r="AB698" s="78">
        <v>0</v>
      </c>
      <c r="AC698" s="654">
        <v>0</v>
      </c>
      <c r="AD698" s="160">
        <f t="shared" si="158"/>
        <v>0</v>
      </c>
      <c r="AE698" s="615">
        <v>0</v>
      </c>
      <c r="AF698" s="659">
        <v>0</v>
      </c>
      <c r="AG698" s="160">
        <f t="shared" si="159"/>
        <v>4</v>
      </c>
      <c r="AH698" s="615">
        <v>1</v>
      </c>
      <c r="AI698" s="659">
        <v>3</v>
      </c>
      <c r="AJ698" s="160">
        <f t="shared" si="160"/>
        <v>0</v>
      </c>
      <c r="AK698" s="615"/>
      <c r="AL698" s="659"/>
      <c r="AM698" s="615"/>
      <c r="AN698" s="587">
        <f t="shared" si="153"/>
        <v>4</v>
      </c>
    </row>
    <row r="699" spans="1:40" s="596" customFormat="1" ht="13.2" hidden="1" customHeight="1" x14ac:dyDescent="0.25">
      <c r="A699" s="615">
        <v>4</v>
      </c>
      <c r="B699" s="616" t="s">
        <v>739</v>
      </c>
      <c r="C699" s="593">
        <f t="shared" si="166"/>
        <v>72</v>
      </c>
      <c r="D699" s="78">
        <f t="shared" si="166"/>
        <v>59</v>
      </c>
      <c r="E699" s="615">
        <v>13</v>
      </c>
      <c r="F699" s="160">
        <f t="shared" si="154"/>
        <v>46</v>
      </c>
      <c r="G699" s="615"/>
      <c r="H699" s="615"/>
      <c r="I699" s="615"/>
      <c r="J699" s="615"/>
      <c r="K699" s="615">
        <v>40</v>
      </c>
      <c r="L699" s="78">
        <v>6</v>
      </c>
      <c r="M699" s="615">
        <v>6</v>
      </c>
      <c r="N699" s="615"/>
      <c r="O699" s="175">
        <v>0.1</v>
      </c>
      <c r="P699" s="78">
        <f t="shared" si="155"/>
        <v>4.6000000000000005</v>
      </c>
      <c r="Q699" s="646">
        <f t="shared" si="156"/>
        <v>4.6000000000000005</v>
      </c>
      <c r="R699" s="175">
        <v>0.5</v>
      </c>
      <c r="S699" s="78">
        <f t="shared" si="167"/>
        <v>23</v>
      </c>
      <c r="T699" s="646">
        <f t="shared" si="168"/>
        <v>23</v>
      </c>
      <c r="U699" s="175">
        <v>0.4</v>
      </c>
      <c r="V699" s="78">
        <f t="shared" si="169"/>
        <v>18.400000000000002</v>
      </c>
      <c r="W699" s="646">
        <f t="shared" si="165"/>
        <v>1.4000000000000021</v>
      </c>
      <c r="X699" s="618">
        <v>0.1</v>
      </c>
      <c r="Y699" s="617">
        <v>4.6000000000000005</v>
      </c>
      <c r="Z699" s="617">
        <v>-1.3999999999999995</v>
      </c>
      <c r="AA699" s="160">
        <f t="shared" si="157"/>
        <v>0</v>
      </c>
      <c r="AB699" s="78">
        <v>0</v>
      </c>
      <c r="AC699" s="654">
        <v>0</v>
      </c>
      <c r="AD699" s="160">
        <f t="shared" si="158"/>
        <v>9</v>
      </c>
      <c r="AE699" s="615">
        <v>5</v>
      </c>
      <c r="AF699" s="659">
        <v>4</v>
      </c>
      <c r="AG699" s="160">
        <f t="shared" si="159"/>
        <v>1</v>
      </c>
      <c r="AH699" s="615">
        <v>0</v>
      </c>
      <c r="AI699" s="659">
        <v>1</v>
      </c>
      <c r="AJ699" s="160">
        <f t="shared" si="160"/>
        <v>0</v>
      </c>
      <c r="AK699" s="615"/>
      <c r="AL699" s="659"/>
      <c r="AM699" s="615"/>
      <c r="AN699" s="587">
        <f t="shared" si="153"/>
        <v>10</v>
      </c>
    </row>
    <row r="700" spans="1:40" s="596" customFormat="1" ht="13.2" hidden="1" customHeight="1" x14ac:dyDescent="0.25">
      <c r="A700" s="615">
        <v>5</v>
      </c>
      <c r="B700" s="616" t="s">
        <v>725</v>
      </c>
      <c r="C700" s="593">
        <f t="shared" si="166"/>
        <v>6</v>
      </c>
      <c r="D700" s="78">
        <f t="shared" si="166"/>
        <v>5</v>
      </c>
      <c r="E700" s="615">
        <v>1</v>
      </c>
      <c r="F700" s="160">
        <f t="shared" si="154"/>
        <v>4</v>
      </c>
      <c r="G700" s="615"/>
      <c r="H700" s="615"/>
      <c r="I700" s="615"/>
      <c r="J700" s="615"/>
      <c r="K700" s="615">
        <v>3</v>
      </c>
      <c r="L700" s="78">
        <v>1</v>
      </c>
      <c r="M700" s="615">
        <v>1</v>
      </c>
      <c r="N700" s="615"/>
      <c r="O700" s="175">
        <v>0.1</v>
      </c>
      <c r="P700" s="78">
        <f t="shared" si="155"/>
        <v>0.4</v>
      </c>
      <c r="Q700" s="646">
        <f t="shared" si="156"/>
        <v>0.4</v>
      </c>
      <c r="R700" s="175">
        <v>0.5</v>
      </c>
      <c r="S700" s="78">
        <f t="shared" si="167"/>
        <v>2</v>
      </c>
      <c r="T700" s="646">
        <f t="shared" si="168"/>
        <v>2</v>
      </c>
      <c r="U700" s="175">
        <v>0.4</v>
      </c>
      <c r="V700" s="78">
        <f t="shared" si="169"/>
        <v>1.6</v>
      </c>
      <c r="W700" s="646">
        <f t="shared" si="165"/>
        <v>0.60000000000000009</v>
      </c>
      <c r="X700" s="618">
        <v>0.1</v>
      </c>
      <c r="Y700" s="617">
        <v>0.4</v>
      </c>
      <c r="Z700" s="617">
        <v>-0.6</v>
      </c>
      <c r="AA700" s="160">
        <f t="shared" si="157"/>
        <v>0</v>
      </c>
      <c r="AB700" s="78">
        <v>0</v>
      </c>
      <c r="AC700" s="654">
        <v>0</v>
      </c>
      <c r="AD700" s="160">
        <f t="shared" si="158"/>
        <v>3</v>
      </c>
      <c r="AE700" s="615">
        <v>1</v>
      </c>
      <c r="AF700" s="659">
        <v>2</v>
      </c>
      <c r="AG700" s="160">
        <f t="shared" si="159"/>
        <v>0</v>
      </c>
      <c r="AH700" s="615"/>
      <c r="AI700" s="659"/>
      <c r="AJ700" s="160">
        <f t="shared" si="160"/>
        <v>0</v>
      </c>
      <c r="AK700" s="615"/>
      <c r="AL700" s="659"/>
      <c r="AM700" s="615"/>
      <c r="AN700" s="587">
        <f t="shared" si="153"/>
        <v>3</v>
      </c>
    </row>
    <row r="701" spans="1:40" s="596" customFormat="1" ht="26.4" hidden="1" customHeight="1" x14ac:dyDescent="0.25">
      <c r="A701" s="615">
        <v>6</v>
      </c>
      <c r="B701" s="616" t="s">
        <v>941</v>
      </c>
      <c r="C701" s="593">
        <f t="shared" si="166"/>
        <v>1</v>
      </c>
      <c r="D701" s="78">
        <f t="shared" si="166"/>
        <v>1</v>
      </c>
      <c r="E701" s="615">
        <v>0</v>
      </c>
      <c r="F701" s="160">
        <f t="shared" si="154"/>
        <v>1</v>
      </c>
      <c r="G701" s="615"/>
      <c r="H701" s="615"/>
      <c r="I701" s="615"/>
      <c r="J701" s="615"/>
      <c r="K701" s="615">
        <v>1</v>
      </c>
      <c r="L701" s="78">
        <v>0</v>
      </c>
      <c r="M701" s="615"/>
      <c r="N701" s="615"/>
      <c r="O701" s="175">
        <v>0.1</v>
      </c>
      <c r="P701" s="78">
        <f t="shared" si="155"/>
        <v>0.1</v>
      </c>
      <c r="Q701" s="646">
        <f t="shared" si="156"/>
        <v>0.1</v>
      </c>
      <c r="R701" s="175">
        <v>0.5</v>
      </c>
      <c r="S701" s="78">
        <f t="shared" si="167"/>
        <v>0.5</v>
      </c>
      <c r="T701" s="646">
        <f t="shared" si="168"/>
        <v>0.5</v>
      </c>
      <c r="U701" s="175">
        <v>0.4</v>
      </c>
      <c r="V701" s="78">
        <f t="shared" si="169"/>
        <v>0.4</v>
      </c>
      <c r="W701" s="646">
        <f t="shared" si="165"/>
        <v>-9.9999999999999978E-2</v>
      </c>
      <c r="X701" s="618">
        <v>0</v>
      </c>
      <c r="Y701" s="617">
        <v>0</v>
      </c>
      <c r="Z701" s="617">
        <v>0</v>
      </c>
      <c r="AA701" s="160">
        <f t="shared" si="157"/>
        <v>0</v>
      </c>
      <c r="AB701" s="78">
        <v>0</v>
      </c>
      <c r="AC701" s="654">
        <v>0</v>
      </c>
      <c r="AD701" s="160">
        <f t="shared" si="158"/>
        <v>0</v>
      </c>
      <c r="AE701" s="615"/>
      <c r="AF701" s="659"/>
      <c r="AG701" s="160">
        <f t="shared" si="159"/>
        <v>0</v>
      </c>
      <c r="AH701" s="615"/>
      <c r="AI701" s="659"/>
      <c r="AJ701" s="160">
        <f t="shared" si="160"/>
        <v>0</v>
      </c>
      <c r="AK701" s="615"/>
      <c r="AL701" s="659"/>
      <c r="AM701" s="615"/>
      <c r="AN701" s="587">
        <f t="shared" si="153"/>
        <v>0</v>
      </c>
    </row>
    <row r="702" spans="1:40" s="596" customFormat="1" ht="13.2" hidden="1" customHeight="1" x14ac:dyDescent="0.25">
      <c r="A702" s="615">
        <v>7</v>
      </c>
      <c r="B702" s="616" t="s">
        <v>726</v>
      </c>
      <c r="C702" s="593">
        <f t="shared" si="166"/>
        <v>86</v>
      </c>
      <c r="D702" s="78">
        <f t="shared" si="166"/>
        <v>69</v>
      </c>
      <c r="E702" s="615">
        <v>17</v>
      </c>
      <c r="F702" s="160">
        <f t="shared" si="154"/>
        <v>52</v>
      </c>
      <c r="G702" s="615"/>
      <c r="H702" s="615"/>
      <c r="I702" s="615"/>
      <c r="J702" s="615"/>
      <c r="K702" s="615">
        <v>34</v>
      </c>
      <c r="L702" s="78">
        <v>18</v>
      </c>
      <c r="M702" s="615">
        <v>18</v>
      </c>
      <c r="N702" s="615"/>
      <c r="O702" s="175">
        <v>0.1</v>
      </c>
      <c r="P702" s="78">
        <f t="shared" si="155"/>
        <v>5.2</v>
      </c>
      <c r="Q702" s="646">
        <f t="shared" si="156"/>
        <v>5.2</v>
      </c>
      <c r="R702" s="175">
        <v>0.5</v>
      </c>
      <c r="S702" s="78">
        <f t="shared" si="167"/>
        <v>26</v>
      </c>
      <c r="T702" s="646">
        <f t="shared" si="168"/>
        <v>26</v>
      </c>
      <c r="U702" s="175">
        <v>0.4</v>
      </c>
      <c r="V702" s="78">
        <f t="shared" si="169"/>
        <v>20.8</v>
      </c>
      <c r="W702" s="646">
        <f t="shared" si="165"/>
        <v>12.8</v>
      </c>
      <c r="X702" s="618">
        <v>0.2</v>
      </c>
      <c r="Y702" s="617">
        <v>10.4</v>
      </c>
      <c r="Z702" s="617">
        <v>-7.6</v>
      </c>
      <c r="AA702" s="160">
        <f t="shared" si="157"/>
        <v>0</v>
      </c>
      <c r="AB702" s="78">
        <v>0</v>
      </c>
      <c r="AC702" s="654">
        <v>0</v>
      </c>
      <c r="AD702" s="160">
        <f t="shared" si="158"/>
        <v>17</v>
      </c>
      <c r="AE702" s="615">
        <v>5</v>
      </c>
      <c r="AF702" s="659">
        <v>12</v>
      </c>
      <c r="AG702" s="160">
        <f t="shared" si="159"/>
        <v>3</v>
      </c>
      <c r="AH702" s="615">
        <v>0</v>
      </c>
      <c r="AI702" s="659">
        <v>3</v>
      </c>
      <c r="AJ702" s="160">
        <f t="shared" si="160"/>
        <v>0</v>
      </c>
      <c r="AK702" s="615"/>
      <c r="AL702" s="659"/>
      <c r="AM702" s="615"/>
      <c r="AN702" s="587">
        <f t="shared" si="153"/>
        <v>20</v>
      </c>
    </row>
    <row r="703" spans="1:40" s="596" customFormat="1" ht="13.2" hidden="1" customHeight="1" x14ac:dyDescent="0.25">
      <c r="A703" s="615">
        <v>8</v>
      </c>
      <c r="B703" s="616" t="s">
        <v>815</v>
      </c>
      <c r="C703" s="593">
        <f t="shared" si="166"/>
        <v>1</v>
      </c>
      <c r="D703" s="78">
        <f t="shared" si="166"/>
        <v>1</v>
      </c>
      <c r="E703" s="615"/>
      <c r="F703" s="160">
        <f t="shared" si="154"/>
        <v>1</v>
      </c>
      <c r="G703" s="615"/>
      <c r="H703" s="615"/>
      <c r="I703" s="615"/>
      <c r="J703" s="615"/>
      <c r="K703" s="615"/>
      <c r="L703" s="78">
        <v>1</v>
      </c>
      <c r="M703" s="615"/>
      <c r="N703" s="615">
        <v>1</v>
      </c>
      <c r="O703" s="175">
        <v>0.1</v>
      </c>
      <c r="P703" s="78">
        <f t="shared" si="155"/>
        <v>0.1</v>
      </c>
      <c r="Q703" s="646">
        <f t="shared" si="156"/>
        <v>0.1</v>
      </c>
      <c r="R703" s="175">
        <v>0.5</v>
      </c>
      <c r="S703" s="78">
        <f t="shared" si="167"/>
        <v>0.5</v>
      </c>
      <c r="T703" s="646">
        <f t="shared" si="168"/>
        <v>0.5</v>
      </c>
      <c r="U703" s="175">
        <v>0.4</v>
      </c>
      <c r="V703" s="78">
        <f t="shared" si="169"/>
        <v>0.4</v>
      </c>
      <c r="W703" s="646">
        <f t="shared" si="165"/>
        <v>0.9</v>
      </c>
      <c r="X703" s="618"/>
      <c r="Y703" s="615"/>
      <c r="Z703" s="615"/>
      <c r="AA703" s="160">
        <f t="shared" si="157"/>
        <v>0</v>
      </c>
      <c r="AB703" s="78">
        <v>0</v>
      </c>
      <c r="AC703" s="654">
        <v>0</v>
      </c>
      <c r="AD703" s="160">
        <f t="shared" si="158"/>
        <v>0</v>
      </c>
      <c r="AE703" s="615"/>
      <c r="AF703" s="659"/>
      <c r="AG703" s="160">
        <f t="shared" si="159"/>
        <v>0</v>
      </c>
      <c r="AH703" s="615"/>
      <c r="AI703" s="659"/>
      <c r="AJ703" s="160">
        <f t="shared" si="160"/>
        <v>0</v>
      </c>
      <c r="AK703" s="615"/>
      <c r="AL703" s="659"/>
      <c r="AM703" s="615"/>
      <c r="AN703" s="587">
        <f t="shared" si="153"/>
        <v>0</v>
      </c>
    </row>
    <row r="704" spans="1:40" s="596" customFormat="1" ht="52.8" x14ac:dyDescent="0.25">
      <c r="A704" s="606">
        <v>4</v>
      </c>
      <c r="B704" s="607" t="s">
        <v>1079</v>
      </c>
      <c r="C704" s="593">
        <v>67</v>
      </c>
      <c r="D704" s="78">
        <f t="shared" si="166"/>
        <v>53</v>
      </c>
      <c r="E704" s="78">
        <v>10</v>
      </c>
      <c r="F704" s="160">
        <f t="shared" si="154"/>
        <v>43</v>
      </c>
      <c r="G704" s="78">
        <v>0</v>
      </c>
      <c r="H704" s="78">
        <v>0</v>
      </c>
      <c r="I704" s="78"/>
      <c r="J704" s="78"/>
      <c r="K704" s="78">
        <v>18</v>
      </c>
      <c r="L704" s="78">
        <v>25</v>
      </c>
      <c r="M704" s="78">
        <v>21</v>
      </c>
      <c r="N704" s="78">
        <v>4</v>
      </c>
      <c r="O704" s="175">
        <v>0.1</v>
      </c>
      <c r="P704" s="78">
        <f t="shared" si="155"/>
        <v>4.3</v>
      </c>
      <c r="Q704" s="646">
        <f t="shared" si="156"/>
        <v>4.3</v>
      </c>
      <c r="R704" s="175">
        <v>0.5</v>
      </c>
      <c r="S704" s="78">
        <f t="shared" si="167"/>
        <v>21.5</v>
      </c>
      <c r="T704" s="646">
        <f t="shared" si="168"/>
        <v>21.5</v>
      </c>
      <c r="U704" s="175">
        <v>0.4</v>
      </c>
      <c r="V704" s="78">
        <f t="shared" si="169"/>
        <v>17.2</v>
      </c>
      <c r="W704" s="646">
        <f>V704-K704+T704-AF704</f>
        <v>20.7</v>
      </c>
      <c r="X704" s="78">
        <v>0</v>
      </c>
      <c r="Y704" s="78">
        <v>30</v>
      </c>
      <c r="Z704" s="78">
        <v>0</v>
      </c>
      <c r="AA704" s="160">
        <f t="shared" si="157"/>
        <v>0</v>
      </c>
      <c r="AB704" s="78">
        <v>0</v>
      </c>
      <c r="AC704" s="654">
        <v>0</v>
      </c>
      <c r="AD704" s="160">
        <f t="shared" si="158"/>
        <v>0</v>
      </c>
      <c r="AE704" s="78">
        <v>0</v>
      </c>
      <c r="AF704" s="654">
        <v>0</v>
      </c>
      <c r="AG704" s="160">
        <f t="shared" si="159"/>
        <v>4</v>
      </c>
      <c r="AH704" s="78">
        <v>0</v>
      </c>
      <c r="AI704" s="654">
        <v>4</v>
      </c>
      <c r="AJ704" s="160">
        <f t="shared" si="160"/>
        <v>0</v>
      </c>
      <c r="AK704" s="78">
        <v>0</v>
      </c>
      <c r="AL704" s="654"/>
      <c r="AM704" s="78">
        <v>0</v>
      </c>
      <c r="AN704" s="587">
        <f t="shared" si="153"/>
        <v>4</v>
      </c>
    </row>
    <row r="705" spans="1:40" s="596" customFormat="1" ht="13.2" hidden="1" customHeight="1" x14ac:dyDescent="0.25">
      <c r="A705" s="78">
        <v>1</v>
      </c>
      <c r="B705" s="588" t="s">
        <v>197</v>
      </c>
      <c r="C705" s="593">
        <f t="shared" si="166"/>
        <v>4</v>
      </c>
      <c r="D705" s="78">
        <f t="shared" si="166"/>
        <v>2</v>
      </c>
      <c r="E705" s="78">
        <v>2</v>
      </c>
      <c r="F705" s="160">
        <f t="shared" si="154"/>
        <v>0</v>
      </c>
      <c r="G705" s="78"/>
      <c r="H705" s="78"/>
      <c r="I705" s="78"/>
      <c r="J705" s="78"/>
      <c r="K705" s="78"/>
      <c r="L705" s="78">
        <v>0</v>
      </c>
      <c r="M705" s="78"/>
      <c r="N705" s="78"/>
      <c r="O705" s="175">
        <v>0.1</v>
      </c>
      <c r="P705" s="78">
        <f t="shared" si="155"/>
        <v>0</v>
      </c>
      <c r="Q705" s="646">
        <f t="shared" si="156"/>
        <v>0</v>
      </c>
      <c r="R705" s="175">
        <v>0.5</v>
      </c>
      <c r="S705" s="78">
        <f t="shared" si="167"/>
        <v>0</v>
      </c>
      <c r="T705" s="646">
        <f t="shared" si="168"/>
        <v>0</v>
      </c>
      <c r="U705" s="175">
        <v>0.4</v>
      </c>
      <c r="V705" s="78">
        <f t="shared" si="169"/>
        <v>0</v>
      </c>
      <c r="W705" s="646">
        <f t="shared" si="165"/>
        <v>0</v>
      </c>
      <c r="X705" s="175"/>
      <c r="Y705" s="78"/>
      <c r="Z705" s="78"/>
      <c r="AA705" s="160">
        <f t="shared" si="157"/>
        <v>0</v>
      </c>
      <c r="AB705" s="78">
        <v>0</v>
      </c>
      <c r="AC705" s="654">
        <v>0</v>
      </c>
      <c r="AD705" s="160">
        <f t="shared" si="158"/>
        <v>0</v>
      </c>
      <c r="AE705" s="78"/>
      <c r="AF705" s="654"/>
      <c r="AG705" s="160">
        <f t="shared" si="159"/>
        <v>0</v>
      </c>
      <c r="AH705" s="78"/>
      <c r="AI705" s="654"/>
      <c r="AJ705" s="160">
        <f t="shared" si="160"/>
        <v>0</v>
      </c>
      <c r="AK705" s="78"/>
      <c r="AL705" s="654"/>
      <c r="AM705" s="78"/>
      <c r="AN705" s="587">
        <f t="shared" si="153"/>
        <v>0</v>
      </c>
    </row>
    <row r="706" spans="1:40" s="596" customFormat="1" ht="13.2" hidden="1" customHeight="1" x14ac:dyDescent="0.25">
      <c r="A706" s="78">
        <v>2</v>
      </c>
      <c r="B706" s="588" t="s">
        <v>726</v>
      </c>
      <c r="C706" s="593">
        <f t="shared" si="166"/>
        <v>10</v>
      </c>
      <c r="D706" s="78">
        <f t="shared" si="166"/>
        <v>5</v>
      </c>
      <c r="E706" s="78">
        <v>5</v>
      </c>
      <c r="F706" s="160">
        <f t="shared" si="154"/>
        <v>0</v>
      </c>
      <c r="G706" s="78"/>
      <c r="H706" s="78"/>
      <c r="I706" s="78"/>
      <c r="J706" s="78"/>
      <c r="K706" s="78"/>
      <c r="L706" s="78">
        <v>0</v>
      </c>
      <c r="M706" s="78"/>
      <c r="N706" s="78"/>
      <c r="O706" s="175">
        <v>0.1</v>
      </c>
      <c r="P706" s="78">
        <f t="shared" si="155"/>
        <v>0</v>
      </c>
      <c r="Q706" s="646">
        <f t="shared" si="156"/>
        <v>0</v>
      </c>
      <c r="R706" s="175">
        <v>0.5</v>
      </c>
      <c r="S706" s="78">
        <f t="shared" si="167"/>
        <v>0</v>
      </c>
      <c r="T706" s="646">
        <f t="shared" si="168"/>
        <v>0</v>
      </c>
      <c r="U706" s="175">
        <v>0.4</v>
      </c>
      <c r="V706" s="78">
        <f t="shared" si="169"/>
        <v>0</v>
      </c>
      <c r="W706" s="646">
        <f t="shared" si="165"/>
        <v>0</v>
      </c>
      <c r="X706" s="175"/>
      <c r="Y706" s="78"/>
      <c r="Z706" s="78"/>
      <c r="AA706" s="160">
        <f t="shared" si="157"/>
        <v>0</v>
      </c>
      <c r="AB706" s="78">
        <v>0</v>
      </c>
      <c r="AC706" s="654">
        <v>0</v>
      </c>
      <c r="AD706" s="160">
        <f t="shared" si="158"/>
        <v>0</v>
      </c>
      <c r="AE706" s="78"/>
      <c r="AF706" s="654"/>
      <c r="AG706" s="160">
        <f t="shared" si="159"/>
        <v>0</v>
      </c>
      <c r="AH706" s="78"/>
      <c r="AI706" s="654"/>
      <c r="AJ706" s="160">
        <f t="shared" si="160"/>
        <v>0</v>
      </c>
      <c r="AK706" s="78"/>
      <c r="AL706" s="654"/>
      <c r="AM706" s="78"/>
      <c r="AN706" s="587">
        <f t="shared" si="153"/>
        <v>0</v>
      </c>
    </row>
    <row r="707" spans="1:40" s="596" customFormat="1" ht="13.2" hidden="1" customHeight="1" x14ac:dyDescent="0.25">
      <c r="A707" s="78">
        <v>3</v>
      </c>
      <c r="B707" s="588" t="s">
        <v>880</v>
      </c>
      <c r="C707" s="593">
        <f t="shared" si="166"/>
        <v>0</v>
      </c>
      <c r="D707" s="78">
        <f t="shared" si="166"/>
        <v>0</v>
      </c>
      <c r="E707" s="78"/>
      <c r="F707" s="160">
        <f t="shared" si="154"/>
        <v>0</v>
      </c>
      <c r="G707" s="78"/>
      <c r="H707" s="78"/>
      <c r="I707" s="78"/>
      <c r="J707" s="78"/>
      <c r="K707" s="78">
        <v>0</v>
      </c>
      <c r="L707" s="78">
        <v>0</v>
      </c>
      <c r="M707" s="78"/>
      <c r="N707" s="78"/>
      <c r="O707" s="175">
        <v>0.1</v>
      </c>
      <c r="P707" s="78">
        <f t="shared" si="155"/>
        <v>0</v>
      </c>
      <c r="Q707" s="646">
        <f t="shared" si="156"/>
        <v>0</v>
      </c>
      <c r="R707" s="175">
        <v>0.5</v>
      </c>
      <c r="S707" s="78">
        <f t="shared" si="167"/>
        <v>0</v>
      </c>
      <c r="T707" s="646">
        <f t="shared" si="168"/>
        <v>0</v>
      </c>
      <c r="U707" s="175">
        <v>0.4</v>
      </c>
      <c r="V707" s="78">
        <f t="shared" si="169"/>
        <v>0</v>
      </c>
      <c r="W707" s="646">
        <f t="shared" si="165"/>
        <v>0</v>
      </c>
      <c r="X707" s="175"/>
      <c r="Y707" s="78"/>
      <c r="Z707" s="78"/>
      <c r="AA707" s="160">
        <f t="shared" si="157"/>
        <v>0</v>
      </c>
      <c r="AB707" s="78">
        <v>0</v>
      </c>
      <c r="AC707" s="654">
        <v>0</v>
      </c>
      <c r="AD707" s="160">
        <f t="shared" si="158"/>
        <v>0</v>
      </c>
      <c r="AE707" s="78"/>
      <c r="AF707" s="654"/>
      <c r="AG707" s="160">
        <f t="shared" si="159"/>
        <v>1</v>
      </c>
      <c r="AH707" s="78"/>
      <c r="AI707" s="654">
        <v>1</v>
      </c>
      <c r="AJ707" s="160">
        <f t="shared" si="160"/>
        <v>0</v>
      </c>
      <c r="AK707" s="78"/>
      <c r="AL707" s="654"/>
      <c r="AM707" s="78"/>
      <c r="AN707" s="587">
        <f t="shared" si="153"/>
        <v>1</v>
      </c>
    </row>
    <row r="708" spans="1:40" s="596" customFormat="1" ht="13.2" hidden="1" customHeight="1" x14ac:dyDescent="0.25">
      <c r="A708" s="78">
        <v>4</v>
      </c>
      <c r="B708" s="588" t="s">
        <v>943</v>
      </c>
      <c r="C708" s="593">
        <f t="shared" si="166"/>
        <v>1</v>
      </c>
      <c r="D708" s="78">
        <f t="shared" si="166"/>
        <v>1</v>
      </c>
      <c r="E708" s="78"/>
      <c r="F708" s="160">
        <f t="shared" si="154"/>
        <v>1</v>
      </c>
      <c r="G708" s="78"/>
      <c r="H708" s="78"/>
      <c r="I708" s="78"/>
      <c r="J708" s="78"/>
      <c r="K708" s="78">
        <v>1</v>
      </c>
      <c r="L708" s="78">
        <v>0</v>
      </c>
      <c r="M708" s="78"/>
      <c r="N708" s="78"/>
      <c r="O708" s="175">
        <v>0.1</v>
      </c>
      <c r="P708" s="78">
        <f t="shared" si="155"/>
        <v>0.1</v>
      </c>
      <c r="Q708" s="646">
        <f t="shared" si="156"/>
        <v>0.1</v>
      </c>
      <c r="R708" s="175">
        <v>0.5</v>
      </c>
      <c r="S708" s="78">
        <f t="shared" si="167"/>
        <v>0.5</v>
      </c>
      <c r="T708" s="646">
        <f t="shared" si="168"/>
        <v>0.5</v>
      </c>
      <c r="U708" s="175">
        <v>0.4</v>
      </c>
      <c r="V708" s="78">
        <f t="shared" si="169"/>
        <v>0.4</v>
      </c>
      <c r="W708" s="646">
        <f t="shared" si="165"/>
        <v>-9.9999999999999978E-2</v>
      </c>
      <c r="X708" s="175"/>
      <c r="Y708" s="78"/>
      <c r="Z708" s="78"/>
      <c r="AA708" s="160">
        <f t="shared" si="157"/>
        <v>0</v>
      </c>
      <c r="AB708" s="78">
        <v>0</v>
      </c>
      <c r="AC708" s="654">
        <v>0</v>
      </c>
      <c r="AD708" s="160">
        <f t="shared" si="158"/>
        <v>0</v>
      </c>
      <c r="AE708" s="78"/>
      <c r="AF708" s="654"/>
      <c r="AG708" s="160">
        <f t="shared" si="159"/>
        <v>0</v>
      </c>
      <c r="AH708" s="78"/>
      <c r="AI708" s="654"/>
      <c r="AJ708" s="160">
        <f t="shared" si="160"/>
        <v>0</v>
      </c>
      <c r="AK708" s="78"/>
      <c r="AL708" s="654"/>
      <c r="AM708" s="78"/>
      <c r="AN708" s="587">
        <f t="shared" si="153"/>
        <v>0</v>
      </c>
    </row>
    <row r="709" spans="1:40" s="596" customFormat="1" ht="13.2" hidden="1" customHeight="1" x14ac:dyDescent="0.25">
      <c r="A709" s="78">
        <v>5</v>
      </c>
      <c r="B709" s="588" t="s">
        <v>944</v>
      </c>
      <c r="C709" s="593">
        <f t="shared" si="166"/>
        <v>1</v>
      </c>
      <c r="D709" s="78">
        <f t="shared" si="166"/>
        <v>1</v>
      </c>
      <c r="E709" s="78"/>
      <c r="F709" s="160">
        <f t="shared" si="154"/>
        <v>1</v>
      </c>
      <c r="G709" s="78"/>
      <c r="H709" s="78"/>
      <c r="I709" s="78"/>
      <c r="J709" s="78"/>
      <c r="K709" s="78">
        <v>1</v>
      </c>
      <c r="L709" s="78">
        <v>0</v>
      </c>
      <c r="M709" s="78"/>
      <c r="N709" s="78"/>
      <c r="O709" s="175">
        <v>0.1</v>
      </c>
      <c r="P709" s="78">
        <f t="shared" si="155"/>
        <v>0.1</v>
      </c>
      <c r="Q709" s="646">
        <f t="shared" si="156"/>
        <v>0.1</v>
      </c>
      <c r="R709" s="175">
        <v>0.5</v>
      </c>
      <c r="S709" s="78">
        <f t="shared" si="167"/>
        <v>0.5</v>
      </c>
      <c r="T709" s="646">
        <f t="shared" si="168"/>
        <v>0.5</v>
      </c>
      <c r="U709" s="175">
        <v>0.4</v>
      </c>
      <c r="V709" s="78">
        <f t="shared" si="169"/>
        <v>0.4</v>
      </c>
      <c r="W709" s="646">
        <f t="shared" si="165"/>
        <v>-9.9999999999999978E-2</v>
      </c>
      <c r="X709" s="175"/>
      <c r="Y709" s="78"/>
      <c r="Z709" s="78"/>
      <c r="AA709" s="160">
        <f t="shared" si="157"/>
        <v>0</v>
      </c>
      <c r="AB709" s="78">
        <v>0</v>
      </c>
      <c r="AC709" s="654">
        <v>0</v>
      </c>
      <c r="AD709" s="160">
        <f t="shared" si="158"/>
        <v>0</v>
      </c>
      <c r="AE709" s="78"/>
      <c r="AF709" s="654"/>
      <c r="AG709" s="160">
        <f t="shared" si="159"/>
        <v>0</v>
      </c>
      <c r="AH709" s="78"/>
      <c r="AI709" s="654"/>
      <c r="AJ709" s="160">
        <f t="shared" si="160"/>
        <v>0</v>
      </c>
      <c r="AK709" s="78"/>
      <c r="AL709" s="654"/>
      <c r="AM709" s="78"/>
      <c r="AN709" s="587">
        <f t="shared" si="153"/>
        <v>0</v>
      </c>
    </row>
    <row r="710" spans="1:40" s="596" customFormat="1" ht="13.2" hidden="1" customHeight="1" x14ac:dyDescent="0.25">
      <c r="A710" s="78">
        <v>6</v>
      </c>
      <c r="B710" s="588" t="s">
        <v>945</v>
      </c>
      <c r="C710" s="593">
        <f t="shared" si="166"/>
        <v>1</v>
      </c>
      <c r="D710" s="78">
        <f t="shared" si="166"/>
        <v>1</v>
      </c>
      <c r="E710" s="78"/>
      <c r="F710" s="160">
        <f t="shared" si="154"/>
        <v>1</v>
      </c>
      <c r="G710" s="78"/>
      <c r="H710" s="78"/>
      <c r="I710" s="78"/>
      <c r="J710" s="78"/>
      <c r="K710" s="78">
        <v>1</v>
      </c>
      <c r="L710" s="78">
        <v>0</v>
      </c>
      <c r="M710" s="78"/>
      <c r="N710" s="78"/>
      <c r="O710" s="175">
        <v>0.1</v>
      </c>
      <c r="P710" s="78">
        <f t="shared" si="155"/>
        <v>0.1</v>
      </c>
      <c r="Q710" s="646">
        <f t="shared" si="156"/>
        <v>0.1</v>
      </c>
      <c r="R710" s="175">
        <v>0.5</v>
      </c>
      <c r="S710" s="78">
        <f t="shared" si="167"/>
        <v>0.5</v>
      </c>
      <c r="T710" s="646">
        <f t="shared" si="168"/>
        <v>0.5</v>
      </c>
      <c r="U710" s="175">
        <v>0.4</v>
      </c>
      <c r="V710" s="78">
        <f t="shared" si="169"/>
        <v>0.4</v>
      </c>
      <c r="W710" s="646">
        <f t="shared" si="165"/>
        <v>-9.9999999999999978E-2</v>
      </c>
      <c r="X710" s="175"/>
      <c r="Y710" s="78"/>
      <c r="Z710" s="78"/>
      <c r="AA710" s="160">
        <f t="shared" si="157"/>
        <v>0</v>
      </c>
      <c r="AB710" s="78">
        <v>0</v>
      </c>
      <c r="AC710" s="654">
        <v>0</v>
      </c>
      <c r="AD710" s="160">
        <f t="shared" si="158"/>
        <v>0</v>
      </c>
      <c r="AE710" s="78"/>
      <c r="AF710" s="654"/>
      <c r="AG710" s="160">
        <f t="shared" si="159"/>
        <v>0</v>
      </c>
      <c r="AH710" s="78"/>
      <c r="AI710" s="654"/>
      <c r="AJ710" s="160">
        <f t="shared" si="160"/>
        <v>0</v>
      </c>
      <c r="AK710" s="78"/>
      <c r="AL710" s="654"/>
      <c r="AM710" s="78"/>
      <c r="AN710" s="587">
        <f t="shared" si="153"/>
        <v>0</v>
      </c>
    </row>
    <row r="711" spans="1:40" s="596" customFormat="1" ht="13.2" hidden="1" customHeight="1" x14ac:dyDescent="0.25">
      <c r="A711" s="78">
        <v>7</v>
      </c>
      <c r="B711" s="588" t="s">
        <v>946</v>
      </c>
      <c r="C711" s="593">
        <f t="shared" si="166"/>
        <v>2</v>
      </c>
      <c r="D711" s="78">
        <f t="shared" si="166"/>
        <v>2</v>
      </c>
      <c r="E711" s="78"/>
      <c r="F711" s="160">
        <f t="shared" si="154"/>
        <v>2</v>
      </c>
      <c r="G711" s="78"/>
      <c r="H711" s="78"/>
      <c r="I711" s="78"/>
      <c r="J711" s="78"/>
      <c r="K711" s="78">
        <v>1</v>
      </c>
      <c r="L711" s="78">
        <v>1</v>
      </c>
      <c r="M711" s="78">
        <v>1</v>
      </c>
      <c r="N711" s="78"/>
      <c r="O711" s="175">
        <v>0.1</v>
      </c>
      <c r="P711" s="78">
        <f t="shared" si="155"/>
        <v>0.2</v>
      </c>
      <c r="Q711" s="646">
        <f t="shared" si="156"/>
        <v>0.2</v>
      </c>
      <c r="R711" s="175">
        <v>0.5</v>
      </c>
      <c r="S711" s="78">
        <f t="shared" si="167"/>
        <v>1</v>
      </c>
      <c r="T711" s="646">
        <f t="shared" si="168"/>
        <v>1</v>
      </c>
      <c r="U711" s="175">
        <v>0.4</v>
      </c>
      <c r="V711" s="78">
        <f t="shared" si="169"/>
        <v>0.8</v>
      </c>
      <c r="W711" s="646">
        <f t="shared" si="165"/>
        <v>0.8</v>
      </c>
      <c r="X711" s="175"/>
      <c r="Y711" s="78"/>
      <c r="Z711" s="78"/>
      <c r="AA711" s="160">
        <f t="shared" si="157"/>
        <v>0</v>
      </c>
      <c r="AB711" s="78">
        <v>0</v>
      </c>
      <c r="AC711" s="654">
        <v>0</v>
      </c>
      <c r="AD711" s="160">
        <f t="shared" si="158"/>
        <v>0</v>
      </c>
      <c r="AE711" s="78"/>
      <c r="AF711" s="654"/>
      <c r="AG711" s="160">
        <f t="shared" si="159"/>
        <v>0</v>
      </c>
      <c r="AH711" s="78"/>
      <c r="AI711" s="654"/>
      <c r="AJ711" s="160">
        <f t="shared" si="160"/>
        <v>0</v>
      </c>
      <c r="AK711" s="78"/>
      <c r="AL711" s="654"/>
      <c r="AM711" s="78"/>
      <c r="AN711" s="587">
        <f t="shared" si="153"/>
        <v>0</v>
      </c>
    </row>
    <row r="712" spans="1:40" s="596" customFormat="1" ht="13.2" hidden="1" customHeight="1" x14ac:dyDescent="0.25">
      <c r="A712" s="78">
        <v>8</v>
      </c>
      <c r="B712" s="588" t="s">
        <v>947</v>
      </c>
      <c r="C712" s="593">
        <f t="shared" si="166"/>
        <v>2</v>
      </c>
      <c r="D712" s="78">
        <f t="shared" si="166"/>
        <v>2</v>
      </c>
      <c r="E712" s="78"/>
      <c r="F712" s="160">
        <f t="shared" si="154"/>
        <v>2</v>
      </c>
      <c r="G712" s="78"/>
      <c r="H712" s="78"/>
      <c r="I712" s="78"/>
      <c r="J712" s="78"/>
      <c r="K712" s="78">
        <v>1</v>
      </c>
      <c r="L712" s="78">
        <v>1</v>
      </c>
      <c r="M712" s="78">
        <v>1</v>
      </c>
      <c r="N712" s="78"/>
      <c r="O712" s="175">
        <v>0.1</v>
      </c>
      <c r="P712" s="78">
        <f t="shared" si="155"/>
        <v>0.2</v>
      </c>
      <c r="Q712" s="646">
        <f t="shared" si="156"/>
        <v>0.2</v>
      </c>
      <c r="R712" s="175">
        <v>0.5</v>
      </c>
      <c r="S712" s="78">
        <f t="shared" si="167"/>
        <v>1</v>
      </c>
      <c r="T712" s="646">
        <f t="shared" si="168"/>
        <v>1</v>
      </c>
      <c r="U712" s="175">
        <v>0.4</v>
      </c>
      <c r="V712" s="78">
        <f t="shared" si="169"/>
        <v>0.8</v>
      </c>
      <c r="W712" s="646">
        <f t="shared" si="165"/>
        <v>0.8</v>
      </c>
      <c r="X712" s="175"/>
      <c r="Y712" s="78"/>
      <c r="Z712" s="78"/>
      <c r="AA712" s="160">
        <f t="shared" si="157"/>
        <v>0</v>
      </c>
      <c r="AB712" s="78">
        <v>0</v>
      </c>
      <c r="AC712" s="654">
        <v>0</v>
      </c>
      <c r="AD712" s="160">
        <f t="shared" si="158"/>
        <v>0</v>
      </c>
      <c r="AE712" s="78"/>
      <c r="AF712" s="654"/>
      <c r="AG712" s="160">
        <f t="shared" si="159"/>
        <v>0</v>
      </c>
      <c r="AH712" s="78"/>
      <c r="AI712" s="654"/>
      <c r="AJ712" s="160">
        <f t="shared" si="160"/>
        <v>0</v>
      </c>
      <c r="AK712" s="78"/>
      <c r="AL712" s="654"/>
      <c r="AM712" s="78"/>
      <c r="AN712" s="587">
        <f t="shared" si="153"/>
        <v>0</v>
      </c>
    </row>
    <row r="713" spans="1:40" s="596" customFormat="1" ht="13.2" hidden="1" customHeight="1" x14ac:dyDescent="0.25">
      <c r="A713" s="78">
        <v>9</v>
      </c>
      <c r="B713" s="588" t="s">
        <v>795</v>
      </c>
      <c r="C713" s="593">
        <f t="shared" si="166"/>
        <v>1</v>
      </c>
      <c r="D713" s="78">
        <f t="shared" si="166"/>
        <v>1</v>
      </c>
      <c r="E713" s="78"/>
      <c r="F713" s="160">
        <f t="shared" si="154"/>
        <v>1</v>
      </c>
      <c r="G713" s="78"/>
      <c r="H713" s="78"/>
      <c r="I713" s="78"/>
      <c r="J713" s="78"/>
      <c r="K713" s="78"/>
      <c r="L713" s="78">
        <v>1</v>
      </c>
      <c r="M713" s="78">
        <v>1</v>
      </c>
      <c r="N713" s="78"/>
      <c r="O713" s="175">
        <v>0.1</v>
      </c>
      <c r="P713" s="78">
        <f t="shared" si="155"/>
        <v>0.1</v>
      </c>
      <c r="Q713" s="646">
        <f t="shared" si="156"/>
        <v>0.1</v>
      </c>
      <c r="R713" s="175">
        <v>0.5</v>
      </c>
      <c r="S713" s="78">
        <f t="shared" si="167"/>
        <v>0.5</v>
      </c>
      <c r="T713" s="646">
        <f t="shared" si="168"/>
        <v>0.5</v>
      </c>
      <c r="U713" s="175">
        <v>0.4</v>
      </c>
      <c r="V713" s="78">
        <f t="shared" si="169"/>
        <v>0.4</v>
      </c>
      <c r="W713" s="646">
        <f t="shared" si="165"/>
        <v>0.9</v>
      </c>
      <c r="X713" s="175"/>
      <c r="Y713" s="78">
        <v>1</v>
      </c>
      <c r="Z713" s="78"/>
      <c r="AA713" s="160">
        <f t="shared" si="157"/>
        <v>0</v>
      </c>
      <c r="AB713" s="78">
        <v>0</v>
      </c>
      <c r="AC713" s="654">
        <v>0</v>
      </c>
      <c r="AD713" s="160">
        <f t="shared" si="158"/>
        <v>0</v>
      </c>
      <c r="AE713" s="78"/>
      <c r="AF713" s="654"/>
      <c r="AG713" s="160">
        <f t="shared" si="159"/>
        <v>0</v>
      </c>
      <c r="AH713" s="78"/>
      <c r="AI713" s="654"/>
      <c r="AJ713" s="160">
        <f t="shared" si="160"/>
        <v>0</v>
      </c>
      <c r="AK713" s="78"/>
      <c r="AL713" s="654"/>
      <c r="AM713" s="78"/>
      <c r="AN713" s="587">
        <f t="shared" si="153"/>
        <v>0</v>
      </c>
    </row>
    <row r="714" spans="1:40" s="596" customFormat="1" ht="13.2" hidden="1" customHeight="1" x14ac:dyDescent="0.25">
      <c r="A714" s="78">
        <v>10</v>
      </c>
      <c r="B714" s="588" t="s">
        <v>929</v>
      </c>
      <c r="C714" s="593">
        <f t="shared" si="166"/>
        <v>1</v>
      </c>
      <c r="D714" s="78">
        <f t="shared" si="166"/>
        <v>1</v>
      </c>
      <c r="E714" s="78"/>
      <c r="F714" s="160">
        <f t="shared" si="154"/>
        <v>1</v>
      </c>
      <c r="G714" s="78"/>
      <c r="H714" s="78"/>
      <c r="I714" s="78"/>
      <c r="J714" s="78"/>
      <c r="K714" s="78">
        <v>1</v>
      </c>
      <c r="L714" s="78">
        <v>0</v>
      </c>
      <c r="M714" s="78"/>
      <c r="N714" s="78"/>
      <c r="O714" s="175">
        <v>0.1</v>
      </c>
      <c r="P714" s="78">
        <f t="shared" si="155"/>
        <v>0.1</v>
      </c>
      <c r="Q714" s="646">
        <f t="shared" si="156"/>
        <v>0.1</v>
      </c>
      <c r="R714" s="175">
        <v>0.5</v>
      </c>
      <c r="S714" s="78">
        <f t="shared" si="167"/>
        <v>0.5</v>
      </c>
      <c r="T714" s="646">
        <f t="shared" si="168"/>
        <v>0.5</v>
      </c>
      <c r="U714" s="175">
        <v>0.4</v>
      </c>
      <c r="V714" s="78">
        <f t="shared" si="169"/>
        <v>0.4</v>
      </c>
      <c r="W714" s="646">
        <f t="shared" si="165"/>
        <v>-9.9999999999999978E-2</v>
      </c>
      <c r="X714" s="175"/>
      <c r="Y714" s="78"/>
      <c r="Z714" s="78"/>
      <c r="AA714" s="160">
        <f t="shared" si="157"/>
        <v>0</v>
      </c>
      <c r="AB714" s="78">
        <v>0</v>
      </c>
      <c r="AC714" s="654">
        <v>0</v>
      </c>
      <c r="AD714" s="160">
        <f t="shared" si="158"/>
        <v>0</v>
      </c>
      <c r="AE714" s="78"/>
      <c r="AF714" s="654"/>
      <c r="AG714" s="160">
        <f t="shared" si="159"/>
        <v>0</v>
      </c>
      <c r="AH714" s="78"/>
      <c r="AI714" s="654"/>
      <c r="AJ714" s="160">
        <f t="shared" si="160"/>
        <v>0</v>
      </c>
      <c r="AK714" s="78"/>
      <c r="AL714" s="654"/>
      <c r="AM714" s="78"/>
      <c r="AN714" s="587">
        <f t="shared" si="153"/>
        <v>0</v>
      </c>
    </row>
    <row r="715" spans="1:40" s="596" customFormat="1" ht="13.2" hidden="1" customHeight="1" x14ac:dyDescent="0.25">
      <c r="A715" s="78">
        <v>11</v>
      </c>
      <c r="B715" s="588" t="s">
        <v>750</v>
      </c>
      <c r="C715" s="593">
        <f t="shared" si="166"/>
        <v>3</v>
      </c>
      <c r="D715" s="78">
        <f t="shared" si="166"/>
        <v>2</v>
      </c>
      <c r="E715" s="78">
        <v>1</v>
      </c>
      <c r="F715" s="160">
        <f t="shared" si="154"/>
        <v>1</v>
      </c>
      <c r="G715" s="78"/>
      <c r="H715" s="78"/>
      <c r="I715" s="78"/>
      <c r="J715" s="78"/>
      <c r="K715" s="78">
        <v>1</v>
      </c>
      <c r="L715" s="78">
        <v>0</v>
      </c>
      <c r="M715" s="78"/>
      <c r="N715" s="78"/>
      <c r="O715" s="175">
        <v>0.1</v>
      </c>
      <c r="P715" s="78">
        <f t="shared" si="155"/>
        <v>0.1</v>
      </c>
      <c r="Q715" s="646">
        <f t="shared" si="156"/>
        <v>0.1</v>
      </c>
      <c r="R715" s="175">
        <v>0.5</v>
      </c>
      <c r="S715" s="78">
        <f t="shared" si="167"/>
        <v>0.5</v>
      </c>
      <c r="T715" s="646">
        <f t="shared" si="168"/>
        <v>0.5</v>
      </c>
      <c r="U715" s="175">
        <v>0.4</v>
      </c>
      <c r="V715" s="78">
        <f t="shared" si="169"/>
        <v>0.4</v>
      </c>
      <c r="W715" s="646">
        <f t="shared" si="165"/>
        <v>-9.9999999999999978E-2</v>
      </c>
      <c r="X715" s="175"/>
      <c r="Y715" s="78"/>
      <c r="Z715" s="78"/>
      <c r="AA715" s="160">
        <f t="shared" si="157"/>
        <v>0</v>
      </c>
      <c r="AB715" s="78">
        <v>0</v>
      </c>
      <c r="AC715" s="654">
        <v>0</v>
      </c>
      <c r="AD715" s="160">
        <f t="shared" si="158"/>
        <v>0</v>
      </c>
      <c r="AE715" s="78"/>
      <c r="AF715" s="654"/>
      <c r="AG715" s="160">
        <f t="shared" si="159"/>
        <v>0</v>
      </c>
      <c r="AH715" s="78"/>
      <c r="AI715" s="654"/>
      <c r="AJ715" s="160">
        <f t="shared" si="160"/>
        <v>0</v>
      </c>
      <c r="AK715" s="78"/>
      <c r="AL715" s="654"/>
      <c r="AM715" s="78"/>
      <c r="AN715" s="587">
        <f t="shared" ref="AN715:AN730" si="170">AD715+AG715+AJ715+AA715</f>
        <v>0</v>
      </c>
    </row>
    <row r="716" spans="1:40" s="596" customFormat="1" ht="13.2" hidden="1" customHeight="1" x14ac:dyDescent="0.25">
      <c r="A716" s="78">
        <v>12</v>
      </c>
      <c r="B716" s="588" t="s">
        <v>931</v>
      </c>
      <c r="C716" s="593">
        <f t="shared" si="166"/>
        <v>1</v>
      </c>
      <c r="D716" s="78">
        <f t="shared" si="166"/>
        <v>1</v>
      </c>
      <c r="E716" s="78"/>
      <c r="F716" s="160">
        <f t="shared" si="154"/>
        <v>1</v>
      </c>
      <c r="G716" s="78"/>
      <c r="H716" s="78"/>
      <c r="I716" s="78"/>
      <c r="J716" s="78"/>
      <c r="K716" s="78"/>
      <c r="L716" s="78">
        <v>1</v>
      </c>
      <c r="M716" s="78">
        <v>1</v>
      </c>
      <c r="N716" s="78"/>
      <c r="O716" s="175">
        <v>0.1</v>
      </c>
      <c r="P716" s="78">
        <f t="shared" si="155"/>
        <v>0.1</v>
      </c>
      <c r="Q716" s="646">
        <f t="shared" si="156"/>
        <v>0.1</v>
      </c>
      <c r="R716" s="175">
        <v>0.5</v>
      </c>
      <c r="S716" s="78">
        <f t="shared" si="167"/>
        <v>0.5</v>
      </c>
      <c r="T716" s="646">
        <f t="shared" si="168"/>
        <v>0.5</v>
      </c>
      <c r="U716" s="175">
        <v>0.4</v>
      </c>
      <c r="V716" s="78">
        <f t="shared" si="169"/>
        <v>0.4</v>
      </c>
      <c r="W716" s="646">
        <f t="shared" si="165"/>
        <v>0.9</v>
      </c>
      <c r="X716" s="175"/>
      <c r="Y716" s="78">
        <v>1</v>
      </c>
      <c r="Z716" s="78"/>
      <c r="AA716" s="160">
        <f t="shared" si="157"/>
        <v>0</v>
      </c>
      <c r="AB716" s="78">
        <v>0</v>
      </c>
      <c r="AC716" s="654">
        <v>0</v>
      </c>
      <c r="AD716" s="160">
        <f t="shared" si="158"/>
        <v>0</v>
      </c>
      <c r="AE716" s="78"/>
      <c r="AF716" s="654"/>
      <c r="AG716" s="160">
        <f t="shared" si="159"/>
        <v>0</v>
      </c>
      <c r="AH716" s="78"/>
      <c r="AI716" s="654"/>
      <c r="AJ716" s="160">
        <f t="shared" si="160"/>
        <v>0</v>
      </c>
      <c r="AK716" s="78"/>
      <c r="AL716" s="654"/>
      <c r="AM716" s="78"/>
      <c r="AN716" s="587">
        <f t="shared" si="170"/>
        <v>0</v>
      </c>
    </row>
    <row r="717" spans="1:40" s="596" customFormat="1" ht="13.2" hidden="1" customHeight="1" x14ac:dyDescent="0.25">
      <c r="A717" s="78">
        <v>13</v>
      </c>
      <c r="B717" s="588" t="s">
        <v>948</v>
      </c>
      <c r="C717" s="593">
        <f t="shared" si="166"/>
        <v>3</v>
      </c>
      <c r="D717" s="78">
        <f t="shared" si="166"/>
        <v>3</v>
      </c>
      <c r="E717" s="78"/>
      <c r="F717" s="160">
        <f t="shared" ref="F717:F724" si="171">G717+H717+K717+L717</f>
        <v>3</v>
      </c>
      <c r="G717" s="78"/>
      <c r="H717" s="78"/>
      <c r="I717" s="78"/>
      <c r="J717" s="78"/>
      <c r="K717" s="78">
        <v>2</v>
      </c>
      <c r="L717" s="78">
        <v>1</v>
      </c>
      <c r="M717" s="78"/>
      <c r="N717" s="78">
        <v>1</v>
      </c>
      <c r="O717" s="175">
        <v>0.1</v>
      </c>
      <c r="P717" s="78">
        <f t="shared" ref="P717:P734" si="172">O717*F717</f>
        <v>0.30000000000000004</v>
      </c>
      <c r="Q717" s="646">
        <f t="shared" ref="Q717:Q734" si="173">P717-G717</f>
        <v>0.30000000000000004</v>
      </c>
      <c r="R717" s="175">
        <v>0.5</v>
      </c>
      <c r="S717" s="78">
        <f t="shared" si="167"/>
        <v>1.5</v>
      </c>
      <c r="T717" s="646">
        <f t="shared" si="168"/>
        <v>1.5</v>
      </c>
      <c r="U717" s="175">
        <v>0.4</v>
      </c>
      <c r="V717" s="78">
        <f t="shared" si="169"/>
        <v>1.2000000000000002</v>
      </c>
      <c r="W717" s="646">
        <f t="shared" si="165"/>
        <v>0.70000000000000018</v>
      </c>
      <c r="X717" s="175"/>
      <c r="Y717" s="78">
        <v>1</v>
      </c>
      <c r="Z717" s="78"/>
      <c r="AA717" s="160">
        <f t="shared" ref="AA717:AA734" si="174">AB717+AC717</f>
        <v>0</v>
      </c>
      <c r="AB717" s="78">
        <v>0</v>
      </c>
      <c r="AC717" s="654">
        <v>0</v>
      </c>
      <c r="AD717" s="160">
        <f t="shared" ref="AD717:AD734" si="175">AE717+AF717</f>
        <v>0</v>
      </c>
      <c r="AE717" s="78"/>
      <c r="AF717" s="654"/>
      <c r="AG717" s="160">
        <f t="shared" ref="AG717:AG724" si="176">AH717+AI717</f>
        <v>0</v>
      </c>
      <c r="AH717" s="78"/>
      <c r="AI717" s="654"/>
      <c r="AJ717" s="160">
        <f t="shared" ref="AJ717:AJ724" si="177">AK717+AL717</f>
        <v>1</v>
      </c>
      <c r="AK717" s="78"/>
      <c r="AL717" s="654">
        <v>1</v>
      </c>
      <c r="AM717" s="78"/>
      <c r="AN717" s="587">
        <f t="shared" si="170"/>
        <v>1</v>
      </c>
    </row>
    <row r="718" spans="1:40" s="596" customFormat="1" ht="13.2" hidden="1" customHeight="1" x14ac:dyDescent="0.25">
      <c r="A718" s="78">
        <v>14</v>
      </c>
      <c r="B718" s="588" t="s">
        <v>739</v>
      </c>
      <c r="C718" s="593">
        <f t="shared" si="166"/>
        <v>27</v>
      </c>
      <c r="D718" s="78">
        <f t="shared" si="166"/>
        <v>25</v>
      </c>
      <c r="E718" s="78">
        <v>2</v>
      </c>
      <c r="F718" s="160">
        <f t="shared" si="171"/>
        <v>23</v>
      </c>
      <c r="G718" s="78"/>
      <c r="H718" s="78"/>
      <c r="I718" s="78"/>
      <c r="J718" s="78"/>
      <c r="K718" s="78">
        <v>8</v>
      </c>
      <c r="L718" s="78">
        <v>15</v>
      </c>
      <c r="M718" s="78">
        <v>12</v>
      </c>
      <c r="N718" s="78">
        <v>3</v>
      </c>
      <c r="O718" s="175">
        <v>0.1</v>
      </c>
      <c r="P718" s="78">
        <f t="shared" si="172"/>
        <v>2.3000000000000003</v>
      </c>
      <c r="Q718" s="646">
        <f t="shared" si="173"/>
        <v>2.3000000000000003</v>
      </c>
      <c r="R718" s="175">
        <v>0.5</v>
      </c>
      <c r="S718" s="78">
        <f t="shared" si="167"/>
        <v>11.5</v>
      </c>
      <c r="T718" s="646">
        <f t="shared" si="168"/>
        <v>11.5</v>
      </c>
      <c r="U718" s="175">
        <v>0.4</v>
      </c>
      <c r="V718" s="78">
        <f t="shared" si="169"/>
        <v>9.2000000000000011</v>
      </c>
      <c r="W718" s="646">
        <f t="shared" si="165"/>
        <v>12.700000000000001</v>
      </c>
      <c r="X718" s="175"/>
      <c r="Y718" s="78">
        <v>18</v>
      </c>
      <c r="Z718" s="78"/>
      <c r="AA718" s="160">
        <f t="shared" si="174"/>
        <v>0</v>
      </c>
      <c r="AB718" s="78">
        <v>0</v>
      </c>
      <c r="AC718" s="654">
        <v>0</v>
      </c>
      <c r="AD718" s="160">
        <f t="shared" si="175"/>
        <v>0</v>
      </c>
      <c r="AE718" s="78"/>
      <c r="AF718" s="654"/>
      <c r="AG718" s="160">
        <f t="shared" si="176"/>
        <v>2</v>
      </c>
      <c r="AH718" s="78"/>
      <c r="AI718" s="654">
        <v>2</v>
      </c>
      <c r="AJ718" s="160">
        <f t="shared" si="177"/>
        <v>3</v>
      </c>
      <c r="AK718" s="78"/>
      <c r="AL718" s="654">
        <v>3</v>
      </c>
      <c r="AM718" s="78"/>
      <c r="AN718" s="587">
        <f t="shared" si="170"/>
        <v>5</v>
      </c>
    </row>
    <row r="719" spans="1:40" s="596" customFormat="1" ht="13.2" hidden="1" customHeight="1" x14ac:dyDescent="0.25">
      <c r="A719" s="78">
        <v>15</v>
      </c>
      <c r="B719" s="588" t="s">
        <v>949</v>
      </c>
      <c r="C719" s="593">
        <f t="shared" si="166"/>
        <v>0</v>
      </c>
      <c r="D719" s="78">
        <f t="shared" si="166"/>
        <v>0</v>
      </c>
      <c r="E719" s="78"/>
      <c r="F719" s="160">
        <f t="shared" si="171"/>
        <v>0</v>
      </c>
      <c r="G719" s="78"/>
      <c r="H719" s="78"/>
      <c r="I719" s="78"/>
      <c r="J719" s="78"/>
      <c r="K719" s="78">
        <v>0</v>
      </c>
      <c r="L719" s="78">
        <v>0</v>
      </c>
      <c r="M719" s="78"/>
      <c r="N719" s="78"/>
      <c r="O719" s="175">
        <v>0.1</v>
      </c>
      <c r="P719" s="78">
        <f t="shared" si="172"/>
        <v>0</v>
      </c>
      <c r="Q719" s="646">
        <f t="shared" si="173"/>
        <v>0</v>
      </c>
      <c r="R719" s="175">
        <v>0.5</v>
      </c>
      <c r="S719" s="78">
        <f t="shared" si="167"/>
        <v>0</v>
      </c>
      <c r="T719" s="646">
        <f t="shared" si="168"/>
        <v>0</v>
      </c>
      <c r="U719" s="175">
        <v>0.4</v>
      </c>
      <c r="V719" s="78">
        <f t="shared" si="169"/>
        <v>0</v>
      </c>
      <c r="W719" s="646">
        <f t="shared" si="165"/>
        <v>0</v>
      </c>
      <c r="X719" s="175"/>
      <c r="Y719" s="78"/>
      <c r="Z719" s="78"/>
      <c r="AA719" s="160">
        <f t="shared" si="174"/>
        <v>0</v>
      </c>
      <c r="AB719" s="78">
        <v>0</v>
      </c>
      <c r="AC719" s="654">
        <v>0</v>
      </c>
      <c r="AD719" s="160">
        <f t="shared" si="175"/>
        <v>0</v>
      </c>
      <c r="AE719" s="78"/>
      <c r="AF719" s="654"/>
      <c r="AG719" s="160">
        <f t="shared" si="176"/>
        <v>0</v>
      </c>
      <c r="AH719" s="78"/>
      <c r="AI719" s="654"/>
      <c r="AJ719" s="160">
        <f t="shared" si="177"/>
        <v>0</v>
      </c>
      <c r="AK719" s="78"/>
      <c r="AL719" s="654"/>
      <c r="AM719" s="78"/>
      <c r="AN719" s="587">
        <f t="shared" si="170"/>
        <v>0</v>
      </c>
    </row>
    <row r="720" spans="1:40" s="596" customFormat="1" ht="13.2" hidden="1" customHeight="1" x14ac:dyDescent="0.25">
      <c r="A720" s="78">
        <v>16</v>
      </c>
      <c r="B720" s="588" t="s">
        <v>950</v>
      </c>
      <c r="C720" s="593">
        <f t="shared" si="166"/>
        <v>1</v>
      </c>
      <c r="D720" s="78">
        <f t="shared" si="166"/>
        <v>1</v>
      </c>
      <c r="E720" s="78"/>
      <c r="F720" s="160">
        <f t="shared" si="171"/>
        <v>1</v>
      </c>
      <c r="G720" s="78"/>
      <c r="H720" s="78"/>
      <c r="I720" s="78"/>
      <c r="J720" s="78"/>
      <c r="K720" s="78"/>
      <c r="L720" s="78">
        <v>1</v>
      </c>
      <c r="M720" s="78">
        <v>1</v>
      </c>
      <c r="N720" s="78"/>
      <c r="O720" s="175">
        <v>0.1</v>
      </c>
      <c r="P720" s="78">
        <f t="shared" si="172"/>
        <v>0.1</v>
      </c>
      <c r="Q720" s="646">
        <f t="shared" si="173"/>
        <v>0.1</v>
      </c>
      <c r="R720" s="175">
        <v>0.5</v>
      </c>
      <c r="S720" s="78">
        <f t="shared" si="167"/>
        <v>0.5</v>
      </c>
      <c r="T720" s="646">
        <f t="shared" si="168"/>
        <v>0.5</v>
      </c>
      <c r="U720" s="175">
        <v>0.4</v>
      </c>
      <c r="V720" s="78">
        <f t="shared" si="169"/>
        <v>0.4</v>
      </c>
      <c r="W720" s="646">
        <f t="shared" si="165"/>
        <v>0.9</v>
      </c>
      <c r="X720" s="175"/>
      <c r="Y720" s="78">
        <v>1</v>
      </c>
      <c r="Z720" s="78"/>
      <c r="AA720" s="160">
        <f t="shared" si="174"/>
        <v>0</v>
      </c>
      <c r="AB720" s="78">
        <v>0</v>
      </c>
      <c r="AC720" s="654">
        <v>0</v>
      </c>
      <c r="AD720" s="160">
        <f t="shared" si="175"/>
        <v>0</v>
      </c>
      <c r="AE720" s="78"/>
      <c r="AF720" s="654"/>
      <c r="AG720" s="160">
        <f t="shared" si="176"/>
        <v>0</v>
      </c>
      <c r="AH720" s="78"/>
      <c r="AI720" s="654"/>
      <c r="AJ720" s="160">
        <f t="shared" si="177"/>
        <v>0</v>
      </c>
      <c r="AK720" s="78"/>
      <c r="AL720" s="654"/>
      <c r="AM720" s="78"/>
      <c r="AN720" s="587">
        <f t="shared" si="170"/>
        <v>0</v>
      </c>
    </row>
    <row r="721" spans="1:41" s="596" customFormat="1" ht="13.2" hidden="1" customHeight="1" x14ac:dyDescent="0.25">
      <c r="A721" s="78">
        <v>17</v>
      </c>
      <c r="B721" s="588" t="s">
        <v>151</v>
      </c>
      <c r="C721" s="593">
        <f t="shared" si="166"/>
        <v>5</v>
      </c>
      <c r="D721" s="78">
        <f t="shared" si="166"/>
        <v>5</v>
      </c>
      <c r="E721" s="78"/>
      <c r="F721" s="160">
        <f t="shared" si="171"/>
        <v>5</v>
      </c>
      <c r="G721" s="78"/>
      <c r="H721" s="78"/>
      <c r="I721" s="78"/>
      <c r="J721" s="78"/>
      <c r="K721" s="78">
        <v>1</v>
      </c>
      <c r="L721" s="78">
        <v>4</v>
      </c>
      <c r="M721" s="78">
        <v>4</v>
      </c>
      <c r="N721" s="78"/>
      <c r="O721" s="175">
        <v>0.1</v>
      </c>
      <c r="P721" s="78">
        <f t="shared" si="172"/>
        <v>0.5</v>
      </c>
      <c r="Q721" s="646">
        <f t="shared" si="173"/>
        <v>0.5</v>
      </c>
      <c r="R721" s="175">
        <v>0.5</v>
      </c>
      <c r="S721" s="78">
        <f t="shared" si="167"/>
        <v>2.5</v>
      </c>
      <c r="T721" s="646">
        <f t="shared" si="168"/>
        <v>2.5</v>
      </c>
      <c r="U721" s="175">
        <v>0.4</v>
      </c>
      <c r="V721" s="78">
        <f t="shared" si="169"/>
        <v>2</v>
      </c>
      <c r="W721" s="646">
        <f t="shared" si="165"/>
        <v>3.5</v>
      </c>
      <c r="X721" s="175"/>
      <c r="Y721" s="78">
        <v>5</v>
      </c>
      <c r="Z721" s="78"/>
      <c r="AA721" s="160">
        <f t="shared" si="174"/>
        <v>0</v>
      </c>
      <c r="AB721" s="78">
        <v>0</v>
      </c>
      <c r="AC721" s="654">
        <v>0</v>
      </c>
      <c r="AD721" s="160">
        <f t="shared" si="175"/>
        <v>0</v>
      </c>
      <c r="AE721" s="78"/>
      <c r="AF721" s="654"/>
      <c r="AG721" s="160">
        <f t="shared" si="176"/>
        <v>1</v>
      </c>
      <c r="AH721" s="78"/>
      <c r="AI721" s="654">
        <v>1</v>
      </c>
      <c r="AJ721" s="160">
        <f t="shared" si="177"/>
        <v>0</v>
      </c>
      <c r="AK721" s="78"/>
      <c r="AL721" s="654"/>
      <c r="AM721" s="78"/>
      <c r="AN721" s="587">
        <f t="shared" si="170"/>
        <v>1</v>
      </c>
    </row>
    <row r="722" spans="1:41" s="596" customFormat="1" ht="13.2" hidden="1" customHeight="1" x14ac:dyDescent="0.25">
      <c r="A722" s="78">
        <v>18</v>
      </c>
      <c r="B722" s="588" t="s">
        <v>951</v>
      </c>
      <c r="C722" s="593">
        <f t="shared" si="166"/>
        <v>0</v>
      </c>
      <c r="D722" s="78">
        <f t="shared" si="166"/>
        <v>0</v>
      </c>
      <c r="E722" s="78"/>
      <c r="F722" s="160">
        <f t="shared" si="171"/>
        <v>0</v>
      </c>
      <c r="G722" s="78"/>
      <c r="H722" s="78"/>
      <c r="I722" s="78"/>
      <c r="J722" s="78"/>
      <c r="K722" s="78">
        <v>0</v>
      </c>
      <c r="L722" s="78">
        <v>0</v>
      </c>
      <c r="M722" s="78"/>
      <c r="N722" s="78"/>
      <c r="O722" s="175">
        <v>0.1</v>
      </c>
      <c r="P722" s="78">
        <f t="shared" si="172"/>
        <v>0</v>
      </c>
      <c r="Q722" s="646">
        <f t="shared" si="173"/>
        <v>0</v>
      </c>
      <c r="R722" s="175">
        <v>0.5</v>
      </c>
      <c r="S722" s="78">
        <f t="shared" si="167"/>
        <v>0</v>
      </c>
      <c r="T722" s="646">
        <f t="shared" si="168"/>
        <v>0</v>
      </c>
      <c r="U722" s="175">
        <v>0.4</v>
      </c>
      <c r="V722" s="78">
        <f t="shared" si="169"/>
        <v>0</v>
      </c>
      <c r="W722" s="646">
        <f t="shared" si="165"/>
        <v>0</v>
      </c>
      <c r="X722" s="175"/>
      <c r="Y722" s="78">
        <v>2</v>
      </c>
      <c r="Z722" s="78"/>
      <c r="AA722" s="160">
        <f t="shared" si="174"/>
        <v>0</v>
      </c>
      <c r="AB722" s="78">
        <v>0</v>
      </c>
      <c r="AC722" s="654">
        <v>0</v>
      </c>
      <c r="AD722" s="160">
        <f t="shared" si="175"/>
        <v>0</v>
      </c>
      <c r="AE722" s="78"/>
      <c r="AF722" s="654"/>
      <c r="AG722" s="160">
        <f t="shared" si="176"/>
        <v>0</v>
      </c>
      <c r="AH722" s="78"/>
      <c r="AI722" s="654"/>
      <c r="AJ722" s="160">
        <f t="shared" si="177"/>
        <v>0</v>
      </c>
      <c r="AK722" s="78"/>
      <c r="AL722" s="654"/>
      <c r="AM722" s="78"/>
      <c r="AN722" s="587">
        <f t="shared" si="170"/>
        <v>0</v>
      </c>
    </row>
    <row r="723" spans="1:41" s="596" customFormat="1" ht="13.2" hidden="1" customHeight="1" x14ac:dyDescent="0.25">
      <c r="A723" s="78">
        <v>19</v>
      </c>
      <c r="B723" s="588" t="s">
        <v>832</v>
      </c>
      <c r="C723" s="593">
        <f t="shared" si="166"/>
        <v>0</v>
      </c>
      <c r="D723" s="78">
        <f t="shared" si="166"/>
        <v>0</v>
      </c>
      <c r="E723" s="78"/>
      <c r="F723" s="160">
        <f t="shared" si="171"/>
        <v>0</v>
      </c>
      <c r="G723" s="78"/>
      <c r="H723" s="78"/>
      <c r="I723" s="78"/>
      <c r="J723" s="78"/>
      <c r="K723" s="78">
        <v>0</v>
      </c>
      <c r="L723" s="78">
        <v>0</v>
      </c>
      <c r="M723" s="78"/>
      <c r="N723" s="78"/>
      <c r="O723" s="175">
        <v>0.1</v>
      </c>
      <c r="P723" s="78">
        <f t="shared" si="172"/>
        <v>0</v>
      </c>
      <c r="Q723" s="646">
        <f t="shared" si="173"/>
        <v>0</v>
      </c>
      <c r="R723" s="175">
        <v>0.5</v>
      </c>
      <c r="S723" s="78">
        <f t="shared" si="167"/>
        <v>0</v>
      </c>
      <c r="T723" s="646">
        <f t="shared" si="168"/>
        <v>0</v>
      </c>
      <c r="U723" s="175">
        <v>0.4</v>
      </c>
      <c r="V723" s="78">
        <f t="shared" si="169"/>
        <v>0</v>
      </c>
      <c r="W723" s="646">
        <f t="shared" si="165"/>
        <v>0</v>
      </c>
      <c r="X723" s="175"/>
      <c r="Y723" s="78">
        <v>1</v>
      </c>
      <c r="Z723" s="78"/>
      <c r="AA723" s="160">
        <f t="shared" si="174"/>
        <v>0</v>
      </c>
      <c r="AB723" s="78">
        <v>0</v>
      </c>
      <c r="AC723" s="654">
        <v>0</v>
      </c>
      <c r="AD723" s="160">
        <f t="shared" si="175"/>
        <v>0</v>
      </c>
      <c r="AE723" s="78"/>
      <c r="AF723" s="654"/>
      <c r="AG723" s="160">
        <f t="shared" si="176"/>
        <v>0</v>
      </c>
      <c r="AH723" s="78"/>
      <c r="AI723" s="654"/>
      <c r="AJ723" s="160">
        <f t="shared" si="177"/>
        <v>0</v>
      </c>
      <c r="AK723" s="78"/>
      <c r="AL723" s="654"/>
      <c r="AM723" s="78"/>
      <c r="AN723" s="587">
        <f t="shared" si="170"/>
        <v>0</v>
      </c>
    </row>
    <row r="724" spans="1:41" s="596" customFormat="1" ht="92.4" x14ac:dyDescent="0.25">
      <c r="A724" s="606">
        <v>5</v>
      </c>
      <c r="B724" s="607" t="s">
        <v>1066</v>
      </c>
      <c r="C724" s="593">
        <v>188</v>
      </c>
      <c r="D724" s="78">
        <f t="shared" si="166"/>
        <v>181</v>
      </c>
      <c r="E724" s="619">
        <v>29</v>
      </c>
      <c r="F724" s="160">
        <f t="shared" si="171"/>
        <v>152</v>
      </c>
      <c r="G724" s="619">
        <v>0</v>
      </c>
      <c r="H724" s="619">
        <v>28</v>
      </c>
      <c r="I724" s="619"/>
      <c r="J724" s="619"/>
      <c r="K724" s="619">
        <v>98</v>
      </c>
      <c r="L724" s="78">
        <v>26</v>
      </c>
      <c r="M724" s="619">
        <v>24</v>
      </c>
      <c r="N724" s="619">
        <v>0</v>
      </c>
      <c r="O724" s="175">
        <v>0.1</v>
      </c>
      <c r="P724" s="78">
        <f t="shared" si="172"/>
        <v>15.200000000000001</v>
      </c>
      <c r="Q724" s="646">
        <f t="shared" si="173"/>
        <v>15.200000000000001</v>
      </c>
      <c r="R724" s="175">
        <v>0.5</v>
      </c>
      <c r="S724" s="78">
        <f t="shared" si="167"/>
        <v>76</v>
      </c>
      <c r="T724" s="646">
        <f t="shared" si="168"/>
        <v>48</v>
      </c>
      <c r="U724" s="175">
        <v>0.4</v>
      </c>
      <c r="V724" s="78">
        <f t="shared" si="169"/>
        <v>60.800000000000004</v>
      </c>
      <c r="W724" s="650">
        <f>V724-K724+T724-AF724</f>
        <v>4.8000000000000043</v>
      </c>
      <c r="X724" s="619">
        <v>1.7083333333333333</v>
      </c>
      <c r="Y724" s="619">
        <v>15</v>
      </c>
      <c r="Z724" s="619">
        <v>1</v>
      </c>
      <c r="AA724" s="160">
        <f t="shared" si="174"/>
        <v>2</v>
      </c>
      <c r="AB724" s="78">
        <v>0</v>
      </c>
      <c r="AC724" s="654">
        <v>2</v>
      </c>
      <c r="AD724" s="160">
        <f t="shared" si="175"/>
        <v>9</v>
      </c>
      <c r="AE724" s="619">
        <v>3</v>
      </c>
      <c r="AF724" s="660">
        <v>6</v>
      </c>
      <c r="AG724" s="160">
        <f t="shared" si="176"/>
        <v>4</v>
      </c>
      <c r="AH724" s="619">
        <v>0</v>
      </c>
      <c r="AI724" s="662">
        <v>4</v>
      </c>
      <c r="AJ724" s="160">
        <f t="shared" si="177"/>
        <v>0</v>
      </c>
      <c r="AK724" s="619">
        <v>0</v>
      </c>
      <c r="AL724" s="660">
        <v>0</v>
      </c>
      <c r="AM724" s="619">
        <v>0</v>
      </c>
      <c r="AN724" s="587">
        <f t="shared" si="170"/>
        <v>15</v>
      </c>
      <c r="AO724" s="642" t="s">
        <v>1071</v>
      </c>
    </row>
    <row r="725" spans="1:41" s="596" customFormat="1" ht="13.2" hidden="1" customHeight="1" x14ac:dyDescent="0.25">
      <c r="A725" s="619">
        <v>1</v>
      </c>
      <c r="B725" s="620" t="s">
        <v>140</v>
      </c>
      <c r="C725" s="639">
        <f t="shared" si="166"/>
        <v>3</v>
      </c>
      <c r="D725" s="619">
        <v>3</v>
      </c>
      <c r="E725" s="619">
        <v>0</v>
      </c>
      <c r="F725" s="621">
        <v>3</v>
      </c>
      <c r="G725" s="619">
        <v>0</v>
      </c>
      <c r="H725" s="619">
        <v>0</v>
      </c>
      <c r="I725" s="619"/>
      <c r="J725" s="619"/>
      <c r="K725" s="619">
        <v>1</v>
      </c>
      <c r="L725" s="160">
        <v>2</v>
      </c>
      <c r="M725" s="619">
        <v>2</v>
      </c>
      <c r="N725" s="619">
        <v>0</v>
      </c>
      <c r="O725" s="161">
        <v>0.1</v>
      </c>
      <c r="P725" s="160">
        <f t="shared" si="172"/>
        <v>0.30000000000000004</v>
      </c>
      <c r="Q725" s="160">
        <f t="shared" si="173"/>
        <v>0.30000000000000004</v>
      </c>
      <c r="R725" s="161">
        <v>0.5</v>
      </c>
      <c r="S725" s="160">
        <f t="shared" si="167"/>
        <v>1.5</v>
      </c>
      <c r="T725" s="619"/>
      <c r="U725" s="622"/>
      <c r="V725" s="160">
        <f t="shared" si="169"/>
        <v>0</v>
      </c>
      <c r="W725" s="78">
        <f t="shared" ref="W725:W729" si="178">V725-K725-L725</f>
        <v>-3</v>
      </c>
      <c r="X725" s="622"/>
      <c r="Y725" s="619"/>
      <c r="Z725" s="619"/>
      <c r="AA725" s="160">
        <f t="shared" si="174"/>
        <v>0</v>
      </c>
      <c r="AB725" s="160">
        <v>0</v>
      </c>
      <c r="AC725" s="619"/>
      <c r="AD725" s="160">
        <f t="shared" si="175"/>
        <v>0</v>
      </c>
      <c r="AE725" s="619"/>
      <c r="AF725" s="619"/>
      <c r="AG725" s="621">
        <v>0</v>
      </c>
      <c r="AH725" s="619"/>
      <c r="AI725" s="619">
        <v>0</v>
      </c>
      <c r="AJ725" s="621">
        <v>0</v>
      </c>
      <c r="AK725" s="619"/>
      <c r="AL725" s="619"/>
      <c r="AM725" s="619"/>
      <c r="AN725" s="587">
        <f t="shared" si="170"/>
        <v>0</v>
      </c>
    </row>
    <row r="726" spans="1:41" s="596" customFormat="1" ht="13.2" hidden="1" customHeight="1" x14ac:dyDescent="0.25">
      <c r="A726" s="619">
        <v>2</v>
      </c>
      <c r="B726" s="620" t="s">
        <v>151</v>
      </c>
      <c r="C726" s="639">
        <f t="shared" si="166"/>
        <v>13</v>
      </c>
      <c r="D726" s="619">
        <v>12</v>
      </c>
      <c r="E726" s="619">
        <v>1</v>
      </c>
      <c r="F726" s="621">
        <v>11</v>
      </c>
      <c r="G726" s="619">
        <v>0</v>
      </c>
      <c r="H726" s="619">
        <v>0</v>
      </c>
      <c r="I726" s="619"/>
      <c r="J726" s="619"/>
      <c r="K726" s="619">
        <v>1</v>
      </c>
      <c r="L726" s="160">
        <v>10</v>
      </c>
      <c r="M726" s="619">
        <v>10</v>
      </c>
      <c r="N726" s="619">
        <v>0</v>
      </c>
      <c r="O726" s="161">
        <v>0.1</v>
      </c>
      <c r="P726" s="160">
        <f t="shared" si="172"/>
        <v>1.1000000000000001</v>
      </c>
      <c r="Q726" s="160">
        <f t="shared" si="173"/>
        <v>1.1000000000000001</v>
      </c>
      <c r="R726" s="161">
        <v>0.5</v>
      </c>
      <c r="S726" s="160">
        <f t="shared" si="167"/>
        <v>5.5</v>
      </c>
      <c r="T726" s="619">
        <v>1</v>
      </c>
      <c r="U726" s="623">
        <v>0.27777777777777779</v>
      </c>
      <c r="V726" s="160">
        <f t="shared" si="169"/>
        <v>3.0555555555555558</v>
      </c>
      <c r="W726" s="78">
        <f t="shared" si="178"/>
        <v>-7.9444444444444446</v>
      </c>
      <c r="X726" s="623">
        <v>0.66666666666666663</v>
      </c>
      <c r="Y726" s="619">
        <v>12</v>
      </c>
      <c r="Z726" s="619">
        <v>1</v>
      </c>
      <c r="AA726" s="160">
        <f t="shared" si="174"/>
        <v>0</v>
      </c>
      <c r="AB726" s="160">
        <v>0</v>
      </c>
      <c r="AC726" s="619"/>
      <c r="AD726" s="160">
        <f t="shared" si="175"/>
        <v>0</v>
      </c>
      <c r="AE726" s="619"/>
      <c r="AF726" s="619"/>
      <c r="AG726" s="621">
        <v>3</v>
      </c>
      <c r="AH726" s="619"/>
      <c r="AI726" s="619">
        <v>3</v>
      </c>
      <c r="AJ726" s="621">
        <v>0</v>
      </c>
      <c r="AK726" s="619"/>
      <c r="AL726" s="619"/>
      <c r="AM726" s="619"/>
      <c r="AN726" s="587">
        <f t="shared" si="170"/>
        <v>3</v>
      </c>
    </row>
    <row r="727" spans="1:41" s="596" customFormat="1" ht="13.2" hidden="1" customHeight="1" x14ac:dyDescent="0.25">
      <c r="A727" s="619">
        <v>3</v>
      </c>
      <c r="B727" s="620" t="s">
        <v>803</v>
      </c>
      <c r="C727" s="639">
        <f t="shared" si="166"/>
        <v>1</v>
      </c>
      <c r="D727" s="619">
        <v>1</v>
      </c>
      <c r="E727" s="619">
        <v>0</v>
      </c>
      <c r="F727" s="621">
        <v>1</v>
      </c>
      <c r="G727" s="619">
        <v>0</v>
      </c>
      <c r="H727" s="619">
        <v>0</v>
      </c>
      <c r="I727" s="619"/>
      <c r="J727" s="619"/>
      <c r="K727" s="619">
        <v>0</v>
      </c>
      <c r="L727" s="160">
        <v>1</v>
      </c>
      <c r="M727" s="619">
        <v>1</v>
      </c>
      <c r="N727" s="619">
        <v>0</v>
      </c>
      <c r="O727" s="161">
        <v>0.1</v>
      </c>
      <c r="P727" s="160">
        <f t="shared" si="172"/>
        <v>0.1</v>
      </c>
      <c r="Q727" s="160">
        <f t="shared" si="173"/>
        <v>0.1</v>
      </c>
      <c r="R727" s="161">
        <v>0.5</v>
      </c>
      <c r="S727" s="160">
        <f t="shared" si="167"/>
        <v>0.5</v>
      </c>
      <c r="T727" s="619">
        <v>0</v>
      </c>
      <c r="U727" s="619">
        <v>0</v>
      </c>
      <c r="V727" s="160">
        <f t="shared" si="169"/>
        <v>0</v>
      </c>
      <c r="W727" s="78">
        <f t="shared" si="178"/>
        <v>-1</v>
      </c>
      <c r="X727" s="622">
        <v>1</v>
      </c>
      <c r="Y727" s="619">
        <v>1</v>
      </c>
      <c r="Z727" s="619">
        <v>0</v>
      </c>
      <c r="AA727" s="160">
        <f t="shared" si="174"/>
        <v>0</v>
      </c>
      <c r="AB727" s="160">
        <v>0</v>
      </c>
      <c r="AC727" s="619"/>
      <c r="AD727" s="160">
        <f t="shared" si="175"/>
        <v>0</v>
      </c>
      <c r="AE727" s="619"/>
      <c r="AF727" s="619"/>
      <c r="AG727" s="621">
        <v>0</v>
      </c>
      <c r="AH727" s="619"/>
      <c r="AI727" s="619"/>
      <c r="AJ727" s="621">
        <v>0</v>
      </c>
      <c r="AK727" s="619"/>
      <c r="AL727" s="619"/>
      <c r="AM727" s="619"/>
      <c r="AN727" s="587">
        <f t="shared" si="170"/>
        <v>0</v>
      </c>
    </row>
    <row r="728" spans="1:41" s="596" customFormat="1" ht="13.2" hidden="1" customHeight="1" x14ac:dyDescent="0.25">
      <c r="A728" s="619">
        <v>4</v>
      </c>
      <c r="B728" s="620" t="s">
        <v>953</v>
      </c>
      <c r="C728" s="639">
        <f t="shared" si="166"/>
        <v>49</v>
      </c>
      <c r="D728" s="619">
        <v>45</v>
      </c>
      <c r="E728" s="619">
        <v>4</v>
      </c>
      <c r="F728" s="621">
        <v>41</v>
      </c>
      <c r="G728" s="619">
        <v>0</v>
      </c>
      <c r="H728" s="619">
        <v>29</v>
      </c>
      <c r="I728" s="619"/>
      <c r="J728" s="619"/>
      <c r="K728" s="619">
        <v>10</v>
      </c>
      <c r="L728" s="160">
        <v>2</v>
      </c>
      <c r="M728" s="619">
        <v>2</v>
      </c>
      <c r="N728" s="619">
        <v>0</v>
      </c>
      <c r="O728" s="161">
        <v>0.1</v>
      </c>
      <c r="P728" s="160">
        <f t="shared" si="172"/>
        <v>4.1000000000000005</v>
      </c>
      <c r="Q728" s="160">
        <f t="shared" si="173"/>
        <v>4.1000000000000005</v>
      </c>
      <c r="R728" s="161">
        <v>0.5</v>
      </c>
      <c r="S728" s="160">
        <f t="shared" si="167"/>
        <v>20.5</v>
      </c>
      <c r="T728" s="619">
        <v>8</v>
      </c>
      <c r="U728" s="624">
        <v>0.1875</v>
      </c>
      <c r="V728" s="160">
        <f t="shared" si="169"/>
        <v>7.6875</v>
      </c>
      <c r="W728" s="78">
        <f t="shared" si="178"/>
        <v>-4.3125</v>
      </c>
      <c r="X728" s="624">
        <v>4.1666666666666664E-2</v>
      </c>
      <c r="Y728" s="619">
        <v>2</v>
      </c>
      <c r="Z728" s="619"/>
      <c r="AA728" s="160">
        <f t="shared" si="174"/>
        <v>0</v>
      </c>
      <c r="AB728" s="160">
        <v>0</v>
      </c>
      <c r="AC728" s="619"/>
      <c r="AD728" s="160">
        <f t="shared" si="175"/>
        <v>4</v>
      </c>
      <c r="AE728" s="619">
        <v>0</v>
      </c>
      <c r="AF728" s="619">
        <v>4</v>
      </c>
      <c r="AG728" s="621">
        <v>0</v>
      </c>
      <c r="AH728" s="619"/>
      <c r="AI728" s="619"/>
      <c r="AJ728" s="621">
        <v>0</v>
      </c>
      <c r="AK728" s="619"/>
      <c r="AL728" s="619"/>
      <c r="AM728" s="619"/>
      <c r="AN728" s="587">
        <f t="shared" si="170"/>
        <v>4</v>
      </c>
    </row>
    <row r="729" spans="1:41" s="596" customFormat="1" ht="13.2" hidden="1" customHeight="1" x14ac:dyDescent="0.25">
      <c r="A729" s="619">
        <v>5</v>
      </c>
      <c r="B729" s="620" t="s">
        <v>739</v>
      </c>
      <c r="C729" s="639">
        <f t="shared" si="166"/>
        <v>38</v>
      </c>
      <c r="D729" s="619">
        <v>33</v>
      </c>
      <c r="E729" s="619">
        <v>5</v>
      </c>
      <c r="F729" s="621">
        <v>28</v>
      </c>
      <c r="G729" s="619">
        <v>0</v>
      </c>
      <c r="H729" s="619">
        <v>0</v>
      </c>
      <c r="I729" s="619"/>
      <c r="J729" s="619"/>
      <c r="K729" s="619">
        <v>25</v>
      </c>
      <c r="L729" s="160">
        <v>3</v>
      </c>
      <c r="M729" s="619">
        <v>3</v>
      </c>
      <c r="N729" s="619">
        <v>0</v>
      </c>
      <c r="O729" s="161">
        <v>0.1</v>
      </c>
      <c r="P729" s="160">
        <f t="shared" si="172"/>
        <v>2.8000000000000003</v>
      </c>
      <c r="Q729" s="160">
        <f t="shared" si="173"/>
        <v>2.8000000000000003</v>
      </c>
      <c r="R729" s="161">
        <v>0.5</v>
      </c>
      <c r="S729" s="160">
        <f t="shared" si="167"/>
        <v>14</v>
      </c>
      <c r="T729" s="619">
        <v>5</v>
      </c>
      <c r="U729" s="622">
        <v>0.85699999999999998</v>
      </c>
      <c r="V729" s="160">
        <f t="shared" si="169"/>
        <v>23.995999999999999</v>
      </c>
      <c r="W729" s="78">
        <f t="shared" si="178"/>
        <v>-4.0040000000000013</v>
      </c>
      <c r="X729" s="622"/>
      <c r="Y729" s="619"/>
      <c r="Z729" s="619"/>
      <c r="AA729" s="160">
        <f t="shared" si="174"/>
        <v>0</v>
      </c>
      <c r="AB729" s="160">
        <v>0</v>
      </c>
      <c r="AC729" s="619"/>
      <c r="AD729" s="160">
        <f t="shared" si="175"/>
        <v>5</v>
      </c>
      <c r="AE729" s="619">
        <v>2</v>
      </c>
      <c r="AF729" s="619">
        <v>3</v>
      </c>
      <c r="AG729" s="621">
        <v>0</v>
      </c>
      <c r="AH729" s="619"/>
      <c r="AI729" s="619"/>
      <c r="AJ729" s="621">
        <v>0</v>
      </c>
      <c r="AK729" s="619"/>
      <c r="AL729" s="619"/>
      <c r="AM729" s="619"/>
      <c r="AN729" s="587">
        <f t="shared" si="170"/>
        <v>5</v>
      </c>
    </row>
    <row r="730" spans="1:41" s="596" customFormat="1" ht="13.2" hidden="1" customHeight="1" x14ac:dyDescent="0.25">
      <c r="A730" s="619">
        <v>6</v>
      </c>
      <c r="B730" s="620" t="s">
        <v>197</v>
      </c>
      <c r="C730" s="639">
        <f t="shared" si="166"/>
        <v>14</v>
      </c>
      <c r="D730" s="619">
        <v>7</v>
      </c>
      <c r="E730" s="619">
        <v>7</v>
      </c>
      <c r="F730" s="621">
        <v>0</v>
      </c>
      <c r="G730" s="619">
        <v>0</v>
      </c>
      <c r="H730" s="619">
        <v>0</v>
      </c>
      <c r="I730" s="619"/>
      <c r="J730" s="619"/>
      <c r="K730" s="619">
        <v>0</v>
      </c>
      <c r="L730" s="160">
        <v>0</v>
      </c>
      <c r="M730" s="619">
        <v>0</v>
      </c>
      <c r="N730" s="619">
        <v>0</v>
      </c>
      <c r="O730" s="161">
        <v>0.1</v>
      </c>
      <c r="P730" s="160">
        <f t="shared" si="172"/>
        <v>0</v>
      </c>
      <c r="Q730" s="160">
        <f t="shared" si="173"/>
        <v>0</v>
      </c>
      <c r="R730" s="161">
        <v>0.5</v>
      </c>
      <c r="S730" s="160">
        <f t="shared" ref="S730:S734" si="179">R730*F730</f>
        <v>0</v>
      </c>
      <c r="T730" s="619">
        <v>1</v>
      </c>
      <c r="U730" s="622"/>
      <c r="V730" s="160">
        <f t="shared" ref="V730:V734" si="180">U730*F730</f>
        <v>0</v>
      </c>
      <c r="W730" s="78">
        <f t="shared" ref="W730:W734" si="181">V730-K730-L730</f>
        <v>0</v>
      </c>
      <c r="X730" s="622"/>
      <c r="Y730" s="619"/>
      <c r="Z730" s="619"/>
      <c r="AA730" s="160">
        <f t="shared" si="174"/>
        <v>0</v>
      </c>
      <c r="AB730" s="160">
        <v>0</v>
      </c>
      <c r="AC730" s="619"/>
      <c r="AD730" s="160">
        <f t="shared" si="175"/>
        <v>3</v>
      </c>
      <c r="AE730" s="619">
        <v>2</v>
      </c>
      <c r="AF730" s="619">
        <v>1</v>
      </c>
      <c r="AG730" s="621">
        <v>0</v>
      </c>
      <c r="AH730" s="619"/>
      <c r="AI730" s="619"/>
      <c r="AJ730" s="621">
        <v>0</v>
      </c>
      <c r="AK730" s="619"/>
      <c r="AL730" s="619"/>
      <c r="AM730" s="619"/>
      <c r="AN730" s="587">
        <f t="shared" si="170"/>
        <v>3</v>
      </c>
    </row>
    <row r="731" spans="1:41" s="596" customFormat="1" ht="13.2" hidden="1" customHeight="1" x14ac:dyDescent="0.25">
      <c r="A731" s="619">
        <v>7</v>
      </c>
      <c r="B731" s="620" t="s">
        <v>726</v>
      </c>
      <c r="C731" s="639">
        <f t="shared" si="166"/>
        <v>78</v>
      </c>
      <c r="D731" s="619">
        <v>68</v>
      </c>
      <c r="E731" s="619">
        <v>10</v>
      </c>
      <c r="F731" s="621">
        <v>58</v>
      </c>
      <c r="G731" s="619">
        <v>0</v>
      </c>
      <c r="H731" s="619">
        <v>0</v>
      </c>
      <c r="I731" s="619"/>
      <c r="J731" s="619"/>
      <c r="K731" s="619">
        <v>58</v>
      </c>
      <c r="L731" s="160">
        <v>0</v>
      </c>
      <c r="M731" s="619">
        <v>0</v>
      </c>
      <c r="N731" s="619">
        <v>0</v>
      </c>
      <c r="O731" s="161">
        <v>0.1</v>
      </c>
      <c r="P731" s="160">
        <f t="shared" si="172"/>
        <v>5.8000000000000007</v>
      </c>
      <c r="Q731" s="160">
        <f t="shared" si="173"/>
        <v>5.8000000000000007</v>
      </c>
      <c r="R731" s="161">
        <v>0.5</v>
      </c>
      <c r="S731" s="160">
        <f t="shared" si="179"/>
        <v>29</v>
      </c>
      <c r="T731" s="619"/>
      <c r="U731" s="622"/>
      <c r="V731" s="160">
        <f t="shared" si="180"/>
        <v>0</v>
      </c>
      <c r="W731" s="78">
        <f t="shared" si="181"/>
        <v>-58</v>
      </c>
      <c r="X731" s="622"/>
      <c r="Y731" s="619"/>
      <c r="Z731" s="619"/>
      <c r="AA731" s="160">
        <f t="shared" si="174"/>
        <v>0</v>
      </c>
      <c r="AB731" s="160">
        <v>0</v>
      </c>
      <c r="AC731" s="619"/>
      <c r="AD731" s="160">
        <f t="shared" si="175"/>
        <v>0</v>
      </c>
      <c r="AE731" s="619"/>
      <c r="AF731" s="619"/>
      <c r="AG731" s="621">
        <v>1</v>
      </c>
      <c r="AH731" s="619"/>
      <c r="AI731" s="619">
        <v>1</v>
      </c>
      <c r="AJ731" s="621">
        <v>0</v>
      </c>
      <c r="AK731" s="619"/>
      <c r="AL731" s="619"/>
      <c r="AM731" s="619"/>
      <c r="AN731" s="602"/>
    </row>
    <row r="732" spans="1:41" s="596" customFormat="1" ht="13.2" hidden="1" customHeight="1" x14ac:dyDescent="0.25">
      <c r="A732" s="619">
        <v>8</v>
      </c>
      <c r="B732" s="620" t="s">
        <v>43</v>
      </c>
      <c r="C732" s="639">
        <f t="shared" si="166"/>
        <v>8</v>
      </c>
      <c r="D732" s="619">
        <v>7</v>
      </c>
      <c r="E732" s="619">
        <v>1</v>
      </c>
      <c r="F732" s="621">
        <v>6</v>
      </c>
      <c r="G732" s="619">
        <v>0</v>
      </c>
      <c r="H732" s="619">
        <v>0</v>
      </c>
      <c r="I732" s="619"/>
      <c r="J732" s="619"/>
      <c r="K732" s="619">
        <v>0</v>
      </c>
      <c r="L732" s="160">
        <v>6</v>
      </c>
      <c r="M732" s="619">
        <v>6</v>
      </c>
      <c r="N732" s="619">
        <v>0</v>
      </c>
      <c r="O732" s="161">
        <v>0.1</v>
      </c>
      <c r="P732" s="160">
        <f t="shared" si="172"/>
        <v>0.60000000000000009</v>
      </c>
      <c r="Q732" s="160">
        <f t="shared" si="173"/>
        <v>0.60000000000000009</v>
      </c>
      <c r="R732" s="161">
        <v>0.5</v>
      </c>
      <c r="S732" s="160">
        <f t="shared" si="179"/>
        <v>3</v>
      </c>
      <c r="T732" s="619"/>
      <c r="U732" s="622"/>
      <c r="V732" s="160">
        <f t="shared" si="180"/>
        <v>0</v>
      </c>
      <c r="W732" s="78">
        <f t="shared" si="181"/>
        <v>-6</v>
      </c>
      <c r="X732" s="622"/>
      <c r="Y732" s="619"/>
      <c r="Z732" s="619"/>
      <c r="AA732" s="160">
        <f t="shared" si="174"/>
        <v>0</v>
      </c>
      <c r="AB732" s="160">
        <v>0</v>
      </c>
      <c r="AC732" s="619"/>
      <c r="AD732" s="160">
        <f t="shared" si="175"/>
        <v>0</v>
      </c>
      <c r="AE732" s="619"/>
      <c r="AF732" s="619"/>
      <c r="AG732" s="621">
        <v>0</v>
      </c>
      <c r="AH732" s="619"/>
      <c r="AI732" s="619"/>
      <c r="AJ732" s="621">
        <v>0</v>
      </c>
      <c r="AK732" s="619"/>
      <c r="AL732" s="619"/>
      <c r="AM732" s="619"/>
      <c r="AN732" s="602"/>
    </row>
    <row r="733" spans="1:41" s="596" customFormat="1" ht="13.2" hidden="1" customHeight="1" x14ac:dyDescent="0.25">
      <c r="A733" s="619">
        <v>9</v>
      </c>
      <c r="B733" s="620" t="s">
        <v>725</v>
      </c>
      <c r="C733" s="639">
        <f t="shared" si="166"/>
        <v>7</v>
      </c>
      <c r="D733" s="619">
        <v>6</v>
      </c>
      <c r="E733" s="619">
        <v>1</v>
      </c>
      <c r="F733" s="621">
        <v>5</v>
      </c>
      <c r="G733" s="619">
        <v>0</v>
      </c>
      <c r="H733" s="619">
        <v>0</v>
      </c>
      <c r="I733" s="619"/>
      <c r="J733" s="619"/>
      <c r="K733" s="619">
        <v>5</v>
      </c>
      <c r="L733" s="160">
        <v>0</v>
      </c>
      <c r="M733" s="619">
        <v>0</v>
      </c>
      <c r="N733" s="619">
        <v>0</v>
      </c>
      <c r="O733" s="161">
        <v>0.1</v>
      </c>
      <c r="P733" s="160">
        <f t="shared" si="172"/>
        <v>0.5</v>
      </c>
      <c r="Q733" s="160">
        <f t="shared" si="173"/>
        <v>0.5</v>
      </c>
      <c r="R733" s="161">
        <v>0.5</v>
      </c>
      <c r="S733" s="160">
        <f t="shared" si="179"/>
        <v>2.5</v>
      </c>
      <c r="T733" s="619"/>
      <c r="U733" s="622"/>
      <c r="V733" s="160">
        <f t="shared" si="180"/>
        <v>0</v>
      </c>
      <c r="W733" s="78">
        <f t="shared" si="181"/>
        <v>-5</v>
      </c>
      <c r="X733" s="622"/>
      <c r="Y733" s="619"/>
      <c r="Z733" s="619"/>
      <c r="AA733" s="160">
        <f t="shared" si="174"/>
        <v>0</v>
      </c>
      <c r="AB733" s="160">
        <v>0</v>
      </c>
      <c r="AC733" s="619"/>
      <c r="AD733" s="160">
        <f t="shared" si="175"/>
        <v>0</v>
      </c>
      <c r="AE733" s="619"/>
      <c r="AF733" s="619"/>
      <c r="AG733" s="621">
        <v>0</v>
      </c>
      <c r="AH733" s="619"/>
      <c r="AI733" s="619">
        <v>0</v>
      </c>
      <c r="AJ733" s="621">
        <v>0</v>
      </c>
      <c r="AK733" s="619"/>
      <c r="AL733" s="619"/>
      <c r="AM733" s="619"/>
      <c r="AN733" s="602"/>
    </row>
    <row r="734" spans="1:41" s="596" customFormat="1" ht="13.2" hidden="1" customHeight="1" x14ac:dyDescent="0.25">
      <c r="A734" s="625">
        <v>10</v>
      </c>
      <c r="B734" s="626" t="s">
        <v>954</v>
      </c>
      <c r="C734" s="639">
        <f t="shared" si="166"/>
        <v>1</v>
      </c>
      <c r="D734" s="625">
        <v>1</v>
      </c>
      <c r="E734" s="625">
        <v>0</v>
      </c>
      <c r="F734" s="627">
        <v>1</v>
      </c>
      <c r="G734" s="625">
        <v>0</v>
      </c>
      <c r="H734" s="625">
        <v>0</v>
      </c>
      <c r="I734" s="625"/>
      <c r="J734" s="625"/>
      <c r="K734" s="625">
        <v>1</v>
      </c>
      <c r="L734" s="160">
        <v>0</v>
      </c>
      <c r="M734" s="625">
        <v>0</v>
      </c>
      <c r="N734" s="625">
        <v>0</v>
      </c>
      <c r="O734" s="161">
        <v>0.1</v>
      </c>
      <c r="P734" s="160">
        <f t="shared" si="172"/>
        <v>0.1</v>
      </c>
      <c r="Q734" s="160">
        <f t="shared" si="173"/>
        <v>0.1</v>
      </c>
      <c r="R734" s="161">
        <v>0.5</v>
      </c>
      <c r="S734" s="160">
        <f t="shared" si="179"/>
        <v>0.5</v>
      </c>
      <c r="T734" s="625"/>
      <c r="U734" s="628"/>
      <c r="V734" s="160">
        <f t="shared" si="180"/>
        <v>0</v>
      </c>
      <c r="W734" s="78">
        <f t="shared" si="181"/>
        <v>-1</v>
      </c>
      <c r="X734" s="628"/>
      <c r="Y734" s="625"/>
      <c r="Z734" s="625"/>
      <c r="AA734" s="160">
        <f t="shared" si="174"/>
        <v>0</v>
      </c>
      <c r="AB734" s="160">
        <v>0</v>
      </c>
      <c r="AC734" s="625"/>
      <c r="AD734" s="160">
        <f t="shared" si="175"/>
        <v>0</v>
      </c>
      <c r="AE734" s="625"/>
      <c r="AF734" s="625"/>
      <c r="AG734" s="627">
        <v>0</v>
      </c>
      <c r="AH734" s="625"/>
      <c r="AI734" s="625"/>
      <c r="AJ734" s="627"/>
      <c r="AK734" s="625"/>
      <c r="AL734" s="625"/>
      <c r="AM734" s="625"/>
      <c r="AN734" s="602"/>
    </row>
    <row r="736" spans="1:41" ht="38.4" customHeight="1" x14ac:dyDescent="0.35">
      <c r="A736" s="672" t="s">
        <v>1109</v>
      </c>
      <c r="B736" s="672"/>
      <c r="C736" s="672"/>
      <c r="D736" s="672"/>
      <c r="E736" s="672"/>
      <c r="F736" s="672"/>
      <c r="G736" s="672"/>
      <c r="H736" s="672"/>
      <c r="I736" s="672"/>
      <c r="J736" s="672"/>
      <c r="K736" s="672"/>
      <c r="L736" s="672"/>
      <c r="M736" s="672"/>
      <c r="N736" s="672"/>
      <c r="O736" s="672"/>
      <c r="P736" s="672"/>
      <c r="Q736" s="672"/>
      <c r="R736" s="672"/>
      <c r="S736" s="672"/>
      <c r="T736" s="672"/>
      <c r="U736" s="672"/>
      <c r="V736" s="672"/>
      <c r="W736" s="672"/>
      <c r="X736" s="672"/>
      <c r="Y736" s="672"/>
      <c r="Z736" s="672"/>
      <c r="AA736" s="672"/>
      <c r="AB736" s="672"/>
      <c r="AC736" s="672"/>
      <c r="AD736" s="672"/>
      <c r="AE736" s="672"/>
      <c r="AF736" s="672"/>
      <c r="AG736" s="672"/>
      <c r="AH736" s="672"/>
      <c r="AI736" s="672"/>
      <c r="AJ736" s="672"/>
      <c r="AK736" s="672"/>
      <c r="AL736" s="672"/>
      <c r="AM736" s="672"/>
    </row>
  </sheetData>
  <mergeCells count="30">
    <mergeCell ref="AN6:AN8"/>
    <mergeCell ref="A1:M1"/>
    <mergeCell ref="AD1:AM1"/>
    <mergeCell ref="A3:AM3"/>
    <mergeCell ref="A4:AM4"/>
    <mergeCell ref="A6:A8"/>
    <mergeCell ref="B6:B8"/>
    <mergeCell ref="C6:C8"/>
    <mergeCell ref="D6:D8"/>
    <mergeCell ref="E6:E8"/>
    <mergeCell ref="F6:N6"/>
    <mergeCell ref="O6:Z6"/>
    <mergeCell ref="AA6:AL6"/>
    <mergeCell ref="AM6:AM8"/>
    <mergeCell ref="F7:F8"/>
    <mergeCell ref="G7:G8"/>
    <mergeCell ref="A736:AM736"/>
    <mergeCell ref="AG7:AI7"/>
    <mergeCell ref="AJ7:AL7"/>
    <mergeCell ref="O7:Q7"/>
    <mergeCell ref="R7:T7"/>
    <mergeCell ref="U7:W7"/>
    <mergeCell ref="X7:Z7"/>
    <mergeCell ref="AA7:AC7"/>
    <mergeCell ref="AD7:AF7"/>
    <mergeCell ref="H7:H8"/>
    <mergeCell ref="K7:K8"/>
    <mergeCell ref="L7:L8"/>
    <mergeCell ref="M7:M8"/>
    <mergeCell ref="N7:N8"/>
  </mergeCells>
  <pageMargins left="0.23622047244094491" right="0.23622047244094491" top="0.23622047244094491" bottom="0.54" header="0.19685039370078741" footer="0.23622047244094491"/>
  <pageSetup paperSize="9" scale="65" orientation="landscape" r:id="rId1"/>
  <headerFooter>
    <oddFooter>&amp;C&amp;P</oddFooter>
  </headerFooter>
  <colBreaks count="1" manualBreakCount="1">
    <brk id="39"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9CC5-8EBC-4F3D-B190-55B353FD5EE9}">
  <sheetPr codeName="Sheet3"/>
  <dimension ref="A1:AJ207"/>
  <sheetViews>
    <sheetView tabSelected="1" zoomScaleNormal="100" workbookViewId="0">
      <selection activeCell="B202" sqref="B202"/>
    </sheetView>
  </sheetViews>
  <sheetFormatPr defaultRowHeight="18" x14ac:dyDescent="0.35"/>
  <cols>
    <col min="1" max="1" width="3.88671875" style="551" customWidth="1"/>
    <col min="2" max="2" width="28.33203125" style="552" customWidth="1"/>
    <col min="3" max="3" width="6.6640625" style="540" customWidth="1"/>
    <col min="4" max="4" width="4.88671875" style="540" customWidth="1"/>
    <col min="5" max="5" width="4.88671875" style="545" customWidth="1"/>
    <col min="6" max="6" width="4.33203125" style="540" customWidth="1"/>
    <col min="7" max="11" width="4.88671875" style="545" customWidth="1"/>
    <col min="12" max="12" width="4.88671875" style="545" hidden="1" customWidth="1"/>
    <col min="13" max="16" width="4.88671875" style="545" customWidth="1"/>
    <col min="17" max="18" width="4.6640625" style="545" customWidth="1"/>
    <col min="19" max="19" width="5.109375" style="540" customWidth="1"/>
    <col min="20" max="30" width="4.88671875" style="545" customWidth="1"/>
    <col min="31" max="31" width="4.88671875" style="545" hidden="1" customWidth="1"/>
    <col min="32" max="32" width="5.109375" style="540" customWidth="1"/>
    <col min="33" max="35" width="4.88671875" style="545" customWidth="1"/>
    <col min="36" max="36" width="7" style="545" customWidth="1"/>
    <col min="37" max="51" width="5.109375" style="62" customWidth="1"/>
    <col min="52" max="242" width="8.88671875" style="62"/>
    <col min="243" max="243" width="4.5546875" style="62" bestFit="1" customWidth="1"/>
    <col min="244" max="244" width="18.5546875" style="62" customWidth="1"/>
    <col min="245" max="245" width="9.33203125" style="62" customWidth="1"/>
    <col min="246" max="246" width="10.88671875" style="62" customWidth="1"/>
    <col min="247" max="250" width="9.44140625" style="62" customWidth="1"/>
    <col min="251" max="252" width="9.88671875" style="62" customWidth="1"/>
    <col min="253" max="253" width="8.88671875" style="62" customWidth="1"/>
    <col min="254" max="254" width="9.109375" style="62" customWidth="1"/>
    <col min="255" max="255" width="11.6640625" style="62" customWidth="1"/>
    <col min="256" max="256" width="9.44140625" style="62" customWidth="1"/>
    <col min="257" max="257" width="9.5546875" style="62" customWidth="1"/>
    <col min="258" max="259" width="9.44140625" style="62" customWidth="1"/>
    <col min="260" max="260" width="9.88671875" style="62" customWidth="1"/>
    <col min="261" max="261" width="9.5546875" style="62" customWidth="1"/>
    <col min="262" max="262" width="8.88671875" style="62" customWidth="1"/>
    <col min="263" max="263" width="9.6640625" style="62" customWidth="1"/>
    <col min="264" max="268" width="10.109375" style="62" customWidth="1"/>
    <col min="269" max="269" width="10.109375" style="62" bestFit="1" customWidth="1"/>
    <col min="270" max="273" width="10.109375" style="62" customWidth="1"/>
    <col min="274" max="274" width="10.109375" style="62" bestFit="1" customWidth="1"/>
    <col min="275" max="278" width="10.109375" style="62" customWidth="1"/>
    <col min="279" max="279" width="10.109375" style="62" bestFit="1" customWidth="1"/>
    <col min="280" max="498" width="8.88671875" style="62"/>
    <col min="499" max="499" width="4.5546875" style="62" bestFit="1" customWidth="1"/>
    <col min="500" max="500" width="18.5546875" style="62" customWidth="1"/>
    <col min="501" max="501" width="9.33203125" style="62" customWidth="1"/>
    <col min="502" max="502" width="10.88671875" style="62" customWidth="1"/>
    <col min="503" max="506" width="9.44140625" style="62" customWidth="1"/>
    <col min="507" max="508" width="9.88671875" style="62" customWidth="1"/>
    <col min="509" max="509" width="8.88671875" style="62" customWidth="1"/>
    <col min="510" max="510" width="9.109375" style="62" customWidth="1"/>
    <col min="511" max="511" width="11.6640625" style="62" customWidth="1"/>
    <col min="512" max="512" width="9.44140625" style="62" customWidth="1"/>
    <col min="513" max="513" width="9.5546875" style="62" customWidth="1"/>
    <col min="514" max="515" width="9.44140625" style="62" customWidth="1"/>
    <col min="516" max="516" width="9.88671875" style="62" customWidth="1"/>
    <col min="517" max="517" width="9.5546875" style="62" customWidth="1"/>
    <col min="518" max="518" width="8.88671875" style="62" customWidth="1"/>
    <col min="519" max="519" width="9.6640625" style="62" customWidth="1"/>
    <col min="520" max="524" width="10.109375" style="62" customWidth="1"/>
    <col min="525" max="525" width="10.109375" style="62" bestFit="1" customWidth="1"/>
    <col min="526" max="529" width="10.109375" style="62" customWidth="1"/>
    <col min="530" max="530" width="10.109375" style="62" bestFit="1" customWidth="1"/>
    <col min="531" max="534" width="10.109375" style="62" customWidth="1"/>
    <col min="535" max="535" width="10.109375" style="62" bestFit="1" customWidth="1"/>
    <col min="536" max="754" width="8.88671875" style="62"/>
    <col min="755" max="755" width="4.5546875" style="62" bestFit="1" customWidth="1"/>
    <col min="756" max="756" width="18.5546875" style="62" customWidth="1"/>
    <col min="757" max="757" width="9.33203125" style="62" customWidth="1"/>
    <col min="758" max="758" width="10.88671875" style="62" customWidth="1"/>
    <col min="759" max="762" width="9.44140625" style="62" customWidth="1"/>
    <col min="763" max="764" width="9.88671875" style="62" customWidth="1"/>
    <col min="765" max="765" width="8.88671875" style="62" customWidth="1"/>
    <col min="766" max="766" width="9.109375" style="62" customWidth="1"/>
    <col min="767" max="767" width="11.6640625" style="62" customWidth="1"/>
    <col min="768" max="768" width="9.44140625" style="62" customWidth="1"/>
    <col min="769" max="769" width="9.5546875" style="62" customWidth="1"/>
    <col min="770" max="771" width="9.44140625" style="62" customWidth="1"/>
    <col min="772" max="772" width="9.88671875" style="62" customWidth="1"/>
    <col min="773" max="773" width="9.5546875" style="62" customWidth="1"/>
    <col min="774" max="774" width="8.88671875" style="62" customWidth="1"/>
    <col min="775" max="775" width="9.6640625" style="62" customWidth="1"/>
    <col min="776" max="780" width="10.109375" style="62" customWidth="1"/>
    <col min="781" max="781" width="10.109375" style="62" bestFit="1" customWidth="1"/>
    <col min="782" max="785" width="10.109375" style="62" customWidth="1"/>
    <col min="786" max="786" width="10.109375" style="62" bestFit="1" customWidth="1"/>
    <col min="787" max="790" width="10.109375" style="62" customWidth="1"/>
    <col min="791" max="791" width="10.109375" style="62" bestFit="1" customWidth="1"/>
    <col min="792" max="1010" width="8.88671875" style="62"/>
    <col min="1011" max="1011" width="4.5546875" style="62" bestFit="1" customWidth="1"/>
    <col min="1012" max="1012" width="18.5546875" style="62" customWidth="1"/>
    <col min="1013" max="1013" width="9.33203125" style="62" customWidth="1"/>
    <col min="1014" max="1014" width="10.88671875" style="62" customWidth="1"/>
    <col min="1015" max="1018" width="9.44140625" style="62" customWidth="1"/>
    <col min="1019" max="1020" width="9.88671875" style="62" customWidth="1"/>
    <col min="1021" max="1021" width="8.88671875" style="62" customWidth="1"/>
    <col min="1022" max="1022" width="9.109375" style="62" customWidth="1"/>
    <col min="1023" max="1023" width="11.6640625" style="62" customWidth="1"/>
    <col min="1024" max="1024" width="9.44140625" style="62" customWidth="1"/>
    <col min="1025" max="1025" width="9.5546875" style="62" customWidth="1"/>
    <col min="1026" max="1027" width="9.44140625" style="62" customWidth="1"/>
    <col min="1028" max="1028" width="9.88671875" style="62" customWidth="1"/>
    <col min="1029" max="1029" width="9.5546875" style="62" customWidth="1"/>
    <col min="1030" max="1030" width="8.88671875" style="62" customWidth="1"/>
    <col min="1031" max="1031" width="9.6640625" style="62" customWidth="1"/>
    <col min="1032" max="1036" width="10.109375" style="62" customWidth="1"/>
    <col min="1037" max="1037" width="10.109375" style="62" bestFit="1" customWidth="1"/>
    <col min="1038" max="1041" width="10.109375" style="62" customWidth="1"/>
    <col min="1042" max="1042" width="10.109375" style="62" bestFit="1" customWidth="1"/>
    <col min="1043" max="1046" width="10.109375" style="62" customWidth="1"/>
    <col min="1047" max="1047" width="10.109375" style="62" bestFit="1" customWidth="1"/>
    <col min="1048" max="1266" width="8.88671875" style="62"/>
    <col min="1267" max="1267" width="4.5546875" style="62" bestFit="1" customWidth="1"/>
    <col min="1268" max="1268" width="18.5546875" style="62" customWidth="1"/>
    <col min="1269" max="1269" width="9.33203125" style="62" customWidth="1"/>
    <col min="1270" max="1270" width="10.88671875" style="62" customWidth="1"/>
    <col min="1271" max="1274" width="9.44140625" style="62" customWidth="1"/>
    <col min="1275" max="1276" width="9.88671875" style="62" customWidth="1"/>
    <col min="1277" max="1277" width="8.88671875" style="62" customWidth="1"/>
    <col min="1278" max="1278" width="9.109375" style="62" customWidth="1"/>
    <col min="1279" max="1279" width="11.6640625" style="62" customWidth="1"/>
    <col min="1280" max="1280" width="9.44140625" style="62" customWidth="1"/>
    <col min="1281" max="1281" width="9.5546875" style="62" customWidth="1"/>
    <col min="1282" max="1283" width="9.44140625" style="62" customWidth="1"/>
    <col min="1284" max="1284" width="9.88671875" style="62" customWidth="1"/>
    <col min="1285" max="1285" width="9.5546875" style="62" customWidth="1"/>
    <col min="1286" max="1286" width="8.88671875" style="62" customWidth="1"/>
    <col min="1287" max="1287" width="9.6640625" style="62" customWidth="1"/>
    <col min="1288" max="1292" width="10.109375" style="62" customWidth="1"/>
    <col min="1293" max="1293" width="10.109375" style="62" bestFit="1" customWidth="1"/>
    <col min="1294" max="1297" width="10.109375" style="62" customWidth="1"/>
    <col min="1298" max="1298" width="10.109375" style="62" bestFit="1" customWidth="1"/>
    <col min="1299" max="1302" width="10.109375" style="62" customWidth="1"/>
    <col min="1303" max="1303" width="10.109375" style="62" bestFit="1" customWidth="1"/>
    <col min="1304" max="1522" width="8.88671875" style="62"/>
    <col min="1523" max="1523" width="4.5546875" style="62" bestFit="1" customWidth="1"/>
    <col min="1524" max="1524" width="18.5546875" style="62" customWidth="1"/>
    <col min="1525" max="1525" width="9.33203125" style="62" customWidth="1"/>
    <col min="1526" max="1526" width="10.88671875" style="62" customWidth="1"/>
    <col min="1527" max="1530" width="9.44140625" style="62" customWidth="1"/>
    <col min="1531" max="1532" width="9.88671875" style="62" customWidth="1"/>
    <col min="1533" max="1533" width="8.88671875" style="62" customWidth="1"/>
    <col min="1534" max="1534" width="9.109375" style="62" customWidth="1"/>
    <col min="1535" max="1535" width="11.6640625" style="62" customWidth="1"/>
    <col min="1536" max="1536" width="9.44140625" style="62" customWidth="1"/>
    <col min="1537" max="1537" width="9.5546875" style="62" customWidth="1"/>
    <col min="1538" max="1539" width="9.44140625" style="62" customWidth="1"/>
    <col min="1540" max="1540" width="9.88671875" style="62" customWidth="1"/>
    <col min="1541" max="1541" width="9.5546875" style="62" customWidth="1"/>
    <col min="1542" max="1542" width="8.88671875" style="62" customWidth="1"/>
    <col min="1543" max="1543" width="9.6640625" style="62" customWidth="1"/>
    <col min="1544" max="1548" width="10.109375" style="62" customWidth="1"/>
    <col min="1549" max="1549" width="10.109375" style="62" bestFit="1" customWidth="1"/>
    <col min="1550" max="1553" width="10.109375" style="62" customWidth="1"/>
    <col min="1554" max="1554" width="10.109375" style="62" bestFit="1" customWidth="1"/>
    <col min="1555" max="1558" width="10.109375" style="62" customWidth="1"/>
    <col min="1559" max="1559" width="10.109375" style="62" bestFit="1" customWidth="1"/>
    <col min="1560" max="1778" width="8.88671875" style="62"/>
    <col min="1779" max="1779" width="4.5546875" style="62" bestFit="1" customWidth="1"/>
    <col min="1780" max="1780" width="18.5546875" style="62" customWidth="1"/>
    <col min="1781" max="1781" width="9.33203125" style="62" customWidth="1"/>
    <col min="1782" max="1782" width="10.88671875" style="62" customWidth="1"/>
    <col min="1783" max="1786" width="9.44140625" style="62" customWidth="1"/>
    <col min="1787" max="1788" width="9.88671875" style="62" customWidth="1"/>
    <col min="1789" max="1789" width="8.88671875" style="62" customWidth="1"/>
    <col min="1790" max="1790" width="9.109375" style="62" customWidth="1"/>
    <col min="1791" max="1791" width="11.6640625" style="62" customWidth="1"/>
    <col min="1792" max="1792" width="9.44140625" style="62" customWidth="1"/>
    <col min="1793" max="1793" width="9.5546875" style="62" customWidth="1"/>
    <col min="1794" max="1795" width="9.44140625" style="62" customWidth="1"/>
    <col min="1796" max="1796" width="9.88671875" style="62" customWidth="1"/>
    <col min="1797" max="1797" width="9.5546875" style="62" customWidth="1"/>
    <col min="1798" max="1798" width="8.88671875" style="62" customWidth="1"/>
    <col min="1799" max="1799" width="9.6640625" style="62" customWidth="1"/>
    <col min="1800" max="1804" width="10.109375" style="62" customWidth="1"/>
    <col min="1805" max="1805" width="10.109375" style="62" bestFit="1" customWidth="1"/>
    <col min="1806" max="1809" width="10.109375" style="62" customWidth="1"/>
    <col min="1810" max="1810" width="10.109375" style="62" bestFit="1" customWidth="1"/>
    <col min="1811" max="1814" width="10.109375" style="62" customWidth="1"/>
    <col min="1815" max="1815" width="10.109375" style="62" bestFit="1" customWidth="1"/>
    <col min="1816" max="2034" width="8.88671875" style="62"/>
    <col min="2035" max="2035" width="4.5546875" style="62" bestFit="1" customWidth="1"/>
    <col min="2036" max="2036" width="18.5546875" style="62" customWidth="1"/>
    <col min="2037" max="2037" width="9.33203125" style="62" customWidth="1"/>
    <col min="2038" max="2038" width="10.88671875" style="62" customWidth="1"/>
    <col min="2039" max="2042" width="9.44140625" style="62" customWidth="1"/>
    <col min="2043" max="2044" width="9.88671875" style="62" customWidth="1"/>
    <col min="2045" max="2045" width="8.88671875" style="62" customWidth="1"/>
    <col min="2046" max="2046" width="9.109375" style="62" customWidth="1"/>
    <col min="2047" max="2047" width="11.6640625" style="62" customWidth="1"/>
    <col min="2048" max="2048" width="9.44140625" style="62" customWidth="1"/>
    <col min="2049" max="2049" width="9.5546875" style="62" customWidth="1"/>
    <col min="2050" max="2051" width="9.44140625" style="62" customWidth="1"/>
    <col min="2052" max="2052" width="9.88671875" style="62" customWidth="1"/>
    <col min="2053" max="2053" width="9.5546875" style="62" customWidth="1"/>
    <col min="2054" max="2054" width="8.88671875" style="62" customWidth="1"/>
    <col min="2055" max="2055" width="9.6640625" style="62" customWidth="1"/>
    <col min="2056" max="2060" width="10.109375" style="62" customWidth="1"/>
    <col min="2061" max="2061" width="10.109375" style="62" bestFit="1" customWidth="1"/>
    <col min="2062" max="2065" width="10.109375" style="62" customWidth="1"/>
    <col min="2066" max="2066" width="10.109375" style="62" bestFit="1" customWidth="1"/>
    <col min="2067" max="2070" width="10.109375" style="62" customWidth="1"/>
    <col min="2071" max="2071" width="10.109375" style="62" bestFit="1" customWidth="1"/>
    <col min="2072" max="2290" width="8.88671875" style="62"/>
    <col min="2291" max="2291" width="4.5546875" style="62" bestFit="1" customWidth="1"/>
    <col min="2292" max="2292" width="18.5546875" style="62" customWidth="1"/>
    <col min="2293" max="2293" width="9.33203125" style="62" customWidth="1"/>
    <col min="2294" max="2294" width="10.88671875" style="62" customWidth="1"/>
    <col min="2295" max="2298" width="9.44140625" style="62" customWidth="1"/>
    <col min="2299" max="2300" width="9.88671875" style="62" customWidth="1"/>
    <col min="2301" max="2301" width="8.88671875" style="62" customWidth="1"/>
    <col min="2302" max="2302" width="9.109375" style="62" customWidth="1"/>
    <col min="2303" max="2303" width="11.6640625" style="62" customWidth="1"/>
    <col min="2304" max="2304" width="9.44140625" style="62" customWidth="1"/>
    <col min="2305" max="2305" width="9.5546875" style="62" customWidth="1"/>
    <col min="2306" max="2307" width="9.44140625" style="62" customWidth="1"/>
    <col min="2308" max="2308" width="9.88671875" style="62" customWidth="1"/>
    <col min="2309" max="2309" width="9.5546875" style="62" customWidth="1"/>
    <col min="2310" max="2310" width="8.88671875" style="62" customWidth="1"/>
    <col min="2311" max="2311" width="9.6640625" style="62" customWidth="1"/>
    <col min="2312" max="2316" width="10.109375" style="62" customWidth="1"/>
    <col min="2317" max="2317" width="10.109375" style="62" bestFit="1" customWidth="1"/>
    <col min="2318" max="2321" width="10.109375" style="62" customWidth="1"/>
    <col min="2322" max="2322" width="10.109375" style="62" bestFit="1" customWidth="1"/>
    <col min="2323" max="2326" width="10.109375" style="62" customWidth="1"/>
    <col min="2327" max="2327" width="10.109375" style="62" bestFit="1" customWidth="1"/>
    <col min="2328" max="2546" width="8.88671875" style="62"/>
    <col min="2547" max="2547" width="4.5546875" style="62" bestFit="1" customWidth="1"/>
    <col min="2548" max="2548" width="18.5546875" style="62" customWidth="1"/>
    <col min="2549" max="2549" width="9.33203125" style="62" customWidth="1"/>
    <col min="2550" max="2550" width="10.88671875" style="62" customWidth="1"/>
    <col min="2551" max="2554" width="9.44140625" style="62" customWidth="1"/>
    <col min="2555" max="2556" width="9.88671875" style="62" customWidth="1"/>
    <col min="2557" max="2557" width="8.88671875" style="62" customWidth="1"/>
    <col min="2558" max="2558" width="9.109375" style="62" customWidth="1"/>
    <col min="2559" max="2559" width="11.6640625" style="62" customWidth="1"/>
    <col min="2560" max="2560" width="9.44140625" style="62" customWidth="1"/>
    <col min="2561" max="2561" width="9.5546875" style="62" customWidth="1"/>
    <col min="2562" max="2563" width="9.44140625" style="62" customWidth="1"/>
    <col min="2564" max="2564" width="9.88671875" style="62" customWidth="1"/>
    <col min="2565" max="2565" width="9.5546875" style="62" customWidth="1"/>
    <col min="2566" max="2566" width="8.88671875" style="62" customWidth="1"/>
    <col min="2567" max="2567" width="9.6640625" style="62" customWidth="1"/>
    <col min="2568" max="2572" width="10.109375" style="62" customWidth="1"/>
    <col min="2573" max="2573" width="10.109375" style="62" bestFit="1" customWidth="1"/>
    <col min="2574" max="2577" width="10.109375" style="62" customWidth="1"/>
    <col min="2578" max="2578" width="10.109375" style="62" bestFit="1" customWidth="1"/>
    <col min="2579" max="2582" width="10.109375" style="62" customWidth="1"/>
    <col min="2583" max="2583" width="10.109375" style="62" bestFit="1" customWidth="1"/>
    <col min="2584" max="2802" width="8.88671875" style="62"/>
    <col min="2803" max="2803" width="4.5546875" style="62" bestFit="1" customWidth="1"/>
    <col min="2804" max="2804" width="18.5546875" style="62" customWidth="1"/>
    <col min="2805" max="2805" width="9.33203125" style="62" customWidth="1"/>
    <col min="2806" max="2806" width="10.88671875" style="62" customWidth="1"/>
    <col min="2807" max="2810" width="9.44140625" style="62" customWidth="1"/>
    <col min="2811" max="2812" width="9.88671875" style="62" customWidth="1"/>
    <col min="2813" max="2813" width="8.88671875" style="62" customWidth="1"/>
    <col min="2814" max="2814" width="9.109375" style="62" customWidth="1"/>
    <col min="2815" max="2815" width="11.6640625" style="62" customWidth="1"/>
    <col min="2816" max="2816" width="9.44140625" style="62" customWidth="1"/>
    <col min="2817" max="2817" width="9.5546875" style="62" customWidth="1"/>
    <col min="2818" max="2819" width="9.44140625" style="62" customWidth="1"/>
    <col min="2820" max="2820" width="9.88671875" style="62" customWidth="1"/>
    <col min="2821" max="2821" width="9.5546875" style="62" customWidth="1"/>
    <col min="2822" max="2822" width="8.88671875" style="62" customWidth="1"/>
    <col min="2823" max="2823" width="9.6640625" style="62" customWidth="1"/>
    <col min="2824" max="2828" width="10.109375" style="62" customWidth="1"/>
    <col min="2829" max="2829" width="10.109375" style="62" bestFit="1" customWidth="1"/>
    <col min="2830" max="2833" width="10.109375" style="62" customWidth="1"/>
    <col min="2834" max="2834" width="10.109375" style="62" bestFit="1" customWidth="1"/>
    <col min="2835" max="2838" width="10.109375" style="62" customWidth="1"/>
    <col min="2839" max="2839" width="10.109375" style="62" bestFit="1" customWidth="1"/>
    <col min="2840" max="3058" width="8.88671875" style="62"/>
    <col min="3059" max="3059" width="4.5546875" style="62" bestFit="1" customWidth="1"/>
    <col min="3060" max="3060" width="18.5546875" style="62" customWidth="1"/>
    <col min="3061" max="3061" width="9.33203125" style="62" customWidth="1"/>
    <col min="3062" max="3062" width="10.88671875" style="62" customWidth="1"/>
    <col min="3063" max="3066" width="9.44140625" style="62" customWidth="1"/>
    <col min="3067" max="3068" width="9.88671875" style="62" customWidth="1"/>
    <col min="3069" max="3069" width="8.88671875" style="62" customWidth="1"/>
    <col min="3070" max="3070" width="9.109375" style="62" customWidth="1"/>
    <col min="3071" max="3071" width="11.6640625" style="62" customWidth="1"/>
    <col min="3072" max="3072" width="9.44140625" style="62" customWidth="1"/>
    <col min="3073" max="3073" width="9.5546875" style="62" customWidth="1"/>
    <col min="3074" max="3075" width="9.44140625" style="62" customWidth="1"/>
    <col min="3076" max="3076" width="9.88671875" style="62" customWidth="1"/>
    <col min="3077" max="3077" width="9.5546875" style="62" customWidth="1"/>
    <col min="3078" max="3078" width="8.88671875" style="62" customWidth="1"/>
    <col min="3079" max="3079" width="9.6640625" style="62" customWidth="1"/>
    <col min="3080" max="3084" width="10.109375" style="62" customWidth="1"/>
    <col min="3085" max="3085" width="10.109375" style="62" bestFit="1" customWidth="1"/>
    <col min="3086" max="3089" width="10.109375" style="62" customWidth="1"/>
    <col min="3090" max="3090" width="10.109375" style="62" bestFit="1" customWidth="1"/>
    <col min="3091" max="3094" width="10.109375" style="62" customWidth="1"/>
    <col min="3095" max="3095" width="10.109375" style="62" bestFit="1" customWidth="1"/>
    <col min="3096" max="3314" width="8.88671875" style="62"/>
    <col min="3315" max="3315" width="4.5546875" style="62" bestFit="1" customWidth="1"/>
    <col min="3316" max="3316" width="18.5546875" style="62" customWidth="1"/>
    <col min="3317" max="3317" width="9.33203125" style="62" customWidth="1"/>
    <col min="3318" max="3318" width="10.88671875" style="62" customWidth="1"/>
    <col min="3319" max="3322" width="9.44140625" style="62" customWidth="1"/>
    <col min="3323" max="3324" width="9.88671875" style="62" customWidth="1"/>
    <col min="3325" max="3325" width="8.88671875" style="62" customWidth="1"/>
    <col min="3326" max="3326" width="9.109375" style="62" customWidth="1"/>
    <col min="3327" max="3327" width="11.6640625" style="62" customWidth="1"/>
    <col min="3328" max="3328" width="9.44140625" style="62" customWidth="1"/>
    <col min="3329" max="3329" width="9.5546875" style="62" customWidth="1"/>
    <col min="3330" max="3331" width="9.44140625" style="62" customWidth="1"/>
    <col min="3332" max="3332" width="9.88671875" style="62" customWidth="1"/>
    <col min="3333" max="3333" width="9.5546875" style="62" customWidth="1"/>
    <col min="3334" max="3334" width="8.88671875" style="62" customWidth="1"/>
    <col min="3335" max="3335" width="9.6640625" style="62" customWidth="1"/>
    <col min="3336" max="3340" width="10.109375" style="62" customWidth="1"/>
    <col min="3341" max="3341" width="10.109375" style="62" bestFit="1" customWidth="1"/>
    <col min="3342" max="3345" width="10.109375" style="62" customWidth="1"/>
    <col min="3346" max="3346" width="10.109375" style="62" bestFit="1" customWidth="1"/>
    <col min="3347" max="3350" width="10.109375" style="62" customWidth="1"/>
    <col min="3351" max="3351" width="10.109375" style="62" bestFit="1" customWidth="1"/>
    <col min="3352" max="3570" width="8.88671875" style="62"/>
    <col min="3571" max="3571" width="4.5546875" style="62" bestFit="1" customWidth="1"/>
    <col min="3572" max="3572" width="18.5546875" style="62" customWidth="1"/>
    <col min="3573" max="3573" width="9.33203125" style="62" customWidth="1"/>
    <col min="3574" max="3574" width="10.88671875" style="62" customWidth="1"/>
    <col min="3575" max="3578" width="9.44140625" style="62" customWidth="1"/>
    <col min="3579" max="3580" width="9.88671875" style="62" customWidth="1"/>
    <col min="3581" max="3581" width="8.88671875" style="62" customWidth="1"/>
    <col min="3582" max="3582" width="9.109375" style="62" customWidth="1"/>
    <col min="3583" max="3583" width="11.6640625" style="62" customWidth="1"/>
    <col min="3584" max="3584" width="9.44140625" style="62" customWidth="1"/>
    <col min="3585" max="3585" width="9.5546875" style="62" customWidth="1"/>
    <col min="3586" max="3587" width="9.44140625" style="62" customWidth="1"/>
    <col min="3588" max="3588" width="9.88671875" style="62" customWidth="1"/>
    <col min="3589" max="3589" width="9.5546875" style="62" customWidth="1"/>
    <col min="3590" max="3590" width="8.88671875" style="62" customWidth="1"/>
    <col min="3591" max="3591" width="9.6640625" style="62" customWidth="1"/>
    <col min="3592" max="3596" width="10.109375" style="62" customWidth="1"/>
    <col min="3597" max="3597" width="10.109375" style="62" bestFit="1" customWidth="1"/>
    <col min="3598" max="3601" width="10.109375" style="62" customWidth="1"/>
    <col min="3602" max="3602" width="10.109375" style="62" bestFit="1" customWidth="1"/>
    <col min="3603" max="3606" width="10.109375" style="62" customWidth="1"/>
    <col min="3607" max="3607" width="10.109375" style="62" bestFit="1" customWidth="1"/>
    <col min="3608" max="3826" width="8.88671875" style="62"/>
    <col min="3827" max="3827" width="4.5546875" style="62" bestFit="1" customWidth="1"/>
    <col min="3828" max="3828" width="18.5546875" style="62" customWidth="1"/>
    <col min="3829" max="3829" width="9.33203125" style="62" customWidth="1"/>
    <col min="3830" max="3830" width="10.88671875" style="62" customWidth="1"/>
    <col min="3831" max="3834" width="9.44140625" style="62" customWidth="1"/>
    <col min="3835" max="3836" width="9.88671875" style="62" customWidth="1"/>
    <col min="3837" max="3837" width="8.88671875" style="62" customWidth="1"/>
    <col min="3838" max="3838" width="9.109375" style="62" customWidth="1"/>
    <col min="3839" max="3839" width="11.6640625" style="62" customWidth="1"/>
    <col min="3840" max="3840" width="9.44140625" style="62" customWidth="1"/>
    <col min="3841" max="3841" width="9.5546875" style="62" customWidth="1"/>
    <col min="3842" max="3843" width="9.44140625" style="62" customWidth="1"/>
    <col min="3844" max="3844" width="9.88671875" style="62" customWidth="1"/>
    <col min="3845" max="3845" width="9.5546875" style="62" customWidth="1"/>
    <col min="3846" max="3846" width="8.88671875" style="62" customWidth="1"/>
    <col min="3847" max="3847" width="9.6640625" style="62" customWidth="1"/>
    <col min="3848" max="3852" width="10.109375" style="62" customWidth="1"/>
    <col min="3853" max="3853" width="10.109375" style="62" bestFit="1" customWidth="1"/>
    <col min="3854" max="3857" width="10.109375" style="62" customWidth="1"/>
    <col min="3858" max="3858" width="10.109375" style="62" bestFit="1" customWidth="1"/>
    <col min="3859" max="3862" width="10.109375" style="62" customWidth="1"/>
    <col min="3863" max="3863" width="10.109375" style="62" bestFit="1" customWidth="1"/>
    <col min="3864" max="4082" width="8.88671875" style="62"/>
    <col min="4083" max="4083" width="4.5546875" style="62" bestFit="1" customWidth="1"/>
    <col min="4084" max="4084" width="18.5546875" style="62" customWidth="1"/>
    <col min="4085" max="4085" width="9.33203125" style="62" customWidth="1"/>
    <col min="4086" max="4086" width="10.88671875" style="62" customWidth="1"/>
    <col min="4087" max="4090" width="9.44140625" style="62" customWidth="1"/>
    <col min="4091" max="4092" width="9.88671875" style="62" customWidth="1"/>
    <col min="4093" max="4093" width="8.88671875" style="62" customWidth="1"/>
    <col min="4094" max="4094" width="9.109375" style="62" customWidth="1"/>
    <col min="4095" max="4095" width="11.6640625" style="62" customWidth="1"/>
    <col min="4096" max="4096" width="9.44140625" style="62" customWidth="1"/>
    <col min="4097" max="4097" width="9.5546875" style="62" customWidth="1"/>
    <col min="4098" max="4099" width="9.44140625" style="62" customWidth="1"/>
    <col min="4100" max="4100" width="9.88671875" style="62" customWidth="1"/>
    <col min="4101" max="4101" width="9.5546875" style="62" customWidth="1"/>
    <col min="4102" max="4102" width="8.88671875" style="62" customWidth="1"/>
    <col min="4103" max="4103" width="9.6640625" style="62" customWidth="1"/>
    <col min="4104" max="4108" width="10.109375" style="62" customWidth="1"/>
    <col min="4109" max="4109" width="10.109375" style="62" bestFit="1" customWidth="1"/>
    <col min="4110" max="4113" width="10.109375" style="62" customWidth="1"/>
    <col min="4114" max="4114" width="10.109375" style="62" bestFit="1" customWidth="1"/>
    <col min="4115" max="4118" width="10.109375" style="62" customWidth="1"/>
    <col min="4119" max="4119" width="10.109375" style="62" bestFit="1" customWidth="1"/>
    <col min="4120" max="4338" width="8.88671875" style="62"/>
    <col min="4339" max="4339" width="4.5546875" style="62" bestFit="1" customWidth="1"/>
    <col min="4340" max="4340" width="18.5546875" style="62" customWidth="1"/>
    <col min="4341" max="4341" width="9.33203125" style="62" customWidth="1"/>
    <col min="4342" max="4342" width="10.88671875" style="62" customWidth="1"/>
    <col min="4343" max="4346" width="9.44140625" style="62" customWidth="1"/>
    <col min="4347" max="4348" width="9.88671875" style="62" customWidth="1"/>
    <col min="4349" max="4349" width="8.88671875" style="62" customWidth="1"/>
    <col min="4350" max="4350" width="9.109375" style="62" customWidth="1"/>
    <col min="4351" max="4351" width="11.6640625" style="62" customWidth="1"/>
    <col min="4352" max="4352" width="9.44140625" style="62" customWidth="1"/>
    <col min="4353" max="4353" width="9.5546875" style="62" customWidth="1"/>
    <col min="4354" max="4355" width="9.44140625" style="62" customWidth="1"/>
    <col min="4356" max="4356" width="9.88671875" style="62" customWidth="1"/>
    <col min="4357" max="4357" width="9.5546875" style="62" customWidth="1"/>
    <col min="4358" max="4358" width="8.88671875" style="62" customWidth="1"/>
    <col min="4359" max="4359" width="9.6640625" style="62" customWidth="1"/>
    <col min="4360" max="4364" width="10.109375" style="62" customWidth="1"/>
    <col min="4365" max="4365" width="10.109375" style="62" bestFit="1" customWidth="1"/>
    <col min="4366" max="4369" width="10.109375" style="62" customWidth="1"/>
    <col min="4370" max="4370" width="10.109375" style="62" bestFit="1" customWidth="1"/>
    <col min="4371" max="4374" width="10.109375" style="62" customWidth="1"/>
    <col min="4375" max="4375" width="10.109375" style="62" bestFit="1" customWidth="1"/>
    <col min="4376" max="4594" width="8.88671875" style="62"/>
    <col min="4595" max="4595" width="4.5546875" style="62" bestFit="1" customWidth="1"/>
    <col min="4596" max="4596" width="18.5546875" style="62" customWidth="1"/>
    <col min="4597" max="4597" width="9.33203125" style="62" customWidth="1"/>
    <col min="4598" max="4598" width="10.88671875" style="62" customWidth="1"/>
    <col min="4599" max="4602" width="9.44140625" style="62" customWidth="1"/>
    <col min="4603" max="4604" width="9.88671875" style="62" customWidth="1"/>
    <col min="4605" max="4605" width="8.88671875" style="62" customWidth="1"/>
    <col min="4606" max="4606" width="9.109375" style="62" customWidth="1"/>
    <col min="4607" max="4607" width="11.6640625" style="62" customWidth="1"/>
    <col min="4608" max="4608" width="9.44140625" style="62" customWidth="1"/>
    <col min="4609" max="4609" width="9.5546875" style="62" customWidth="1"/>
    <col min="4610" max="4611" width="9.44140625" style="62" customWidth="1"/>
    <col min="4612" max="4612" width="9.88671875" style="62" customWidth="1"/>
    <col min="4613" max="4613" width="9.5546875" style="62" customWidth="1"/>
    <col min="4614" max="4614" width="8.88671875" style="62" customWidth="1"/>
    <col min="4615" max="4615" width="9.6640625" style="62" customWidth="1"/>
    <col min="4616" max="4620" width="10.109375" style="62" customWidth="1"/>
    <col min="4621" max="4621" width="10.109375" style="62" bestFit="1" customWidth="1"/>
    <col min="4622" max="4625" width="10.109375" style="62" customWidth="1"/>
    <col min="4626" max="4626" width="10.109375" style="62" bestFit="1" customWidth="1"/>
    <col min="4627" max="4630" width="10.109375" style="62" customWidth="1"/>
    <col min="4631" max="4631" width="10.109375" style="62" bestFit="1" customWidth="1"/>
    <col min="4632" max="4850" width="8.88671875" style="62"/>
    <col min="4851" max="4851" width="4.5546875" style="62" bestFit="1" customWidth="1"/>
    <col min="4852" max="4852" width="18.5546875" style="62" customWidth="1"/>
    <col min="4853" max="4853" width="9.33203125" style="62" customWidth="1"/>
    <col min="4854" max="4854" width="10.88671875" style="62" customWidth="1"/>
    <col min="4855" max="4858" width="9.44140625" style="62" customWidth="1"/>
    <col min="4859" max="4860" width="9.88671875" style="62" customWidth="1"/>
    <col min="4861" max="4861" width="8.88671875" style="62" customWidth="1"/>
    <col min="4862" max="4862" width="9.109375" style="62" customWidth="1"/>
    <col min="4863" max="4863" width="11.6640625" style="62" customWidth="1"/>
    <col min="4864" max="4864" width="9.44140625" style="62" customWidth="1"/>
    <col min="4865" max="4865" width="9.5546875" style="62" customWidth="1"/>
    <col min="4866" max="4867" width="9.44140625" style="62" customWidth="1"/>
    <col min="4868" max="4868" width="9.88671875" style="62" customWidth="1"/>
    <col min="4869" max="4869" width="9.5546875" style="62" customWidth="1"/>
    <col min="4870" max="4870" width="8.88671875" style="62" customWidth="1"/>
    <col min="4871" max="4871" width="9.6640625" style="62" customWidth="1"/>
    <col min="4872" max="4876" width="10.109375" style="62" customWidth="1"/>
    <col min="4877" max="4877" width="10.109375" style="62" bestFit="1" customWidth="1"/>
    <col min="4878" max="4881" width="10.109375" style="62" customWidth="1"/>
    <col min="4882" max="4882" width="10.109375" style="62" bestFit="1" customWidth="1"/>
    <col min="4883" max="4886" width="10.109375" style="62" customWidth="1"/>
    <col min="4887" max="4887" width="10.109375" style="62" bestFit="1" customWidth="1"/>
    <col min="4888" max="5106" width="8.88671875" style="62"/>
    <col min="5107" max="5107" width="4.5546875" style="62" bestFit="1" customWidth="1"/>
    <col min="5108" max="5108" width="18.5546875" style="62" customWidth="1"/>
    <col min="5109" max="5109" width="9.33203125" style="62" customWidth="1"/>
    <col min="5110" max="5110" width="10.88671875" style="62" customWidth="1"/>
    <col min="5111" max="5114" width="9.44140625" style="62" customWidth="1"/>
    <col min="5115" max="5116" width="9.88671875" style="62" customWidth="1"/>
    <col min="5117" max="5117" width="8.88671875" style="62" customWidth="1"/>
    <col min="5118" max="5118" width="9.109375" style="62" customWidth="1"/>
    <col min="5119" max="5119" width="11.6640625" style="62" customWidth="1"/>
    <col min="5120" max="5120" width="9.44140625" style="62" customWidth="1"/>
    <col min="5121" max="5121" width="9.5546875" style="62" customWidth="1"/>
    <col min="5122" max="5123" width="9.44140625" style="62" customWidth="1"/>
    <col min="5124" max="5124" width="9.88671875" style="62" customWidth="1"/>
    <col min="5125" max="5125" width="9.5546875" style="62" customWidth="1"/>
    <col min="5126" max="5126" width="8.88671875" style="62" customWidth="1"/>
    <col min="5127" max="5127" width="9.6640625" style="62" customWidth="1"/>
    <col min="5128" max="5132" width="10.109375" style="62" customWidth="1"/>
    <col min="5133" max="5133" width="10.109375" style="62" bestFit="1" customWidth="1"/>
    <col min="5134" max="5137" width="10.109375" style="62" customWidth="1"/>
    <col min="5138" max="5138" width="10.109375" style="62" bestFit="1" customWidth="1"/>
    <col min="5139" max="5142" width="10.109375" style="62" customWidth="1"/>
    <col min="5143" max="5143" width="10.109375" style="62" bestFit="1" customWidth="1"/>
    <col min="5144" max="5362" width="8.88671875" style="62"/>
    <col min="5363" max="5363" width="4.5546875" style="62" bestFit="1" customWidth="1"/>
    <col min="5364" max="5364" width="18.5546875" style="62" customWidth="1"/>
    <col min="5365" max="5365" width="9.33203125" style="62" customWidth="1"/>
    <col min="5366" max="5366" width="10.88671875" style="62" customWidth="1"/>
    <col min="5367" max="5370" width="9.44140625" style="62" customWidth="1"/>
    <col min="5371" max="5372" width="9.88671875" style="62" customWidth="1"/>
    <col min="5373" max="5373" width="8.88671875" style="62" customWidth="1"/>
    <col min="5374" max="5374" width="9.109375" style="62" customWidth="1"/>
    <col min="5375" max="5375" width="11.6640625" style="62" customWidth="1"/>
    <col min="5376" max="5376" width="9.44140625" style="62" customWidth="1"/>
    <col min="5377" max="5377" width="9.5546875" style="62" customWidth="1"/>
    <col min="5378" max="5379" width="9.44140625" style="62" customWidth="1"/>
    <col min="5380" max="5380" width="9.88671875" style="62" customWidth="1"/>
    <col min="5381" max="5381" width="9.5546875" style="62" customWidth="1"/>
    <col min="5382" max="5382" width="8.88671875" style="62" customWidth="1"/>
    <col min="5383" max="5383" width="9.6640625" style="62" customWidth="1"/>
    <col min="5384" max="5388" width="10.109375" style="62" customWidth="1"/>
    <col min="5389" max="5389" width="10.109375" style="62" bestFit="1" customWidth="1"/>
    <col min="5390" max="5393" width="10.109375" style="62" customWidth="1"/>
    <col min="5394" max="5394" width="10.109375" style="62" bestFit="1" customWidth="1"/>
    <col min="5395" max="5398" width="10.109375" style="62" customWidth="1"/>
    <col min="5399" max="5399" width="10.109375" style="62" bestFit="1" customWidth="1"/>
    <col min="5400" max="5618" width="8.88671875" style="62"/>
    <col min="5619" max="5619" width="4.5546875" style="62" bestFit="1" customWidth="1"/>
    <col min="5620" max="5620" width="18.5546875" style="62" customWidth="1"/>
    <col min="5621" max="5621" width="9.33203125" style="62" customWidth="1"/>
    <col min="5622" max="5622" width="10.88671875" style="62" customWidth="1"/>
    <col min="5623" max="5626" width="9.44140625" style="62" customWidth="1"/>
    <col min="5627" max="5628" width="9.88671875" style="62" customWidth="1"/>
    <col min="5629" max="5629" width="8.88671875" style="62" customWidth="1"/>
    <col min="5630" max="5630" width="9.109375" style="62" customWidth="1"/>
    <col min="5631" max="5631" width="11.6640625" style="62" customWidth="1"/>
    <col min="5632" max="5632" width="9.44140625" style="62" customWidth="1"/>
    <col min="5633" max="5633" width="9.5546875" style="62" customWidth="1"/>
    <col min="5634" max="5635" width="9.44140625" style="62" customWidth="1"/>
    <col min="5636" max="5636" width="9.88671875" style="62" customWidth="1"/>
    <col min="5637" max="5637" width="9.5546875" style="62" customWidth="1"/>
    <col min="5638" max="5638" width="8.88671875" style="62" customWidth="1"/>
    <col min="5639" max="5639" width="9.6640625" style="62" customWidth="1"/>
    <col min="5640" max="5644" width="10.109375" style="62" customWidth="1"/>
    <col min="5645" max="5645" width="10.109375" style="62" bestFit="1" customWidth="1"/>
    <col min="5646" max="5649" width="10.109375" style="62" customWidth="1"/>
    <col min="5650" max="5650" width="10.109375" style="62" bestFit="1" customWidth="1"/>
    <col min="5651" max="5654" width="10.109375" style="62" customWidth="1"/>
    <col min="5655" max="5655" width="10.109375" style="62" bestFit="1" customWidth="1"/>
    <col min="5656" max="5874" width="8.88671875" style="62"/>
    <col min="5875" max="5875" width="4.5546875" style="62" bestFit="1" customWidth="1"/>
    <col min="5876" max="5876" width="18.5546875" style="62" customWidth="1"/>
    <col min="5877" max="5877" width="9.33203125" style="62" customWidth="1"/>
    <col min="5878" max="5878" width="10.88671875" style="62" customWidth="1"/>
    <col min="5879" max="5882" width="9.44140625" style="62" customWidth="1"/>
    <col min="5883" max="5884" width="9.88671875" style="62" customWidth="1"/>
    <col min="5885" max="5885" width="8.88671875" style="62" customWidth="1"/>
    <col min="5886" max="5886" width="9.109375" style="62" customWidth="1"/>
    <col min="5887" max="5887" width="11.6640625" style="62" customWidth="1"/>
    <col min="5888" max="5888" width="9.44140625" style="62" customWidth="1"/>
    <col min="5889" max="5889" width="9.5546875" style="62" customWidth="1"/>
    <col min="5890" max="5891" width="9.44140625" style="62" customWidth="1"/>
    <col min="5892" max="5892" width="9.88671875" style="62" customWidth="1"/>
    <col min="5893" max="5893" width="9.5546875" style="62" customWidth="1"/>
    <col min="5894" max="5894" width="8.88671875" style="62" customWidth="1"/>
    <col min="5895" max="5895" width="9.6640625" style="62" customWidth="1"/>
    <col min="5896" max="5900" width="10.109375" style="62" customWidth="1"/>
    <col min="5901" max="5901" width="10.109375" style="62" bestFit="1" customWidth="1"/>
    <col min="5902" max="5905" width="10.109375" style="62" customWidth="1"/>
    <col min="5906" max="5906" width="10.109375" style="62" bestFit="1" customWidth="1"/>
    <col min="5907" max="5910" width="10.109375" style="62" customWidth="1"/>
    <col min="5911" max="5911" width="10.109375" style="62" bestFit="1" customWidth="1"/>
    <col min="5912" max="6130" width="8.88671875" style="62"/>
    <col min="6131" max="6131" width="4.5546875" style="62" bestFit="1" customWidth="1"/>
    <col min="6132" max="6132" width="18.5546875" style="62" customWidth="1"/>
    <col min="6133" max="6133" width="9.33203125" style="62" customWidth="1"/>
    <col min="6134" max="6134" width="10.88671875" style="62" customWidth="1"/>
    <col min="6135" max="6138" width="9.44140625" style="62" customWidth="1"/>
    <col min="6139" max="6140" width="9.88671875" style="62" customWidth="1"/>
    <col min="6141" max="6141" width="8.88671875" style="62" customWidth="1"/>
    <col min="6142" max="6142" width="9.109375" style="62" customWidth="1"/>
    <col min="6143" max="6143" width="11.6640625" style="62" customWidth="1"/>
    <col min="6144" max="6144" width="9.44140625" style="62" customWidth="1"/>
    <col min="6145" max="6145" width="9.5546875" style="62" customWidth="1"/>
    <col min="6146" max="6147" width="9.44140625" style="62" customWidth="1"/>
    <col min="6148" max="6148" width="9.88671875" style="62" customWidth="1"/>
    <col min="6149" max="6149" width="9.5546875" style="62" customWidth="1"/>
    <col min="6150" max="6150" width="8.88671875" style="62" customWidth="1"/>
    <col min="6151" max="6151" width="9.6640625" style="62" customWidth="1"/>
    <col min="6152" max="6156" width="10.109375" style="62" customWidth="1"/>
    <col min="6157" max="6157" width="10.109375" style="62" bestFit="1" customWidth="1"/>
    <col min="6158" max="6161" width="10.109375" style="62" customWidth="1"/>
    <col min="6162" max="6162" width="10.109375" style="62" bestFit="1" customWidth="1"/>
    <col min="6163" max="6166" width="10.109375" style="62" customWidth="1"/>
    <col min="6167" max="6167" width="10.109375" style="62" bestFit="1" customWidth="1"/>
    <col min="6168" max="6386" width="8.88671875" style="62"/>
    <col min="6387" max="6387" width="4.5546875" style="62" bestFit="1" customWidth="1"/>
    <col min="6388" max="6388" width="18.5546875" style="62" customWidth="1"/>
    <col min="6389" max="6389" width="9.33203125" style="62" customWidth="1"/>
    <col min="6390" max="6390" width="10.88671875" style="62" customWidth="1"/>
    <col min="6391" max="6394" width="9.44140625" style="62" customWidth="1"/>
    <col min="6395" max="6396" width="9.88671875" style="62" customWidth="1"/>
    <col min="6397" max="6397" width="8.88671875" style="62" customWidth="1"/>
    <col min="6398" max="6398" width="9.109375" style="62" customWidth="1"/>
    <col min="6399" max="6399" width="11.6640625" style="62" customWidth="1"/>
    <col min="6400" max="6400" width="9.44140625" style="62" customWidth="1"/>
    <col min="6401" max="6401" width="9.5546875" style="62" customWidth="1"/>
    <col min="6402" max="6403" width="9.44140625" style="62" customWidth="1"/>
    <col min="6404" max="6404" width="9.88671875" style="62" customWidth="1"/>
    <col min="6405" max="6405" width="9.5546875" style="62" customWidth="1"/>
    <col min="6406" max="6406" width="8.88671875" style="62" customWidth="1"/>
    <col min="6407" max="6407" width="9.6640625" style="62" customWidth="1"/>
    <col min="6408" max="6412" width="10.109375" style="62" customWidth="1"/>
    <col min="6413" max="6413" width="10.109375" style="62" bestFit="1" customWidth="1"/>
    <col min="6414" max="6417" width="10.109375" style="62" customWidth="1"/>
    <col min="6418" max="6418" width="10.109375" style="62" bestFit="1" customWidth="1"/>
    <col min="6419" max="6422" width="10.109375" style="62" customWidth="1"/>
    <col min="6423" max="6423" width="10.109375" style="62" bestFit="1" customWidth="1"/>
    <col min="6424" max="6642" width="8.88671875" style="62"/>
    <col min="6643" max="6643" width="4.5546875" style="62" bestFit="1" customWidth="1"/>
    <col min="6644" max="6644" width="18.5546875" style="62" customWidth="1"/>
    <col min="6645" max="6645" width="9.33203125" style="62" customWidth="1"/>
    <col min="6646" max="6646" width="10.88671875" style="62" customWidth="1"/>
    <col min="6647" max="6650" width="9.44140625" style="62" customWidth="1"/>
    <col min="6651" max="6652" width="9.88671875" style="62" customWidth="1"/>
    <col min="6653" max="6653" width="8.88671875" style="62" customWidth="1"/>
    <col min="6654" max="6654" width="9.109375" style="62" customWidth="1"/>
    <col min="6655" max="6655" width="11.6640625" style="62" customWidth="1"/>
    <col min="6656" max="6656" width="9.44140625" style="62" customWidth="1"/>
    <col min="6657" max="6657" width="9.5546875" style="62" customWidth="1"/>
    <col min="6658" max="6659" width="9.44140625" style="62" customWidth="1"/>
    <col min="6660" max="6660" width="9.88671875" style="62" customWidth="1"/>
    <col min="6661" max="6661" width="9.5546875" style="62" customWidth="1"/>
    <col min="6662" max="6662" width="8.88671875" style="62" customWidth="1"/>
    <col min="6663" max="6663" width="9.6640625" style="62" customWidth="1"/>
    <col min="6664" max="6668" width="10.109375" style="62" customWidth="1"/>
    <col min="6669" max="6669" width="10.109375" style="62" bestFit="1" customWidth="1"/>
    <col min="6670" max="6673" width="10.109375" style="62" customWidth="1"/>
    <col min="6674" max="6674" width="10.109375" style="62" bestFit="1" customWidth="1"/>
    <col min="6675" max="6678" width="10.109375" style="62" customWidth="1"/>
    <col min="6679" max="6679" width="10.109375" style="62" bestFit="1" customWidth="1"/>
    <col min="6680" max="6898" width="8.88671875" style="62"/>
    <col min="6899" max="6899" width="4.5546875" style="62" bestFit="1" customWidth="1"/>
    <col min="6900" max="6900" width="18.5546875" style="62" customWidth="1"/>
    <col min="6901" max="6901" width="9.33203125" style="62" customWidth="1"/>
    <col min="6902" max="6902" width="10.88671875" style="62" customWidth="1"/>
    <col min="6903" max="6906" width="9.44140625" style="62" customWidth="1"/>
    <col min="6907" max="6908" width="9.88671875" style="62" customWidth="1"/>
    <col min="6909" max="6909" width="8.88671875" style="62" customWidth="1"/>
    <col min="6910" max="6910" width="9.109375" style="62" customWidth="1"/>
    <col min="6911" max="6911" width="11.6640625" style="62" customWidth="1"/>
    <col min="6912" max="6912" width="9.44140625" style="62" customWidth="1"/>
    <col min="6913" max="6913" width="9.5546875" style="62" customWidth="1"/>
    <col min="6914" max="6915" width="9.44140625" style="62" customWidth="1"/>
    <col min="6916" max="6916" width="9.88671875" style="62" customWidth="1"/>
    <col min="6917" max="6917" width="9.5546875" style="62" customWidth="1"/>
    <col min="6918" max="6918" width="8.88671875" style="62" customWidth="1"/>
    <col min="6919" max="6919" width="9.6640625" style="62" customWidth="1"/>
    <col min="6920" max="6924" width="10.109375" style="62" customWidth="1"/>
    <col min="6925" max="6925" width="10.109375" style="62" bestFit="1" customWidth="1"/>
    <col min="6926" max="6929" width="10.109375" style="62" customWidth="1"/>
    <col min="6930" max="6930" width="10.109375" style="62" bestFit="1" customWidth="1"/>
    <col min="6931" max="6934" width="10.109375" style="62" customWidth="1"/>
    <col min="6935" max="6935" width="10.109375" style="62" bestFit="1" customWidth="1"/>
    <col min="6936" max="7154" width="8.88671875" style="62"/>
    <col min="7155" max="7155" width="4.5546875" style="62" bestFit="1" customWidth="1"/>
    <col min="7156" max="7156" width="18.5546875" style="62" customWidth="1"/>
    <col min="7157" max="7157" width="9.33203125" style="62" customWidth="1"/>
    <col min="7158" max="7158" width="10.88671875" style="62" customWidth="1"/>
    <col min="7159" max="7162" width="9.44140625" style="62" customWidth="1"/>
    <col min="7163" max="7164" width="9.88671875" style="62" customWidth="1"/>
    <col min="7165" max="7165" width="8.88671875" style="62" customWidth="1"/>
    <col min="7166" max="7166" width="9.109375" style="62" customWidth="1"/>
    <col min="7167" max="7167" width="11.6640625" style="62" customWidth="1"/>
    <col min="7168" max="7168" width="9.44140625" style="62" customWidth="1"/>
    <col min="7169" max="7169" width="9.5546875" style="62" customWidth="1"/>
    <col min="7170" max="7171" width="9.44140625" style="62" customWidth="1"/>
    <col min="7172" max="7172" width="9.88671875" style="62" customWidth="1"/>
    <col min="7173" max="7173" width="9.5546875" style="62" customWidth="1"/>
    <col min="7174" max="7174" width="8.88671875" style="62" customWidth="1"/>
    <col min="7175" max="7175" width="9.6640625" style="62" customWidth="1"/>
    <col min="7176" max="7180" width="10.109375" style="62" customWidth="1"/>
    <col min="7181" max="7181" width="10.109375" style="62" bestFit="1" customWidth="1"/>
    <col min="7182" max="7185" width="10.109375" style="62" customWidth="1"/>
    <col min="7186" max="7186" width="10.109375" style="62" bestFit="1" customWidth="1"/>
    <col min="7187" max="7190" width="10.109375" style="62" customWidth="1"/>
    <col min="7191" max="7191" width="10.109375" style="62" bestFit="1" customWidth="1"/>
    <col min="7192" max="7410" width="8.88671875" style="62"/>
    <col min="7411" max="7411" width="4.5546875" style="62" bestFit="1" customWidth="1"/>
    <col min="7412" max="7412" width="18.5546875" style="62" customWidth="1"/>
    <col min="7413" max="7413" width="9.33203125" style="62" customWidth="1"/>
    <col min="7414" max="7414" width="10.88671875" style="62" customWidth="1"/>
    <col min="7415" max="7418" width="9.44140625" style="62" customWidth="1"/>
    <col min="7419" max="7420" width="9.88671875" style="62" customWidth="1"/>
    <col min="7421" max="7421" width="8.88671875" style="62" customWidth="1"/>
    <col min="7422" max="7422" width="9.109375" style="62" customWidth="1"/>
    <col min="7423" max="7423" width="11.6640625" style="62" customWidth="1"/>
    <col min="7424" max="7424" width="9.44140625" style="62" customWidth="1"/>
    <col min="7425" max="7425" width="9.5546875" style="62" customWidth="1"/>
    <col min="7426" max="7427" width="9.44140625" style="62" customWidth="1"/>
    <col min="7428" max="7428" width="9.88671875" style="62" customWidth="1"/>
    <col min="7429" max="7429" width="9.5546875" style="62" customWidth="1"/>
    <col min="7430" max="7430" width="8.88671875" style="62" customWidth="1"/>
    <col min="7431" max="7431" width="9.6640625" style="62" customWidth="1"/>
    <col min="7432" max="7436" width="10.109375" style="62" customWidth="1"/>
    <col min="7437" max="7437" width="10.109375" style="62" bestFit="1" customWidth="1"/>
    <col min="7438" max="7441" width="10.109375" style="62" customWidth="1"/>
    <col min="7442" max="7442" width="10.109375" style="62" bestFit="1" customWidth="1"/>
    <col min="7443" max="7446" width="10.109375" style="62" customWidth="1"/>
    <col min="7447" max="7447" width="10.109375" style="62" bestFit="1" customWidth="1"/>
    <col min="7448" max="7666" width="8.88671875" style="62"/>
    <col min="7667" max="7667" width="4.5546875" style="62" bestFit="1" customWidth="1"/>
    <col min="7668" max="7668" width="18.5546875" style="62" customWidth="1"/>
    <col min="7669" max="7669" width="9.33203125" style="62" customWidth="1"/>
    <col min="7670" max="7670" width="10.88671875" style="62" customWidth="1"/>
    <col min="7671" max="7674" width="9.44140625" style="62" customWidth="1"/>
    <col min="7675" max="7676" width="9.88671875" style="62" customWidth="1"/>
    <col min="7677" max="7677" width="8.88671875" style="62" customWidth="1"/>
    <col min="7678" max="7678" width="9.109375" style="62" customWidth="1"/>
    <col min="7679" max="7679" width="11.6640625" style="62" customWidth="1"/>
    <col min="7680" max="7680" width="9.44140625" style="62" customWidth="1"/>
    <col min="7681" max="7681" width="9.5546875" style="62" customWidth="1"/>
    <col min="7682" max="7683" width="9.44140625" style="62" customWidth="1"/>
    <col min="7684" max="7684" width="9.88671875" style="62" customWidth="1"/>
    <col min="7685" max="7685" width="9.5546875" style="62" customWidth="1"/>
    <col min="7686" max="7686" width="8.88671875" style="62" customWidth="1"/>
    <col min="7687" max="7687" width="9.6640625" style="62" customWidth="1"/>
    <col min="7688" max="7692" width="10.109375" style="62" customWidth="1"/>
    <col min="7693" max="7693" width="10.109375" style="62" bestFit="1" customWidth="1"/>
    <col min="7694" max="7697" width="10.109375" style="62" customWidth="1"/>
    <col min="7698" max="7698" width="10.109375" style="62" bestFit="1" customWidth="1"/>
    <col min="7699" max="7702" width="10.109375" style="62" customWidth="1"/>
    <col min="7703" max="7703" width="10.109375" style="62" bestFit="1" customWidth="1"/>
    <col min="7704" max="7922" width="8.88671875" style="62"/>
    <col min="7923" max="7923" width="4.5546875" style="62" bestFit="1" customWidth="1"/>
    <col min="7924" max="7924" width="18.5546875" style="62" customWidth="1"/>
    <col min="7925" max="7925" width="9.33203125" style="62" customWidth="1"/>
    <col min="7926" max="7926" width="10.88671875" style="62" customWidth="1"/>
    <col min="7927" max="7930" width="9.44140625" style="62" customWidth="1"/>
    <col min="7931" max="7932" width="9.88671875" style="62" customWidth="1"/>
    <col min="7933" max="7933" width="8.88671875" style="62" customWidth="1"/>
    <col min="7934" max="7934" width="9.109375" style="62" customWidth="1"/>
    <col min="7935" max="7935" width="11.6640625" style="62" customWidth="1"/>
    <col min="7936" max="7936" width="9.44140625" style="62" customWidth="1"/>
    <col min="7937" max="7937" width="9.5546875" style="62" customWidth="1"/>
    <col min="7938" max="7939" width="9.44140625" style="62" customWidth="1"/>
    <col min="7940" max="7940" width="9.88671875" style="62" customWidth="1"/>
    <col min="7941" max="7941" width="9.5546875" style="62" customWidth="1"/>
    <col min="7942" max="7942" width="8.88671875" style="62" customWidth="1"/>
    <col min="7943" max="7943" width="9.6640625" style="62" customWidth="1"/>
    <col min="7944" max="7948" width="10.109375" style="62" customWidth="1"/>
    <col min="7949" max="7949" width="10.109375" style="62" bestFit="1" customWidth="1"/>
    <col min="7950" max="7953" width="10.109375" style="62" customWidth="1"/>
    <col min="7954" max="7954" width="10.109375" style="62" bestFit="1" customWidth="1"/>
    <col min="7955" max="7958" width="10.109375" style="62" customWidth="1"/>
    <col min="7959" max="7959" width="10.109375" style="62" bestFit="1" customWidth="1"/>
    <col min="7960" max="8178" width="8.88671875" style="62"/>
    <col min="8179" max="8179" width="4.5546875" style="62" bestFit="1" customWidth="1"/>
    <col min="8180" max="8180" width="18.5546875" style="62" customWidth="1"/>
    <col min="8181" max="8181" width="9.33203125" style="62" customWidth="1"/>
    <col min="8182" max="8182" width="10.88671875" style="62" customWidth="1"/>
    <col min="8183" max="8186" width="9.44140625" style="62" customWidth="1"/>
    <col min="8187" max="8188" width="9.88671875" style="62" customWidth="1"/>
    <col min="8189" max="8189" width="8.88671875" style="62" customWidth="1"/>
    <col min="8190" max="8190" width="9.109375" style="62" customWidth="1"/>
    <col min="8191" max="8191" width="11.6640625" style="62" customWidth="1"/>
    <col min="8192" max="8192" width="9.44140625" style="62" customWidth="1"/>
    <col min="8193" max="8193" width="9.5546875" style="62" customWidth="1"/>
    <col min="8194" max="8195" width="9.44140625" style="62" customWidth="1"/>
    <col min="8196" max="8196" width="9.88671875" style="62" customWidth="1"/>
    <col min="8197" max="8197" width="9.5546875" style="62" customWidth="1"/>
    <col min="8198" max="8198" width="8.88671875" style="62" customWidth="1"/>
    <col min="8199" max="8199" width="9.6640625" style="62" customWidth="1"/>
    <col min="8200" max="8204" width="10.109375" style="62" customWidth="1"/>
    <col min="8205" max="8205" width="10.109375" style="62" bestFit="1" customWidth="1"/>
    <col min="8206" max="8209" width="10.109375" style="62" customWidth="1"/>
    <col min="8210" max="8210" width="10.109375" style="62" bestFit="1" customWidth="1"/>
    <col min="8211" max="8214" width="10.109375" style="62" customWidth="1"/>
    <col min="8215" max="8215" width="10.109375" style="62" bestFit="1" customWidth="1"/>
    <col min="8216" max="8434" width="8.88671875" style="62"/>
    <col min="8435" max="8435" width="4.5546875" style="62" bestFit="1" customWidth="1"/>
    <col min="8436" max="8436" width="18.5546875" style="62" customWidth="1"/>
    <col min="8437" max="8437" width="9.33203125" style="62" customWidth="1"/>
    <col min="8438" max="8438" width="10.88671875" style="62" customWidth="1"/>
    <col min="8439" max="8442" width="9.44140625" style="62" customWidth="1"/>
    <col min="8443" max="8444" width="9.88671875" style="62" customWidth="1"/>
    <col min="8445" max="8445" width="8.88671875" style="62" customWidth="1"/>
    <col min="8446" max="8446" width="9.109375" style="62" customWidth="1"/>
    <col min="8447" max="8447" width="11.6640625" style="62" customWidth="1"/>
    <col min="8448" max="8448" width="9.44140625" style="62" customWidth="1"/>
    <col min="8449" max="8449" width="9.5546875" style="62" customWidth="1"/>
    <col min="8450" max="8451" width="9.44140625" style="62" customWidth="1"/>
    <col min="8452" max="8452" width="9.88671875" style="62" customWidth="1"/>
    <col min="8453" max="8453" width="9.5546875" style="62" customWidth="1"/>
    <col min="8454" max="8454" width="8.88671875" style="62" customWidth="1"/>
    <col min="8455" max="8455" width="9.6640625" style="62" customWidth="1"/>
    <col min="8456" max="8460" width="10.109375" style="62" customWidth="1"/>
    <col min="8461" max="8461" width="10.109375" style="62" bestFit="1" customWidth="1"/>
    <col min="8462" max="8465" width="10.109375" style="62" customWidth="1"/>
    <col min="8466" max="8466" width="10.109375" style="62" bestFit="1" customWidth="1"/>
    <col min="8467" max="8470" width="10.109375" style="62" customWidth="1"/>
    <col min="8471" max="8471" width="10.109375" style="62" bestFit="1" customWidth="1"/>
    <col min="8472" max="8690" width="8.88671875" style="62"/>
    <col min="8691" max="8691" width="4.5546875" style="62" bestFit="1" customWidth="1"/>
    <col min="8692" max="8692" width="18.5546875" style="62" customWidth="1"/>
    <col min="8693" max="8693" width="9.33203125" style="62" customWidth="1"/>
    <col min="8694" max="8694" width="10.88671875" style="62" customWidth="1"/>
    <col min="8695" max="8698" width="9.44140625" style="62" customWidth="1"/>
    <col min="8699" max="8700" width="9.88671875" style="62" customWidth="1"/>
    <col min="8701" max="8701" width="8.88671875" style="62" customWidth="1"/>
    <col min="8702" max="8702" width="9.109375" style="62" customWidth="1"/>
    <col min="8703" max="8703" width="11.6640625" style="62" customWidth="1"/>
    <col min="8704" max="8704" width="9.44140625" style="62" customWidth="1"/>
    <col min="8705" max="8705" width="9.5546875" style="62" customWidth="1"/>
    <col min="8706" max="8707" width="9.44140625" style="62" customWidth="1"/>
    <col min="8708" max="8708" width="9.88671875" style="62" customWidth="1"/>
    <col min="8709" max="8709" width="9.5546875" style="62" customWidth="1"/>
    <col min="8710" max="8710" width="8.88671875" style="62" customWidth="1"/>
    <col min="8711" max="8711" width="9.6640625" style="62" customWidth="1"/>
    <col min="8712" max="8716" width="10.109375" style="62" customWidth="1"/>
    <col min="8717" max="8717" width="10.109375" style="62" bestFit="1" customWidth="1"/>
    <col min="8718" max="8721" width="10.109375" style="62" customWidth="1"/>
    <col min="8722" max="8722" width="10.109375" style="62" bestFit="1" customWidth="1"/>
    <col min="8723" max="8726" width="10.109375" style="62" customWidth="1"/>
    <col min="8727" max="8727" width="10.109375" style="62" bestFit="1" customWidth="1"/>
    <col min="8728" max="8946" width="8.88671875" style="62"/>
    <col min="8947" max="8947" width="4.5546875" style="62" bestFit="1" customWidth="1"/>
    <col min="8948" max="8948" width="18.5546875" style="62" customWidth="1"/>
    <col min="8949" max="8949" width="9.33203125" style="62" customWidth="1"/>
    <col min="8950" max="8950" width="10.88671875" style="62" customWidth="1"/>
    <col min="8951" max="8954" width="9.44140625" style="62" customWidth="1"/>
    <col min="8955" max="8956" width="9.88671875" style="62" customWidth="1"/>
    <col min="8957" max="8957" width="8.88671875" style="62" customWidth="1"/>
    <col min="8958" max="8958" width="9.109375" style="62" customWidth="1"/>
    <col min="8959" max="8959" width="11.6640625" style="62" customWidth="1"/>
    <col min="8960" max="8960" width="9.44140625" style="62" customWidth="1"/>
    <col min="8961" max="8961" width="9.5546875" style="62" customWidth="1"/>
    <col min="8962" max="8963" width="9.44140625" style="62" customWidth="1"/>
    <col min="8964" max="8964" width="9.88671875" style="62" customWidth="1"/>
    <col min="8965" max="8965" width="9.5546875" style="62" customWidth="1"/>
    <col min="8966" max="8966" width="8.88671875" style="62" customWidth="1"/>
    <col min="8967" max="8967" width="9.6640625" style="62" customWidth="1"/>
    <col min="8968" max="8972" width="10.109375" style="62" customWidth="1"/>
    <col min="8973" max="8973" width="10.109375" style="62" bestFit="1" customWidth="1"/>
    <col min="8974" max="8977" width="10.109375" style="62" customWidth="1"/>
    <col min="8978" max="8978" width="10.109375" style="62" bestFit="1" customWidth="1"/>
    <col min="8979" max="8982" width="10.109375" style="62" customWidth="1"/>
    <col min="8983" max="8983" width="10.109375" style="62" bestFit="1" customWidth="1"/>
    <col min="8984" max="9202" width="8.88671875" style="62"/>
    <col min="9203" max="9203" width="4.5546875" style="62" bestFit="1" customWidth="1"/>
    <col min="9204" max="9204" width="18.5546875" style="62" customWidth="1"/>
    <col min="9205" max="9205" width="9.33203125" style="62" customWidth="1"/>
    <col min="9206" max="9206" width="10.88671875" style="62" customWidth="1"/>
    <col min="9207" max="9210" width="9.44140625" style="62" customWidth="1"/>
    <col min="9211" max="9212" width="9.88671875" style="62" customWidth="1"/>
    <col min="9213" max="9213" width="8.88671875" style="62" customWidth="1"/>
    <col min="9214" max="9214" width="9.109375" style="62" customWidth="1"/>
    <col min="9215" max="9215" width="11.6640625" style="62" customWidth="1"/>
    <col min="9216" max="9216" width="9.44140625" style="62" customWidth="1"/>
    <col min="9217" max="9217" width="9.5546875" style="62" customWidth="1"/>
    <col min="9218" max="9219" width="9.44140625" style="62" customWidth="1"/>
    <col min="9220" max="9220" width="9.88671875" style="62" customWidth="1"/>
    <col min="9221" max="9221" width="9.5546875" style="62" customWidth="1"/>
    <col min="9222" max="9222" width="8.88671875" style="62" customWidth="1"/>
    <col min="9223" max="9223" width="9.6640625" style="62" customWidth="1"/>
    <col min="9224" max="9228" width="10.109375" style="62" customWidth="1"/>
    <col min="9229" max="9229" width="10.109375" style="62" bestFit="1" customWidth="1"/>
    <col min="9230" max="9233" width="10.109375" style="62" customWidth="1"/>
    <col min="9234" max="9234" width="10.109375" style="62" bestFit="1" customWidth="1"/>
    <col min="9235" max="9238" width="10.109375" style="62" customWidth="1"/>
    <col min="9239" max="9239" width="10.109375" style="62" bestFit="1" customWidth="1"/>
    <col min="9240" max="9458" width="8.88671875" style="62"/>
    <col min="9459" max="9459" width="4.5546875" style="62" bestFit="1" customWidth="1"/>
    <col min="9460" max="9460" width="18.5546875" style="62" customWidth="1"/>
    <col min="9461" max="9461" width="9.33203125" style="62" customWidth="1"/>
    <col min="9462" max="9462" width="10.88671875" style="62" customWidth="1"/>
    <col min="9463" max="9466" width="9.44140625" style="62" customWidth="1"/>
    <col min="9467" max="9468" width="9.88671875" style="62" customWidth="1"/>
    <col min="9469" max="9469" width="8.88671875" style="62" customWidth="1"/>
    <col min="9470" max="9470" width="9.109375" style="62" customWidth="1"/>
    <col min="9471" max="9471" width="11.6640625" style="62" customWidth="1"/>
    <col min="9472" max="9472" width="9.44140625" style="62" customWidth="1"/>
    <col min="9473" max="9473" width="9.5546875" style="62" customWidth="1"/>
    <col min="9474" max="9475" width="9.44140625" style="62" customWidth="1"/>
    <col min="9476" max="9476" width="9.88671875" style="62" customWidth="1"/>
    <col min="9477" max="9477" width="9.5546875" style="62" customWidth="1"/>
    <col min="9478" max="9478" width="8.88671875" style="62" customWidth="1"/>
    <col min="9479" max="9479" width="9.6640625" style="62" customWidth="1"/>
    <col min="9480" max="9484" width="10.109375" style="62" customWidth="1"/>
    <col min="9485" max="9485" width="10.109375" style="62" bestFit="1" customWidth="1"/>
    <col min="9486" max="9489" width="10.109375" style="62" customWidth="1"/>
    <col min="9490" max="9490" width="10.109375" style="62" bestFit="1" customWidth="1"/>
    <col min="9491" max="9494" width="10.109375" style="62" customWidth="1"/>
    <col min="9495" max="9495" width="10.109375" style="62" bestFit="1" customWidth="1"/>
    <col min="9496" max="9714" width="8.88671875" style="62"/>
    <col min="9715" max="9715" width="4.5546875" style="62" bestFit="1" customWidth="1"/>
    <col min="9716" max="9716" width="18.5546875" style="62" customWidth="1"/>
    <col min="9717" max="9717" width="9.33203125" style="62" customWidth="1"/>
    <col min="9718" max="9718" width="10.88671875" style="62" customWidth="1"/>
    <col min="9719" max="9722" width="9.44140625" style="62" customWidth="1"/>
    <col min="9723" max="9724" width="9.88671875" style="62" customWidth="1"/>
    <col min="9725" max="9725" width="8.88671875" style="62" customWidth="1"/>
    <col min="9726" max="9726" width="9.109375" style="62" customWidth="1"/>
    <col min="9727" max="9727" width="11.6640625" style="62" customWidth="1"/>
    <col min="9728" max="9728" width="9.44140625" style="62" customWidth="1"/>
    <col min="9729" max="9729" width="9.5546875" style="62" customWidth="1"/>
    <col min="9730" max="9731" width="9.44140625" style="62" customWidth="1"/>
    <col min="9732" max="9732" width="9.88671875" style="62" customWidth="1"/>
    <col min="9733" max="9733" width="9.5546875" style="62" customWidth="1"/>
    <col min="9734" max="9734" width="8.88671875" style="62" customWidth="1"/>
    <col min="9735" max="9735" width="9.6640625" style="62" customWidth="1"/>
    <col min="9736" max="9740" width="10.109375" style="62" customWidth="1"/>
    <col min="9741" max="9741" width="10.109375" style="62" bestFit="1" customWidth="1"/>
    <col min="9742" max="9745" width="10.109375" style="62" customWidth="1"/>
    <col min="9746" max="9746" width="10.109375" style="62" bestFit="1" customWidth="1"/>
    <col min="9747" max="9750" width="10.109375" style="62" customWidth="1"/>
    <col min="9751" max="9751" width="10.109375" style="62" bestFit="1" customWidth="1"/>
    <col min="9752" max="9970" width="8.88671875" style="62"/>
    <col min="9971" max="9971" width="4.5546875" style="62" bestFit="1" customWidth="1"/>
    <col min="9972" max="9972" width="18.5546875" style="62" customWidth="1"/>
    <col min="9973" max="9973" width="9.33203125" style="62" customWidth="1"/>
    <col min="9974" max="9974" width="10.88671875" style="62" customWidth="1"/>
    <col min="9975" max="9978" width="9.44140625" style="62" customWidth="1"/>
    <col min="9979" max="9980" width="9.88671875" style="62" customWidth="1"/>
    <col min="9981" max="9981" width="8.88671875" style="62" customWidth="1"/>
    <col min="9982" max="9982" width="9.109375" style="62" customWidth="1"/>
    <col min="9983" max="9983" width="11.6640625" style="62" customWidth="1"/>
    <col min="9984" max="9984" width="9.44140625" style="62" customWidth="1"/>
    <col min="9985" max="9985" width="9.5546875" style="62" customWidth="1"/>
    <col min="9986" max="9987" width="9.44140625" style="62" customWidth="1"/>
    <col min="9988" max="9988" width="9.88671875" style="62" customWidth="1"/>
    <col min="9989" max="9989" width="9.5546875" style="62" customWidth="1"/>
    <col min="9990" max="9990" width="8.88671875" style="62" customWidth="1"/>
    <col min="9991" max="9991" width="9.6640625" style="62" customWidth="1"/>
    <col min="9992" max="9996" width="10.109375" style="62" customWidth="1"/>
    <col min="9997" max="9997" width="10.109375" style="62" bestFit="1" customWidth="1"/>
    <col min="9998" max="10001" width="10.109375" style="62" customWidth="1"/>
    <col min="10002" max="10002" width="10.109375" style="62" bestFit="1" customWidth="1"/>
    <col min="10003" max="10006" width="10.109375" style="62" customWidth="1"/>
    <col min="10007" max="10007" width="10.109375" style="62" bestFit="1" customWidth="1"/>
    <col min="10008" max="10226" width="8.88671875" style="62"/>
    <col min="10227" max="10227" width="4.5546875" style="62" bestFit="1" customWidth="1"/>
    <col min="10228" max="10228" width="18.5546875" style="62" customWidth="1"/>
    <col min="10229" max="10229" width="9.33203125" style="62" customWidth="1"/>
    <col min="10230" max="10230" width="10.88671875" style="62" customWidth="1"/>
    <col min="10231" max="10234" width="9.44140625" style="62" customWidth="1"/>
    <col min="10235" max="10236" width="9.88671875" style="62" customWidth="1"/>
    <col min="10237" max="10237" width="8.88671875" style="62" customWidth="1"/>
    <col min="10238" max="10238" width="9.109375" style="62" customWidth="1"/>
    <col min="10239" max="10239" width="11.6640625" style="62" customWidth="1"/>
    <col min="10240" max="10240" width="9.44140625" style="62" customWidth="1"/>
    <col min="10241" max="10241" width="9.5546875" style="62" customWidth="1"/>
    <col min="10242" max="10243" width="9.44140625" style="62" customWidth="1"/>
    <col min="10244" max="10244" width="9.88671875" style="62" customWidth="1"/>
    <col min="10245" max="10245" width="9.5546875" style="62" customWidth="1"/>
    <col min="10246" max="10246" width="8.88671875" style="62" customWidth="1"/>
    <col min="10247" max="10247" width="9.6640625" style="62" customWidth="1"/>
    <col min="10248" max="10252" width="10.109375" style="62" customWidth="1"/>
    <col min="10253" max="10253" width="10.109375" style="62" bestFit="1" customWidth="1"/>
    <col min="10254" max="10257" width="10.109375" style="62" customWidth="1"/>
    <col min="10258" max="10258" width="10.109375" style="62" bestFit="1" customWidth="1"/>
    <col min="10259" max="10262" width="10.109375" style="62" customWidth="1"/>
    <col min="10263" max="10263" width="10.109375" style="62" bestFit="1" customWidth="1"/>
    <col min="10264" max="10482" width="8.88671875" style="62"/>
    <col min="10483" max="10483" width="4.5546875" style="62" bestFit="1" customWidth="1"/>
    <col min="10484" max="10484" width="18.5546875" style="62" customWidth="1"/>
    <col min="10485" max="10485" width="9.33203125" style="62" customWidth="1"/>
    <col min="10486" max="10486" width="10.88671875" style="62" customWidth="1"/>
    <col min="10487" max="10490" width="9.44140625" style="62" customWidth="1"/>
    <col min="10491" max="10492" width="9.88671875" style="62" customWidth="1"/>
    <col min="10493" max="10493" width="8.88671875" style="62" customWidth="1"/>
    <col min="10494" max="10494" width="9.109375" style="62" customWidth="1"/>
    <col min="10495" max="10495" width="11.6640625" style="62" customWidth="1"/>
    <col min="10496" max="10496" width="9.44140625" style="62" customWidth="1"/>
    <col min="10497" max="10497" width="9.5546875" style="62" customWidth="1"/>
    <col min="10498" max="10499" width="9.44140625" style="62" customWidth="1"/>
    <col min="10500" max="10500" width="9.88671875" style="62" customWidth="1"/>
    <col min="10501" max="10501" width="9.5546875" style="62" customWidth="1"/>
    <col min="10502" max="10502" width="8.88671875" style="62" customWidth="1"/>
    <col min="10503" max="10503" width="9.6640625" style="62" customWidth="1"/>
    <col min="10504" max="10508" width="10.109375" style="62" customWidth="1"/>
    <col min="10509" max="10509" width="10.109375" style="62" bestFit="1" customWidth="1"/>
    <col min="10510" max="10513" width="10.109375" style="62" customWidth="1"/>
    <col min="10514" max="10514" width="10.109375" style="62" bestFit="1" customWidth="1"/>
    <col min="10515" max="10518" width="10.109375" style="62" customWidth="1"/>
    <col min="10519" max="10519" width="10.109375" style="62" bestFit="1" customWidth="1"/>
    <col min="10520" max="10738" width="8.88671875" style="62"/>
    <col min="10739" max="10739" width="4.5546875" style="62" bestFit="1" customWidth="1"/>
    <col min="10740" max="10740" width="18.5546875" style="62" customWidth="1"/>
    <col min="10741" max="10741" width="9.33203125" style="62" customWidth="1"/>
    <col min="10742" max="10742" width="10.88671875" style="62" customWidth="1"/>
    <col min="10743" max="10746" width="9.44140625" style="62" customWidth="1"/>
    <col min="10747" max="10748" width="9.88671875" style="62" customWidth="1"/>
    <col min="10749" max="10749" width="8.88671875" style="62" customWidth="1"/>
    <col min="10750" max="10750" width="9.109375" style="62" customWidth="1"/>
    <col min="10751" max="10751" width="11.6640625" style="62" customWidth="1"/>
    <col min="10752" max="10752" width="9.44140625" style="62" customWidth="1"/>
    <col min="10753" max="10753" width="9.5546875" style="62" customWidth="1"/>
    <col min="10754" max="10755" width="9.44140625" style="62" customWidth="1"/>
    <col min="10756" max="10756" width="9.88671875" style="62" customWidth="1"/>
    <col min="10757" max="10757" width="9.5546875" style="62" customWidth="1"/>
    <col min="10758" max="10758" width="8.88671875" style="62" customWidth="1"/>
    <col min="10759" max="10759" width="9.6640625" style="62" customWidth="1"/>
    <col min="10760" max="10764" width="10.109375" style="62" customWidth="1"/>
    <col min="10765" max="10765" width="10.109375" style="62" bestFit="1" customWidth="1"/>
    <col min="10766" max="10769" width="10.109375" style="62" customWidth="1"/>
    <col min="10770" max="10770" width="10.109375" style="62" bestFit="1" customWidth="1"/>
    <col min="10771" max="10774" width="10.109375" style="62" customWidth="1"/>
    <col min="10775" max="10775" width="10.109375" style="62" bestFit="1" customWidth="1"/>
    <col min="10776" max="10994" width="8.88671875" style="62"/>
    <col min="10995" max="10995" width="4.5546875" style="62" bestFit="1" customWidth="1"/>
    <col min="10996" max="10996" width="18.5546875" style="62" customWidth="1"/>
    <col min="10997" max="10997" width="9.33203125" style="62" customWidth="1"/>
    <col min="10998" max="10998" width="10.88671875" style="62" customWidth="1"/>
    <col min="10999" max="11002" width="9.44140625" style="62" customWidth="1"/>
    <col min="11003" max="11004" width="9.88671875" style="62" customWidth="1"/>
    <col min="11005" max="11005" width="8.88671875" style="62" customWidth="1"/>
    <col min="11006" max="11006" width="9.109375" style="62" customWidth="1"/>
    <col min="11007" max="11007" width="11.6640625" style="62" customWidth="1"/>
    <col min="11008" max="11008" width="9.44140625" style="62" customWidth="1"/>
    <col min="11009" max="11009" width="9.5546875" style="62" customWidth="1"/>
    <col min="11010" max="11011" width="9.44140625" style="62" customWidth="1"/>
    <col min="11012" max="11012" width="9.88671875" style="62" customWidth="1"/>
    <col min="11013" max="11013" width="9.5546875" style="62" customWidth="1"/>
    <col min="11014" max="11014" width="8.88671875" style="62" customWidth="1"/>
    <col min="11015" max="11015" width="9.6640625" style="62" customWidth="1"/>
    <col min="11016" max="11020" width="10.109375" style="62" customWidth="1"/>
    <col min="11021" max="11021" width="10.109375" style="62" bestFit="1" customWidth="1"/>
    <col min="11022" max="11025" width="10.109375" style="62" customWidth="1"/>
    <col min="11026" max="11026" width="10.109375" style="62" bestFit="1" customWidth="1"/>
    <col min="11027" max="11030" width="10.109375" style="62" customWidth="1"/>
    <col min="11031" max="11031" width="10.109375" style="62" bestFit="1" customWidth="1"/>
    <col min="11032" max="11250" width="8.88671875" style="62"/>
    <col min="11251" max="11251" width="4.5546875" style="62" bestFit="1" customWidth="1"/>
    <col min="11252" max="11252" width="18.5546875" style="62" customWidth="1"/>
    <col min="11253" max="11253" width="9.33203125" style="62" customWidth="1"/>
    <col min="11254" max="11254" width="10.88671875" style="62" customWidth="1"/>
    <col min="11255" max="11258" width="9.44140625" style="62" customWidth="1"/>
    <col min="11259" max="11260" width="9.88671875" style="62" customWidth="1"/>
    <col min="11261" max="11261" width="8.88671875" style="62" customWidth="1"/>
    <col min="11262" max="11262" width="9.109375" style="62" customWidth="1"/>
    <col min="11263" max="11263" width="11.6640625" style="62" customWidth="1"/>
    <col min="11264" max="11264" width="9.44140625" style="62" customWidth="1"/>
    <col min="11265" max="11265" width="9.5546875" style="62" customWidth="1"/>
    <col min="11266" max="11267" width="9.44140625" style="62" customWidth="1"/>
    <col min="11268" max="11268" width="9.88671875" style="62" customWidth="1"/>
    <col min="11269" max="11269" width="9.5546875" style="62" customWidth="1"/>
    <col min="11270" max="11270" width="8.88671875" style="62" customWidth="1"/>
    <col min="11271" max="11271" width="9.6640625" style="62" customWidth="1"/>
    <col min="11272" max="11276" width="10.109375" style="62" customWidth="1"/>
    <col min="11277" max="11277" width="10.109375" style="62" bestFit="1" customWidth="1"/>
    <col min="11278" max="11281" width="10.109375" style="62" customWidth="1"/>
    <col min="11282" max="11282" width="10.109375" style="62" bestFit="1" customWidth="1"/>
    <col min="11283" max="11286" width="10.109375" style="62" customWidth="1"/>
    <col min="11287" max="11287" width="10.109375" style="62" bestFit="1" customWidth="1"/>
    <col min="11288" max="11506" width="8.88671875" style="62"/>
    <col min="11507" max="11507" width="4.5546875" style="62" bestFit="1" customWidth="1"/>
    <col min="11508" max="11508" width="18.5546875" style="62" customWidth="1"/>
    <col min="11509" max="11509" width="9.33203125" style="62" customWidth="1"/>
    <col min="11510" max="11510" width="10.88671875" style="62" customWidth="1"/>
    <col min="11511" max="11514" width="9.44140625" style="62" customWidth="1"/>
    <col min="11515" max="11516" width="9.88671875" style="62" customWidth="1"/>
    <col min="11517" max="11517" width="8.88671875" style="62" customWidth="1"/>
    <col min="11518" max="11518" width="9.109375" style="62" customWidth="1"/>
    <col min="11519" max="11519" width="11.6640625" style="62" customWidth="1"/>
    <col min="11520" max="11520" width="9.44140625" style="62" customWidth="1"/>
    <col min="11521" max="11521" width="9.5546875" style="62" customWidth="1"/>
    <col min="11522" max="11523" width="9.44140625" style="62" customWidth="1"/>
    <col min="11524" max="11524" width="9.88671875" style="62" customWidth="1"/>
    <col min="11525" max="11525" width="9.5546875" style="62" customWidth="1"/>
    <col min="11526" max="11526" width="8.88671875" style="62" customWidth="1"/>
    <col min="11527" max="11527" width="9.6640625" style="62" customWidth="1"/>
    <col min="11528" max="11532" width="10.109375" style="62" customWidth="1"/>
    <col min="11533" max="11533" width="10.109375" style="62" bestFit="1" customWidth="1"/>
    <col min="11534" max="11537" width="10.109375" style="62" customWidth="1"/>
    <col min="11538" max="11538" width="10.109375" style="62" bestFit="1" customWidth="1"/>
    <col min="11539" max="11542" width="10.109375" style="62" customWidth="1"/>
    <col min="11543" max="11543" width="10.109375" style="62" bestFit="1" customWidth="1"/>
    <col min="11544" max="11762" width="8.88671875" style="62"/>
    <col min="11763" max="11763" width="4.5546875" style="62" bestFit="1" customWidth="1"/>
    <col min="11764" max="11764" width="18.5546875" style="62" customWidth="1"/>
    <col min="11765" max="11765" width="9.33203125" style="62" customWidth="1"/>
    <col min="11766" max="11766" width="10.88671875" style="62" customWidth="1"/>
    <col min="11767" max="11770" width="9.44140625" style="62" customWidth="1"/>
    <col min="11771" max="11772" width="9.88671875" style="62" customWidth="1"/>
    <col min="11773" max="11773" width="8.88671875" style="62" customWidth="1"/>
    <col min="11774" max="11774" width="9.109375" style="62" customWidth="1"/>
    <col min="11775" max="11775" width="11.6640625" style="62" customWidth="1"/>
    <col min="11776" max="11776" width="9.44140625" style="62" customWidth="1"/>
    <col min="11777" max="11777" width="9.5546875" style="62" customWidth="1"/>
    <col min="11778" max="11779" width="9.44140625" style="62" customWidth="1"/>
    <col min="11780" max="11780" width="9.88671875" style="62" customWidth="1"/>
    <col min="11781" max="11781" width="9.5546875" style="62" customWidth="1"/>
    <col min="11782" max="11782" width="8.88671875" style="62" customWidth="1"/>
    <col min="11783" max="11783" width="9.6640625" style="62" customWidth="1"/>
    <col min="11784" max="11788" width="10.109375" style="62" customWidth="1"/>
    <col min="11789" max="11789" width="10.109375" style="62" bestFit="1" customWidth="1"/>
    <col min="11790" max="11793" width="10.109375" style="62" customWidth="1"/>
    <col min="11794" max="11794" width="10.109375" style="62" bestFit="1" customWidth="1"/>
    <col min="11795" max="11798" width="10.109375" style="62" customWidth="1"/>
    <col min="11799" max="11799" width="10.109375" style="62" bestFit="1" customWidth="1"/>
    <col min="11800" max="12018" width="8.88671875" style="62"/>
    <col min="12019" max="12019" width="4.5546875" style="62" bestFit="1" customWidth="1"/>
    <col min="12020" max="12020" width="18.5546875" style="62" customWidth="1"/>
    <col min="12021" max="12021" width="9.33203125" style="62" customWidth="1"/>
    <col min="12022" max="12022" width="10.88671875" style="62" customWidth="1"/>
    <col min="12023" max="12026" width="9.44140625" style="62" customWidth="1"/>
    <col min="12027" max="12028" width="9.88671875" style="62" customWidth="1"/>
    <col min="12029" max="12029" width="8.88671875" style="62" customWidth="1"/>
    <col min="12030" max="12030" width="9.109375" style="62" customWidth="1"/>
    <col min="12031" max="12031" width="11.6640625" style="62" customWidth="1"/>
    <col min="12032" max="12032" width="9.44140625" style="62" customWidth="1"/>
    <col min="12033" max="12033" width="9.5546875" style="62" customWidth="1"/>
    <col min="12034" max="12035" width="9.44140625" style="62" customWidth="1"/>
    <col min="12036" max="12036" width="9.88671875" style="62" customWidth="1"/>
    <col min="12037" max="12037" width="9.5546875" style="62" customWidth="1"/>
    <col min="12038" max="12038" width="8.88671875" style="62" customWidth="1"/>
    <col min="12039" max="12039" width="9.6640625" style="62" customWidth="1"/>
    <col min="12040" max="12044" width="10.109375" style="62" customWidth="1"/>
    <col min="12045" max="12045" width="10.109375" style="62" bestFit="1" customWidth="1"/>
    <col min="12046" max="12049" width="10.109375" style="62" customWidth="1"/>
    <col min="12050" max="12050" width="10.109375" style="62" bestFit="1" customWidth="1"/>
    <col min="12051" max="12054" width="10.109375" style="62" customWidth="1"/>
    <col min="12055" max="12055" width="10.109375" style="62" bestFit="1" customWidth="1"/>
    <col min="12056" max="12274" width="8.88671875" style="62"/>
    <col min="12275" max="12275" width="4.5546875" style="62" bestFit="1" customWidth="1"/>
    <col min="12276" max="12276" width="18.5546875" style="62" customWidth="1"/>
    <col min="12277" max="12277" width="9.33203125" style="62" customWidth="1"/>
    <col min="12278" max="12278" width="10.88671875" style="62" customWidth="1"/>
    <col min="12279" max="12282" width="9.44140625" style="62" customWidth="1"/>
    <col min="12283" max="12284" width="9.88671875" style="62" customWidth="1"/>
    <col min="12285" max="12285" width="8.88671875" style="62" customWidth="1"/>
    <col min="12286" max="12286" width="9.109375" style="62" customWidth="1"/>
    <col min="12287" max="12287" width="11.6640625" style="62" customWidth="1"/>
    <col min="12288" max="12288" width="9.44140625" style="62" customWidth="1"/>
    <col min="12289" max="12289" width="9.5546875" style="62" customWidth="1"/>
    <col min="12290" max="12291" width="9.44140625" style="62" customWidth="1"/>
    <col min="12292" max="12292" width="9.88671875" style="62" customWidth="1"/>
    <col min="12293" max="12293" width="9.5546875" style="62" customWidth="1"/>
    <col min="12294" max="12294" width="8.88671875" style="62" customWidth="1"/>
    <col min="12295" max="12295" width="9.6640625" style="62" customWidth="1"/>
    <col min="12296" max="12300" width="10.109375" style="62" customWidth="1"/>
    <col min="12301" max="12301" width="10.109375" style="62" bestFit="1" customWidth="1"/>
    <col min="12302" max="12305" width="10.109375" style="62" customWidth="1"/>
    <col min="12306" max="12306" width="10.109375" style="62" bestFit="1" customWidth="1"/>
    <col min="12307" max="12310" width="10.109375" style="62" customWidth="1"/>
    <col min="12311" max="12311" width="10.109375" style="62" bestFit="1" customWidth="1"/>
    <col min="12312" max="12530" width="8.88671875" style="62"/>
    <col min="12531" max="12531" width="4.5546875" style="62" bestFit="1" customWidth="1"/>
    <col min="12532" max="12532" width="18.5546875" style="62" customWidth="1"/>
    <col min="12533" max="12533" width="9.33203125" style="62" customWidth="1"/>
    <col min="12534" max="12534" width="10.88671875" style="62" customWidth="1"/>
    <col min="12535" max="12538" width="9.44140625" style="62" customWidth="1"/>
    <col min="12539" max="12540" width="9.88671875" style="62" customWidth="1"/>
    <col min="12541" max="12541" width="8.88671875" style="62" customWidth="1"/>
    <col min="12542" max="12542" width="9.109375" style="62" customWidth="1"/>
    <col min="12543" max="12543" width="11.6640625" style="62" customWidth="1"/>
    <col min="12544" max="12544" width="9.44140625" style="62" customWidth="1"/>
    <col min="12545" max="12545" width="9.5546875" style="62" customWidth="1"/>
    <col min="12546" max="12547" width="9.44140625" style="62" customWidth="1"/>
    <col min="12548" max="12548" width="9.88671875" style="62" customWidth="1"/>
    <col min="12549" max="12549" width="9.5546875" style="62" customWidth="1"/>
    <col min="12550" max="12550" width="8.88671875" style="62" customWidth="1"/>
    <col min="12551" max="12551" width="9.6640625" style="62" customWidth="1"/>
    <col min="12552" max="12556" width="10.109375" style="62" customWidth="1"/>
    <col min="12557" max="12557" width="10.109375" style="62" bestFit="1" customWidth="1"/>
    <col min="12558" max="12561" width="10.109375" style="62" customWidth="1"/>
    <col min="12562" max="12562" width="10.109375" style="62" bestFit="1" customWidth="1"/>
    <col min="12563" max="12566" width="10.109375" style="62" customWidth="1"/>
    <col min="12567" max="12567" width="10.109375" style="62" bestFit="1" customWidth="1"/>
    <col min="12568" max="12786" width="8.88671875" style="62"/>
    <col min="12787" max="12787" width="4.5546875" style="62" bestFit="1" customWidth="1"/>
    <col min="12788" max="12788" width="18.5546875" style="62" customWidth="1"/>
    <col min="12789" max="12789" width="9.33203125" style="62" customWidth="1"/>
    <col min="12790" max="12790" width="10.88671875" style="62" customWidth="1"/>
    <col min="12791" max="12794" width="9.44140625" style="62" customWidth="1"/>
    <col min="12795" max="12796" width="9.88671875" style="62" customWidth="1"/>
    <col min="12797" max="12797" width="8.88671875" style="62" customWidth="1"/>
    <col min="12798" max="12798" width="9.109375" style="62" customWidth="1"/>
    <col min="12799" max="12799" width="11.6640625" style="62" customWidth="1"/>
    <col min="12800" max="12800" width="9.44140625" style="62" customWidth="1"/>
    <col min="12801" max="12801" width="9.5546875" style="62" customWidth="1"/>
    <col min="12802" max="12803" width="9.44140625" style="62" customWidth="1"/>
    <col min="12804" max="12804" width="9.88671875" style="62" customWidth="1"/>
    <col min="12805" max="12805" width="9.5546875" style="62" customWidth="1"/>
    <col min="12806" max="12806" width="8.88671875" style="62" customWidth="1"/>
    <col min="12807" max="12807" width="9.6640625" style="62" customWidth="1"/>
    <col min="12808" max="12812" width="10.109375" style="62" customWidth="1"/>
    <col min="12813" max="12813" width="10.109375" style="62" bestFit="1" customWidth="1"/>
    <col min="12814" max="12817" width="10.109375" style="62" customWidth="1"/>
    <col min="12818" max="12818" width="10.109375" style="62" bestFit="1" customWidth="1"/>
    <col min="12819" max="12822" width="10.109375" style="62" customWidth="1"/>
    <col min="12823" max="12823" width="10.109375" style="62" bestFit="1" customWidth="1"/>
    <col min="12824" max="13042" width="8.88671875" style="62"/>
    <col min="13043" max="13043" width="4.5546875" style="62" bestFit="1" customWidth="1"/>
    <col min="13044" max="13044" width="18.5546875" style="62" customWidth="1"/>
    <col min="13045" max="13045" width="9.33203125" style="62" customWidth="1"/>
    <col min="13046" max="13046" width="10.88671875" style="62" customWidth="1"/>
    <col min="13047" max="13050" width="9.44140625" style="62" customWidth="1"/>
    <col min="13051" max="13052" width="9.88671875" style="62" customWidth="1"/>
    <col min="13053" max="13053" width="8.88671875" style="62" customWidth="1"/>
    <col min="13054" max="13054" width="9.109375" style="62" customWidth="1"/>
    <col min="13055" max="13055" width="11.6640625" style="62" customWidth="1"/>
    <col min="13056" max="13056" width="9.44140625" style="62" customWidth="1"/>
    <col min="13057" max="13057" width="9.5546875" style="62" customWidth="1"/>
    <col min="13058" max="13059" width="9.44140625" style="62" customWidth="1"/>
    <col min="13060" max="13060" width="9.88671875" style="62" customWidth="1"/>
    <col min="13061" max="13061" width="9.5546875" style="62" customWidth="1"/>
    <col min="13062" max="13062" width="8.88671875" style="62" customWidth="1"/>
    <col min="13063" max="13063" width="9.6640625" style="62" customWidth="1"/>
    <col min="13064" max="13068" width="10.109375" style="62" customWidth="1"/>
    <col min="13069" max="13069" width="10.109375" style="62" bestFit="1" customWidth="1"/>
    <col min="13070" max="13073" width="10.109375" style="62" customWidth="1"/>
    <col min="13074" max="13074" width="10.109375" style="62" bestFit="1" customWidth="1"/>
    <col min="13075" max="13078" width="10.109375" style="62" customWidth="1"/>
    <col min="13079" max="13079" width="10.109375" style="62" bestFit="1" customWidth="1"/>
    <col min="13080" max="13298" width="8.88671875" style="62"/>
    <col min="13299" max="13299" width="4.5546875" style="62" bestFit="1" customWidth="1"/>
    <col min="13300" max="13300" width="18.5546875" style="62" customWidth="1"/>
    <col min="13301" max="13301" width="9.33203125" style="62" customWidth="1"/>
    <col min="13302" max="13302" width="10.88671875" style="62" customWidth="1"/>
    <col min="13303" max="13306" width="9.44140625" style="62" customWidth="1"/>
    <col min="13307" max="13308" width="9.88671875" style="62" customWidth="1"/>
    <col min="13309" max="13309" width="8.88671875" style="62" customWidth="1"/>
    <col min="13310" max="13310" width="9.109375" style="62" customWidth="1"/>
    <col min="13311" max="13311" width="11.6640625" style="62" customWidth="1"/>
    <col min="13312" max="13312" width="9.44140625" style="62" customWidth="1"/>
    <col min="13313" max="13313" width="9.5546875" style="62" customWidth="1"/>
    <col min="13314" max="13315" width="9.44140625" style="62" customWidth="1"/>
    <col min="13316" max="13316" width="9.88671875" style="62" customWidth="1"/>
    <col min="13317" max="13317" width="9.5546875" style="62" customWidth="1"/>
    <col min="13318" max="13318" width="8.88671875" style="62" customWidth="1"/>
    <col min="13319" max="13319" width="9.6640625" style="62" customWidth="1"/>
    <col min="13320" max="13324" width="10.109375" style="62" customWidth="1"/>
    <col min="13325" max="13325" width="10.109375" style="62" bestFit="1" customWidth="1"/>
    <col min="13326" max="13329" width="10.109375" style="62" customWidth="1"/>
    <col min="13330" max="13330" width="10.109375" style="62" bestFit="1" customWidth="1"/>
    <col min="13331" max="13334" width="10.109375" style="62" customWidth="1"/>
    <col min="13335" max="13335" width="10.109375" style="62" bestFit="1" customWidth="1"/>
    <col min="13336" max="13554" width="8.88671875" style="62"/>
    <col min="13555" max="13555" width="4.5546875" style="62" bestFit="1" customWidth="1"/>
    <col min="13556" max="13556" width="18.5546875" style="62" customWidth="1"/>
    <col min="13557" max="13557" width="9.33203125" style="62" customWidth="1"/>
    <col min="13558" max="13558" width="10.88671875" style="62" customWidth="1"/>
    <col min="13559" max="13562" width="9.44140625" style="62" customWidth="1"/>
    <col min="13563" max="13564" width="9.88671875" style="62" customWidth="1"/>
    <col min="13565" max="13565" width="8.88671875" style="62" customWidth="1"/>
    <col min="13566" max="13566" width="9.109375" style="62" customWidth="1"/>
    <col min="13567" max="13567" width="11.6640625" style="62" customWidth="1"/>
    <col min="13568" max="13568" width="9.44140625" style="62" customWidth="1"/>
    <col min="13569" max="13569" width="9.5546875" style="62" customWidth="1"/>
    <col min="13570" max="13571" width="9.44140625" style="62" customWidth="1"/>
    <col min="13572" max="13572" width="9.88671875" style="62" customWidth="1"/>
    <col min="13573" max="13573" width="9.5546875" style="62" customWidth="1"/>
    <col min="13574" max="13574" width="8.88671875" style="62" customWidth="1"/>
    <col min="13575" max="13575" width="9.6640625" style="62" customWidth="1"/>
    <col min="13576" max="13580" width="10.109375" style="62" customWidth="1"/>
    <col min="13581" max="13581" width="10.109375" style="62" bestFit="1" customWidth="1"/>
    <col min="13582" max="13585" width="10.109375" style="62" customWidth="1"/>
    <col min="13586" max="13586" width="10.109375" style="62" bestFit="1" customWidth="1"/>
    <col min="13587" max="13590" width="10.109375" style="62" customWidth="1"/>
    <col min="13591" max="13591" width="10.109375" style="62" bestFit="1" customWidth="1"/>
    <col min="13592" max="13810" width="8.88671875" style="62"/>
    <col min="13811" max="13811" width="4.5546875" style="62" bestFit="1" customWidth="1"/>
    <col min="13812" max="13812" width="18.5546875" style="62" customWidth="1"/>
    <col min="13813" max="13813" width="9.33203125" style="62" customWidth="1"/>
    <col min="13814" max="13814" width="10.88671875" style="62" customWidth="1"/>
    <col min="13815" max="13818" width="9.44140625" style="62" customWidth="1"/>
    <col min="13819" max="13820" width="9.88671875" style="62" customWidth="1"/>
    <col min="13821" max="13821" width="8.88671875" style="62" customWidth="1"/>
    <col min="13822" max="13822" width="9.109375" style="62" customWidth="1"/>
    <col min="13823" max="13823" width="11.6640625" style="62" customWidth="1"/>
    <col min="13824" max="13824" width="9.44140625" style="62" customWidth="1"/>
    <col min="13825" max="13825" width="9.5546875" style="62" customWidth="1"/>
    <col min="13826" max="13827" width="9.44140625" style="62" customWidth="1"/>
    <col min="13828" max="13828" width="9.88671875" style="62" customWidth="1"/>
    <col min="13829" max="13829" width="9.5546875" style="62" customWidth="1"/>
    <col min="13830" max="13830" width="8.88671875" style="62" customWidth="1"/>
    <col min="13831" max="13831" width="9.6640625" style="62" customWidth="1"/>
    <col min="13832" max="13836" width="10.109375" style="62" customWidth="1"/>
    <col min="13837" max="13837" width="10.109375" style="62" bestFit="1" customWidth="1"/>
    <col min="13838" max="13841" width="10.109375" style="62" customWidth="1"/>
    <col min="13842" max="13842" width="10.109375" style="62" bestFit="1" customWidth="1"/>
    <col min="13843" max="13846" width="10.109375" style="62" customWidth="1"/>
    <col min="13847" max="13847" width="10.109375" style="62" bestFit="1" customWidth="1"/>
    <col min="13848" max="14066" width="8.88671875" style="62"/>
    <col min="14067" max="14067" width="4.5546875" style="62" bestFit="1" customWidth="1"/>
    <col min="14068" max="14068" width="18.5546875" style="62" customWidth="1"/>
    <col min="14069" max="14069" width="9.33203125" style="62" customWidth="1"/>
    <col min="14070" max="14070" width="10.88671875" style="62" customWidth="1"/>
    <col min="14071" max="14074" width="9.44140625" style="62" customWidth="1"/>
    <col min="14075" max="14076" width="9.88671875" style="62" customWidth="1"/>
    <col min="14077" max="14077" width="8.88671875" style="62" customWidth="1"/>
    <col min="14078" max="14078" width="9.109375" style="62" customWidth="1"/>
    <col min="14079" max="14079" width="11.6640625" style="62" customWidth="1"/>
    <col min="14080" max="14080" width="9.44140625" style="62" customWidth="1"/>
    <col min="14081" max="14081" width="9.5546875" style="62" customWidth="1"/>
    <col min="14082" max="14083" width="9.44140625" style="62" customWidth="1"/>
    <col min="14084" max="14084" width="9.88671875" style="62" customWidth="1"/>
    <col min="14085" max="14085" width="9.5546875" style="62" customWidth="1"/>
    <col min="14086" max="14086" width="8.88671875" style="62" customWidth="1"/>
    <col min="14087" max="14087" width="9.6640625" style="62" customWidth="1"/>
    <col min="14088" max="14092" width="10.109375" style="62" customWidth="1"/>
    <col min="14093" max="14093" width="10.109375" style="62" bestFit="1" customWidth="1"/>
    <col min="14094" max="14097" width="10.109375" style="62" customWidth="1"/>
    <col min="14098" max="14098" width="10.109375" style="62" bestFit="1" customWidth="1"/>
    <col min="14099" max="14102" width="10.109375" style="62" customWidth="1"/>
    <col min="14103" max="14103" width="10.109375" style="62" bestFit="1" customWidth="1"/>
    <col min="14104" max="14322" width="8.88671875" style="62"/>
    <col min="14323" max="14323" width="4.5546875" style="62" bestFit="1" customWidth="1"/>
    <col min="14324" max="14324" width="18.5546875" style="62" customWidth="1"/>
    <col min="14325" max="14325" width="9.33203125" style="62" customWidth="1"/>
    <col min="14326" max="14326" width="10.88671875" style="62" customWidth="1"/>
    <col min="14327" max="14330" width="9.44140625" style="62" customWidth="1"/>
    <col min="14331" max="14332" width="9.88671875" style="62" customWidth="1"/>
    <col min="14333" max="14333" width="8.88671875" style="62" customWidth="1"/>
    <col min="14334" max="14334" width="9.109375" style="62" customWidth="1"/>
    <col min="14335" max="14335" width="11.6640625" style="62" customWidth="1"/>
    <col min="14336" max="14336" width="9.44140625" style="62" customWidth="1"/>
    <col min="14337" max="14337" width="9.5546875" style="62" customWidth="1"/>
    <col min="14338" max="14339" width="9.44140625" style="62" customWidth="1"/>
    <col min="14340" max="14340" width="9.88671875" style="62" customWidth="1"/>
    <col min="14341" max="14341" width="9.5546875" style="62" customWidth="1"/>
    <col min="14342" max="14342" width="8.88671875" style="62" customWidth="1"/>
    <col min="14343" max="14343" width="9.6640625" style="62" customWidth="1"/>
    <col min="14344" max="14348" width="10.109375" style="62" customWidth="1"/>
    <col min="14349" max="14349" width="10.109375" style="62" bestFit="1" customWidth="1"/>
    <col min="14350" max="14353" width="10.109375" style="62" customWidth="1"/>
    <col min="14354" max="14354" width="10.109375" style="62" bestFit="1" customWidth="1"/>
    <col min="14355" max="14358" width="10.109375" style="62" customWidth="1"/>
    <col min="14359" max="14359" width="10.109375" style="62" bestFit="1" customWidth="1"/>
    <col min="14360" max="14578" width="8.88671875" style="62"/>
    <col min="14579" max="14579" width="4.5546875" style="62" bestFit="1" customWidth="1"/>
    <col min="14580" max="14580" width="18.5546875" style="62" customWidth="1"/>
    <col min="14581" max="14581" width="9.33203125" style="62" customWidth="1"/>
    <col min="14582" max="14582" width="10.88671875" style="62" customWidth="1"/>
    <col min="14583" max="14586" width="9.44140625" style="62" customWidth="1"/>
    <col min="14587" max="14588" width="9.88671875" style="62" customWidth="1"/>
    <col min="14589" max="14589" width="8.88671875" style="62" customWidth="1"/>
    <col min="14590" max="14590" width="9.109375" style="62" customWidth="1"/>
    <col min="14591" max="14591" width="11.6640625" style="62" customWidth="1"/>
    <col min="14592" max="14592" width="9.44140625" style="62" customWidth="1"/>
    <col min="14593" max="14593" width="9.5546875" style="62" customWidth="1"/>
    <col min="14594" max="14595" width="9.44140625" style="62" customWidth="1"/>
    <col min="14596" max="14596" width="9.88671875" style="62" customWidth="1"/>
    <col min="14597" max="14597" width="9.5546875" style="62" customWidth="1"/>
    <col min="14598" max="14598" width="8.88671875" style="62" customWidth="1"/>
    <col min="14599" max="14599" width="9.6640625" style="62" customWidth="1"/>
    <col min="14600" max="14604" width="10.109375" style="62" customWidth="1"/>
    <col min="14605" max="14605" width="10.109375" style="62" bestFit="1" customWidth="1"/>
    <col min="14606" max="14609" width="10.109375" style="62" customWidth="1"/>
    <col min="14610" max="14610" width="10.109375" style="62" bestFit="1" customWidth="1"/>
    <col min="14611" max="14614" width="10.109375" style="62" customWidth="1"/>
    <col min="14615" max="14615" width="10.109375" style="62" bestFit="1" customWidth="1"/>
    <col min="14616" max="14834" width="8.88671875" style="62"/>
    <col min="14835" max="14835" width="4.5546875" style="62" bestFit="1" customWidth="1"/>
    <col min="14836" max="14836" width="18.5546875" style="62" customWidth="1"/>
    <col min="14837" max="14837" width="9.33203125" style="62" customWidth="1"/>
    <col min="14838" max="14838" width="10.88671875" style="62" customWidth="1"/>
    <col min="14839" max="14842" width="9.44140625" style="62" customWidth="1"/>
    <col min="14843" max="14844" width="9.88671875" style="62" customWidth="1"/>
    <col min="14845" max="14845" width="8.88671875" style="62" customWidth="1"/>
    <col min="14846" max="14846" width="9.109375" style="62" customWidth="1"/>
    <col min="14847" max="14847" width="11.6640625" style="62" customWidth="1"/>
    <col min="14848" max="14848" width="9.44140625" style="62" customWidth="1"/>
    <col min="14849" max="14849" width="9.5546875" style="62" customWidth="1"/>
    <col min="14850" max="14851" width="9.44140625" style="62" customWidth="1"/>
    <col min="14852" max="14852" width="9.88671875" style="62" customWidth="1"/>
    <col min="14853" max="14853" width="9.5546875" style="62" customWidth="1"/>
    <col min="14854" max="14854" width="8.88671875" style="62" customWidth="1"/>
    <col min="14855" max="14855" width="9.6640625" style="62" customWidth="1"/>
    <col min="14856" max="14860" width="10.109375" style="62" customWidth="1"/>
    <col min="14861" max="14861" width="10.109375" style="62" bestFit="1" customWidth="1"/>
    <col min="14862" max="14865" width="10.109375" style="62" customWidth="1"/>
    <col min="14866" max="14866" width="10.109375" style="62" bestFit="1" customWidth="1"/>
    <col min="14867" max="14870" width="10.109375" style="62" customWidth="1"/>
    <col min="14871" max="14871" width="10.109375" style="62" bestFit="1" customWidth="1"/>
    <col min="14872" max="15090" width="8.88671875" style="62"/>
    <col min="15091" max="15091" width="4.5546875" style="62" bestFit="1" customWidth="1"/>
    <col min="15092" max="15092" width="18.5546875" style="62" customWidth="1"/>
    <col min="15093" max="15093" width="9.33203125" style="62" customWidth="1"/>
    <col min="15094" max="15094" width="10.88671875" style="62" customWidth="1"/>
    <col min="15095" max="15098" width="9.44140625" style="62" customWidth="1"/>
    <col min="15099" max="15100" width="9.88671875" style="62" customWidth="1"/>
    <col min="15101" max="15101" width="8.88671875" style="62" customWidth="1"/>
    <col min="15102" max="15102" width="9.109375" style="62" customWidth="1"/>
    <col min="15103" max="15103" width="11.6640625" style="62" customWidth="1"/>
    <col min="15104" max="15104" width="9.44140625" style="62" customWidth="1"/>
    <col min="15105" max="15105" width="9.5546875" style="62" customWidth="1"/>
    <col min="15106" max="15107" width="9.44140625" style="62" customWidth="1"/>
    <col min="15108" max="15108" width="9.88671875" style="62" customWidth="1"/>
    <col min="15109" max="15109" width="9.5546875" style="62" customWidth="1"/>
    <col min="15110" max="15110" width="8.88671875" style="62" customWidth="1"/>
    <col min="15111" max="15111" width="9.6640625" style="62" customWidth="1"/>
    <col min="15112" max="15116" width="10.109375" style="62" customWidth="1"/>
    <col min="15117" max="15117" width="10.109375" style="62" bestFit="1" customWidth="1"/>
    <col min="15118" max="15121" width="10.109375" style="62" customWidth="1"/>
    <col min="15122" max="15122" width="10.109375" style="62" bestFit="1" customWidth="1"/>
    <col min="15123" max="15126" width="10.109375" style="62" customWidth="1"/>
    <col min="15127" max="15127" width="10.109375" style="62" bestFit="1" customWidth="1"/>
    <col min="15128" max="15346" width="8.88671875" style="62"/>
    <col min="15347" max="15347" width="4.5546875" style="62" bestFit="1" customWidth="1"/>
    <col min="15348" max="15348" width="18.5546875" style="62" customWidth="1"/>
    <col min="15349" max="15349" width="9.33203125" style="62" customWidth="1"/>
    <col min="15350" max="15350" width="10.88671875" style="62" customWidth="1"/>
    <col min="15351" max="15354" width="9.44140625" style="62" customWidth="1"/>
    <col min="15355" max="15356" width="9.88671875" style="62" customWidth="1"/>
    <col min="15357" max="15357" width="8.88671875" style="62" customWidth="1"/>
    <col min="15358" max="15358" width="9.109375" style="62" customWidth="1"/>
    <col min="15359" max="15359" width="11.6640625" style="62" customWidth="1"/>
    <col min="15360" max="15360" width="9.44140625" style="62" customWidth="1"/>
    <col min="15361" max="15361" width="9.5546875" style="62" customWidth="1"/>
    <col min="15362" max="15363" width="9.44140625" style="62" customWidth="1"/>
    <col min="15364" max="15364" width="9.88671875" style="62" customWidth="1"/>
    <col min="15365" max="15365" width="9.5546875" style="62" customWidth="1"/>
    <col min="15366" max="15366" width="8.88671875" style="62" customWidth="1"/>
    <col min="15367" max="15367" width="9.6640625" style="62" customWidth="1"/>
    <col min="15368" max="15372" width="10.109375" style="62" customWidth="1"/>
    <col min="15373" max="15373" width="10.109375" style="62" bestFit="1" customWidth="1"/>
    <col min="15374" max="15377" width="10.109375" style="62" customWidth="1"/>
    <col min="15378" max="15378" width="10.109375" style="62" bestFit="1" customWidth="1"/>
    <col min="15379" max="15382" width="10.109375" style="62" customWidth="1"/>
    <col min="15383" max="15383" width="10.109375" style="62" bestFit="1" customWidth="1"/>
    <col min="15384" max="15602" width="8.88671875" style="62"/>
    <col min="15603" max="15603" width="4.5546875" style="62" bestFit="1" customWidth="1"/>
    <col min="15604" max="15604" width="18.5546875" style="62" customWidth="1"/>
    <col min="15605" max="15605" width="9.33203125" style="62" customWidth="1"/>
    <col min="15606" max="15606" width="10.88671875" style="62" customWidth="1"/>
    <col min="15607" max="15610" width="9.44140625" style="62" customWidth="1"/>
    <col min="15611" max="15612" width="9.88671875" style="62" customWidth="1"/>
    <col min="15613" max="15613" width="8.88671875" style="62" customWidth="1"/>
    <col min="15614" max="15614" width="9.109375" style="62" customWidth="1"/>
    <col min="15615" max="15615" width="11.6640625" style="62" customWidth="1"/>
    <col min="15616" max="15616" width="9.44140625" style="62" customWidth="1"/>
    <col min="15617" max="15617" width="9.5546875" style="62" customWidth="1"/>
    <col min="15618" max="15619" width="9.44140625" style="62" customWidth="1"/>
    <col min="15620" max="15620" width="9.88671875" style="62" customWidth="1"/>
    <col min="15621" max="15621" width="9.5546875" style="62" customWidth="1"/>
    <col min="15622" max="15622" width="8.88671875" style="62" customWidth="1"/>
    <col min="15623" max="15623" width="9.6640625" style="62" customWidth="1"/>
    <col min="15624" max="15628" width="10.109375" style="62" customWidth="1"/>
    <col min="15629" max="15629" width="10.109375" style="62" bestFit="1" customWidth="1"/>
    <col min="15630" max="15633" width="10.109375" style="62" customWidth="1"/>
    <col min="15634" max="15634" width="10.109375" style="62" bestFit="1" customWidth="1"/>
    <col min="15635" max="15638" width="10.109375" style="62" customWidth="1"/>
    <col min="15639" max="15639" width="10.109375" style="62" bestFit="1" customWidth="1"/>
    <col min="15640" max="15858" width="8.88671875" style="62"/>
    <col min="15859" max="15859" width="4.5546875" style="62" bestFit="1" customWidth="1"/>
    <col min="15860" max="15860" width="18.5546875" style="62" customWidth="1"/>
    <col min="15861" max="15861" width="9.33203125" style="62" customWidth="1"/>
    <col min="15862" max="15862" width="10.88671875" style="62" customWidth="1"/>
    <col min="15863" max="15866" width="9.44140625" style="62" customWidth="1"/>
    <col min="15867" max="15868" width="9.88671875" style="62" customWidth="1"/>
    <col min="15869" max="15869" width="8.88671875" style="62" customWidth="1"/>
    <col min="15870" max="15870" width="9.109375" style="62" customWidth="1"/>
    <col min="15871" max="15871" width="11.6640625" style="62" customWidth="1"/>
    <col min="15872" max="15872" width="9.44140625" style="62" customWidth="1"/>
    <col min="15873" max="15873" width="9.5546875" style="62" customWidth="1"/>
    <col min="15874" max="15875" width="9.44140625" style="62" customWidth="1"/>
    <col min="15876" max="15876" width="9.88671875" style="62" customWidth="1"/>
    <col min="15877" max="15877" width="9.5546875" style="62" customWidth="1"/>
    <col min="15878" max="15878" width="8.88671875" style="62" customWidth="1"/>
    <col min="15879" max="15879" width="9.6640625" style="62" customWidth="1"/>
    <col min="15880" max="15884" width="10.109375" style="62" customWidth="1"/>
    <col min="15885" max="15885" width="10.109375" style="62" bestFit="1" customWidth="1"/>
    <col min="15886" max="15889" width="10.109375" style="62" customWidth="1"/>
    <col min="15890" max="15890" width="10.109375" style="62" bestFit="1" customWidth="1"/>
    <col min="15891" max="15894" width="10.109375" style="62" customWidth="1"/>
    <col min="15895" max="15895" width="10.109375" style="62" bestFit="1" customWidth="1"/>
    <col min="15896" max="16114" width="8.88671875" style="62"/>
    <col min="16115" max="16115" width="4.5546875" style="62" bestFit="1" customWidth="1"/>
    <col min="16116" max="16116" width="18.5546875" style="62" customWidth="1"/>
    <col min="16117" max="16117" width="9.33203125" style="62" customWidth="1"/>
    <col min="16118" max="16118" width="10.88671875" style="62" customWidth="1"/>
    <col min="16119" max="16122" width="9.44140625" style="62" customWidth="1"/>
    <col min="16123" max="16124" width="9.88671875" style="62" customWidth="1"/>
    <col min="16125" max="16125" width="8.88671875" style="62" customWidth="1"/>
    <col min="16126" max="16126" width="9.109375" style="62" customWidth="1"/>
    <col min="16127" max="16127" width="11.6640625" style="62" customWidth="1"/>
    <col min="16128" max="16128" width="9.44140625" style="62" customWidth="1"/>
    <col min="16129" max="16129" width="9.5546875" style="62" customWidth="1"/>
    <col min="16130" max="16131" width="9.44140625" style="62" customWidth="1"/>
    <col min="16132" max="16132" width="9.88671875" style="62" customWidth="1"/>
    <col min="16133" max="16133" width="9.5546875" style="62" customWidth="1"/>
    <col min="16134" max="16134" width="8.88671875" style="62" customWidth="1"/>
    <col min="16135" max="16135" width="9.6640625" style="62" customWidth="1"/>
    <col min="16136" max="16140" width="10.109375" style="62" customWidth="1"/>
    <col min="16141" max="16141" width="10.109375" style="62" bestFit="1" customWidth="1"/>
    <col min="16142" max="16145" width="10.109375" style="62" customWidth="1"/>
    <col min="16146" max="16146" width="10.109375" style="62" bestFit="1" customWidth="1"/>
    <col min="16147" max="16150" width="10.109375" style="62" customWidth="1"/>
    <col min="16151" max="16151" width="10.109375" style="62" bestFit="1" customWidth="1"/>
    <col min="16152" max="16384" width="8.88671875" style="62"/>
  </cols>
  <sheetData>
    <row r="1" spans="1:36" x14ac:dyDescent="0.35">
      <c r="A1" s="691" t="s">
        <v>335</v>
      </c>
      <c r="B1" s="691"/>
      <c r="C1" s="572"/>
      <c r="D1" s="572"/>
      <c r="E1" s="572"/>
      <c r="F1" s="572"/>
      <c r="G1" s="572"/>
      <c r="H1" s="572"/>
      <c r="I1" s="572"/>
      <c r="J1" s="572"/>
      <c r="K1" s="572"/>
      <c r="L1" s="572"/>
      <c r="M1" s="572"/>
      <c r="N1" s="572"/>
      <c r="O1" s="572"/>
      <c r="P1" s="572"/>
      <c r="Q1" s="572"/>
      <c r="R1" s="572"/>
      <c r="S1" s="572"/>
      <c r="T1" s="572"/>
      <c r="U1" s="572"/>
      <c r="V1" s="572"/>
      <c r="W1" s="572"/>
      <c r="X1" s="572"/>
      <c r="Y1" s="572"/>
      <c r="Z1" s="572"/>
      <c r="AA1" s="572"/>
      <c r="AB1" s="572"/>
      <c r="AC1" s="572"/>
      <c r="AD1" s="572"/>
      <c r="AE1" s="572"/>
      <c r="AF1" s="694" t="s">
        <v>1051</v>
      </c>
      <c r="AG1" s="694"/>
      <c r="AH1" s="694"/>
      <c r="AI1" s="694"/>
      <c r="AJ1" s="694"/>
    </row>
    <row r="2" spans="1:36" x14ac:dyDescent="0.35">
      <c r="A2" s="531"/>
      <c r="B2" s="546"/>
      <c r="E2" s="540"/>
      <c r="G2" s="540"/>
      <c r="H2" s="540"/>
      <c r="I2" s="540"/>
      <c r="J2" s="540"/>
      <c r="K2" s="540"/>
      <c r="L2" s="540"/>
      <c r="M2" s="540"/>
      <c r="N2" s="540"/>
      <c r="O2" s="540"/>
      <c r="P2" s="540"/>
      <c r="Q2" s="540"/>
      <c r="R2" s="540"/>
      <c r="T2" s="540"/>
      <c r="U2" s="540"/>
      <c r="V2" s="540"/>
      <c r="W2" s="540"/>
      <c r="X2" s="540"/>
      <c r="Y2" s="540"/>
      <c r="Z2" s="540"/>
      <c r="AA2" s="540"/>
      <c r="AB2" s="540"/>
      <c r="AC2" s="540"/>
      <c r="AD2" s="540"/>
      <c r="AE2" s="540"/>
      <c r="AG2" s="540"/>
      <c r="AH2" s="540"/>
      <c r="AI2" s="540"/>
      <c r="AJ2" s="540"/>
    </row>
    <row r="3" spans="1:36" ht="18" customHeight="1" x14ac:dyDescent="0.35">
      <c r="A3" s="691" t="s">
        <v>1052</v>
      </c>
      <c r="B3" s="691"/>
      <c r="C3" s="691"/>
      <c r="D3" s="691"/>
      <c r="E3" s="691"/>
      <c r="F3" s="691"/>
      <c r="G3" s="691"/>
      <c r="H3" s="691"/>
      <c r="I3" s="691"/>
      <c r="J3" s="691"/>
      <c r="K3" s="691"/>
      <c r="L3" s="691"/>
      <c r="M3" s="691"/>
      <c r="N3" s="691"/>
      <c r="O3" s="691"/>
      <c r="P3" s="691"/>
      <c r="Q3" s="691"/>
      <c r="R3" s="691"/>
      <c r="S3" s="691"/>
      <c r="T3" s="691"/>
      <c r="U3" s="691"/>
      <c r="V3" s="691"/>
      <c r="W3" s="691"/>
      <c r="X3" s="691"/>
      <c r="Y3" s="691"/>
      <c r="Z3" s="691"/>
      <c r="AA3" s="691"/>
      <c r="AB3" s="691"/>
      <c r="AC3" s="691"/>
      <c r="AD3" s="691"/>
      <c r="AE3" s="691"/>
      <c r="AF3" s="691"/>
      <c r="AG3" s="691"/>
      <c r="AH3" s="691"/>
      <c r="AI3" s="691"/>
      <c r="AJ3" s="691"/>
    </row>
    <row r="4" spans="1:36" ht="22.95" customHeight="1" x14ac:dyDescent="0.35">
      <c r="A4" s="698" t="s">
        <v>1067</v>
      </c>
      <c r="B4" s="698"/>
      <c r="C4" s="698"/>
      <c r="D4" s="698"/>
      <c r="E4" s="698"/>
      <c r="F4" s="698"/>
      <c r="G4" s="698"/>
      <c r="H4" s="698"/>
      <c r="I4" s="698"/>
      <c r="J4" s="698"/>
      <c r="K4" s="698"/>
      <c r="L4" s="698"/>
      <c r="M4" s="698"/>
      <c r="N4" s="698"/>
      <c r="O4" s="698"/>
      <c r="P4" s="698"/>
      <c r="Q4" s="698"/>
      <c r="R4" s="698"/>
      <c r="S4" s="698"/>
      <c r="T4" s="698"/>
      <c r="U4" s="698"/>
      <c r="V4" s="698"/>
      <c r="W4" s="698"/>
      <c r="X4" s="698"/>
      <c r="Y4" s="698"/>
      <c r="Z4" s="698"/>
      <c r="AA4" s="698"/>
      <c r="AB4" s="698"/>
      <c r="AC4" s="698"/>
      <c r="AD4" s="698"/>
      <c r="AE4" s="698"/>
      <c r="AF4" s="698"/>
      <c r="AG4" s="698"/>
      <c r="AH4" s="698"/>
      <c r="AI4" s="698"/>
      <c r="AJ4" s="698"/>
    </row>
    <row r="6" spans="1:36" s="89" customFormat="1" ht="44.4" customHeight="1" x14ac:dyDescent="0.25">
      <c r="A6" s="692" t="s">
        <v>1041</v>
      </c>
      <c r="B6" s="692" t="s">
        <v>1042</v>
      </c>
      <c r="C6" s="692" t="s">
        <v>1030</v>
      </c>
      <c r="D6" s="696" t="s">
        <v>1040</v>
      </c>
      <c r="E6" s="697"/>
      <c r="F6" s="695" t="s">
        <v>1007</v>
      </c>
      <c r="G6" s="696"/>
      <c r="H6" s="696"/>
      <c r="I6" s="696"/>
      <c r="J6" s="696"/>
      <c r="K6" s="696"/>
      <c r="L6" s="696"/>
      <c r="M6" s="696"/>
      <c r="N6" s="696"/>
      <c r="O6" s="696"/>
      <c r="P6" s="696"/>
      <c r="Q6" s="696"/>
      <c r="R6" s="697"/>
      <c r="S6" s="695" t="s">
        <v>1008</v>
      </c>
      <c r="T6" s="696"/>
      <c r="U6" s="696"/>
      <c r="V6" s="696"/>
      <c r="W6" s="696"/>
      <c r="X6" s="696"/>
      <c r="Y6" s="696"/>
      <c r="Z6" s="696"/>
      <c r="AA6" s="696"/>
      <c r="AB6" s="696"/>
      <c r="AC6" s="696"/>
      <c r="AD6" s="696"/>
      <c r="AE6" s="697"/>
      <c r="AF6" s="695" t="s">
        <v>697</v>
      </c>
      <c r="AG6" s="696"/>
      <c r="AH6" s="696"/>
      <c r="AI6" s="697"/>
      <c r="AJ6" s="692" t="s">
        <v>692</v>
      </c>
    </row>
    <row r="7" spans="1:36" s="89" customFormat="1" ht="109.2" customHeight="1" x14ac:dyDescent="0.25">
      <c r="A7" s="693"/>
      <c r="B7" s="693"/>
      <c r="C7" s="693"/>
      <c r="D7" s="577" t="s">
        <v>707</v>
      </c>
      <c r="E7" s="576" t="s">
        <v>1039</v>
      </c>
      <c r="F7" s="576" t="s">
        <v>707</v>
      </c>
      <c r="G7" s="576" t="s">
        <v>68</v>
      </c>
      <c r="H7" s="576" t="s">
        <v>997</v>
      </c>
      <c r="I7" s="576" t="s">
        <v>998</v>
      </c>
      <c r="J7" s="576" t="s">
        <v>999</v>
      </c>
      <c r="K7" s="576" t="s">
        <v>159</v>
      </c>
      <c r="L7" s="576" t="s">
        <v>1000</v>
      </c>
      <c r="M7" s="576" t="s">
        <v>1001</v>
      </c>
      <c r="N7" s="576" t="s">
        <v>1002</v>
      </c>
      <c r="O7" s="576" t="s">
        <v>1003</v>
      </c>
      <c r="P7" s="576" t="s">
        <v>197</v>
      </c>
      <c r="Q7" s="576" t="s">
        <v>1004</v>
      </c>
      <c r="R7" s="576" t="s">
        <v>1053</v>
      </c>
      <c r="S7" s="576" t="s">
        <v>707</v>
      </c>
      <c r="T7" s="576" t="s">
        <v>469</v>
      </c>
      <c r="U7" s="576" t="s">
        <v>1009</v>
      </c>
      <c r="V7" s="576" t="s">
        <v>210</v>
      </c>
      <c r="W7" s="576" t="s">
        <v>867</v>
      </c>
      <c r="X7" s="576" t="s">
        <v>377</v>
      </c>
      <c r="Y7" s="576" t="s">
        <v>868</v>
      </c>
      <c r="Z7" s="576" t="s">
        <v>807</v>
      </c>
      <c r="AA7" s="576" t="s">
        <v>1012</v>
      </c>
      <c r="AB7" s="576" t="s">
        <v>726</v>
      </c>
      <c r="AC7" s="576" t="s">
        <v>1011</v>
      </c>
      <c r="AD7" s="576" t="s">
        <v>744</v>
      </c>
      <c r="AE7" s="576" t="s">
        <v>763</v>
      </c>
      <c r="AF7" s="576" t="s">
        <v>707</v>
      </c>
      <c r="AG7" s="576" t="s">
        <v>601</v>
      </c>
      <c r="AH7" s="576" t="s">
        <v>43</v>
      </c>
      <c r="AI7" s="576" t="s">
        <v>1010</v>
      </c>
      <c r="AJ7" s="693"/>
    </row>
    <row r="8" spans="1:36" s="548" customFormat="1" ht="40.950000000000003" customHeight="1" x14ac:dyDescent="0.2">
      <c r="A8" s="547">
        <v>1</v>
      </c>
      <c r="B8" s="547">
        <v>2</v>
      </c>
      <c r="C8" s="553" t="s">
        <v>1032</v>
      </c>
      <c r="D8" s="553" t="s">
        <v>1031</v>
      </c>
      <c r="E8" s="547">
        <v>5</v>
      </c>
      <c r="F8" s="553" t="s">
        <v>1057</v>
      </c>
      <c r="G8" s="547">
        <v>7</v>
      </c>
      <c r="H8" s="547">
        <v>8</v>
      </c>
      <c r="I8" s="547">
        <v>9</v>
      </c>
      <c r="J8" s="547">
        <v>10</v>
      </c>
      <c r="K8" s="547">
        <v>11</v>
      </c>
      <c r="L8" s="547"/>
      <c r="M8" s="547">
        <v>12</v>
      </c>
      <c r="N8" s="547">
        <v>13</v>
      </c>
      <c r="O8" s="547">
        <v>14</v>
      </c>
      <c r="P8" s="547">
        <v>15</v>
      </c>
      <c r="Q8" s="547">
        <v>16</v>
      </c>
      <c r="R8" s="547">
        <v>17</v>
      </c>
      <c r="S8" s="547" t="s">
        <v>1058</v>
      </c>
      <c r="T8" s="547">
        <v>19</v>
      </c>
      <c r="U8" s="547">
        <v>20</v>
      </c>
      <c r="V8" s="547">
        <v>21</v>
      </c>
      <c r="W8" s="547">
        <v>22</v>
      </c>
      <c r="X8" s="547">
        <v>23</v>
      </c>
      <c r="Y8" s="547">
        <v>24</v>
      </c>
      <c r="Z8" s="547">
        <v>25</v>
      </c>
      <c r="AA8" s="547">
        <v>26</v>
      </c>
      <c r="AB8" s="547">
        <v>27</v>
      </c>
      <c r="AC8" s="547">
        <v>28</v>
      </c>
      <c r="AD8" s="547">
        <v>29</v>
      </c>
      <c r="AE8" s="547"/>
      <c r="AF8" s="547" t="s">
        <v>1059</v>
      </c>
      <c r="AG8" s="547">
        <v>31</v>
      </c>
      <c r="AH8" s="547">
        <v>32</v>
      </c>
      <c r="AI8" s="547">
        <v>33</v>
      </c>
      <c r="AJ8" s="547">
        <v>34</v>
      </c>
    </row>
    <row r="9" spans="1:36" s="116" customFormat="1" ht="13.2" x14ac:dyDescent="0.25">
      <c r="A9" s="391"/>
      <c r="B9" s="554" t="s">
        <v>1033</v>
      </c>
      <c r="C9" s="555">
        <f>D9+F9+S9+AF9</f>
        <v>742</v>
      </c>
      <c r="D9" s="555">
        <f>E9</f>
        <v>2</v>
      </c>
      <c r="E9" s="555">
        <f t="shared" ref="E9:AF9" si="0">E10+E11</f>
        <v>2</v>
      </c>
      <c r="F9" s="555">
        <f>F10+F11</f>
        <v>227</v>
      </c>
      <c r="G9" s="555">
        <f t="shared" si="0"/>
        <v>121</v>
      </c>
      <c r="H9" s="555">
        <f t="shared" si="0"/>
        <v>6</v>
      </c>
      <c r="I9" s="555">
        <f t="shared" si="0"/>
        <v>17</v>
      </c>
      <c r="J9" s="555">
        <f t="shared" si="0"/>
        <v>7</v>
      </c>
      <c r="K9" s="555">
        <f t="shared" si="0"/>
        <v>15</v>
      </c>
      <c r="L9" s="555">
        <f t="shared" si="0"/>
        <v>0</v>
      </c>
      <c r="M9" s="555">
        <f t="shared" si="0"/>
        <v>2</v>
      </c>
      <c r="N9" s="555">
        <f t="shared" si="0"/>
        <v>4</v>
      </c>
      <c r="O9" s="555">
        <f t="shared" si="0"/>
        <v>13</v>
      </c>
      <c r="P9" s="555">
        <f t="shared" si="0"/>
        <v>26</v>
      </c>
      <c r="Q9" s="555">
        <f t="shared" si="0"/>
        <v>14</v>
      </c>
      <c r="R9" s="555">
        <f t="shared" si="0"/>
        <v>2</v>
      </c>
      <c r="S9" s="555">
        <f t="shared" si="0"/>
        <v>505</v>
      </c>
      <c r="T9" s="555">
        <f t="shared" si="0"/>
        <v>41</v>
      </c>
      <c r="U9" s="555">
        <f t="shared" si="0"/>
        <v>2</v>
      </c>
      <c r="V9" s="555">
        <f t="shared" si="0"/>
        <v>337</v>
      </c>
      <c r="W9" s="555">
        <f t="shared" si="0"/>
        <v>5</v>
      </c>
      <c r="X9" s="555">
        <f t="shared" si="0"/>
        <v>54</v>
      </c>
      <c r="Y9" s="555">
        <f t="shared" si="0"/>
        <v>14</v>
      </c>
      <c r="Z9" s="555">
        <f t="shared" si="0"/>
        <v>19</v>
      </c>
      <c r="AA9" s="555">
        <f t="shared" si="0"/>
        <v>3</v>
      </c>
      <c r="AB9" s="555">
        <f t="shared" si="0"/>
        <v>9</v>
      </c>
      <c r="AC9" s="555">
        <f t="shared" si="0"/>
        <v>20</v>
      </c>
      <c r="AD9" s="555">
        <f t="shared" si="0"/>
        <v>1</v>
      </c>
      <c r="AE9" s="555">
        <f t="shared" si="0"/>
        <v>0</v>
      </c>
      <c r="AF9" s="555">
        <f t="shared" si="0"/>
        <v>8</v>
      </c>
      <c r="AG9" s="555">
        <f t="shared" ref="AG9:AI9" si="1">AG10+AG11</f>
        <v>1</v>
      </c>
      <c r="AH9" s="555">
        <f t="shared" si="1"/>
        <v>7</v>
      </c>
      <c r="AI9" s="555">
        <f t="shared" si="1"/>
        <v>0</v>
      </c>
      <c r="AJ9" s="555"/>
    </row>
    <row r="10" spans="1:36" s="89" customFormat="1" ht="26.4" x14ac:dyDescent="0.25">
      <c r="A10" s="393"/>
      <c r="B10" s="556" t="s">
        <v>1013</v>
      </c>
      <c r="C10" s="555">
        <f>D10+F10+S10+AF10</f>
        <v>232</v>
      </c>
      <c r="D10" s="557">
        <f>E10</f>
        <v>0</v>
      </c>
      <c r="E10" s="557">
        <f>E14+E54+E78+E186</f>
        <v>0</v>
      </c>
      <c r="F10" s="557">
        <f>G10+H10+I10+J10+K10+L10+M10+N10+O10+P10+Q10+R10</f>
        <v>197</v>
      </c>
      <c r="G10" s="557">
        <f>G14+G54+G78+G186</f>
        <v>117</v>
      </c>
      <c r="H10" s="557">
        <f t="shared" ref="H10:R11" si="2">H14+H54+H78+H186</f>
        <v>5</v>
      </c>
      <c r="I10" s="557">
        <f t="shared" si="2"/>
        <v>17</v>
      </c>
      <c r="J10" s="557">
        <f t="shared" si="2"/>
        <v>7</v>
      </c>
      <c r="K10" s="557">
        <f t="shared" si="2"/>
        <v>14</v>
      </c>
      <c r="L10" s="557">
        <f t="shared" si="2"/>
        <v>0</v>
      </c>
      <c r="M10" s="557">
        <f t="shared" si="2"/>
        <v>2</v>
      </c>
      <c r="N10" s="557">
        <f t="shared" si="2"/>
        <v>4</v>
      </c>
      <c r="O10" s="557">
        <f t="shared" si="2"/>
        <v>6</v>
      </c>
      <c r="P10" s="557">
        <f t="shared" si="2"/>
        <v>14</v>
      </c>
      <c r="Q10" s="557">
        <f t="shared" si="2"/>
        <v>11</v>
      </c>
      <c r="R10" s="557">
        <f t="shared" si="2"/>
        <v>0</v>
      </c>
      <c r="S10" s="557">
        <f>T10+U10+V10+W10+X10+Y10+Z10+AA10+AB10+AC10+AD10+AE10</f>
        <v>35</v>
      </c>
      <c r="T10" s="557">
        <f t="shared" ref="T10:AE10" si="3">T14+T54+T78+T186</f>
        <v>2</v>
      </c>
      <c r="U10" s="557">
        <f t="shared" si="3"/>
        <v>1</v>
      </c>
      <c r="V10" s="557">
        <f t="shared" si="3"/>
        <v>23</v>
      </c>
      <c r="W10" s="557">
        <f t="shared" si="3"/>
        <v>2</v>
      </c>
      <c r="X10" s="557">
        <f t="shared" si="3"/>
        <v>3</v>
      </c>
      <c r="Y10" s="557">
        <f t="shared" si="3"/>
        <v>1</v>
      </c>
      <c r="Z10" s="557">
        <f t="shared" si="3"/>
        <v>0</v>
      </c>
      <c r="AA10" s="557">
        <f t="shared" si="3"/>
        <v>1</v>
      </c>
      <c r="AB10" s="557">
        <f t="shared" si="3"/>
        <v>0</v>
      </c>
      <c r="AC10" s="557">
        <f t="shared" si="3"/>
        <v>2</v>
      </c>
      <c r="AD10" s="557">
        <f t="shared" si="3"/>
        <v>0</v>
      </c>
      <c r="AE10" s="557">
        <f t="shared" si="3"/>
        <v>0</v>
      </c>
      <c r="AF10" s="557">
        <f>AG10+AH10+AI10</f>
        <v>0</v>
      </c>
      <c r="AG10" s="557">
        <f t="shared" ref="AG10:AI10" si="4">AG14+AG54+AG78+AG186</f>
        <v>0</v>
      </c>
      <c r="AH10" s="557">
        <f t="shared" si="4"/>
        <v>0</v>
      </c>
      <c r="AI10" s="557">
        <f t="shared" si="4"/>
        <v>0</v>
      </c>
      <c r="AJ10" s="557"/>
    </row>
    <row r="11" spans="1:36" s="89" customFormat="1" ht="26.4" x14ac:dyDescent="0.25">
      <c r="A11" s="393"/>
      <c r="B11" s="556" t="s">
        <v>1014</v>
      </c>
      <c r="C11" s="555">
        <f>D11+F11+S11+AF11</f>
        <v>510</v>
      </c>
      <c r="D11" s="557">
        <f>E11</f>
        <v>2</v>
      </c>
      <c r="E11" s="557">
        <f>E15+E55+E79+E187</f>
        <v>2</v>
      </c>
      <c r="F11" s="557">
        <f>G11+H11+I11+J11+K11+L11+M11+N11+O11+P11+Q11+R11</f>
        <v>30</v>
      </c>
      <c r="G11" s="557">
        <f>G15+G55+G79+G187</f>
        <v>4</v>
      </c>
      <c r="H11" s="557">
        <f t="shared" si="2"/>
        <v>1</v>
      </c>
      <c r="I11" s="557">
        <f t="shared" si="2"/>
        <v>0</v>
      </c>
      <c r="J11" s="557">
        <f t="shared" si="2"/>
        <v>0</v>
      </c>
      <c r="K11" s="557">
        <f t="shared" si="2"/>
        <v>1</v>
      </c>
      <c r="L11" s="557">
        <f t="shared" si="2"/>
        <v>0</v>
      </c>
      <c r="M11" s="557">
        <f t="shared" si="2"/>
        <v>0</v>
      </c>
      <c r="N11" s="557">
        <f t="shared" si="2"/>
        <v>0</v>
      </c>
      <c r="O11" s="557">
        <f t="shared" si="2"/>
        <v>7</v>
      </c>
      <c r="P11" s="557">
        <f t="shared" si="2"/>
        <v>12</v>
      </c>
      <c r="Q11" s="557">
        <f t="shared" si="2"/>
        <v>3</v>
      </c>
      <c r="R11" s="557">
        <f t="shared" si="2"/>
        <v>2</v>
      </c>
      <c r="S11" s="557">
        <f>T11+U11+V11+W11+X11+Y11+Z11+AA11+AB11+AC11+AD11+AE11</f>
        <v>470</v>
      </c>
      <c r="T11" s="557">
        <f t="shared" ref="T11:AE11" si="5">T15+T55+T79+T187</f>
        <v>39</v>
      </c>
      <c r="U11" s="557">
        <f t="shared" si="5"/>
        <v>1</v>
      </c>
      <c r="V11" s="557">
        <f t="shared" si="5"/>
        <v>314</v>
      </c>
      <c r="W11" s="557">
        <f t="shared" si="5"/>
        <v>3</v>
      </c>
      <c r="X11" s="557">
        <f t="shared" si="5"/>
        <v>51</v>
      </c>
      <c r="Y11" s="557">
        <f t="shared" si="5"/>
        <v>13</v>
      </c>
      <c r="Z11" s="557">
        <f t="shared" si="5"/>
        <v>19</v>
      </c>
      <c r="AA11" s="557">
        <f t="shared" si="5"/>
        <v>2</v>
      </c>
      <c r="AB11" s="557">
        <f t="shared" si="5"/>
        <v>9</v>
      </c>
      <c r="AC11" s="557">
        <f t="shared" si="5"/>
        <v>18</v>
      </c>
      <c r="AD11" s="557">
        <f t="shared" si="5"/>
        <v>1</v>
      </c>
      <c r="AE11" s="557">
        <f t="shared" si="5"/>
        <v>0</v>
      </c>
      <c r="AF11" s="557">
        <f>AG11+AH11+AI11</f>
        <v>8</v>
      </c>
      <c r="AG11" s="557">
        <f t="shared" ref="AG11:AI11" si="6">AG15+AG55+AG79+AG187</f>
        <v>1</v>
      </c>
      <c r="AH11" s="557">
        <f t="shared" si="6"/>
        <v>7</v>
      </c>
      <c r="AI11" s="557">
        <f t="shared" si="6"/>
        <v>0</v>
      </c>
      <c r="AJ11" s="557"/>
    </row>
    <row r="12" spans="1:36" s="116" customFormat="1" ht="32.4" customHeight="1" x14ac:dyDescent="0.25">
      <c r="A12" s="558" t="s">
        <v>758</v>
      </c>
      <c r="B12" s="559" t="s">
        <v>759</v>
      </c>
      <c r="C12" s="560"/>
      <c r="D12" s="560"/>
      <c r="E12" s="560"/>
      <c r="F12" s="560"/>
      <c r="G12" s="560"/>
      <c r="H12" s="560"/>
      <c r="I12" s="560"/>
      <c r="J12" s="560"/>
      <c r="K12" s="560"/>
      <c r="L12" s="560"/>
      <c r="M12" s="560"/>
      <c r="N12" s="560"/>
      <c r="O12" s="560"/>
      <c r="P12" s="560"/>
      <c r="Q12" s="560"/>
      <c r="R12" s="560"/>
      <c r="S12" s="560"/>
      <c r="T12" s="560"/>
      <c r="U12" s="560"/>
      <c r="V12" s="560"/>
      <c r="W12" s="560"/>
      <c r="X12" s="560"/>
      <c r="Y12" s="560"/>
      <c r="Z12" s="560"/>
      <c r="AA12" s="560"/>
      <c r="AB12" s="560"/>
      <c r="AC12" s="560"/>
      <c r="AD12" s="560"/>
      <c r="AE12" s="560"/>
      <c r="AF12" s="560"/>
      <c r="AG12" s="560"/>
      <c r="AH12" s="560"/>
      <c r="AI12" s="560"/>
      <c r="AJ12" s="560"/>
    </row>
    <row r="13" spans="1:36" s="116" customFormat="1" ht="13.2" x14ac:dyDescent="0.25">
      <c r="A13" s="558"/>
      <c r="B13" s="559" t="s">
        <v>1034</v>
      </c>
      <c r="C13" s="560">
        <f>D13+F13+S13+AF13</f>
        <v>148</v>
      </c>
      <c r="D13" s="560"/>
      <c r="E13" s="560"/>
      <c r="F13" s="560">
        <f>F14+F15</f>
        <v>35</v>
      </c>
      <c r="G13" s="560">
        <f t="shared" ref="G13:AF13" si="7">G14+G15</f>
        <v>24</v>
      </c>
      <c r="H13" s="560">
        <f t="shared" si="7"/>
        <v>0</v>
      </c>
      <c r="I13" s="560">
        <f t="shared" si="7"/>
        <v>4</v>
      </c>
      <c r="J13" s="560">
        <f t="shared" si="7"/>
        <v>0</v>
      </c>
      <c r="K13" s="560">
        <f t="shared" si="7"/>
        <v>4</v>
      </c>
      <c r="L13" s="560">
        <f t="shared" si="7"/>
        <v>0</v>
      </c>
      <c r="M13" s="560">
        <f t="shared" si="7"/>
        <v>1</v>
      </c>
      <c r="N13" s="560">
        <f t="shared" si="7"/>
        <v>0</v>
      </c>
      <c r="O13" s="560">
        <f t="shared" si="7"/>
        <v>0</v>
      </c>
      <c r="P13" s="560">
        <f t="shared" si="7"/>
        <v>1</v>
      </c>
      <c r="Q13" s="560">
        <f t="shared" si="7"/>
        <v>1</v>
      </c>
      <c r="R13" s="560"/>
      <c r="S13" s="560">
        <f t="shared" si="7"/>
        <v>108</v>
      </c>
      <c r="T13" s="560">
        <f t="shared" si="7"/>
        <v>5</v>
      </c>
      <c r="U13" s="560">
        <f t="shared" si="7"/>
        <v>0</v>
      </c>
      <c r="V13" s="560">
        <f t="shared" si="7"/>
        <v>90</v>
      </c>
      <c r="W13" s="560">
        <f t="shared" si="7"/>
        <v>0</v>
      </c>
      <c r="X13" s="560">
        <f t="shared" si="7"/>
        <v>10</v>
      </c>
      <c r="Y13" s="560">
        <f t="shared" si="7"/>
        <v>0</v>
      </c>
      <c r="Z13" s="560">
        <f t="shared" si="7"/>
        <v>0</v>
      </c>
      <c r="AA13" s="560">
        <f t="shared" si="7"/>
        <v>1</v>
      </c>
      <c r="AB13" s="560">
        <f t="shared" si="7"/>
        <v>1</v>
      </c>
      <c r="AC13" s="560">
        <f t="shared" si="7"/>
        <v>1</v>
      </c>
      <c r="AD13" s="560">
        <f t="shared" si="7"/>
        <v>0</v>
      </c>
      <c r="AE13" s="560">
        <f t="shared" si="7"/>
        <v>0</v>
      </c>
      <c r="AF13" s="560">
        <f t="shared" si="7"/>
        <v>5</v>
      </c>
      <c r="AG13" s="560">
        <f t="shared" ref="AG13:AI13" si="8">AG14+AG15</f>
        <v>1</v>
      </c>
      <c r="AH13" s="560">
        <f t="shared" si="8"/>
        <v>4</v>
      </c>
      <c r="AI13" s="560">
        <f t="shared" si="8"/>
        <v>0</v>
      </c>
      <c r="AJ13" s="560"/>
    </row>
    <row r="14" spans="1:36" s="89" customFormat="1" ht="26.4" x14ac:dyDescent="0.25">
      <c r="A14" s="561"/>
      <c r="B14" s="562" t="s">
        <v>1013</v>
      </c>
      <c r="C14" s="563">
        <f>D14+F14+S14+AF14</f>
        <v>38</v>
      </c>
      <c r="D14" s="563"/>
      <c r="E14" s="563"/>
      <c r="F14" s="563">
        <f>G14+H14+I14+J14+K14+L14+M14+N14+O14+P14+Q14</f>
        <v>34</v>
      </c>
      <c r="G14" s="563">
        <f>G18+G22+G26+G34+G30+G38+G42+G46+G50</f>
        <v>23</v>
      </c>
      <c r="H14" s="563">
        <f t="shared" ref="H14:Q15" si="9">H18+H22+H26+H34+H30+H38+H42+H46+H50</f>
        <v>0</v>
      </c>
      <c r="I14" s="563">
        <f t="shared" si="9"/>
        <v>4</v>
      </c>
      <c r="J14" s="563">
        <f t="shared" si="9"/>
        <v>0</v>
      </c>
      <c r="K14" s="563">
        <f t="shared" si="9"/>
        <v>4</v>
      </c>
      <c r="L14" s="563">
        <f t="shared" si="9"/>
        <v>0</v>
      </c>
      <c r="M14" s="563">
        <f t="shared" si="9"/>
        <v>1</v>
      </c>
      <c r="N14" s="563">
        <f t="shared" si="9"/>
        <v>0</v>
      </c>
      <c r="O14" s="563">
        <f t="shared" si="9"/>
        <v>0</v>
      </c>
      <c r="P14" s="563">
        <f t="shared" si="9"/>
        <v>1</v>
      </c>
      <c r="Q14" s="563">
        <f t="shared" si="9"/>
        <v>1</v>
      </c>
      <c r="R14" s="563"/>
      <c r="S14" s="563">
        <f>T14+U14+V14+W14+X14+Y14+Z14+AA14+AB14+AC14+AD14+AE14</f>
        <v>4</v>
      </c>
      <c r="T14" s="563">
        <f t="shared" ref="T14:AH14" si="10">T18+T22+T26+T34+T30+T38+T42+T46+T50</f>
        <v>0</v>
      </c>
      <c r="U14" s="563">
        <f t="shared" si="10"/>
        <v>0</v>
      </c>
      <c r="V14" s="563">
        <f t="shared" si="10"/>
        <v>2</v>
      </c>
      <c r="W14" s="563">
        <f t="shared" si="10"/>
        <v>0</v>
      </c>
      <c r="X14" s="563">
        <f t="shared" si="10"/>
        <v>1</v>
      </c>
      <c r="Y14" s="563">
        <f t="shared" si="10"/>
        <v>0</v>
      </c>
      <c r="Z14" s="563">
        <f t="shared" si="10"/>
        <v>0</v>
      </c>
      <c r="AA14" s="563">
        <f t="shared" si="10"/>
        <v>1</v>
      </c>
      <c r="AB14" s="563">
        <f t="shared" si="10"/>
        <v>0</v>
      </c>
      <c r="AC14" s="563">
        <f t="shared" si="10"/>
        <v>0</v>
      </c>
      <c r="AD14" s="563">
        <f t="shared" si="10"/>
        <v>0</v>
      </c>
      <c r="AE14" s="563">
        <f t="shared" si="10"/>
        <v>0</v>
      </c>
      <c r="AF14" s="563">
        <f>AG14+AH14+AI14</f>
        <v>0</v>
      </c>
      <c r="AG14" s="563">
        <f t="shared" si="10"/>
        <v>0</v>
      </c>
      <c r="AH14" s="563">
        <f t="shared" si="10"/>
        <v>0</v>
      </c>
      <c r="AI14" s="563">
        <f t="shared" ref="AI14" si="11">AI18+AI22+AI26+AI34+AI30+AI38+AI42+AI46+AI50</f>
        <v>0</v>
      </c>
      <c r="AJ14" s="563"/>
    </row>
    <row r="15" spans="1:36" s="89" customFormat="1" ht="26.4" x14ac:dyDescent="0.25">
      <c r="A15" s="561"/>
      <c r="B15" s="562" t="s">
        <v>1014</v>
      </c>
      <c r="C15" s="563">
        <f>D15+F15+S15+AF15</f>
        <v>110</v>
      </c>
      <c r="D15" s="563"/>
      <c r="E15" s="563"/>
      <c r="F15" s="563">
        <f>G15+H15+I15+J15+K15+L15+M15+N15+O15+P15+Q15</f>
        <v>1</v>
      </c>
      <c r="G15" s="563">
        <f>G19+G23+G27+G35+G31+G39+G43+G47+G51</f>
        <v>1</v>
      </c>
      <c r="H15" s="563">
        <f t="shared" si="9"/>
        <v>0</v>
      </c>
      <c r="I15" s="563">
        <f t="shared" si="9"/>
        <v>0</v>
      </c>
      <c r="J15" s="563">
        <f t="shared" si="9"/>
        <v>0</v>
      </c>
      <c r="K15" s="563">
        <f t="shared" si="9"/>
        <v>0</v>
      </c>
      <c r="L15" s="563">
        <f t="shared" si="9"/>
        <v>0</v>
      </c>
      <c r="M15" s="563">
        <f t="shared" si="9"/>
        <v>0</v>
      </c>
      <c r="N15" s="563">
        <f t="shared" si="9"/>
        <v>0</v>
      </c>
      <c r="O15" s="563">
        <f t="shared" si="9"/>
        <v>0</v>
      </c>
      <c r="P15" s="563">
        <f t="shared" si="9"/>
        <v>0</v>
      </c>
      <c r="Q15" s="563">
        <f t="shared" si="9"/>
        <v>0</v>
      </c>
      <c r="R15" s="563"/>
      <c r="S15" s="563">
        <f>T15+U15+V15+W15+X15+Y15+Z15+AA15+AB15+AC15+AD15+AE15</f>
        <v>104</v>
      </c>
      <c r="T15" s="563">
        <f t="shared" ref="T15:AH15" si="12">T19+T23+T27+T35+T31+T39+T43+T47+T51</f>
        <v>5</v>
      </c>
      <c r="U15" s="563">
        <f t="shared" si="12"/>
        <v>0</v>
      </c>
      <c r="V15" s="563">
        <f t="shared" si="12"/>
        <v>88</v>
      </c>
      <c r="W15" s="563">
        <f t="shared" si="12"/>
        <v>0</v>
      </c>
      <c r="X15" s="563">
        <f t="shared" si="12"/>
        <v>9</v>
      </c>
      <c r="Y15" s="563">
        <f t="shared" si="12"/>
        <v>0</v>
      </c>
      <c r="Z15" s="563">
        <f t="shared" si="12"/>
        <v>0</v>
      </c>
      <c r="AA15" s="563">
        <f t="shared" si="12"/>
        <v>0</v>
      </c>
      <c r="AB15" s="563">
        <f t="shared" si="12"/>
        <v>1</v>
      </c>
      <c r="AC15" s="563">
        <f t="shared" si="12"/>
        <v>1</v>
      </c>
      <c r="AD15" s="563">
        <f t="shared" si="12"/>
        <v>0</v>
      </c>
      <c r="AE15" s="563">
        <f t="shared" si="12"/>
        <v>0</v>
      </c>
      <c r="AF15" s="563">
        <f>AG15+AH15+AI15</f>
        <v>5</v>
      </c>
      <c r="AG15" s="563">
        <f t="shared" si="12"/>
        <v>1</v>
      </c>
      <c r="AH15" s="563">
        <f t="shared" si="12"/>
        <v>4</v>
      </c>
      <c r="AI15" s="563">
        <f t="shared" ref="AI15" si="13">AI19+AI23+AI27+AI35+AI31+AI39+AI43+AI47+AI51</f>
        <v>0</v>
      </c>
      <c r="AJ15" s="563"/>
    </row>
    <row r="16" spans="1:36" s="116" customFormat="1" ht="55.2" customHeight="1" x14ac:dyDescent="0.25">
      <c r="A16" s="68" t="s">
        <v>760</v>
      </c>
      <c r="B16" s="699" t="s">
        <v>1056</v>
      </c>
      <c r="C16" s="699"/>
      <c r="D16" s="699"/>
      <c r="E16" s="699"/>
      <c r="F16" s="699"/>
      <c r="G16" s="699"/>
      <c r="H16" s="699"/>
      <c r="I16" s="699"/>
      <c r="J16" s="699"/>
      <c r="K16" s="699"/>
      <c r="L16" s="699"/>
      <c r="M16" s="699"/>
      <c r="N16" s="699"/>
      <c r="O16" s="699"/>
      <c r="P16" s="699"/>
      <c r="Q16" s="699"/>
      <c r="R16" s="699"/>
      <c r="S16" s="699"/>
      <c r="T16" s="699"/>
      <c r="U16" s="699"/>
      <c r="V16" s="699"/>
      <c r="W16" s="699"/>
      <c r="X16" s="699"/>
      <c r="Y16" s="699"/>
      <c r="Z16" s="699"/>
      <c r="AA16" s="699"/>
      <c r="AB16" s="699"/>
      <c r="AC16" s="699"/>
      <c r="AD16" s="699"/>
      <c r="AE16" s="699"/>
      <c r="AF16" s="699"/>
      <c r="AG16" s="699"/>
      <c r="AH16" s="699"/>
      <c r="AI16" s="699"/>
      <c r="AJ16" s="699"/>
    </row>
    <row r="17" spans="1:36" s="116" customFormat="1" ht="13.2" x14ac:dyDescent="0.25">
      <c r="A17" s="68"/>
      <c r="B17" s="299" t="s">
        <v>707</v>
      </c>
      <c r="C17" s="541">
        <f>D17+F17+S17+AF17</f>
        <v>50</v>
      </c>
      <c r="D17" s="541"/>
      <c r="E17" s="541"/>
      <c r="F17" s="541">
        <f>F18+F19</f>
        <v>18</v>
      </c>
      <c r="G17" s="541">
        <f t="shared" ref="G17:AH17" si="14">G18+G19</f>
        <v>11</v>
      </c>
      <c r="H17" s="541">
        <f t="shared" si="14"/>
        <v>0</v>
      </c>
      <c r="I17" s="541">
        <f t="shared" si="14"/>
        <v>1</v>
      </c>
      <c r="J17" s="541">
        <f t="shared" si="14"/>
        <v>0</v>
      </c>
      <c r="K17" s="541">
        <f t="shared" si="14"/>
        <v>4</v>
      </c>
      <c r="L17" s="541">
        <f t="shared" si="14"/>
        <v>0</v>
      </c>
      <c r="M17" s="541">
        <f t="shared" si="14"/>
        <v>1</v>
      </c>
      <c r="N17" s="541">
        <f t="shared" si="14"/>
        <v>0</v>
      </c>
      <c r="O17" s="541">
        <f t="shared" si="14"/>
        <v>0</v>
      </c>
      <c r="P17" s="541">
        <f t="shared" si="14"/>
        <v>1</v>
      </c>
      <c r="Q17" s="541">
        <f t="shared" si="14"/>
        <v>0</v>
      </c>
      <c r="R17" s="541"/>
      <c r="S17" s="541">
        <f t="shared" si="14"/>
        <v>30</v>
      </c>
      <c r="T17" s="541">
        <f t="shared" si="14"/>
        <v>0</v>
      </c>
      <c r="U17" s="541">
        <f t="shared" si="14"/>
        <v>0</v>
      </c>
      <c r="V17" s="541">
        <f t="shared" si="14"/>
        <v>29</v>
      </c>
      <c r="W17" s="541">
        <f t="shared" si="14"/>
        <v>0</v>
      </c>
      <c r="X17" s="541">
        <f t="shared" si="14"/>
        <v>1</v>
      </c>
      <c r="Y17" s="541">
        <f t="shared" si="14"/>
        <v>0</v>
      </c>
      <c r="Z17" s="541">
        <f t="shared" si="14"/>
        <v>0</v>
      </c>
      <c r="AA17" s="541">
        <f t="shared" si="14"/>
        <v>0</v>
      </c>
      <c r="AB17" s="541">
        <f t="shared" si="14"/>
        <v>0</v>
      </c>
      <c r="AC17" s="541">
        <f t="shared" si="14"/>
        <v>0</v>
      </c>
      <c r="AD17" s="541">
        <f t="shared" si="14"/>
        <v>0</v>
      </c>
      <c r="AE17" s="541">
        <f t="shared" si="14"/>
        <v>0</v>
      </c>
      <c r="AF17" s="541">
        <f t="shared" si="14"/>
        <v>2</v>
      </c>
      <c r="AG17" s="541"/>
      <c r="AH17" s="541">
        <f t="shared" si="14"/>
        <v>2</v>
      </c>
      <c r="AI17" s="541"/>
      <c r="AJ17" s="541"/>
    </row>
    <row r="18" spans="1:36" s="89" customFormat="1" ht="26.4" x14ac:dyDescent="0.25">
      <c r="A18" s="60"/>
      <c r="B18" s="87" t="s">
        <v>1013</v>
      </c>
      <c r="C18" s="543">
        <f>D18+F18+S18+AF18</f>
        <v>19</v>
      </c>
      <c r="D18" s="543"/>
      <c r="E18" s="543"/>
      <c r="F18" s="543">
        <f>G18+H18+I18+J18+K18+L18+M18+N18+O18+P18+Q18</f>
        <v>18</v>
      </c>
      <c r="G18" s="543">
        <v>11</v>
      </c>
      <c r="H18" s="543"/>
      <c r="I18" s="543">
        <v>1</v>
      </c>
      <c r="J18" s="543"/>
      <c r="K18" s="543">
        <v>4</v>
      </c>
      <c r="L18" s="543"/>
      <c r="M18" s="543">
        <v>1</v>
      </c>
      <c r="N18" s="543"/>
      <c r="O18" s="543"/>
      <c r="P18" s="543">
        <v>1</v>
      </c>
      <c r="Q18" s="543"/>
      <c r="R18" s="543"/>
      <c r="S18" s="543">
        <f>T18+U18+V18+W18+X18+Y18+Z18+AA18+AB18+AC18+AD18+AE18</f>
        <v>1</v>
      </c>
      <c r="T18" s="543"/>
      <c r="U18" s="543"/>
      <c r="V18" s="543">
        <v>1</v>
      </c>
      <c r="W18" s="543"/>
      <c r="X18" s="543"/>
      <c r="Y18" s="543"/>
      <c r="Z18" s="543"/>
      <c r="AA18" s="543"/>
      <c r="AB18" s="543"/>
      <c r="AC18" s="543"/>
      <c r="AD18" s="543"/>
      <c r="AE18" s="543"/>
      <c r="AF18" s="543">
        <f>AG18+AH18+AI18</f>
        <v>0</v>
      </c>
      <c r="AG18" s="543"/>
      <c r="AH18" s="543"/>
      <c r="AI18" s="543"/>
      <c r="AJ18" s="543"/>
    </row>
    <row r="19" spans="1:36" s="89" customFormat="1" ht="26.4" x14ac:dyDescent="0.25">
      <c r="A19" s="60"/>
      <c r="B19" s="87" t="s">
        <v>1014</v>
      </c>
      <c r="C19" s="543">
        <f>D19+F19+S19+AF19</f>
        <v>31</v>
      </c>
      <c r="D19" s="543"/>
      <c r="E19" s="543"/>
      <c r="F19" s="543">
        <f>G19+H19+I19+J19+K19+L19+M19+N19+O19+P19+Q19</f>
        <v>0</v>
      </c>
      <c r="G19" s="543"/>
      <c r="H19" s="543"/>
      <c r="I19" s="543"/>
      <c r="J19" s="543"/>
      <c r="K19" s="543"/>
      <c r="L19" s="543"/>
      <c r="M19" s="543"/>
      <c r="N19" s="543"/>
      <c r="O19" s="543"/>
      <c r="P19" s="543"/>
      <c r="Q19" s="543"/>
      <c r="R19" s="543"/>
      <c r="S19" s="543">
        <f>T19+U19+V19+W19+X19+Y19+Z19+AA19+AB19+AC19+AD19+AE19</f>
        <v>29</v>
      </c>
      <c r="T19" s="543"/>
      <c r="U19" s="543"/>
      <c r="V19" s="543">
        <v>28</v>
      </c>
      <c r="W19" s="543"/>
      <c r="X19" s="543">
        <v>1</v>
      </c>
      <c r="Y19" s="543"/>
      <c r="Z19" s="543"/>
      <c r="AA19" s="543"/>
      <c r="AB19" s="543"/>
      <c r="AC19" s="543"/>
      <c r="AD19" s="543"/>
      <c r="AE19" s="543"/>
      <c r="AF19" s="543">
        <f>AG19+AH19+AI19</f>
        <v>2</v>
      </c>
      <c r="AG19" s="543"/>
      <c r="AH19" s="543">
        <v>2</v>
      </c>
      <c r="AI19" s="543"/>
      <c r="AJ19" s="543"/>
    </row>
    <row r="20" spans="1:36" s="116" customFormat="1" ht="55.95" customHeight="1" x14ac:dyDescent="0.25">
      <c r="A20" s="68" t="s">
        <v>762</v>
      </c>
      <c r="B20" s="700" t="s">
        <v>959</v>
      </c>
      <c r="C20" s="701"/>
      <c r="D20" s="701"/>
      <c r="E20" s="701"/>
      <c r="F20" s="701"/>
      <c r="G20" s="701"/>
      <c r="H20" s="701"/>
      <c r="I20" s="701"/>
      <c r="J20" s="701"/>
      <c r="K20" s="701"/>
      <c r="L20" s="701"/>
      <c r="M20" s="701"/>
      <c r="N20" s="701"/>
      <c r="O20" s="701"/>
      <c r="P20" s="701"/>
      <c r="Q20" s="701"/>
      <c r="R20" s="701"/>
      <c r="S20" s="701"/>
      <c r="T20" s="701"/>
      <c r="U20" s="701"/>
      <c r="V20" s="701"/>
      <c r="W20" s="701"/>
      <c r="X20" s="701"/>
      <c r="Y20" s="701"/>
      <c r="Z20" s="701"/>
      <c r="AA20" s="701"/>
      <c r="AB20" s="701"/>
      <c r="AC20" s="701"/>
      <c r="AD20" s="701"/>
      <c r="AE20" s="701"/>
      <c r="AF20" s="701"/>
      <c r="AG20" s="701"/>
      <c r="AH20" s="701"/>
      <c r="AI20" s="701"/>
      <c r="AJ20" s="701"/>
    </row>
    <row r="21" spans="1:36" s="116" customFormat="1" ht="13.2" x14ac:dyDescent="0.25">
      <c r="A21" s="68"/>
      <c r="B21" s="299" t="s">
        <v>707</v>
      </c>
      <c r="C21" s="541">
        <f>D21+F21+S21+AF21</f>
        <v>27</v>
      </c>
      <c r="D21" s="541"/>
      <c r="E21" s="541"/>
      <c r="F21" s="541">
        <f>F22+F23</f>
        <v>4</v>
      </c>
      <c r="G21" s="541">
        <f t="shared" ref="G21:AF21" si="15">G22+G23</f>
        <v>4</v>
      </c>
      <c r="H21" s="541">
        <f t="shared" si="15"/>
        <v>0</v>
      </c>
      <c r="I21" s="541">
        <f t="shared" si="15"/>
        <v>0</v>
      </c>
      <c r="J21" s="541">
        <f t="shared" si="15"/>
        <v>0</v>
      </c>
      <c r="K21" s="541">
        <f t="shared" si="15"/>
        <v>0</v>
      </c>
      <c r="L21" s="541">
        <f t="shared" si="15"/>
        <v>0</v>
      </c>
      <c r="M21" s="541">
        <f t="shared" si="15"/>
        <v>0</v>
      </c>
      <c r="N21" s="541">
        <f t="shared" si="15"/>
        <v>0</v>
      </c>
      <c r="O21" s="541">
        <f t="shared" si="15"/>
        <v>0</v>
      </c>
      <c r="P21" s="541">
        <f t="shared" si="15"/>
        <v>0</v>
      </c>
      <c r="Q21" s="541">
        <f t="shared" si="15"/>
        <v>0</v>
      </c>
      <c r="R21" s="541"/>
      <c r="S21" s="541">
        <f t="shared" si="15"/>
        <v>21</v>
      </c>
      <c r="T21" s="541">
        <f t="shared" si="15"/>
        <v>1</v>
      </c>
      <c r="U21" s="541">
        <f t="shared" si="15"/>
        <v>0</v>
      </c>
      <c r="V21" s="541">
        <f t="shared" si="15"/>
        <v>18</v>
      </c>
      <c r="W21" s="541">
        <f t="shared" si="15"/>
        <v>0</v>
      </c>
      <c r="X21" s="541">
        <f t="shared" si="15"/>
        <v>2</v>
      </c>
      <c r="Y21" s="541">
        <f t="shared" si="15"/>
        <v>0</v>
      </c>
      <c r="Z21" s="541">
        <f t="shared" si="15"/>
        <v>0</v>
      </c>
      <c r="AA21" s="541">
        <f t="shared" si="15"/>
        <v>0</v>
      </c>
      <c r="AB21" s="541">
        <f t="shared" si="15"/>
        <v>0</v>
      </c>
      <c r="AC21" s="541">
        <f t="shared" si="15"/>
        <v>0</v>
      </c>
      <c r="AD21" s="541">
        <f t="shared" si="15"/>
        <v>0</v>
      </c>
      <c r="AE21" s="541">
        <f t="shared" si="15"/>
        <v>0</v>
      </c>
      <c r="AF21" s="541">
        <f t="shared" si="15"/>
        <v>2</v>
      </c>
      <c r="AG21" s="541"/>
      <c r="AH21" s="541">
        <f t="shared" ref="AH21" si="16">AH22+AH23</f>
        <v>2</v>
      </c>
      <c r="AI21" s="541"/>
      <c r="AJ21" s="541"/>
    </row>
    <row r="22" spans="1:36" s="89" customFormat="1" ht="26.4" x14ac:dyDescent="0.25">
      <c r="A22" s="60"/>
      <c r="B22" s="87" t="s">
        <v>1013</v>
      </c>
      <c r="C22" s="541">
        <f>D22+F22+S22+AF22</f>
        <v>4</v>
      </c>
      <c r="D22" s="541"/>
      <c r="E22" s="543"/>
      <c r="F22" s="541">
        <f>G22+H22+I22+J22+K22+L22+M22+N22+O22+P22+Q22</f>
        <v>3</v>
      </c>
      <c r="G22" s="543">
        <v>3</v>
      </c>
      <c r="H22" s="543"/>
      <c r="I22" s="543"/>
      <c r="J22" s="543"/>
      <c r="K22" s="543"/>
      <c r="L22" s="543"/>
      <c r="M22" s="543"/>
      <c r="N22" s="543"/>
      <c r="O22" s="543"/>
      <c r="P22" s="543"/>
      <c r="Q22" s="543"/>
      <c r="R22" s="543"/>
      <c r="S22" s="541">
        <f>T22+U22+V22+W22+X22+Y22+Z22+AA22+AB22+AC22+AD22+AE22</f>
        <v>1</v>
      </c>
      <c r="T22" s="543"/>
      <c r="U22" s="543"/>
      <c r="V22" s="543"/>
      <c r="W22" s="543"/>
      <c r="X22" s="543">
        <v>1</v>
      </c>
      <c r="Y22" s="543"/>
      <c r="Z22" s="543"/>
      <c r="AA22" s="543"/>
      <c r="AB22" s="543"/>
      <c r="AC22" s="543"/>
      <c r="AD22" s="543"/>
      <c r="AE22" s="543"/>
      <c r="AF22" s="541">
        <f>AG22+AH22+AI22</f>
        <v>0</v>
      </c>
      <c r="AG22" s="543"/>
      <c r="AH22" s="543"/>
      <c r="AI22" s="543"/>
      <c r="AJ22" s="543"/>
    </row>
    <row r="23" spans="1:36" s="89" customFormat="1" ht="26.4" x14ac:dyDescent="0.25">
      <c r="A23" s="60"/>
      <c r="B23" s="87" t="s">
        <v>1014</v>
      </c>
      <c r="C23" s="541">
        <f>D23+F23+S23+AF23</f>
        <v>23</v>
      </c>
      <c r="D23" s="541"/>
      <c r="E23" s="543"/>
      <c r="F23" s="541">
        <f>G23+H23+I23+J23+K23+L23+M23+N23+O23+P23+Q23</f>
        <v>1</v>
      </c>
      <c r="G23" s="543">
        <v>1</v>
      </c>
      <c r="H23" s="543"/>
      <c r="I23" s="543"/>
      <c r="J23" s="543"/>
      <c r="K23" s="543"/>
      <c r="L23" s="543"/>
      <c r="M23" s="543"/>
      <c r="N23" s="543"/>
      <c r="O23" s="543"/>
      <c r="P23" s="543"/>
      <c r="Q23" s="543"/>
      <c r="R23" s="543"/>
      <c r="S23" s="541">
        <f>T23+U23+V23+W23+X23+Y23+Z23+AA23+AB23+AC23+AD23+AE23</f>
        <v>20</v>
      </c>
      <c r="T23" s="543">
        <v>1</v>
      </c>
      <c r="U23" s="543"/>
      <c r="V23" s="543">
        <v>18</v>
      </c>
      <c r="W23" s="543"/>
      <c r="X23" s="543">
        <v>1</v>
      </c>
      <c r="Y23" s="543"/>
      <c r="Z23" s="543"/>
      <c r="AA23" s="543"/>
      <c r="AB23" s="543"/>
      <c r="AC23" s="543"/>
      <c r="AD23" s="543"/>
      <c r="AE23" s="543"/>
      <c r="AF23" s="541">
        <f>AG23+AH23+AI23</f>
        <v>2</v>
      </c>
      <c r="AG23" s="543"/>
      <c r="AH23" s="543">
        <v>2</v>
      </c>
      <c r="AI23" s="543"/>
      <c r="AJ23" s="543"/>
    </row>
    <row r="24" spans="1:36" s="116" customFormat="1" ht="92.4" x14ac:dyDescent="0.25">
      <c r="A24" s="68" t="s">
        <v>770</v>
      </c>
      <c r="B24" s="549" t="s">
        <v>1055</v>
      </c>
      <c r="C24" s="542"/>
      <c r="D24" s="542"/>
      <c r="E24" s="542"/>
      <c r="F24" s="542"/>
      <c r="G24" s="542"/>
      <c r="H24" s="542"/>
      <c r="I24" s="542"/>
      <c r="J24" s="542"/>
      <c r="K24" s="542"/>
      <c r="L24" s="542"/>
      <c r="M24" s="542"/>
      <c r="N24" s="542"/>
      <c r="O24" s="542"/>
      <c r="P24" s="542"/>
      <c r="Q24" s="542"/>
      <c r="R24" s="542"/>
      <c r="S24" s="542"/>
      <c r="T24" s="542"/>
      <c r="U24" s="542"/>
      <c r="V24" s="542"/>
      <c r="W24" s="542"/>
      <c r="X24" s="542"/>
      <c r="Y24" s="542"/>
      <c r="Z24" s="542"/>
      <c r="AA24" s="542"/>
      <c r="AB24" s="542"/>
      <c r="AC24" s="542"/>
      <c r="AD24" s="542"/>
      <c r="AE24" s="542"/>
      <c r="AF24" s="542"/>
      <c r="AG24" s="542"/>
      <c r="AH24" s="542"/>
      <c r="AI24" s="542"/>
      <c r="AJ24" s="542"/>
    </row>
    <row r="25" spans="1:36" s="116" customFormat="1" ht="13.2" x14ac:dyDescent="0.25">
      <c r="A25" s="68"/>
      <c r="B25" s="549" t="s">
        <v>707</v>
      </c>
      <c r="C25" s="542">
        <f>D25+F25+S25+AF25</f>
        <v>12</v>
      </c>
      <c r="D25" s="542"/>
      <c r="E25" s="542"/>
      <c r="F25" s="542">
        <f t="shared" ref="F25:AF25" si="17">F26+F27</f>
        <v>5</v>
      </c>
      <c r="G25" s="542">
        <f t="shared" si="17"/>
        <v>4</v>
      </c>
      <c r="H25" s="542">
        <f t="shared" si="17"/>
        <v>0</v>
      </c>
      <c r="I25" s="542">
        <f t="shared" si="17"/>
        <v>1</v>
      </c>
      <c r="J25" s="542">
        <f t="shared" si="17"/>
        <v>0</v>
      </c>
      <c r="K25" s="542">
        <f t="shared" si="17"/>
        <v>0</v>
      </c>
      <c r="L25" s="542">
        <f t="shared" si="17"/>
        <v>0</v>
      </c>
      <c r="M25" s="542">
        <f t="shared" si="17"/>
        <v>0</v>
      </c>
      <c r="N25" s="542">
        <f t="shared" si="17"/>
        <v>0</v>
      </c>
      <c r="O25" s="542">
        <f t="shared" si="17"/>
        <v>0</v>
      </c>
      <c r="P25" s="542">
        <f t="shared" si="17"/>
        <v>0</v>
      </c>
      <c r="Q25" s="542">
        <f t="shared" si="17"/>
        <v>0</v>
      </c>
      <c r="R25" s="542"/>
      <c r="S25" s="542">
        <f t="shared" si="17"/>
        <v>7</v>
      </c>
      <c r="T25" s="542">
        <f t="shared" si="17"/>
        <v>1</v>
      </c>
      <c r="U25" s="542">
        <f t="shared" si="17"/>
        <v>0</v>
      </c>
      <c r="V25" s="542">
        <f t="shared" si="17"/>
        <v>5</v>
      </c>
      <c r="W25" s="542">
        <f t="shared" si="17"/>
        <v>0</v>
      </c>
      <c r="X25" s="542">
        <f t="shared" si="17"/>
        <v>1</v>
      </c>
      <c r="Y25" s="542">
        <f t="shared" si="17"/>
        <v>0</v>
      </c>
      <c r="Z25" s="542">
        <f t="shared" si="17"/>
        <v>0</v>
      </c>
      <c r="AA25" s="542">
        <f t="shared" si="17"/>
        <v>0</v>
      </c>
      <c r="AB25" s="542">
        <f t="shared" si="17"/>
        <v>0</v>
      </c>
      <c r="AC25" s="542">
        <f t="shared" si="17"/>
        <v>0</v>
      </c>
      <c r="AD25" s="542">
        <f t="shared" si="17"/>
        <v>0</v>
      </c>
      <c r="AE25" s="542">
        <f t="shared" si="17"/>
        <v>0</v>
      </c>
      <c r="AF25" s="542">
        <f t="shared" si="17"/>
        <v>0</v>
      </c>
      <c r="AG25" s="542"/>
      <c r="AH25" s="542">
        <f>AH26+AH27</f>
        <v>0</v>
      </c>
      <c r="AI25" s="542"/>
      <c r="AJ25" s="542"/>
    </row>
    <row r="26" spans="1:36" s="89" customFormat="1" ht="26.4" x14ac:dyDescent="0.25">
      <c r="A26" s="60"/>
      <c r="B26" s="550" t="s">
        <v>1013</v>
      </c>
      <c r="C26" s="542">
        <f>D26+F26+S26+AF26</f>
        <v>5</v>
      </c>
      <c r="D26" s="542"/>
      <c r="E26" s="544"/>
      <c r="F26" s="542">
        <f>G26+H26+I26+J26+K26+L26+M26+N26+O26+P26+Q26</f>
        <v>5</v>
      </c>
      <c r="G26" s="544">
        <v>4</v>
      </c>
      <c r="H26" s="544"/>
      <c r="I26" s="544">
        <v>1</v>
      </c>
      <c r="J26" s="544"/>
      <c r="K26" s="544"/>
      <c r="L26" s="544"/>
      <c r="M26" s="544"/>
      <c r="N26" s="544"/>
      <c r="O26" s="544"/>
      <c r="P26" s="544"/>
      <c r="Q26" s="544"/>
      <c r="R26" s="544"/>
      <c r="S26" s="542">
        <f>T26+U26+V26+W26+X26+Y26+Z26+AA26+AB26+AC26+AD26+AE26</f>
        <v>0</v>
      </c>
      <c r="T26" s="544"/>
      <c r="U26" s="544"/>
      <c r="V26" s="544"/>
      <c r="W26" s="544"/>
      <c r="X26" s="544"/>
      <c r="Y26" s="544"/>
      <c r="Z26" s="544"/>
      <c r="AA26" s="544"/>
      <c r="AB26" s="544"/>
      <c r="AC26" s="544"/>
      <c r="AD26" s="544"/>
      <c r="AE26" s="544"/>
      <c r="AF26" s="542">
        <f>AG26+AH26+AI26</f>
        <v>0</v>
      </c>
      <c r="AG26" s="544"/>
      <c r="AH26" s="544"/>
      <c r="AI26" s="544"/>
      <c r="AJ26" s="544"/>
    </row>
    <row r="27" spans="1:36" s="89" customFormat="1" ht="26.4" x14ac:dyDescent="0.25">
      <c r="A27" s="60"/>
      <c r="B27" s="550" t="s">
        <v>1014</v>
      </c>
      <c r="C27" s="542">
        <f>D27+F27+S27+AF27</f>
        <v>7</v>
      </c>
      <c r="D27" s="542"/>
      <c r="E27" s="544"/>
      <c r="F27" s="542">
        <f>G27+H27+I27+J27+K27+L27+M27+N27+O27+P27+Q27</f>
        <v>0</v>
      </c>
      <c r="G27" s="544"/>
      <c r="H27" s="544"/>
      <c r="I27" s="544"/>
      <c r="J27" s="544"/>
      <c r="K27" s="544"/>
      <c r="L27" s="544"/>
      <c r="M27" s="544"/>
      <c r="N27" s="544"/>
      <c r="O27" s="544"/>
      <c r="P27" s="544"/>
      <c r="Q27" s="544"/>
      <c r="R27" s="544"/>
      <c r="S27" s="542">
        <f>T27+U27+V27+W27+X27+Y27+Z27+AA27+AB27+AC27+AD27+AE27</f>
        <v>7</v>
      </c>
      <c r="T27" s="544">
        <v>1</v>
      </c>
      <c r="U27" s="544"/>
      <c r="V27" s="544">
        <v>5</v>
      </c>
      <c r="W27" s="544"/>
      <c r="X27" s="544">
        <v>1</v>
      </c>
      <c r="Y27" s="544"/>
      <c r="Z27" s="544"/>
      <c r="AA27" s="544"/>
      <c r="AB27" s="544"/>
      <c r="AC27" s="544"/>
      <c r="AD27" s="544"/>
      <c r="AE27" s="544"/>
      <c r="AF27" s="542">
        <f>AG27+AH27+AI27</f>
        <v>0</v>
      </c>
      <c r="AG27" s="544"/>
      <c r="AH27" s="544"/>
      <c r="AI27" s="544"/>
      <c r="AJ27" s="544"/>
    </row>
    <row r="28" spans="1:36" s="116" customFormat="1" ht="76.95" customHeight="1" x14ac:dyDescent="0.25">
      <c r="A28" s="68" t="s">
        <v>771</v>
      </c>
      <c r="B28" s="700" t="s">
        <v>1060</v>
      </c>
      <c r="C28" s="701"/>
      <c r="D28" s="701"/>
      <c r="E28" s="701"/>
      <c r="F28" s="701"/>
      <c r="G28" s="701"/>
      <c r="H28" s="701"/>
      <c r="I28" s="701"/>
      <c r="J28" s="701"/>
      <c r="K28" s="701"/>
      <c r="L28" s="701"/>
      <c r="M28" s="701"/>
      <c r="N28" s="701"/>
      <c r="O28" s="701"/>
      <c r="P28" s="701"/>
      <c r="Q28" s="701"/>
      <c r="R28" s="701"/>
      <c r="S28" s="701"/>
      <c r="T28" s="701"/>
      <c r="U28" s="701"/>
      <c r="V28" s="701"/>
      <c r="W28" s="701"/>
      <c r="X28" s="701"/>
      <c r="Y28" s="701"/>
      <c r="Z28" s="701"/>
      <c r="AA28" s="701"/>
      <c r="AB28" s="701"/>
      <c r="AC28" s="701"/>
      <c r="AD28" s="701"/>
      <c r="AE28" s="701"/>
      <c r="AF28" s="701"/>
      <c r="AG28" s="701"/>
      <c r="AH28" s="701"/>
      <c r="AI28" s="701"/>
      <c r="AJ28" s="701"/>
    </row>
    <row r="29" spans="1:36" s="116" customFormat="1" ht="13.2" x14ac:dyDescent="0.25">
      <c r="A29" s="68"/>
      <c r="B29" s="549" t="s">
        <v>707</v>
      </c>
      <c r="C29" s="542">
        <f>D29+F29+S29+AF29</f>
        <v>4</v>
      </c>
      <c r="D29" s="542"/>
      <c r="E29" s="542"/>
      <c r="F29" s="542">
        <f t="shared" ref="F29:AF29" si="18">F30+F31</f>
        <v>1</v>
      </c>
      <c r="G29" s="542">
        <f t="shared" si="18"/>
        <v>1</v>
      </c>
      <c r="H29" s="542">
        <f t="shared" si="18"/>
        <v>0</v>
      </c>
      <c r="I29" s="542">
        <f t="shared" si="18"/>
        <v>0</v>
      </c>
      <c r="J29" s="542">
        <f t="shared" si="18"/>
        <v>0</v>
      </c>
      <c r="K29" s="542">
        <f t="shared" si="18"/>
        <v>0</v>
      </c>
      <c r="L29" s="542">
        <f t="shared" si="18"/>
        <v>0</v>
      </c>
      <c r="M29" s="542">
        <f t="shared" si="18"/>
        <v>0</v>
      </c>
      <c r="N29" s="542">
        <f t="shared" si="18"/>
        <v>0</v>
      </c>
      <c r="O29" s="542">
        <f t="shared" si="18"/>
        <v>0</v>
      </c>
      <c r="P29" s="542">
        <f t="shared" si="18"/>
        <v>0</v>
      </c>
      <c r="Q29" s="542">
        <f t="shared" si="18"/>
        <v>0</v>
      </c>
      <c r="R29" s="542"/>
      <c r="S29" s="542">
        <f t="shared" si="18"/>
        <v>2</v>
      </c>
      <c r="T29" s="542">
        <f t="shared" si="18"/>
        <v>0</v>
      </c>
      <c r="U29" s="542">
        <f t="shared" si="18"/>
        <v>0</v>
      </c>
      <c r="V29" s="542">
        <f t="shared" si="18"/>
        <v>1</v>
      </c>
      <c r="W29" s="542">
        <f t="shared" si="18"/>
        <v>0</v>
      </c>
      <c r="X29" s="542">
        <f t="shared" si="18"/>
        <v>0</v>
      </c>
      <c r="Y29" s="542">
        <f t="shared" si="18"/>
        <v>0</v>
      </c>
      <c r="Z29" s="542">
        <f t="shared" si="18"/>
        <v>0</v>
      </c>
      <c r="AA29" s="542">
        <f t="shared" si="18"/>
        <v>1</v>
      </c>
      <c r="AB29" s="542">
        <f t="shared" si="18"/>
        <v>0</v>
      </c>
      <c r="AC29" s="542">
        <f t="shared" si="18"/>
        <v>0</v>
      </c>
      <c r="AD29" s="542">
        <f t="shared" si="18"/>
        <v>0</v>
      </c>
      <c r="AE29" s="542">
        <f t="shared" si="18"/>
        <v>0</v>
      </c>
      <c r="AF29" s="542">
        <f t="shared" si="18"/>
        <v>1</v>
      </c>
      <c r="AG29" s="542"/>
      <c r="AH29" s="542">
        <f>AH30+AH31</f>
        <v>0</v>
      </c>
      <c r="AI29" s="542"/>
      <c r="AJ29" s="542"/>
    </row>
    <row r="30" spans="1:36" s="89" customFormat="1" ht="26.4" x14ac:dyDescent="0.25">
      <c r="A30" s="60"/>
      <c r="B30" s="550" t="s">
        <v>1013</v>
      </c>
      <c r="C30" s="542">
        <f>D30+F30+S30+AF30</f>
        <v>2</v>
      </c>
      <c r="D30" s="542"/>
      <c r="E30" s="544"/>
      <c r="F30" s="542">
        <f>G30+H30+I30+J30+K30+L30+M30+N30+O30+P30+Q30</f>
        <v>1</v>
      </c>
      <c r="G30" s="544">
        <v>1</v>
      </c>
      <c r="H30" s="544"/>
      <c r="I30" s="544"/>
      <c r="J30" s="544"/>
      <c r="K30" s="544"/>
      <c r="L30" s="544"/>
      <c r="M30" s="544"/>
      <c r="N30" s="544"/>
      <c r="O30" s="544"/>
      <c r="P30" s="544"/>
      <c r="Q30" s="544"/>
      <c r="R30" s="544"/>
      <c r="S30" s="542">
        <f>T30+U30+V30+W30+X30+Y30+Z30+AA30+AB30+AC30+AD30+AE30</f>
        <v>1</v>
      </c>
      <c r="T30" s="544"/>
      <c r="U30" s="544"/>
      <c r="V30" s="544"/>
      <c r="W30" s="544"/>
      <c r="X30" s="544"/>
      <c r="Y30" s="544"/>
      <c r="Z30" s="544"/>
      <c r="AA30" s="544">
        <v>1</v>
      </c>
      <c r="AB30" s="544"/>
      <c r="AC30" s="544"/>
      <c r="AD30" s="544"/>
      <c r="AE30" s="544"/>
      <c r="AF30" s="542">
        <f>AG30+AH30+AI30</f>
        <v>0</v>
      </c>
      <c r="AG30" s="544"/>
      <c r="AH30" s="544"/>
      <c r="AI30" s="544"/>
      <c r="AJ30" s="544"/>
    </row>
    <row r="31" spans="1:36" s="89" customFormat="1" ht="26.4" x14ac:dyDescent="0.25">
      <c r="A31" s="60"/>
      <c r="B31" s="550" t="s">
        <v>1014</v>
      </c>
      <c r="C31" s="542">
        <f>D31+F31+S31+AF31</f>
        <v>2</v>
      </c>
      <c r="D31" s="542"/>
      <c r="E31" s="544"/>
      <c r="F31" s="542">
        <f>G31+H31+I31+J31+K31+L31+M31+N31+O31+P31+Q31</f>
        <v>0</v>
      </c>
      <c r="G31" s="544"/>
      <c r="H31" s="544"/>
      <c r="I31" s="544"/>
      <c r="J31" s="544"/>
      <c r="K31" s="544"/>
      <c r="L31" s="544"/>
      <c r="M31" s="544"/>
      <c r="N31" s="544"/>
      <c r="O31" s="544"/>
      <c r="P31" s="544"/>
      <c r="Q31" s="544"/>
      <c r="R31" s="544"/>
      <c r="S31" s="542">
        <f>T31+U31+V31+W31+X31+Y31+Z31+AA31+AB31+AC31+AD31+AE31</f>
        <v>1</v>
      </c>
      <c r="T31" s="544"/>
      <c r="U31" s="544"/>
      <c r="V31" s="544">
        <v>1</v>
      </c>
      <c r="W31" s="544"/>
      <c r="X31" s="544"/>
      <c r="Y31" s="544"/>
      <c r="Z31" s="544"/>
      <c r="AA31" s="544"/>
      <c r="AB31" s="544"/>
      <c r="AC31" s="544"/>
      <c r="AD31" s="544"/>
      <c r="AE31" s="544"/>
      <c r="AF31" s="542">
        <f>AG31+AH31+AI31</f>
        <v>1</v>
      </c>
      <c r="AG31" s="544">
        <v>1</v>
      </c>
      <c r="AH31" s="544"/>
      <c r="AI31" s="544"/>
      <c r="AJ31" s="544"/>
    </row>
    <row r="32" spans="1:36" s="116" customFormat="1" ht="51.6" customHeight="1" x14ac:dyDescent="0.25">
      <c r="A32" s="68" t="s">
        <v>772</v>
      </c>
      <c r="B32" s="700" t="s">
        <v>1061</v>
      </c>
      <c r="C32" s="701"/>
      <c r="D32" s="701"/>
      <c r="E32" s="701"/>
      <c r="F32" s="701"/>
      <c r="G32" s="701"/>
      <c r="H32" s="701"/>
      <c r="I32" s="701"/>
      <c r="J32" s="701"/>
      <c r="K32" s="701"/>
      <c r="L32" s="701"/>
      <c r="M32" s="701"/>
      <c r="N32" s="701"/>
      <c r="O32" s="701"/>
      <c r="P32" s="701"/>
      <c r="Q32" s="701"/>
      <c r="R32" s="701"/>
      <c r="S32" s="701"/>
      <c r="T32" s="701"/>
      <c r="U32" s="701"/>
      <c r="V32" s="701"/>
      <c r="W32" s="701"/>
      <c r="X32" s="701"/>
      <c r="Y32" s="701"/>
      <c r="Z32" s="701"/>
      <c r="AA32" s="701"/>
      <c r="AB32" s="701"/>
      <c r="AC32" s="701"/>
      <c r="AD32" s="701"/>
      <c r="AE32" s="701"/>
      <c r="AF32" s="701"/>
      <c r="AG32" s="701"/>
      <c r="AH32" s="701"/>
      <c r="AI32" s="701"/>
      <c r="AJ32" s="701"/>
    </row>
    <row r="33" spans="1:36" s="116" customFormat="1" ht="13.2" x14ac:dyDescent="0.25">
      <c r="A33" s="68"/>
      <c r="B33" s="549" t="s">
        <v>707</v>
      </c>
      <c r="C33" s="542">
        <f>D33+F33+S33+AF33</f>
        <v>9</v>
      </c>
      <c r="D33" s="542"/>
      <c r="E33" s="542"/>
      <c r="F33" s="542">
        <f t="shared" ref="F33:AF33" si="19">F34+F35</f>
        <v>1</v>
      </c>
      <c r="G33" s="542">
        <f t="shared" si="19"/>
        <v>1</v>
      </c>
      <c r="H33" s="542">
        <f t="shared" si="19"/>
        <v>0</v>
      </c>
      <c r="I33" s="542">
        <f t="shared" si="19"/>
        <v>0</v>
      </c>
      <c r="J33" s="542">
        <f t="shared" si="19"/>
        <v>0</v>
      </c>
      <c r="K33" s="542">
        <f t="shared" si="19"/>
        <v>0</v>
      </c>
      <c r="L33" s="542">
        <f t="shared" si="19"/>
        <v>0</v>
      </c>
      <c r="M33" s="542">
        <f t="shared" si="19"/>
        <v>0</v>
      </c>
      <c r="N33" s="542">
        <f t="shared" si="19"/>
        <v>0</v>
      </c>
      <c r="O33" s="542">
        <f t="shared" si="19"/>
        <v>0</v>
      </c>
      <c r="P33" s="542">
        <f t="shared" si="19"/>
        <v>0</v>
      </c>
      <c r="Q33" s="542">
        <f t="shared" si="19"/>
        <v>0</v>
      </c>
      <c r="R33" s="542"/>
      <c r="S33" s="542">
        <f t="shared" si="19"/>
        <v>8</v>
      </c>
      <c r="T33" s="542">
        <f t="shared" si="19"/>
        <v>0</v>
      </c>
      <c r="U33" s="542">
        <f t="shared" si="19"/>
        <v>0</v>
      </c>
      <c r="V33" s="542">
        <f t="shared" si="19"/>
        <v>8</v>
      </c>
      <c r="W33" s="542">
        <f t="shared" si="19"/>
        <v>0</v>
      </c>
      <c r="X33" s="542">
        <f t="shared" si="19"/>
        <v>0</v>
      </c>
      <c r="Y33" s="542">
        <f t="shared" si="19"/>
        <v>0</v>
      </c>
      <c r="Z33" s="542">
        <f t="shared" si="19"/>
        <v>0</v>
      </c>
      <c r="AA33" s="542">
        <f t="shared" si="19"/>
        <v>0</v>
      </c>
      <c r="AB33" s="542">
        <f t="shared" si="19"/>
        <v>0</v>
      </c>
      <c r="AC33" s="542">
        <f t="shared" si="19"/>
        <v>0</v>
      </c>
      <c r="AD33" s="542">
        <f t="shared" si="19"/>
        <v>0</v>
      </c>
      <c r="AE33" s="542">
        <f t="shared" si="19"/>
        <v>0</v>
      </c>
      <c r="AF33" s="542">
        <f t="shared" si="19"/>
        <v>0</v>
      </c>
      <c r="AG33" s="542"/>
      <c r="AH33" s="542">
        <f>AH34+AH35</f>
        <v>0</v>
      </c>
      <c r="AI33" s="542"/>
      <c r="AJ33" s="542"/>
    </row>
    <row r="34" spans="1:36" s="89" customFormat="1" ht="26.4" x14ac:dyDescent="0.25">
      <c r="A34" s="60"/>
      <c r="B34" s="550" t="s">
        <v>1013</v>
      </c>
      <c r="C34" s="542">
        <f>D34+F34+S34+AF34</f>
        <v>2</v>
      </c>
      <c r="D34" s="542"/>
      <c r="E34" s="544"/>
      <c r="F34" s="542">
        <f>G34+H34+I34+J34+K34+L34+M34+N34+O34+P34+Q34</f>
        <v>1</v>
      </c>
      <c r="G34" s="544">
        <v>1</v>
      </c>
      <c r="H34" s="544"/>
      <c r="I34" s="544"/>
      <c r="J34" s="544"/>
      <c r="K34" s="544"/>
      <c r="L34" s="544"/>
      <c r="M34" s="544"/>
      <c r="N34" s="544"/>
      <c r="O34" s="544"/>
      <c r="P34" s="544"/>
      <c r="Q34" s="544"/>
      <c r="R34" s="544"/>
      <c r="S34" s="542">
        <f>T34+U34+V34+W34+X34+Y34+Z34+AA34+AB34+AC34+AD34+AE34</f>
        <v>1</v>
      </c>
      <c r="T34" s="544"/>
      <c r="U34" s="544"/>
      <c r="V34" s="544">
        <v>1</v>
      </c>
      <c r="W34" s="544"/>
      <c r="X34" s="544"/>
      <c r="Y34" s="544"/>
      <c r="Z34" s="544"/>
      <c r="AA34" s="544"/>
      <c r="AB34" s="544"/>
      <c r="AC34" s="544"/>
      <c r="AD34" s="544"/>
      <c r="AE34" s="544"/>
      <c r="AF34" s="542">
        <f>AG34+AH34+AI34</f>
        <v>0</v>
      </c>
      <c r="AG34" s="544"/>
      <c r="AH34" s="544"/>
      <c r="AI34" s="544"/>
      <c r="AJ34" s="544"/>
    </row>
    <row r="35" spans="1:36" s="89" customFormat="1" ht="26.4" x14ac:dyDescent="0.25">
      <c r="A35" s="60"/>
      <c r="B35" s="550" t="s">
        <v>1014</v>
      </c>
      <c r="C35" s="542">
        <f>D35+F35+S35+AF35</f>
        <v>7</v>
      </c>
      <c r="D35" s="542"/>
      <c r="E35" s="544"/>
      <c r="F35" s="542">
        <f>G35+H35+I35+J35+K35+L35+M35+N35+O35+P35+Q35</f>
        <v>0</v>
      </c>
      <c r="G35" s="544"/>
      <c r="H35" s="544"/>
      <c r="I35" s="544"/>
      <c r="J35" s="544"/>
      <c r="K35" s="544"/>
      <c r="L35" s="544"/>
      <c r="M35" s="544"/>
      <c r="N35" s="544"/>
      <c r="O35" s="544"/>
      <c r="P35" s="544"/>
      <c r="Q35" s="544"/>
      <c r="R35" s="544"/>
      <c r="S35" s="542">
        <f>T35+U35+V35+W35+X35+Y35+Z35+AA35+AB35+AC35+AD35+AE35</f>
        <v>7</v>
      </c>
      <c r="T35" s="544"/>
      <c r="U35" s="544"/>
      <c r="V35" s="544">
        <v>7</v>
      </c>
      <c r="W35" s="544"/>
      <c r="X35" s="544"/>
      <c r="Y35" s="544"/>
      <c r="Z35" s="544"/>
      <c r="AA35" s="544"/>
      <c r="AB35" s="544"/>
      <c r="AC35" s="544"/>
      <c r="AD35" s="544"/>
      <c r="AE35" s="544"/>
      <c r="AF35" s="542">
        <f>AG35+AH35+AI35</f>
        <v>0</v>
      </c>
      <c r="AG35" s="544"/>
      <c r="AH35" s="544"/>
      <c r="AI35" s="544"/>
      <c r="AJ35" s="544"/>
    </row>
    <row r="36" spans="1:36" s="300" customFormat="1" ht="51.6" customHeight="1" x14ac:dyDescent="0.3">
      <c r="A36" s="68" t="s">
        <v>774</v>
      </c>
      <c r="B36" s="699" t="s">
        <v>1016</v>
      </c>
      <c r="C36" s="699"/>
      <c r="D36" s="699"/>
      <c r="E36" s="699"/>
      <c r="F36" s="699"/>
      <c r="G36" s="699"/>
      <c r="H36" s="699"/>
      <c r="I36" s="699"/>
      <c r="J36" s="699"/>
      <c r="K36" s="699"/>
      <c r="L36" s="699"/>
      <c r="M36" s="699"/>
      <c r="N36" s="699"/>
      <c r="O36" s="699"/>
      <c r="P36" s="699"/>
      <c r="Q36" s="699"/>
      <c r="R36" s="699"/>
      <c r="S36" s="699"/>
      <c r="T36" s="699"/>
      <c r="U36" s="699"/>
      <c r="V36" s="699"/>
      <c r="W36" s="699"/>
      <c r="X36" s="699"/>
      <c r="Y36" s="699"/>
      <c r="Z36" s="699"/>
      <c r="AA36" s="699"/>
      <c r="AB36" s="699"/>
      <c r="AC36" s="699"/>
      <c r="AD36" s="699"/>
      <c r="AE36" s="699"/>
      <c r="AF36" s="699"/>
      <c r="AG36" s="699"/>
      <c r="AH36" s="699"/>
      <c r="AI36" s="699"/>
      <c r="AJ36" s="699"/>
    </row>
    <row r="37" spans="1:36" s="116" customFormat="1" ht="13.2" x14ac:dyDescent="0.25">
      <c r="A37" s="68"/>
      <c r="B37" s="549" t="s">
        <v>707</v>
      </c>
      <c r="C37" s="542">
        <f>D37+F37+S37+AF37</f>
        <v>14</v>
      </c>
      <c r="D37" s="542"/>
      <c r="E37" s="542"/>
      <c r="F37" s="542">
        <f t="shared" ref="F37:AF37" si="20">F38+F39</f>
        <v>3</v>
      </c>
      <c r="G37" s="542">
        <f t="shared" si="20"/>
        <v>1</v>
      </c>
      <c r="H37" s="542">
        <f t="shared" si="20"/>
        <v>0</v>
      </c>
      <c r="I37" s="542">
        <f t="shared" si="20"/>
        <v>2</v>
      </c>
      <c r="J37" s="542">
        <f t="shared" si="20"/>
        <v>0</v>
      </c>
      <c r="K37" s="542">
        <f t="shared" si="20"/>
        <v>0</v>
      </c>
      <c r="L37" s="542">
        <f t="shared" si="20"/>
        <v>0</v>
      </c>
      <c r="M37" s="542">
        <f t="shared" si="20"/>
        <v>0</v>
      </c>
      <c r="N37" s="542">
        <f t="shared" si="20"/>
        <v>0</v>
      </c>
      <c r="O37" s="542">
        <f t="shared" si="20"/>
        <v>0</v>
      </c>
      <c r="P37" s="542">
        <f t="shared" si="20"/>
        <v>0</v>
      </c>
      <c r="Q37" s="542">
        <f t="shared" si="20"/>
        <v>0</v>
      </c>
      <c r="R37" s="542"/>
      <c r="S37" s="542">
        <f t="shared" si="20"/>
        <v>11</v>
      </c>
      <c r="T37" s="542">
        <f t="shared" si="20"/>
        <v>1</v>
      </c>
      <c r="U37" s="542">
        <f t="shared" si="20"/>
        <v>0</v>
      </c>
      <c r="V37" s="542">
        <f t="shared" si="20"/>
        <v>5</v>
      </c>
      <c r="W37" s="542">
        <f t="shared" si="20"/>
        <v>0</v>
      </c>
      <c r="X37" s="542">
        <f t="shared" si="20"/>
        <v>4</v>
      </c>
      <c r="Y37" s="542">
        <f t="shared" si="20"/>
        <v>0</v>
      </c>
      <c r="Z37" s="542">
        <f t="shared" si="20"/>
        <v>0</v>
      </c>
      <c r="AA37" s="542">
        <f t="shared" si="20"/>
        <v>0</v>
      </c>
      <c r="AB37" s="542">
        <f t="shared" si="20"/>
        <v>0</v>
      </c>
      <c r="AC37" s="542">
        <f t="shared" si="20"/>
        <v>1</v>
      </c>
      <c r="AD37" s="542">
        <f t="shared" si="20"/>
        <v>0</v>
      </c>
      <c r="AE37" s="542">
        <f t="shared" si="20"/>
        <v>0</v>
      </c>
      <c r="AF37" s="542">
        <f t="shared" si="20"/>
        <v>0</v>
      </c>
      <c r="AG37" s="542"/>
      <c r="AH37" s="542">
        <f>AH38+AH39</f>
        <v>0</v>
      </c>
      <c r="AI37" s="542"/>
      <c r="AJ37" s="542"/>
    </row>
    <row r="38" spans="1:36" s="89" customFormat="1" ht="26.4" x14ac:dyDescent="0.25">
      <c r="A38" s="60"/>
      <c r="B38" s="550" t="s">
        <v>1013</v>
      </c>
      <c r="C38" s="542">
        <f>D38+F38+S38+AF38</f>
        <v>3</v>
      </c>
      <c r="D38" s="542"/>
      <c r="E38" s="544"/>
      <c r="F38" s="542">
        <f>G38+H38+I38+J38+K38+L38+M38+N38+O38+P38+Q38</f>
        <v>3</v>
      </c>
      <c r="G38" s="544">
        <v>1</v>
      </c>
      <c r="H38" s="544"/>
      <c r="I38" s="544">
        <v>2</v>
      </c>
      <c r="J38" s="544"/>
      <c r="K38" s="544"/>
      <c r="L38" s="544"/>
      <c r="M38" s="544"/>
      <c r="N38" s="544"/>
      <c r="O38" s="544"/>
      <c r="P38" s="544"/>
      <c r="Q38" s="544"/>
      <c r="R38" s="544"/>
      <c r="S38" s="542">
        <f>T38+U38+V38+W38+X38+Y38+Z38+AA38+AB38+AC38+AD38+AE38</f>
        <v>0</v>
      </c>
      <c r="T38" s="544"/>
      <c r="U38" s="544"/>
      <c r="V38" s="544"/>
      <c r="W38" s="544"/>
      <c r="X38" s="544"/>
      <c r="Y38" s="544"/>
      <c r="Z38" s="544"/>
      <c r="AA38" s="544"/>
      <c r="AB38" s="544"/>
      <c r="AC38" s="544"/>
      <c r="AD38" s="544"/>
      <c r="AE38" s="544"/>
      <c r="AF38" s="542">
        <f>AG38+AH38+AI38</f>
        <v>0</v>
      </c>
      <c r="AG38" s="544"/>
      <c r="AH38" s="544"/>
      <c r="AI38" s="544"/>
      <c r="AJ38" s="544"/>
    </row>
    <row r="39" spans="1:36" s="89" customFormat="1" ht="26.4" x14ac:dyDescent="0.25">
      <c r="A39" s="60"/>
      <c r="B39" s="550" t="s">
        <v>1014</v>
      </c>
      <c r="C39" s="542">
        <f>D39+F39+S39+AF39</f>
        <v>11</v>
      </c>
      <c r="D39" s="542"/>
      <c r="E39" s="544"/>
      <c r="F39" s="542">
        <f>G39+H39+I39+J39+K39+L39+M39+N39+O39+P39+Q39</f>
        <v>0</v>
      </c>
      <c r="G39" s="544"/>
      <c r="H39" s="544"/>
      <c r="I39" s="544"/>
      <c r="J39" s="544"/>
      <c r="K39" s="544"/>
      <c r="L39" s="544"/>
      <c r="M39" s="544"/>
      <c r="N39" s="544"/>
      <c r="O39" s="544"/>
      <c r="P39" s="544"/>
      <c r="Q39" s="544"/>
      <c r="R39" s="544"/>
      <c r="S39" s="542">
        <f>T39+U39+V39+W39+X39+Y39+Z39+AA39+AB39+AC39+AD39+AE39</f>
        <v>11</v>
      </c>
      <c r="T39" s="544">
        <v>1</v>
      </c>
      <c r="U39" s="544"/>
      <c r="V39" s="544">
        <v>5</v>
      </c>
      <c r="W39" s="544"/>
      <c r="X39" s="544">
        <v>4</v>
      </c>
      <c r="Y39" s="544"/>
      <c r="Z39" s="544"/>
      <c r="AA39" s="544"/>
      <c r="AB39" s="544"/>
      <c r="AC39" s="544">
        <v>1</v>
      </c>
      <c r="AD39" s="544"/>
      <c r="AE39" s="544"/>
      <c r="AF39" s="542">
        <f>AG39+AH39+AI39</f>
        <v>0</v>
      </c>
      <c r="AG39" s="544"/>
      <c r="AH39" s="544"/>
      <c r="AI39" s="544"/>
      <c r="AJ39" s="544"/>
    </row>
    <row r="40" spans="1:36" s="300" customFormat="1" ht="59.4" customHeight="1" x14ac:dyDescent="0.3">
      <c r="A40" s="68" t="s">
        <v>776</v>
      </c>
      <c r="B40" s="699" t="s">
        <v>1062</v>
      </c>
      <c r="C40" s="699"/>
      <c r="D40" s="699"/>
      <c r="E40" s="699"/>
      <c r="F40" s="699"/>
      <c r="G40" s="699"/>
      <c r="H40" s="699"/>
      <c r="I40" s="699"/>
      <c r="J40" s="699"/>
      <c r="K40" s="699"/>
      <c r="L40" s="699"/>
      <c r="M40" s="699"/>
      <c r="N40" s="699"/>
      <c r="O40" s="699"/>
      <c r="P40" s="699"/>
      <c r="Q40" s="699"/>
      <c r="R40" s="699"/>
      <c r="S40" s="699"/>
      <c r="T40" s="699"/>
      <c r="U40" s="699"/>
      <c r="V40" s="699"/>
      <c r="W40" s="699"/>
      <c r="X40" s="699"/>
      <c r="Y40" s="699"/>
      <c r="Z40" s="699"/>
      <c r="AA40" s="699"/>
      <c r="AB40" s="699"/>
      <c r="AC40" s="699"/>
      <c r="AD40" s="699"/>
      <c r="AE40" s="699"/>
      <c r="AF40" s="699"/>
      <c r="AG40" s="699"/>
      <c r="AH40" s="699"/>
      <c r="AI40" s="699"/>
      <c r="AJ40" s="699"/>
    </row>
    <row r="41" spans="1:36" s="116" customFormat="1" ht="13.2" x14ac:dyDescent="0.25">
      <c r="A41" s="68"/>
      <c r="B41" s="549" t="s">
        <v>707</v>
      </c>
      <c r="C41" s="542">
        <f>D41+F41+S41+AF41</f>
        <v>5</v>
      </c>
      <c r="D41" s="542"/>
      <c r="E41" s="542"/>
      <c r="F41" s="542">
        <f t="shared" ref="F41:AF41" si="21">F42+F43</f>
        <v>2</v>
      </c>
      <c r="G41" s="542">
        <f t="shared" si="21"/>
        <v>2</v>
      </c>
      <c r="H41" s="542">
        <f t="shared" si="21"/>
        <v>0</v>
      </c>
      <c r="I41" s="542">
        <f t="shared" si="21"/>
        <v>0</v>
      </c>
      <c r="J41" s="542">
        <f t="shared" si="21"/>
        <v>0</v>
      </c>
      <c r="K41" s="542">
        <f t="shared" si="21"/>
        <v>0</v>
      </c>
      <c r="L41" s="542">
        <f t="shared" si="21"/>
        <v>0</v>
      </c>
      <c r="M41" s="542">
        <f t="shared" si="21"/>
        <v>0</v>
      </c>
      <c r="N41" s="542">
        <f t="shared" si="21"/>
        <v>0</v>
      </c>
      <c r="O41" s="542">
        <f t="shared" si="21"/>
        <v>0</v>
      </c>
      <c r="P41" s="542">
        <f t="shared" si="21"/>
        <v>0</v>
      </c>
      <c r="Q41" s="542">
        <f t="shared" si="21"/>
        <v>0</v>
      </c>
      <c r="R41" s="542"/>
      <c r="S41" s="542">
        <f t="shared" si="21"/>
        <v>3</v>
      </c>
      <c r="T41" s="542">
        <f t="shared" si="21"/>
        <v>1</v>
      </c>
      <c r="U41" s="542">
        <f t="shared" si="21"/>
        <v>0</v>
      </c>
      <c r="V41" s="542">
        <f t="shared" si="21"/>
        <v>1</v>
      </c>
      <c r="W41" s="542">
        <f t="shared" si="21"/>
        <v>0</v>
      </c>
      <c r="X41" s="542">
        <f t="shared" si="21"/>
        <v>1</v>
      </c>
      <c r="Y41" s="542">
        <f t="shared" si="21"/>
        <v>0</v>
      </c>
      <c r="Z41" s="542">
        <f t="shared" si="21"/>
        <v>0</v>
      </c>
      <c r="AA41" s="542">
        <f t="shared" si="21"/>
        <v>0</v>
      </c>
      <c r="AB41" s="542">
        <f t="shared" si="21"/>
        <v>0</v>
      </c>
      <c r="AC41" s="542">
        <f t="shared" si="21"/>
        <v>0</v>
      </c>
      <c r="AD41" s="542">
        <f t="shared" si="21"/>
        <v>0</v>
      </c>
      <c r="AE41" s="542">
        <f t="shared" si="21"/>
        <v>0</v>
      </c>
      <c r="AF41" s="542">
        <f t="shared" si="21"/>
        <v>0</v>
      </c>
      <c r="AG41" s="542"/>
      <c r="AH41" s="542">
        <f>AH42+AH43</f>
        <v>0</v>
      </c>
      <c r="AI41" s="542"/>
      <c r="AJ41" s="542"/>
    </row>
    <row r="42" spans="1:36" s="89" customFormat="1" ht="26.4" x14ac:dyDescent="0.25">
      <c r="A42" s="60"/>
      <c r="B42" s="550" t="s">
        <v>1013</v>
      </c>
      <c r="C42" s="542">
        <f>D42+F42+S42+AF42</f>
        <v>2</v>
      </c>
      <c r="D42" s="542"/>
      <c r="E42" s="544"/>
      <c r="F42" s="542">
        <f>G42+H42+I42+J42+K42+L42+M42+N42+O42+P42+Q42</f>
        <v>2</v>
      </c>
      <c r="G42" s="544">
        <v>2</v>
      </c>
      <c r="H42" s="544"/>
      <c r="I42" s="544"/>
      <c r="J42" s="544"/>
      <c r="K42" s="544"/>
      <c r="L42" s="544"/>
      <c r="M42" s="544"/>
      <c r="N42" s="544"/>
      <c r="O42" s="544"/>
      <c r="P42" s="544"/>
      <c r="Q42" s="544"/>
      <c r="R42" s="544"/>
      <c r="S42" s="542">
        <f>T42+U42+V42+W42+X42+Y42+Z42+AA42+AB42+AC42+AD42+AE42</f>
        <v>0</v>
      </c>
      <c r="T42" s="544"/>
      <c r="U42" s="544"/>
      <c r="V42" s="544"/>
      <c r="W42" s="544"/>
      <c r="X42" s="544"/>
      <c r="Y42" s="544"/>
      <c r="Z42" s="544"/>
      <c r="AA42" s="544"/>
      <c r="AB42" s="544"/>
      <c r="AC42" s="544"/>
      <c r="AD42" s="544"/>
      <c r="AE42" s="544"/>
      <c r="AF42" s="542">
        <f>AG42+AH42+AI42</f>
        <v>0</v>
      </c>
      <c r="AG42" s="544"/>
      <c r="AH42" s="544"/>
      <c r="AI42" s="544"/>
      <c r="AJ42" s="544"/>
    </row>
    <row r="43" spans="1:36" s="89" customFormat="1" ht="26.4" x14ac:dyDescent="0.25">
      <c r="A43" s="60"/>
      <c r="B43" s="550" t="s">
        <v>1014</v>
      </c>
      <c r="C43" s="542">
        <f>D43+F43+S43+AF43</f>
        <v>3</v>
      </c>
      <c r="D43" s="542"/>
      <c r="E43" s="544"/>
      <c r="F43" s="542">
        <f>G43+H43+I43+J43+K43+L43+M43+N43+O43+P43+Q43</f>
        <v>0</v>
      </c>
      <c r="G43" s="544"/>
      <c r="H43" s="544"/>
      <c r="I43" s="544"/>
      <c r="J43" s="544"/>
      <c r="K43" s="544"/>
      <c r="L43" s="544"/>
      <c r="M43" s="544"/>
      <c r="N43" s="544"/>
      <c r="O43" s="544"/>
      <c r="P43" s="544"/>
      <c r="Q43" s="544"/>
      <c r="R43" s="544"/>
      <c r="S43" s="542">
        <f>T43+U43+V43+W43+X43+Y43+Z43+AA43+AB43+AC43+AD43+AE43</f>
        <v>3</v>
      </c>
      <c r="T43" s="544">
        <v>1</v>
      </c>
      <c r="U43" s="544"/>
      <c r="V43" s="544">
        <v>1</v>
      </c>
      <c r="W43" s="544"/>
      <c r="X43" s="544">
        <v>1</v>
      </c>
      <c r="Y43" s="544"/>
      <c r="Z43" s="544"/>
      <c r="AA43" s="544"/>
      <c r="AB43" s="544"/>
      <c r="AC43" s="544"/>
      <c r="AD43" s="544"/>
      <c r="AE43" s="544"/>
      <c r="AF43" s="542">
        <f>AG43+AH43+AI43</f>
        <v>0</v>
      </c>
      <c r="AG43" s="544"/>
      <c r="AH43" s="544"/>
      <c r="AI43" s="544"/>
      <c r="AJ43" s="544"/>
    </row>
    <row r="44" spans="1:36" s="300" customFormat="1" ht="58.95" customHeight="1" x14ac:dyDescent="0.3">
      <c r="A44" s="68" t="s">
        <v>777</v>
      </c>
      <c r="B44" s="699" t="s">
        <v>965</v>
      </c>
      <c r="C44" s="699"/>
      <c r="D44" s="699"/>
      <c r="E44" s="699"/>
      <c r="F44" s="699"/>
      <c r="G44" s="699"/>
      <c r="H44" s="699"/>
      <c r="I44" s="699"/>
      <c r="J44" s="699"/>
      <c r="K44" s="699"/>
      <c r="L44" s="699"/>
      <c r="M44" s="699"/>
      <c r="N44" s="699"/>
      <c r="O44" s="699"/>
      <c r="P44" s="699"/>
      <c r="Q44" s="699"/>
      <c r="R44" s="699"/>
      <c r="S44" s="699"/>
      <c r="T44" s="699"/>
      <c r="U44" s="699"/>
      <c r="V44" s="699"/>
      <c r="W44" s="699"/>
      <c r="X44" s="699"/>
      <c r="Y44" s="699"/>
      <c r="Z44" s="699"/>
      <c r="AA44" s="699"/>
      <c r="AB44" s="699"/>
      <c r="AC44" s="699"/>
      <c r="AD44" s="699"/>
      <c r="AE44" s="699"/>
      <c r="AF44" s="699"/>
      <c r="AG44" s="699"/>
      <c r="AH44" s="699"/>
      <c r="AI44" s="699"/>
      <c r="AJ44" s="699"/>
    </row>
    <row r="45" spans="1:36" s="116" customFormat="1" ht="13.2" x14ac:dyDescent="0.25">
      <c r="A45" s="68"/>
      <c r="B45" s="549" t="s">
        <v>707</v>
      </c>
      <c r="C45" s="542">
        <f>D45+F45+S45+AF45</f>
        <v>2</v>
      </c>
      <c r="D45" s="542"/>
      <c r="E45" s="542"/>
      <c r="F45" s="542">
        <f t="shared" ref="F45:AF45" si="22">F46+F47</f>
        <v>1</v>
      </c>
      <c r="G45" s="542">
        <f t="shared" si="22"/>
        <v>0</v>
      </c>
      <c r="H45" s="542">
        <f t="shared" si="22"/>
        <v>0</v>
      </c>
      <c r="I45" s="542">
        <f t="shared" si="22"/>
        <v>0</v>
      </c>
      <c r="J45" s="542">
        <f t="shared" si="22"/>
        <v>0</v>
      </c>
      <c r="K45" s="542">
        <f t="shared" si="22"/>
        <v>0</v>
      </c>
      <c r="L45" s="542">
        <f t="shared" si="22"/>
        <v>0</v>
      </c>
      <c r="M45" s="542">
        <f t="shared" si="22"/>
        <v>0</v>
      </c>
      <c r="N45" s="542">
        <f t="shared" si="22"/>
        <v>0</v>
      </c>
      <c r="O45" s="542">
        <f t="shared" si="22"/>
        <v>0</v>
      </c>
      <c r="P45" s="542">
        <f t="shared" si="22"/>
        <v>0</v>
      </c>
      <c r="Q45" s="542">
        <f t="shared" si="22"/>
        <v>1</v>
      </c>
      <c r="R45" s="542"/>
      <c r="S45" s="542">
        <f t="shared" si="22"/>
        <v>1</v>
      </c>
      <c r="T45" s="542">
        <f t="shared" si="22"/>
        <v>0</v>
      </c>
      <c r="U45" s="542">
        <f t="shared" si="22"/>
        <v>0</v>
      </c>
      <c r="V45" s="542">
        <f t="shared" si="22"/>
        <v>0</v>
      </c>
      <c r="W45" s="542">
        <f t="shared" si="22"/>
        <v>0</v>
      </c>
      <c r="X45" s="542">
        <f t="shared" si="22"/>
        <v>0</v>
      </c>
      <c r="Y45" s="542">
        <f t="shared" si="22"/>
        <v>0</v>
      </c>
      <c r="Z45" s="542">
        <f t="shared" si="22"/>
        <v>0</v>
      </c>
      <c r="AA45" s="542">
        <f t="shared" si="22"/>
        <v>0</v>
      </c>
      <c r="AB45" s="542">
        <f t="shared" si="22"/>
        <v>1</v>
      </c>
      <c r="AC45" s="542">
        <f t="shared" si="22"/>
        <v>0</v>
      </c>
      <c r="AD45" s="542">
        <f t="shared" si="22"/>
        <v>0</v>
      </c>
      <c r="AE45" s="542">
        <f t="shared" si="22"/>
        <v>0</v>
      </c>
      <c r="AF45" s="542">
        <f t="shared" si="22"/>
        <v>0</v>
      </c>
      <c r="AG45" s="542"/>
      <c r="AH45" s="542">
        <f>AH46+AH47</f>
        <v>0</v>
      </c>
      <c r="AI45" s="542"/>
      <c r="AJ45" s="542"/>
    </row>
    <row r="46" spans="1:36" s="89" customFormat="1" ht="26.4" x14ac:dyDescent="0.25">
      <c r="A46" s="60"/>
      <c r="B46" s="550" t="s">
        <v>1013</v>
      </c>
      <c r="C46" s="542">
        <f>D46+F46+S46+AF46</f>
        <v>1</v>
      </c>
      <c r="D46" s="542"/>
      <c r="E46" s="544"/>
      <c r="F46" s="542">
        <f>G46+H46+I46+J46+K46+L46+M46+N46+O46+P46+Q46</f>
        <v>1</v>
      </c>
      <c r="G46" s="544"/>
      <c r="H46" s="544"/>
      <c r="I46" s="544"/>
      <c r="J46" s="544"/>
      <c r="K46" s="544"/>
      <c r="L46" s="544"/>
      <c r="M46" s="544"/>
      <c r="N46" s="544"/>
      <c r="O46" s="544"/>
      <c r="P46" s="544"/>
      <c r="Q46" s="544">
        <v>1</v>
      </c>
      <c r="R46" s="544"/>
      <c r="S46" s="542">
        <f>T46+U46+V46+W46+X46+Y46+Z46+AA46+AB46+AC46+AD46+AE46</f>
        <v>0</v>
      </c>
      <c r="T46" s="544"/>
      <c r="U46" s="544"/>
      <c r="V46" s="544"/>
      <c r="W46" s="544"/>
      <c r="X46" s="544"/>
      <c r="Y46" s="544"/>
      <c r="Z46" s="544"/>
      <c r="AA46" s="544"/>
      <c r="AB46" s="544"/>
      <c r="AC46" s="544"/>
      <c r="AD46" s="544"/>
      <c r="AE46" s="544"/>
      <c r="AF46" s="542">
        <f>AG46+AH46+AI46</f>
        <v>0</v>
      </c>
      <c r="AG46" s="544"/>
      <c r="AH46" s="544"/>
      <c r="AI46" s="544"/>
      <c r="AJ46" s="544"/>
    </row>
    <row r="47" spans="1:36" s="89" customFormat="1" ht="26.4" x14ac:dyDescent="0.25">
      <c r="A47" s="60"/>
      <c r="B47" s="550" t="s">
        <v>1014</v>
      </c>
      <c r="C47" s="542">
        <f>D47+F47+S47+AF47</f>
        <v>1</v>
      </c>
      <c r="D47" s="542"/>
      <c r="E47" s="544"/>
      <c r="F47" s="542">
        <f>G47+H47+I47+J47+K47+L47+M47+N47+O47+P47+Q47</f>
        <v>0</v>
      </c>
      <c r="G47" s="544"/>
      <c r="H47" s="544"/>
      <c r="I47" s="544"/>
      <c r="J47" s="544"/>
      <c r="K47" s="544"/>
      <c r="L47" s="544"/>
      <c r="M47" s="544"/>
      <c r="N47" s="544"/>
      <c r="O47" s="544"/>
      <c r="P47" s="544"/>
      <c r="Q47" s="544"/>
      <c r="R47" s="544"/>
      <c r="S47" s="542">
        <f>T47+U47+V47+W47+X47+Y47+Z47+AA47+AB47+AC47+AD47+AE47</f>
        <v>1</v>
      </c>
      <c r="T47" s="544"/>
      <c r="U47" s="544"/>
      <c r="V47" s="544"/>
      <c r="W47" s="544"/>
      <c r="X47" s="544"/>
      <c r="Y47" s="544"/>
      <c r="Z47" s="544"/>
      <c r="AA47" s="544"/>
      <c r="AB47" s="544">
        <v>1</v>
      </c>
      <c r="AC47" s="544"/>
      <c r="AD47" s="544"/>
      <c r="AE47" s="544"/>
      <c r="AF47" s="542">
        <f>AG47+AH47+AI47</f>
        <v>0</v>
      </c>
      <c r="AG47" s="544"/>
      <c r="AH47" s="544"/>
      <c r="AI47" s="544"/>
      <c r="AJ47" s="544"/>
    </row>
    <row r="48" spans="1:36" s="300" customFormat="1" ht="52.2" customHeight="1" x14ac:dyDescent="0.3">
      <c r="A48" s="68" t="s">
        <v>780</v>
      </c>
      <c r="B48" s="699" t="s">
        <v>1063</v>
      </c>
      <c r="C48" s="699"/>
      <c r="D48" s="699"/>
      <c r="E48" s="699"/>
      <c r="F48" s="699"/>
      <c r="G48" s="699"/>
      <c r="H48" s="699"/>
      <c r="I48" s="699"/>
      <c r="J48" s="699"/>
      <c r="K48" s="699"/>
      <c r="L48" s="699"/>
      <c r="M48" s="699"/>
      <c r="N48" s="699"/>
      <c r="O48" s="699"/>
      <c r="P48" s="699"/>
      <c r="Q48" s="699"/>
      <c r="R48" s="699"/>
      <c r="S48" s="699"/>
      <c r="T48" s="699"/>
      <c r="U48" s="699"/>
      <c r="V48" s="699"/>
      <c r="W48" s="699"/>
      <c r="X48" s="699"/>
      <c r="Y48" s="699"/>
      <c r="Z48" s="699"/>
      <c r="AA48" s="699"/>
      <c r="AB48" s="699"/>
      <c r="AC48" s="699"/>
      <c r="AD48" s="699"/>
      <c r="AE48" s="699"/>
      <c r="AF48" s="699"/>
      <c r="AG48" s="699"/>
      <c r="AH48" s="699"/>
      <c r="AI48" s="699"/>
      <c r="AJ48" s="699"/>
    </row>
    <row r="49" spans="1:36" s="116" customFormat="1" ht="13.2" x14ac:dyDescent="0.25">
      <c r="A49" s="68"/>
      <c r="B49" s="549" t="s">
        <v>707</v>
      </c>
      <c r="C49" s="542">
        <f>D49+F49+S49+AF49</f>
        <v>25</v>
      </c>
      <c r="D49" s="542"/>
      <c r="E49" s="542"/>
      <c r="F49" s="542">
        <f t="shared" ref="F49:AF49" si="23">F50+F51</f>
        <v>0</v>
      </c>
      <c r="G49" s="542">
        <f t="shared" si="23"/>
        <v>0</v>
      </c>
      <c r="H49" s="542">
        <f t="shared" si="23"/>
        <v>0</v>
      </c>
      <c r="I49" s="542">
        <f t="shared" si="23"/>
        <v>0</v>
      </c>
      <c r="J49" s="542">
        <f t="shared" si="23"/>
        <v>0</v>
      </c>
      <c r="K49" s="542">
        <f t="shared" si="23"/>
        <v>0</v>
      </c>
      <c r="L49" s="542">
        <f t="shared" si="23"/>
        <v>0</v>
      </c>
      <c r="M49" s="542">
        <f t="shared" si="23"/>
        <v>0</v>
      </c>
      <c r="N49" s="542">
        <f t="shared" si="23"/>
        <v>0</v>
      </c>
      <c r="O49" s="542">
        <f t="shared" si="23"/>
        <v>0</v>
      </c>
      <c r="P49" s="542">
        <f t="shared" si="23"/>
        <v>0</v>
      </c>
      <c r="Q49" s="542">
        <f t="shared" si="23"/>
        <v>0</v>
      </c>
      <c r="R49" s="542"/>
      <c r="S49" s="542">
        <f t="shared" si="23"/>
        <v>25</v>
      </c>
      <c r="T49" s="542">
        <f t="shared" si="23"/>
        <v>1</v>
      </c>
      <c r="U49" s="542">
        <f t="shared" si="23"/>
        <v>0</v>
      </c>
      <c r="V49" s="542">
        <f t="shared" si="23"/>
        <v>23</v>
      </c>
      <c r="W49" s="542">
        <f t="shared" si="23"/>
        <v>0</v>
      </c>
      <c r="X49" s="542">
        <f t="shared" si="23"/>
        <v>1</v>
      </c>
      <c r="Y49" s="542">
        <f t="shared" si="23"/>
        <v>0</v>
      </c>
      <c r="Z49" s="542">
        <f t="shared" si="23"/>
        <v>0</v>
      </c>
      <c r="AA49" s="542">
        <f t="shared" si="23"/>
        <v>0</v>
      </c>
      <c r="AB49" s="542">
        <f t="shared" si="23"/>
        <v>0</v>
      </c>
      <c r="AC49" s="542">
        <f t="shared" si="23"/>
        <v>0</v>
      </c>
      <c r="AD49" s="542">
        <f t="shared" si="23"/>
        <v>0</v>
      </c>
      <c r="AE49" s="542">
        <f t="shared" si="23"/>
        <v>0</v>
      </c>
      <c r="AF49" s="542">
        <f t="shared" si="23"/>
        <v>0</v>
      </c>
      <c r="AG49" s="542"/>
      <c r="AH49" s="542">
        <f>AH50+AH51</f>
        <v>0</v>
      </c>
      <c r="AI49" s="542"/>
      <c r="AJ49" s="542"/>
    </row>
    <row r="50" spans="1:36" s="89" customFormat="1" ht="26.4" x14ac:dyDescent="0.25">
      <c r="A50" s="60"/>
      <c r="B50" s="550" t="s">
        <v>1013</v>
      </c>
      <c r="C50" s="542">
        <f>D50+F50+S50+AF50</f>
        <v>0</v>
      </c>
      <c r="D50" s="542"/>
      <c r="E50" s="544"/>
      <c r="F50" s="542">
        <f>G50+H50+I50+J50+K50+L50+M50+N50+O50+P50+Q50</f>
        <v>0</v>
      </c>
      <c r="G50" s="544"/>
      <c r="H50" s="544"/>
      <c r="I50" s="544"/>
      <c r="J50" s="544"/>
      <c r="K50" s="544"/>
      <c r="L50" s="544"/>
      <c r="M50" s="544"/>
      <c r="N50" s="544"/>
      <c r="O50" s="544"/>
      <c r="P50" s="544"/>
      <c r="Q50" s="544"/>
      <c r="R50" s="544"/>
      <c r="S50" s="542">
        <f>T50+U50+V50+W50+X50+Y50+Z50+AA50+AB50+AC50+AD50+AE50</f>
        <v>0</v>
      </c>
      <c r="T50" s="544"/>
      <c r="U50" s="544"/>
      <c r="V50" s="544"/>
      <c r="W50" s="544"/>
      <c r="X50" s="544"/>
      <c r="Y50" s="544"/>
      <c r="Z50" s="544"/>
      <c r="AA50" s="544"/>
      <c r="AB50" s="544"/>
      <c r="AC50" s="544"/>
      <c r="AD50" s="544"/>
      <c r="AE50" s="544"/>
      <c r="AF50" s="542">
        <f>AG50+AH50+AI50</f>
        <v>0</v>
      </c>
      <c r="AG50" s="544"/>
      <c r="AH50" s="544"/>
      <c r="AI50" s="544"/>
      <c r="AJ50" s="544"/>
    </row>
    <row r="51" spans="1:36" s="89" customFormat="1" ht="26.4" x14ac:dyDescent="0.25">
      <c r="A51" s="60"/>
      <c r="B51" s="550" t="s">
        <v>1014</v>
      </c>
      <c r="C51" s="542">
        <f>D51+F51+S51+AF51</f>
        <v>25</v>
      </c>
      <c r="D51" s="542"/>
      <c r="E51" s="544"/>
      <c r="F51" s="542">
        <f>G51+H51+I51+J51+K51+L51+M51+N51+O51+P51+Q51</f>
        <v>0</v>
      </c>
      <c r="G51" s="544"/>
      <c r="H51" s="544"/>
      <c r="I51" s="544"/>
      <c r="J51" s="544"/>
      <c r="K51" s="544"/>
      <c r="L51" s="544"/>
      <c r="M51" s="544"/>
      <c r="N51" s="544"/>
      <c r="O51" s="544"/>
      <c r="P51" s="544"/>
      <c r="Q51" s="544"/>
      <c r="R51" s="544"/>
      <c r="S51" s="542">
        <f>T51+U51+V51+W51+X51+Y51+Z51+AA51+AB51+AC51+AD51+AE51</f>
        <v>25</v>
      </c>
      <c r="T51" s="544">
        <v>1</v>
      </c>
      <c r="U51" s="544"/>
      <c r="V51" s="544">
        <v>23</v>
      </c>
      <c r="W51" s="544"/>
      <c r="X51" s="544">
        <v>1</v>
      </c>
      <c r="Y51" s="544"/>
      <c r="Z51" s="544"/>
      <c r="AA51" s="544"/>
      <c r="AB51" s="544"/>
      <c r="AC51" s="544"/>
      <c r="AD51" s="544"/>
      <c r="AE51" s="544"/>
      <c r="AF51" s="542">
        <f>AG51+AH51+AI51</f>
        <v>0</v>
      </c>
      <c r="AG51" s="544"/>
      <c r="AH51" s="544"/>
      <c r="AI51" s="544"/>
      <c r="AJ51" s="544"/>
    </row>
    <row r="52" spans="1:36" s="116" customFormat="1" ht="31.2" customHeight="1" x14ac:dyDescent="0.25">
      <c r="A52" s="564" t="s">
        <v>781</v>
      </c>
      <c r="B52" s="565" t="s">
        <v>782</v>
      </c>
      <c r="C52" s="566"/>
      <c r="D52" s="566"/>
      <c r="E52" s="566"/>
      <c r="F52" s="566"/>
      <c r="G52" s="566"/>
      <c r="H52" s="566"/>
      <c r="I52" s="566"/>
      <c r="J52" s="566"/>
      <c r="K52" s="566"/>
      <c r="L52" s="566"/>
      <c r="M52" s="566"/>
      <c r="N52" s="566"/>
      <c r="O52" s="566"/>
      <c r="P52" s="566"/>
      <c r="Q52" s="566"/>
      <c r="R52" s="566"/>
      <c r="S52" s="566"/>
      <c r="T52" s="566"/>
      <c r="U52" s="566"/>
      <c r="V52" s="566"/>
      <c r="W52" s="566"/>
      <c r="X52" s="566"/>
      <c r="Y52" s="566"/>
      <c r="Z52" s="566"/>
      <c r="AA52" s="566"/>
      <c r="AB52" s="566"/>
      <c r="AC52" s="566"/>
      <c r="AD52" s="566"/>
      <c r="AE52" s="566"/>
      <c r="AF52" s="566"/>
      <c r="AG52" s="566"/>
      <c r="AH52" s="566"/>
      <c r="AI52" s="566"/>
      <c r="AJ52" s="566"/>
    </row>
    <row r="53" spans="1:36" s="116" customFormat="1" ht="13.2" x14ac:dyDescent="0.25">
      <c r="A53" s="558"/>
      <c r="B53" s="559" t="s">
        <v>1035</v>
      </c>
      <c r="C53" s="560">
        <f>D53+F53+S53+AF53</f>
        <v>44</v>
      </c>
      <c r="D53" s="560"/>
      <c r="E53" s="560"/>
      <c r="F53" s="560">
        <f t="shared" ref="F53" si="24">F54+F55</f>
        <v>15</v>
      </c>
      <c r="G53" s="560">
        <f t="shared" ref="G53:Q53" si="25">G54+G55</f>
        <v>6</v>
      </c>
      <c r="H53" s="560">
        <f t="shared" si="25"/>
        <v>3</v>
      </c>
      <c r="I53" s="560">
        <f t="shared" si="25"/>
        <v>3</v>
      </c>
      <c r="J53" s="560">
        <f t="shared" si="25"/>
        <v>1</v>
      </c>
      <c r="K53" s="560">
        <f t="shared" si="25"/>
        <v>0</v>
      </c>
      <c r="L53" s="560">
        <f t="shared" si="25"/>
        <v>0</v>
      </c>
      <c r="M53" s="560">
        <f t="shared" si="25"/>
        <v>0</v>
      </c>
      <c r="N53" s="560">
        <f t="shared" si="25"/>
        <v>0</v>
      </c>
      <c r="O53" s="560">
        <f t="shared" si="25"/>
        <v>0</v>
      </c>
      <c r="P53" s="560">
        <f t="shared" si="25"/>
        <v>1</v>
      </c>
      <c r="Q53" s="560">
        <f t="shared" si="25"/>
        <v>1</v>
      </c>
      <c r="R53" s="560"/>
      <c r="S53" s="560">
        <f t="shared" ref="S53" si="26">S54+S55</f>
        <v>28</v>
      </c>
      <c r="T53" s="560">
        <f t="shared" ref="T53" si="27">T54+T55</f>
        <v>5</v>
      </c>
      <c r="U53" s="560">
        <f t="shared" ref="U53" si="28">U54+U55</f>
        <v>0</v>
      </c>
      <c r="V53" s="560">
        <f t="shared" ref="V53" si="29">V54+V55</f>
        <v>17</v>
      </c>
      <c r="W53" s="560">
        <f t="shared" ref="W53" si="30">W54+W55</f>
        <v>1</v>
      </c>
      <c r="X53" s="560">
        <f t="shared" ref="X53" si="31">X54+X55</f>
        <v>5</v>
      </c>
      <c r="Y53" s="560">
        <f t="shared" ref="Y53" si="32">Y54+Y55</f>
        <v>0</v>
      </c>
      <c r="Z53" s="560">
        <f t="shared" ref="Z53" si="33">Z54+Z55</f>
        <v>0</v>
      </c>
      <c r="AA53" s="560">
        <f t="shared" ref="AA53" si="34">AA54+AA55</f>
        <v>0</v>
      </c>
      <c r="AB53" s="560">
        <f t="shared" ref="AB53" si="35">AB54+AB55</f>
        <v>0</v>
      </c>
      <c r="AC53" s="560">
        <f t="shared" ref="AC53" si="36">AC54+AC55</f>
        <v>0</v>
      </c>
      <c r="AD53" s="560">
        <f t="shared" ref="AD53" si="37">AD54+AD55</f>
        <v>0</v>
      </c>
      <c r="AE53" s="560">
        <f t="shared" ref="AE53" si="38">AE54+AE55</f>
        <v>0</v>
      </c>
      <c r="AF53" s="560">
        <f t="shared" ref="AF53" si="39">AF54+AF55</f>
        <v>1</v>
      </c>
      <c r="AG53" s="560">
        <f>AG54+AG55</f>
        <v>0</v>
      </c>
      <c r="AH53" s="560">
        <f>AH54+AH55</f>
        <v>1</v>
      </c>
      <c r="AI53" s="560">
        <f>AI54+AI55</f>
        <v>0</v>
      </c>
      <c r="AJ53" s="560"/>
    </row>
    <row r="54" spans="1:36" s="89" customFormat="1" ht="26.4" x14ac:dyDescent="0.25">
      <c r="A54" s="561"/>
      <c r="B54" s="562" t="s">
        <v>1013</v>
      </c>
      <c r="C54" s="560">
        <f>D54+F54+S54+AF54</f>
        <v>15</v>
      </c>
      <c r="D54" s="560"/>
      <c r="E54" s="563"/>
      <c r="F54" s="560">
        <f>G54+H54+I54+J54+K54+L54+M54+N54+O54+P54+Q54</f>
        <v>14</v>
      </c>
      <c r="G54" s="563">
        <f>G58+G62+G66+G70+G74</f>
        <v>6</v>
      </c>
      <c r="H54" s="563">
        <f t="shared" ref="H54:Q55" si="40">H58+H62+H66+H70+H74</f>
        <v>2</v>
      </c>
      <c r="I54" s="563">
        <f t="shared" si="40"/>
        <v>3</v>
      </c>
      <c r="J54" s="563">
        <f t="shared" si="40"/>
        <v>1</v>
      </c>
      <c r="K54" s="563">
        <f t="shared" si="40"/>
        <v>0</v>
      </c>
      <c r="L54" s="563">
        <f t="shared" si="40"/>
        <v>0</v>
      </c>
      <c r="M54" s="563">
        <f t="shared" si="40"/>
        <v>0</v>
      </c>
      <c r="N54" s="563">
        <f t="shared" si="40"/>
        <v>0</v>
      </c>
      <c r="O54" s="563">
        <f t="shared" si="40"/>
        <v>0</v>
      </c>
      <c r="P54" s="563">
        <f t="shared" si="40"/>
        <v>1</v>
      </c>
      <c r="Q54" s="563">
        <f t="shared" si="40"/>
        <v>1</v>
      </c>
      <c r="R54" s="563"/>
      <c r="S54" s="560">
        <f>T54+U54+V54+W54+X54+Y54+Z54+AA54+AB54+AC54+AD54+AE54</f>
        <v>1</v>
      </c>
      <c r="T54" s="563">
        <f t="shared" ref="T54:AE55" si="41">T58+T62+T66+T70+T74</f>
        <v>1</v>
      </c>
      <c r="U54" s="563">
        <f t="shared" si="41"/>
        <v>0</v>
      </c>
      <c r="V54" s="563">
        <f t="shared" si="41"/>
        <v>0</v>
      </c>
      <c r="W54" s="563">
        <f t="shared" si="41"/>
        <v>0</v>
      </c>
      <c r="X54" s="563">
        <f t="shared" si="41"/>
        <v>0</v>
      </c>
      <c r="Y54" s="563">
        <f t="shared" si="41"/>
        <v>0</v>
      </c>
      <c r="Z54" s="563">
        <f t="shared" si="41"/>
        <v>0</v>
      </c>
      <c r="AA54" s="563">
        <f t="shared" si="41"/>
        <v>0</v>
      </c>
      <c r="AB54" s="563">
        <f t="shared" si="41"/>
        <v>0</v>
      </c>
      <c r="AC54" s="563">
        <f t="shared" si="41"/>
        <v>0</v>
      </c>
      <c r="AD54" s="563">
        <f t="shared" si="41"/>
        <v>0</v>
      </c>
      <c r="AE54" s="563">
        <f t="shared" si="41"/>
        <v>0</v>
      </c>
      <c r="AF54" s="560">
        <f>AG54+AH54+AI54</f>
        <v>0</v>
      </c>
      <c r="AG54" s="563">
        <f t="shared" ref="AG54:AI54" si="42">AG58+AG62+AG66+AG70+AG74</f>
        <v>0</v>
      </c>
      <c r="AH54" s="563">
        <f t="shared" si="42"/>
        <v>0</v>
      </c>
      <c r="AI54" s="563">
        <f t="shared" si="42"/>
        <v>0</v>
      </c>
      <c r="AJ54" s="563"/>
    </row>
    <row r="55" spans="1:36" s="89" customFormat="1" ht="26.4" x14ac:dyDescent="0.25">
      <c r="A55" s="561"/>
      <c r="B55" s="562" t="s">
        <v>1014</v>
      </c>
      <c r="C55" s="560">
        <f>D55+F55+S55+AF55</f>
        <v>29</v>
      </c>
      <c r="D55" s="560"/>
      <c r="E55" s="563"/>
      <c r="F55" s="560">
        <f>G55+H55+I55+J55+K55+L55+M55+N55+O55+P55+Q55</f>
        <v>1</v>
      </c>
      <c r="G55" s="563">
        <f>G59+G63+G67+G71+G75</f>
        <v>0</v>
      </c>
      <c r="H55" s="563">
        <f t="shared" si="40"/>
        <v>1</v>
      </c>
      <c r="I55" s="563">
        <f t="shared" si="40"/>
        <v>0</v>
      </c>
      <c r="J55" s="563">
        <f t="shared" si="40"/>
        <v>0</v>
      </c>
      <c r="K55" s="563">
        <f t="shared" si="40"/>
        <v>0</v>
      </c>
      <c r="L55" s="563">
        <f t="shared" si="40"/>
        <v>0</v>
      </c>
      <c r="M55" s="563">
        <f t="shared" si="40"/>
        <v>0</v>
      </c>
      <c r="N55" s="563">
        <f t="shared" si="40"/>
        <v>0</v>
      </c>
      <c r="O55" s="563">
        <f t="shared" si="40"/>
        <v>0</v>
      </c>
      <c r="P55" s="563">
        <f t="shared" si="40"/>
        <v>0</v>
      </c>
      <c r="Q55" s="563">
        <f t="shared" si="40"/>
        <v>0</v>
      </c>
      <c r="R55" s="563"/>
      <c r="S55" s="560">
        <f>T55+U55+V55+W55+X55+Y55+Z55+AA55+AB55+AC55+AD55+AE55</f>
        <v>27</v>
      </c>
      <c r="T55" s="563">
        <f t="shared" si="41"/>
        <v>4</v>
      </c>
      <c r="U55" s="563">
        <f t="shared" si="41"/>
        <v>0</v>
      </c>
      <c r="V55" s="563">
        <f t="shared" si="41"/>
        <v>17</v>
      </c>
      <c r="W55" s="563">
        <f t="shared" si="41"/>
        <v>1</v>
      </c>
      <c r="X55" s="563">
        <f t="shared" si="41"/>
        <v>5</v>
      </c>
      <c r="Y55" s="563">
        <f t="shared" si="41"/>
        <v>0</v>
      </c>
      <c r="Z55" s="563">
        <f t="shared" si="41"/>
        <v>0</v>
      </c>
      <c r="AA55" s="563">
        <f t="shared" si="41"/>
        <v>0</v>
      </c>
      <c r="AB55" s="563">
        <f t="shared" si="41"/>
        <v>0</v>
      </c>
      <c r="AC55" s="563">
        <f t="shared" si="41"/>
        <v>0</v>
      </c>
      <c r="AD55" s="563">
        <f t="shared" si="41"/>
        <v>0</v>
      </c>
      <c r="AE55" s="563">
        <f t="shared" si="41"/>
        <v>0</v>
      </c>
      <c r="AF55" s="560">
        <f>AG55+AH55+AI55</f>
        <v>1</v>
      </c>
      <c r="AG55" s="563">
        <f t="shared" ref="AG55:AI55" si="43">AG59+AG63+AG67+AG71+AG75</f>
        <v>0</v>
      </c>
      <c r="AH55" s="563">
        <f t="shared" si="43"/>
        <v>1</v>
      </c>
      <c r="AI55" s="563">
        <f t="shared" si="43"/>
        <v>0</v>
      </c>
      <c r="AJ55" s="563"/>
    </row>
    <row r="56" spans="1:36" s="116" customFormat="1" ht="54.6" customHeight="1" x14ac:dyDescent="0.25">
      <c r="A56" s="83">
        <v>1</v>
      </c>
      <c r="B56" s="699" t="s">
        <v>967</v>
      </c>
      <c r="C56" s="699"/>
      <c r="D56" s="699"/>
      <c r="E56" s="699"/>
      <c r="F56" s="699"/>
      <c r="G56" s="699"/>
      <c r="H56" s="699"/>
      <c r="I56" s="699"/>
      <c r="J56" s="699"/>
      <c r="K56" s="699"/>
      <c r="L56" s="699"/>
      <c r="M56" s="699"/>
      <c r="N56" s="699"/>
      <c r="O56" s="699"/>
      <c r="P56" s="699"/>
      <c r="Q56" s="699"/>
      <c r="R56" s="699"/>
      <c r="S56" s="699"/>
      <c r="T56" s="699"/>
      <c r="U56" s="699"/>
      <c r="V56" s="699"/>
      <c r="W56" s="699"/>
      <c r="X56" s="699"/>
      <c r="Y56" s="699"/>
      <c r="Z56" s="699"/>
      <c r="AA56" s="699"/>
      <c r="AB56" s="699"/>
      <c r="AC56" s="699"/>
      <c r="AD56" s="699"/>
      <c r="AE56" s="699"/>
      <c r="AF56" s="699"/>
      <c r="AG56" s="699"/>
      <c r="AH56" s="699"/>
      <c r="AI56" s="699"/>
      <c r="AJ56" s="699"/>
    </row>
    <row r="57" spans="1:36" s="116" customFormat="1" ht="13.2" x14ac:dyDescent="0.25">
      <c r="A57" s="68"/>
      <c r="B57" s="549" t="s">
        <v>707</v>
      </c>
      <c r="C57" s="542">
        <f>D57+F57+S57+AF57</f>
        <v>7</v>
      </c>
      <c r="D57" s="542"/>
      <c r="E57" s="542"/>
      <c r="F57" s="542">
        <f t="shared" ref="F57:AF57" si="44">F58+F59</f>
        <v>4</v>
      </c>
      <c r="G57" s="542">
        <f t="shared" si="44"/>
        <v>0</v>
      </c>
      <c r="H57" s="542">
        <f t="shared" si="44"/>
        <v>0</v>
      </c>
      <c r="I57" s="542">
        <f t="shared" si="44"/>
        <v>3</v>
      </c>
      <c r="J57" s="542">
        <f t="shared" si="44"/>
        <v>0</v>
      </c>
      <c r="K57" s="542">
        <f t="shared" si="44"/>
        <v>0</v>
      </c>
      <c r="L57" s="542">
        <f t="shared" si="44"/>
        <v>0</v>
      </c>
      <c r="M57" s="542">
        <f t="shared" si="44"/>
        <v>0</v>
      </c>
      <c r="N57" s="542">
        <f t="shared" si="44"/>
        <v>0</v>
      </c>
      <c r="O57" s="542">
        <f t="shared" si="44"/>
        <v>0</v>
      </c>
      <c r="P57" s="542">
        <f t="shared" si="44"/>
        <v>0</v>
      </c>
      <c r="Q57" s="542">
        <f t="shared" si="44"/>
        <v>1</v>
      </c>
      <c r="R57" s="542"/>
      <c r="S57" s="542">
        <f t="shared" si="44"/>
        <v>3</v>
      </c>
      <c r="T57" s="542">
        <f t="shared" si="44"/>
        <v>3</v>
      </c>
      <c r="U57" s="542">
        <f t="shared" si="44"/>
        <v>0</v>
      </c>
      <c r="V57" s="542">
        <f t="shared" si="44"/>
        <v>0</v>
      </c>
      <c r="W57" s="542">
        <f t="shared" si="44"/>
        <v>0</v>
      </c>
      <c r="X57" s="542">
        <f t="shared" si="44"/>
        <v>0</v>
      </c>
      <c r="Y57" s="542">
        <f t="shared" si="44"/>
        <v>0</v>
      </c>
      <c r="Z57" s="542">
        <f t="shared" si="44"/>
        <v>0</v>
      </c>
      <c r="AA57" s="542">
        <f t="shared" si="44"/>
        <v>0</v>
      </c>
      <c r="AB57" s="542">
        <f t="shared" si="44"/>
        <v>0</v>
      </c>
      <c r="AC57" s="542">
        <f t="shared" si="44"/>
        <v>0</v>
      </c>
      <c r="AD57" s="542">
        <f t="shared" si="44"/>
        <v>0</v>
      </c>
      <c r="AE57" s="542">
        <f t="shared" si="44"/>
        <v>0</v>
      </c>
      <c r="AF57" s="542">
        <f t="shared" si="44"/>
        <v>0</v>
      </c>
      <c r="AG57" s="542"/>
      <c r="AH57" s="542">
        <f>AH58+AH59</f>
        <v>0</v>
      </c>
      <c r="AI57" s="542"/>
      <c r="AJ57" s="542"/>
    </row>
    <row r="58" spans="1:36" s="89" customFormat="1" ht="26.4" x14ac:dyDescent="0.25">
      <c r="A58" s="60"/>
      <c r="B58" s="550" t="s">
        <v>1013</v>
      </c>
      <c r="C58" s="542">
        <f>D58+F58+S58+AF58</f>
        <v>5</v>
      </c>
      <c r="D58" s="542"/>
      <c r="E58" s="544"/>
      <c r="F58" s="542">
        <f>G58+H58+I58+J58+K58+L58+M58+N58+O58+P58+Q58</f>
        <v>4</v>
      </c>
      <c r="G58" s="544"/>
      <c r="H58" s="544"/>
      <c r="I58" s="544">
        <v>3</v>
      </c>
      <c r="J58" s="544"/>
      <c r="K58" s="544"/>
      <c r="L58" s="544"/>
      <c r="M58" s="544"/>
      <c r="N58" s="544"/>
      <c r="O58" s="544"/>
      <c r="P58" s="544"/>
      <c r="Q58" s="544">
        <v>1</v>
      </c>
      <c r="R58" s="544"/>
      <c r="S58" s="542">
        <f>T58+U58+V58+W58+X58+Y58+Z58+AA58+AB58+AC58+AD58+AE58</f>
        <v>1</v>
      </c>
      <c r="T58" s="544">
        <v>1</v>
      </c>
      <c r="U58" s="544"/>
      <c r="V58" s="544"/>
      <c r="W58" s="544"/>
      <c r="X58" s="544"/>
      <c r="Y58" s="544"/>
      <c r="Z58" s="544"/>
      <c r="AA58" s="544"/>
      <c r="AB58" s="544"/>
      <c r="AC58" s="544"/>
      <c r="AD58" s="544"/>
      <c r="AE58" s="544"/>
      <c r="AF58" s="542">
        <f>AG58+AH58+AI58</f>
        <v>0</v>
      </c>
      <c r="AG58" s="544"/>
      <c r="AH58" s="544"/>
      <c r="AI58" s="544"/>
      <c r="AJ58" s="544"/>
    </row>
    <row r="59" spans="1:36" s="89" customFormat="1" ht="26.4" x14ac:dyDescent="0.25">
      <c r="A59" s="60"/>
      <c r="B59" s="550" t="s">
        <v>1014</v>
      </c>
      <c r="C59" s="542">
        <f>D59+F59+S59+AF59</f>
        <v>2</v>
      </c>
      <c r="D59" s="542"/>
      <c r="E59" s="544"/>
      <c r="F59" s="542">
        <f>G59+H59+I59+J59+K59+L59+M59+N59+O59+P59+Q59</f>
        <v>0</v>
      </c>
      <c r="G59" s="544"/>
      <c r="H59" s="544"/>
      <c r="I59" s="544"/>
      <c r="J59" s="544"/>
      <c r="K59" s="544"/>
      <c r="L59" s="544"/>
      <c r="M59" s="544"/>
      <c r="N59" s="544"/>
      <c r="O59" s="544"/>
      <c r="P59" s="544"/>
      <c r="Q59" s="544"/>
      <c r="R59" s="544"/>
      <c r="S59" s="542">
        <f>T59+U59+V59+W59+X59+Y59+Z59+AA59+AB59+AC59+AD59+AE59</f>
        <v>2</v>
      </c>
      <c r="T59" s="544">
        <v>2</v>
      </c>
      <c r="U59" s="544"/>
      <c r="V59" s="544"/>
      <c r="W59" s="544"/>
      <c r="X59" s="544"/>
      <c r="Y59" s="544"/>
      <c r="Z59" s="544"/>
      <c r="AA59" s="544"/>
      <c r="AB59" s="544"/>
      <c r="AC59" s="544"/>
      <c r="AD59" s="544"/>
      <c r="AE59" s="544"/>
      <c r="AF59" s="542">
        <f>AG59+AH59+AI59</f>
        <v>0</v>
      </c>
      <c r="AG59" s="544"/>
      <c r="AH59" s="544"/>
      <c r="AI59" s="544"/>
      <c r="AJ59" s="544"/>
    </row>
    <row r="60" spans="1:36" s="89" customFormat="1" ht="46.2" customHeight="1" x14ac:dyDescent="0.25">
      <c r="A60" s="83">
        <v>2</v>
      </c>
      <c r="B60" s="699" t="s">
        <v>968</v>
      </c>
      <c r="C60" s="699"/>
      <c r="D60" s="699"/>
      <c r="E60" s="699"/>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row>
    <row r="61" spans="1:36" s="116" customFormat="1" ht="13.2" x14ac:dyDescent="0.25">
      <c r="A61" s="68"/>
      <c r="B61" s="549" t="s">
        <v>707</v>
      </c>
      <c r="C61" s="542">
        <f>D61+F61+S61+AF61</f>
        <v>7</v>
      </c>
      <c r="D61" s="542"/>
      <c r="E61" s="542"/>
      <c r="F61" s="542">
        <f t="shared" ref="F61:AF61" si="45">F62+F63</f>
        <v>1</v>
      </c>
      <c r="G61" s="542">
        <f t="shared" si="45"/>
        <v>1</v>
      </c>
      <c r="H61" s="542">
        <f t="shared" si="45"/>
        <v>0</v>
      </c>
      <c r="I61" s="542">
        <f t="shared" si="45"/>
        <v>0</v>
      </c>
      <c r="J61" s="542">
        <f t="shared" si="45"/>
        <v>0</v>
      </c>
      <c r="K61" s="542">
        <f t="shared" si="45"/>
        <v>0</v>
      </c>
      <c r="L61" s="542">
        <f t="shared" si="45"/>
        <v>0</v>
      </c>
      <c r="M61" s="542">
        <f t="shared" si="45"/>
        <v>0</v>
      </c>
      <c r="N61" s="542">
        <f t="shared" si="45"/>
        <v>0</v>
      </c>
      <c r="O61" s="542">
        <f t="shared" si="45"/>
        <v>0</v>
      </c>
      <c r="P61" s="542">
        <f t="shared" si="45"/>
        <v>0</v>
      </c>
      <c r="Q61" s="542">
        <f t="shared" si="45"/>
        <v>0</v>
      </c>
      <c r="R61" s="542"/>
      <c r="S61" s="542">
        <f t="shared" si="45"/>
        <v>6</v>
      </c>
      <c r="T61" s="542">
        <f t="shared" si="45"/>
        <v>1</v>
      </c>
      <c r="U61" s="542">
        <f t="shared" si="45"/>
        <v>0</v>
      </c>
      <c r="V61" s="542">
        <f t="shared" si="45"/>
        <v>5</v>
      </c>
      <c r="W61" s="542">
        <f t="shared" si="45"/>
        <v>0</v>
      </c>
      <c r="X61" s="542">
        <f t="shared" si="45"/>
        <v>0</v>
      </c>
      <c r="Y61" s="542">
        <f t="shared" si="45"/>
        <v>0</v>
      </c>
      <c r="Z61" s="542">
        <f t="shared" si="45"/>
        <v>0</v>
      </c>
      <c r="AA61" s="542">
        <f t="shared" si="45"/>
        <v>0</v>
      </c>
      <c r="AB61" s="542">
        <f t="shared" si="45"/>
        <v>0</v>
      </c>
      <c r="AC61" s="542">
        <f t="shared" si="45"/>
        <v>0</v>
      </c>
      <c r="AD61" s="542">
        <f t="shared" si="45"/>
        <v>0</v>
      </c>
      <c r="AE61" s="542">
        <f t="shared" si="45"/>
        <v>0</v>
      </c>
      <c r="AF61" s="542">
        <f t="shared" si="45"/>
        <v>0</v>
      </c>
      <c r="AG61" s="542"/>
      <c r="AH61" s="542">
        <f>AH62+AH63</f>
        <v>0</v>
      </c>
      <c r="AI61" s="542"/>
      <c r="AJ61" s="542"/>
    </row>
    <row r="62" spans="1:36" s="89" customFormat="1" ht="26.4" x14ac:dyDescent="0.25">
      <c r="A62" s="60"/>
      <c r="B62" s="550" t="s">
        <v>1013</v>
      </c>
      <c r="C62" s="542">
        <f>D62+F62+S62+AF62</f>
        <v>1</v>
      </c>
      <c r="D62" s="542"/>
      <c r="E62" s="544"/>
      <c r="F62" s="542">
        <f>G62+H62+I62+J62+K62+L62+M62+N62+O62+P62+Q62</f>
        <v>1</v>
      </c>
      <c r="G62" s="544">
        <v>1</v>
      </c>
      <c r="H62" s="544"/>
      <c r="I62" s="544"/>
      <c r="J62" s="544"/>
      <c r="K62" s="544"/>
      <c r="L62" s="544"/>
      <c r="M62" s="544"/>
      <c r="N62" s="544"/>
      <c r="O62" s="544"/>
      <c r="P62" s="544"/>
      <c r="Q62" s="544"/>
      <c r="R62" s="544"/>
      <c r="S62" s="542">
        <f>T62+U62+V62+W62+X62+Y62+Z62+AA62+AB62+AC62+AD62+AE62</f>
        <v>0</v>
      </c>
      <c r="T62" s="544"/>
      <c r="U62" s="544"/>
      <c r="V62" s="544"/>
      <c r="W62" s="544"/>
      <c r="X62" s="544"/>
      <c r="Y62" s="544"/>
      <c r="Z62" s="544"/>
      <c r="AA62" s="544"/>
      <c r="AB62" s="544"/>
      <c r="AC62" s="544"/>
      <c r="AD62" s="544"/>
      <c r="AE62" s="544"/>
      <c r="AF62" s="542">
        <f>AG62+AH62+AI62</f>
        <v>0</v>
      </c>
      <c r="AG62" s="544"/>
      <c r="AH62" s="544"/>
      <c r="AI62" s="544"/>
      <c r="AJ62" s="544"/>
    </row>
    <row r="63" spans="1:36" s="89" customFormat="1" ht="26.4" x14ac:dyDescent="0.25">
      <c r="A63" s="60"/>
      <c r="B63" s="550" t="s">
        <v>1014</v>
      </c>
      <c r="C63" s="542">
        <f>D63+F63+S63+AF63</f>
        <v>6</v>
      </c>
      <c r="D63" s="542"/>
      <c r="E63" s="544"/>
      <c r="F63" s="542">
        <f>G63+H63+I63+J63+K63+L63+M63+N63+O63+P63+Q63</f>
        <v>0</v>
      </c>
      <c r="G63" s="544"/>
      <c r="H63" s="544"/>
      <c r="I63" s="544"/>
      <c r="J63" s="544"/>
      <c r="K63" s="544"/>
      <c r="L63" s="544"/>
      <c r="M63" s="544"/>
      <c r="N63" s="544"/>
      <c r="O63" s="544"/>
      <c r="P63" s="544"/>
      <c r="Q63" s="544"/>
      <c r="R63" s="544"/>
      <c r="S63" s="542">
        <f>T63+U63+V63+W63+X63+Y63+Z63+AA63+AB63+AC63+AD63+AE63</f>
        <v>6</v>
      </c>
      <c r="T63" s="544">
        <v>1</v>
      </c>
      <c r="U63" s="544"/>
      <c r="V63" s="544">
        <v>5</v>
      </c>
      <c r="W63" s="544"/>
      <c r="X63" s="544"/>
      <c r="Y63" s="544"/>
      <c r="Z63" s="544"/>
      <c r="AA63" s="544"/>
      <c r="AB63" s="544"/>
      <c r="AC63" s="544"/>
      <c r="AD63" s="544"/>
      <c r="AE63" s="544"/>
      <c r="AF63" s="542">
        <f>AG63+AH63+AI63</f>
        <v>0</v>
      </c>
      <c r="AG63" s="544"/>
      <c r="AH63" s="544"/>
      <c r="AI63" s="544"/>
      <c r="AJ63" s="544"/>
    </row>
    <row r="64" spans="1:36" s="116" customFormat="1" ht="39.6" customHeight="1" x14ac:dyDescent="0.25">
      <c r="A64" s="83">
        <v>3</v>
      </c>
      <c r="B64" s="699" t="s">
        <v>969</v>
      </c>
      <c r="C64" s="699"/>
      <c r="D64" s="699"/>
      <c r="E64" s="699"/>
      <c r="F64" s="699"/>
      <c r="G64" s="699"/>
      <c r="H64" s="699"/>
      <c r="I64" s="699"/>
      <c r="J64" s="699"/>
      <c r="K64" s="699"/>
      <c r="L64" s="699"/>
      <c r="M64" s="699"/>
      <c r="N64" s="699"/>
      <c r="O64" s="699"/>
      <c r="P64" s="699"/>
      <c r="Q64" s="699"/>
      <c r="R64" s="699"/>
      <c r="S64" s="699"/>
      <c r="T64" s="699"/>
      <c r="U64" s="699"/>
      <c r="V64" s="699"/>
      <c r="W64" s="699"/>
      <c r="X64" s="699"/>
      <c r="Y64" s="699"/>
      <c r="Z64" s="699"/>
      <c r="AA64" s="699"/>
      <c r="AB64" s="699"/>
      <c r="AC64" s="699"/>
      <c r="AD64" s="699"/>
      <c r="AE64" s="699"/>
      <c r="AF64" s="699"/>
      <c r="AG64" s="699"/>
      <c r="AH64" s="699"/>
      <c r="AI64" s="699"/>
      <c r="AJ64" s="699"/>
    </row>
    <row r="65" spans="1:36" s="116" customFormat="1" ht="13.2" x14ac:dyDescent="0.25">
      <c r="A65" s="68"/>
      <c r="B65" s="549" t="s">
        <v>707</v>
      </c>
      <c r="C65" s="542">
        <f>D65+F65+S65+AF65</f>
        <v>1</v>
      </c>
      <c r="D65" s="542"/>
      <c r="E65" s="542"/>
      <c r="F65" s="542">
        <f t="shared" ref="F65:AF65" si="46">F66+F67</f>
        <v>1</v>
      </c>
      <c r="G65" s="542">
        <f t="shared" si="46"/>
        <v>1</v>
      </c>
      <c r="H65" s="542">
        <f t="shared" si="46"/>
        <v>0</v>
      </c>
      <c r="I65" s="542">
        <f t="shared" si="46"/>
        <v>0</v>
      </c>
      <c r="J65" s="542">
        <f t="shared" si="46"/>
        <v>0</v>
      </c>
      <c r="K65" s="542">
        <f t="shared" si="46"/>
        <v>0</v>
      </c>
      <c r="L65" s="542">
        <f t="shared" si="46"/>
        <v>0</v>
      </c>
      <c r="M65" s="542">
        <f t="shared" si="46"/>
        <v>0</v>
      </c>
      <c r="N65" s="542">
        <f t="shared" si="46"/>
        <v>0</v>
      </c>
      <c r="O65" s="542">
        <f t="shared" si="46"/>
        <v>0</v>
      </c>
      <c r="P65" s="542">
        <f t="shared" si="46"/>
        <v>0</v>
      </c>
      <c r="Q65" s="542">
        <f t="shared" si="46"/>
        <v>0</v>
      </c>
      <c r="R65" s="542"/>
      <c r="S65" s="542">
        <f t="shared" si="46"/>
        <v>0</v>
      </c>
      <c r="T65" s="542">
        <f t="shared" si="46"/>
        <v>0</v>
      </c>
      <c r="U65" s="542">
        <f t="shared" si="46"/>
        <v>0</v>
      </c>
      <c r="V65" s="542">
        <f t="shared" si="46"/>
        <v>0</v>
      </c>
      <c r="W65" s="542">
        <f t="shared" si="46"/>
        <v>0</v>
      </c>
      <c r="X65" s="542">
        <f t="shared" si="46"/>
        <v>0</v>
      </c>
      <c r="Y65" s="542">
        <f t="shared" si="46"/>
        <v>0</v>
      </c>
      <c r="Z65" s="542">
        <f t="shared" si="46"/>
        <v>0</v>
      </c>
      <c r="AA65" s="542">
        <f t="shared" si="46"/>
        <v>0</v>
      </c>
      <c r="AB65" s="542">
        <f t="shared" si="46"/>
        <v>0</v>
      </c>
      <c r="AC65" s="542">
        <f t="shared" si="46"/>
        <v>0</v>
      </c>
      <c r="AD65" s="542">
        <f t="shared" si="46"/>
        <v>0</v>
      </c>
      <c r="AE65" s="542">
        <f t="shared" si="46"/>
        <v>0</v>
      </c>
      <c r="AF65" s="542">
        <f t="shared" si="46"/>
        <v>0</v>
      </c>
      <c r="AG65" s="542"/>
      <c r="AH65" s="542">
        <f>AH66+AH67</f>
        <v>0</v>
      </c>
      <c r="AI65" s="542"/>
      <c r="AJ65" s="542"/>
    </row>
    <row r="66" spans="1:36" s="89" customFormat="1" ht="26.4" x14ac:dyDescent="0.25">
      <c r="A66" s="60"/>
      <c r="B66" s="550" t="s">
        <v>1013</v>
      </c>
      <c r="C66" s="542">
        <f>D66+F66+S66+AF66</f>
        <v>1</v>
      </c>
      <c r="D66" s="542"/>
      <c r="E66" s="544"/>
      <c r="F66" s="542">
        <f>G66+H66+I66+J66+K66+L66+M66+N66+O66+P66+Q66</f>
        <v>1</v>
      </c>
      <c r="G66" s="544">
        <v>1</v>
      </c>
      <c r="H66" s="544"/>
      <c r="I66" s="544"/>
      <c r="J66" s="544"/>
      <c r="K66" s="544"/>
      <c r="L66" s="544"/>
      <c r="M66" s="544"/>
      <c r="N66" s="544"/>
      <c r="O66" s="544"/>
      <c r="P66" s="544"/>
      <c r="Q66" s="544"/>
      <c r="R66" s="544"/>
      <c r="S66" s="542">
        <f>T66+U66+V66+W66+X66+Y66+Z66+AA66+AB66+AC66+AD66+AE66</f>
        <v>0</v>
      </c>
      <c r="T66" s="544"/>
      <c r="U66" s="544"/>
      <c r="V66" s="544"/>
      <c r="W66" s="544"/>
      <c r="X66" s="544"/>
      <c r="Y66" s="544"/>
      <c r="Z66" s="544"/>
      <c r="AA66" s="544"/>
      <c r="AB66" s="544"/>
      <c r="AC66" s="544"/>
      <c r="AD66" s="544"/>
      <c r="AE66" s="544"/>
      <c r="AF66" s="542">
        <f>AG66+AH66+AI66</f>
        <v>0</v>
      </c>
      <c r="AG66" s="544"/>
      <c r="AH66" s="544"/>
      <c r="AI66" s="544"/>
      <c r="AJ66" s="544"/>
    </row>
    <row r="67" spans="1:36" s="89" customFormat="1" ht="26.4" x14ac:dyDescent="0.25">
      <c r="A67" s="60"/>
      <c r="B67" s="550" t="s">
        <v>1014</v>
      </c>
      <c r="C67" s="542">
        <f>D67+F67+S67+AF67</f>
        <v>0</v>
      </c>
      <c r="D67" s="542"/>
      <c r="E67" s="544"/>
      <c r="F67" s="542">
        <f>G67+H67+I67+J67+K67+L67+M67+N67+O67+P67+Q67</f>
        <v>0</v>
      </c>
      <c r="G67" s="544"/>
      <c r="H67" s="544"/>
      <c r="I67" s="544"/>
      <c r="J67" s="544"/>
      <c r="K67" s="544"/>
      <c r="L67" s="544"/>
      <c r="M67" s="544"/>
      <c r="N67" s="544"/>
      <c r="O67" s="544"/>
      <c r="P67" s="544"/>
      <c r="Q67" s="544"/>
      <c r="R67" s="544"/>
      <c r="S67" s="542">
        <f>T67+U67+V67+W67+X67+Y67+Z67+AA67+AB67+AC67+AD67+AE67</f>
        <v>0</v>
      </c>
      <c r="T67" s="544"/>
      <c r="U67" s="544"/>
      <c r="V67" s="544"/>
      <c r="W67" s="544"/>
      <c r="X67" s="544"/>
      <c r="Y67" s="544"/>
      <c r="Z67" s="544"/>
      <c r="AA67" s="544"/>
      <c r="AB67" s="544"/>
      <c r="AC67" s="544"/>
      <c r="AD67" s="544"/>
      <c r="AE67" s="544"/>
      <c r="AF67" s="542">
        <f>AG67+AH67+AI67</f>
        <v>0</v>
      </c>
      <c r="AG67" s="544"/>
      <c r="AH67" s="544"/>
      <c r="AI67" s="544"/>
      <c r="AJ67" s="544"/>
    </row>
    <row r="68" spans="1:36" s="89" customFormat="1" ht="54.6" customHeight="1" x14ac:dyDescent="0.25">
      <c r="A68" s="83">
        <v>4</v>
      </c>
      <c r="B68" s="699" t="s">
        <v>1073</v>
      </c>
      <c r="C68" s="699"/>
      <c r="D68" s="699"/>
      <c r="E68" s="699"/>
      <c r="F68" s="699"/>
      <c r="G68" s="699"/>
      <c r="H68" s="699"/>
      <c r="I68" s="699"/>
      <c r="J68" s="699"/>
      <c r="K68" s="699"/>
      <c r="L68" s="699"/>
      <c r="M68" s="699"/>
      <c r="N68" s="699"/>
      <c r="O68" s="699"/>
      <c r="P68" s="699"/>
      <c r="Q68" s="699"/>
      <c r="R68" s="699"/>
      <c r="S68" s="699"/>
      <c r="T68" s="699"/>
      <c r="U68" s="699"/>
      <c r="V68" s="699"/>
      <c r="W68" s="699"/>
      <c r="X68" s="699"/>
      <c r="Y68" s="699"/>
      <c r="Z68" s="699"/>
      <c r="AA68" s="699"/>
      <c r="AB68" s="699"/>
      <c r="AC68" s="699"/>
      <c r="AD68" s="699"/>
      <c r="AE68" s="699"/>
      <c r="AF68" s="699"/>
      <c r="AG68" s="699"/>
      <c r="AH68" s="699"/>
      <c r="AI68" s="699"/>
      <c r="AJ68" s="699"/>
    </row>
    <row r="69" spans="1:36" s="116" customFormat="1" ht="13.2" x14ac:dyDescent="0.25">
      <c r="A69" s="68"/>
      <c r="B69" s="549" t="s">
        <v>707</v>
      </c>
      <c r="C69" s="542">
        <f>D69+F69+S69+AF69</f>
        <v>3</v>
      </c>
      <c r="D69" s="542"/>
      <c r="E69" s="542"/>
      <c r="F69" s="542">
        <f t="shared" ref="F69:AF69" si="47">F70+F71</f>
        <v>1</v>
      </c>
      <c r="G69" s="542">
        <f t="shared" si="47"/>
        <v>1</v>
      </c>
      <c r="H69" s="542">
        <f t="shared" si="47"/>
        <v>0</v>
      </c>
      <c r="I69" s="542">
        <f t="shared" si="47"/>
        <v>0</v>
      </c>
      <c r="J69" s="542">
        <f t="shared" si="47"/>
        <v>0</v>
      </c>
      <c r="K69" s="542">
        <f t="shared" si="47"/>
        <v>0</v>
      </c>
      <c r="L69" s="542">
        <f t="shared" si="47"/>
        <v>0</v>
      </c>
      <c r="M69" s="542">
        <f t="shared" si="47"/>
        <v>0</v>
      </c>
      <c r="N69" s="542">
        <f t="shared" si="47"/>
        <v>0</v>
      </c>
      <c r="O69" s="542">
        <f t="shared" si="47"/>
        <v>0</v>
      </c>
      <c r="P69" s="542">
        <f t="shared" si="47"/>
        <v>0</v>
      </c>
      <c r="Q69" s="542">
        <f t="shared" si="47"/>
        <v>0</v>
      </c>
      <c r="R69" s="542"/>
      <c r="S69" s="542">
        <f t="shared" si="47"/>
        <v>2</v>
      </c>
      <c r="T69" s="542">
        <f t="shared" si="47"/>
        <v>0</v>
      </c>
      <c r="U69" s="542">
        <f t="shared" si="47"/>
        <v>0</v>
      </c>
      <c r="V69" s="542">
        <f t="shared" si="47"/>
        <v>2</v>
      </c>
      <c r="W69" s="542">
        <f t="shared" si="47"/>
        <v>0</v>
      </c>
      <c r="X69" s="542">
        <f t="shared" si="47"/>
        <v>0</v>
      </c>
      <c r="Y69" s="542">
        <f t="shared" si="47"/>
        <v>0</v>
      </c>
      <c r="Z69" s="542">
        <f t="shared" si="47"/>
        <v>0</v>
      </c>
      <c r="AA69" s="542">
        <f t="shared" si="47"/>
        <v>0</v>
      </c>
      <c r="AB69" s="542">
        <f t="shared" si="47"/>
        <v>0</v>
      </c>
      <c r="AC69" s="542">
        <f t="shared" si="47"/>
        <v>0</v>
      </c>
      <c r="AD69" s="542">
        <f t="shared" si="47"/>
        <v>0</v>
      </c>
      <c r="AE69" s="542">
        <f t="shared" si="47"/>
        <v>0</v>
      </c>
      <c r="AF69" s="542">
        <f t="shared" si="47"/>
        <v>0</v>
      </c>
      <c r="AG69" s="542"/>
      <c r="AH69" s="542">
        <f>AH70+AH71</f>
        <v>0</v>
      </c>
      <c r="AI69" s="542"/>
      <c r="AJ69" s="542"/>
    </row>
    <row r="70" spans="1:36" s="89" customFormat="1" ht="26.4" x14ac:dyDescent="0.25">
      <c r="A70" s="60"/>
      <c r="B70" s="550" t="s">
        <v>1013</v>
      </c>
      <c r="C70" s="542">
        <f>D70+F70+S70+AF70</f>
        <v>1</v>
      </c>
      <c r="D70" s="542"/>
      <c r="E70" s="544"/>
      <c r="F70" s="542">
        <f>G70+H70+I70+J70+K70+L70+M70+N70+O70+P70+Q70</f>
        <v>1</v>
      </c>
      <c r="G70" s="544">
        <v>1</v>
      </c>
      <c r="H70" s="544"/>
      <c r="I70" s="544"/>
      <c r="J70" s="544"/>
      <c r="K70" s="544"/>
      <c r="L70" s="544"/>
      <c r="M70" s="544"/>
      <c r="N70" s="544"/>
      <c r="O70" s="544"/>
      <c r="P70" s="544"/>
      <c r="Q70" s="544"/>
      <c r="R70" s="544"/>
      <c r="S70" s="542">
        <f>T70+U70+V70+W70+X70+Y70+Z70+AA70+AB70+AC70+AD70+AE70</f>
        <v>0</v>
      </c>
      <c r="T70" s="544"/>
      <c r="U70" s="544"/>
      <c r="V70" s="544"/>
      <c r="W70" s="544"/>
      <c r="X70" s="544"/>
      <c r="Y70" s="544"/>
      <c r="Z70" s="544"/>
      <c r="AA70" s="544"/>
      <c r="AB70" s="544"/>
      <c r="AC70" s="544"/>
      <c r="AD70" s="544"/>
      <c r="AE70" s="544"/>
      <c r="AF70" s="542">
        <f>AG70+AH70+AI70</f>
        <v>0</v>
      </c>
      <c r="AG70" s="544"/>
      <c r="AH70" s="544"/>
      <c r="AI70" s="544"/>
      <c r="AJ70" s="544"/>
    </row>
    <row r="71" spans="1:36" s="89" customFormat="1" ht="26.4" x14ac:dyDescent="0.25">
      <c r="A71" s="60"/>
      <c r="B71" s="550" t="s">
        <v>1014</v>
      </c>
      <c r="C71" s="542">
        <f>D71+F71+S71+AF71</f>
        <v>2</v>
      </c>
      <c r="D71" s="542"/>
      <c r="E71" s="544"/>
      <c r="F71" s="542">
        <f>G71+H71+I71+J71+K71+L71+M71+N71+O71+P71+Q71</f>
        <v>0</v>
      </c>
      <c r="G71" s="544"/>
      <c r="H71" s="544"/>
      <c r="I71" s="544"/>
      <c r="J71" s="544"/>
      <c r="K71" s="544"/>
      <c r="L71" s="544"/>
      <c r="M71" s="544"/>
      <c r="N71" s="544"/>
      <c r="O71" s="544"/>
      <c r="P71" s="544"/>
      <c r="Q71" s="544"/>
      <c r="R71" s="544"/>
      <c r="S71" s="542">
        <f>T71+U71+V71+W71+X71+Y71+Z71+AA71+AB71+AC71+AD71+AE71</f>
        <v>2</v>
      </c>
      <c r="T71" s="544"/>
      <c r="U71" s="544"/>
      <c r="V71" s="544">
        <v>2</v>
      </c>
      <c r="W71" s="544"/>
      <c r="X71" s="544"/>
      <c r="Y71" s="544"/>
      <c r="Z71" s="544"/>
      <c r="AA71" s="544"/>
      <c r="AB71" s="544"/>
      <c r="AC71" s="544"/>
      <c r="AD71" s="544"/>
      <c r="AE71" s="544"/>
      <c r="AF71" s="542">
        <f>AG71+AH71+AI71</f>
        <v>0</v>
      </c>
      <c r="AG71" s="544"/>
      <c r="AH71" s="544"/>
      <c r="AI71" s="544"/>
      <c r="AJ71" s="544"/>
    </row>
    <row r="72" spans="1:36" s="300" customFormat="1" ht="70.95" customHeight="1" x14ac:dyDescent="0.3">
      <c r="A72" s="68" t="s">
        <v>772</v>
      </c>
      <c r="B72" s="699" t="s">
        <v>1064</v>
      </c>
      <c r="C72" s="699"/>
      <c r="D72" s="699"/>
      <c r="E72" s="699"/>
      <c r="F72" s="699"/>
      <c r="G72" s="699"/>
      <c r="H72" s="699"/>
      <c r="I72" s="699"/>
      <c r="J72" s="699"/>
      <c r="K72" s="699"/>
      <c r="L72" s="699"/>
      <c r="M72" s="699"/>
      <c r="N72" s="699"/>
      <c r="O72" s="699"/>
      <c r="P72" s="699"/>
      <c r="Q72" s="699"/>
      <c r="R72" s="699"/>
      <c r="S72" s="699"/>
      <c r="T72" s="699"/>
      <c r="U72" s="699"/>
      <c r="V72" s="699"/>
      <c r="W72" s="699"/>
      <c r="X72" s="699"/>
      <c r="Y72" s="699"/>
      <c r="Z72" s="699"/>
      <c r="AA72" s="699"/>
      <c r="AB72" s="699"/>
      <c r="AC72" s="699"/>
      <c r="AD72" s="699"/>
      <c r="AE72" s="699"/>
      <c r="AF72" s="699"/>
      <c r="AG72" s="699"/>
      <c r="AH72" s="699"/>
      <c r="AI72" s="699"/>
      <c r="AJ72" s="699"/>
    </row>
    <row r="73" spans="1:36" s="116" customFormat="1" ht="13.2" x14ac:dyDescent="0.25">
      <c r="A73" s="68"/>
      <c r="B73" s="549" t="s">
        <v>707</v>
      </c>
      <c r="C73" s="542">
        <f>D73+F73+S73+AF73</f>
        <v>26</v>
      </c>
      <c r="D73" s="542"/>
      <c r="E73" s="542"/>
      <c r="F73" s="542">
        <f t="shared" ref="F73:AF73" si="48">F74+F75</f>
        <v>8</v>
      </c>
      <c r="G73" s="542">
        <f t="shared" si="48"/>
        <v>3</v>
      </c>
      <c r="H73" s="542">
        <f t="shared" si="48"/>
        <v>3</v>
      </c>
      <c r="I73" s="542">
        <f t="shared" si="48"/>
        <v>0</v>
      </c>
      <c r="J73" s="542">
        <f t="shared" si="48"/>
        <v>1</v>
      </c>
      <c r="K73" s="542">
        <f t="shared" si="48"/>
        <v>0</v>
      </c>
      <c r="L73" s="542">
        <f t="shared" si="48"/>
        <v>0</v>
      </c>
      <c r="M73" s="542">
        <f t="shared" si="48"/>
        <v>0</v>
      </c>
      <c r="N73" s="542">
        <f t="shared" si="48"/>
        <v>0</v>
      </c>
      <c r="O73" s="542">
        <f t="shared" si="48"/>
        <v>0</v>
      </c>
      <c r="P73" s="542">
        <f t="shared" si="48"/>
        <v>1</v>
      </c>
      <c r="Q73" s="542">
        <f t="shared" si="48"/>
        <v>0</v>
      </c>
      <c r="R73" s="542"/>
      <c r="S73" s="542">
        <f t="shared" si="48"/>
        <v>17</v>
      </c>
      <c r="T73" s="542">
        <f t="shared" si="48"/>
        <v>1</v>
      </c>
      <c r="U73" s="542">
        <f t="shared" si="48"/>
        <v>0</v>
      </c>
      <c r="V73" s="542">
        <f t="shared" si="48"/>
        <v>10</v>
      </c>
      <c r="W73" s="542">
        <f t="shared" si="48"/>
        <v>1</v>
      </c>
      <c r="X73" s="542">
        <f t="shared" si="48"/>
        <v>5</v>
      </c>
      <c r="Y73" s="542">
        <f t="shared" si="48"/>
        <v>0</v>
      </c>
      <c r="Z73" s="542">
        <f t="shared" si="48"/>
        <v>0</v>
      </c>
      <c r="AA73" s="542">
        <f t="shared" si="48"/>
        <v>0</v>
      </c>
      <c r="AB73" s="542">
        <f t="shared" si="48"/>
        <v>0</v>
      </c>
      <c r="AC73" s="542">
        <f t="shared" si="48"/>
        <v>0</v>
      </c>
      <c r="AD73" s="542">
        <f t="shared" si="48"/>
        <v>0</v>
      </c>
      <c r="AE73" s="542">
        <f t="shared" si="48"/>
        <v>0</v>
      </c>
      <c r="AF73" s="542">
        <f t="shared" si="48"/>
        <v>1</v>
      </c>
      <c r="AG73" s="542"/>
      <c r="AH73" s="542">
        <f>AH74+AH75</f>
        <v>1</v>
      </c>
      <c r="AI73" s="542"/>
      <c r="AJ73" s="542"/>
    </row>
    <row r="74" spans="1:36" s="89" customFormat="1" ht="26.4" x14ac:dyDescent="0.25">
      <c r="A74" s="60"/>
      <c r="B74" s="550" t="s">
        <v>1013</v>
      </c>
      <c r="C74" s="542">
        <f>D74+F74+S74+AF74</f>
        <v>7</v>
      </c>
      <c r="D74" s="542"/>
      <c r="E74" s="544"/>
      <c r="F74" s="542">
        <f>G74+H74+I74+J74+K74+L74+M74+N74+O74+P74+Q74</f>
        <v>7</v>
      </c>
      <c r="G74" s="544">
        <v>3</v>
      </c>
      <c r="H74" s="544">
        <v>2</v>
      </c>
      <c r="I74" s="544"/>
      <c r="J74" s="544">
        <v>1</v>
      </c>
      <c r="K74" s="544"/>
      <c r="L74" s="544"/>
      <c r="M74" s="544"/>
      <c r="N74" s="544"/>
      <c r="O74" s="544"/>
      <c r="P74" s="544">
        <v>1</v>
      </c>
      <c r="Q74" s="544"/>
      <c r="R74" s="544"/>
      <c r="S74" s="542">
        <f>T74+U74+V74+W74+X74+Y74+Z74+AA74+AB74+AC74+AD74+AE74</f>
        <v>0</v>
      </c>
      <c r="T74" s="544"/>
      <c r="U74" s="544"/>
      <c r="V74" s="544"/>
      <c r="W74" s="544"/>
      <c r="X74" s="544"/>
      <c r="Y74" s="544"/>
      <c r="Z74" s="544"/>
      <c r="AA74" s="544"/>
      <c r="AB74" s="544"/>
      <c r="AC74" s="544"/>
      <c r="AD74" s="544"/>
      <c r="AE74" s="544"/>
      <c r="AF74" s="542">
        <f>AG74+AH74+AI74</f>
        <v>0</v>
      </c>
      <c r="AG74" s="544"/>
      <c r="AH74" s="544"/>
      <c r="AI74" s="544"/>
      <c r="AJ74" s="544"/>
    </row>
    <row r="75" spans="1:36" s="89" customFormat="1" ht="26.4" x14ac:dyDescent="0.25">
      <c r="A75" s="60"/>
      <c r="B75" s="550" t="s">
        <v>1014</v>
      </c>
      <c r="C75" s="542">
        <f>D75+F75+S75+AF75</f>
        <v>19</v>
      </c>
      <c r="D75" s="542"/>
      <c r="E75" s="544"/>
      <c r="F75" s="542">
        <f>G75+H75+I75+J75+K75+L75+M75+N75+O75+P75+Q75</f>
        <v>1</v>
      </c>
      <c r="G75" s="544"/>
      <c r="H75" s="544">
        <v>1</v>
      </c>
      <c r="I75" s="544"/>
      <c r="J75" s="544"/>
      <c r="K75" s="544"/>
      <c r="L75" s="544"/>
      <c r="M75" s="544"/>
      <c r="N75" s="544"/>
      <c r="O75" s="544"/>
      <c r="P75" s="544"/>
      <c r="Q75" s="544"/>
      <c r="R75" s="544"/>
      <c r="S75" s="542">
        <f>T75+U75+V75+W75+X75+Y75+Z75+AA75+AB75+AC75+AD75+AE75</f>
        <v>17</v>
      </c>
      <c r="T75" s="544">
        <v>1</v>
      </c>
      <c r="U75" s="544"/>
      <c r="V75" s="544">
        <v>10</v>
      </c>
      <c r="W75" s="544">
        <v>1</v>
      </c>
      <c r="X75" s="544">
        <v>5</v>
      </c>
      <c r="Y75" s="544"/>
      <c r="Z75" s="544"/>
      <c r="AA75" s="544"/>
      <c r="AB75" s="544"/>
      <c r="AC75" s="544"/>
      <c r="AD75" s="544"/>
      <c r="AE75" s="544"/>
      <c r="AF75" s="542">
        <f>AG75+AH75+AI75</f>
        <v>1</v>
      </c>
      <c r="AG75" s="544"/>
      <c r="AH75" s="544">
        <v>1</v>
      </c>
      <c r="AI75" s="544"/>
      <c r="AJ75" s="544"/>
    </row>
    <row r="76" spans="1:36" s="116" customFormat="1" ht="26.4" x14ac:dyDescent="0.25">
      <c r="A76" s="564" t="s">
        <v>799</v>
      </c>
      <c r="B76" s="573" t="s">
        <v>800</v>
      </c>
      <c r="C76" s="566"/>
      <c r="D76" s="566"/>
      <c r="E76" s="566"/>
      <c r="F76" s="566"/>
      <c r="G76" s="566"/>
      <c r="H76" s="566"/>
      <c r="I76" s="566"/>
      <c r="J76" s="566"/>
      <c r="K76" s="566"/>
      <c r="L76" s="566"/>
      <c r="M76" s="566"/>
      <c r="N76" s="566"/>
      <c r="O76" s="566"/>
      <c r="P76" s="566"/>
      <c r="Q76" s="566"/>
      <c r="R76" s="566"/>
      <c r="S76" s="566"/>
      <c r="T76" s="566"/>
      <c r="U76" s="566"/>
      <c r="V76" s="566"/>
      <c r="W76" s="566"/>
      <c r="X76" s="566"/>
      <c r="Y76" s="566"/>
      <c r="Z76" s="566"/>
      <c r="AA76" s="566"/>
      <c r="AB76" s="566"/>
      <c r="AC76" s="566"/>
      <c r="AD76" s="566"/>
      <c r="AE76" s="566"/>
      <c r="AF76" s="566"/>
      <c r="AG76" s="566"/>
      <c r="AH76" s="566"/>
      <c r="AI76" s="566"/>
      <c r="AJ76" s="566"/>
    </row>
    <row r="77" spans="1:36" s="116" customFormat="1" ht="13.2" x14ac:dyDescent="0.25">
      <c r="A77" s="558"/>
      <c r="B77" s="559" t="s">
        <v>1036</v>
      </c>
      <c r="C77" s="560">
        <f>D77+F77+S77+AF77</f>
        <v>471</v>
      </c>
      <c r="D77" s="560"/>
      <c r="E77" s="560"/>
      <c r="F77" s="560">
        <f t="shared" ref="F77" si="49">F78+F79</f>
        <v>141</v>
      </c>
      <c r="G77" s="560">
        <f t="shared" ref="G77:Q77" si="50">G78+G79</f>
        <v>90</v>
      </c>
      <c r="H77" s="560">
        <f t="shared" si="50"/>
        <v>3</v>
      </c>
      <c r="I77" s="560">
        <f t="shared" si="50"/>
        <v>10</v>
      </c>
      <c r="J77" s="560">
        <f t="shared" si="50"/>
        <v>6</v>
      </c>
      <c r="K77" s="560">
        <f t="shared" si="50"/>
        <v>11</v>
      </c>
      <c r="L77" s="560">
        <f t="shared" si="50"/>
        <v>0</v>
      </c>
      <c r="M77" s="560">
        <f t="shared" si="50"/>
        <v>1</v>
      </c>
      <c r="N77" s="560">
        <f t="shared" si="50"/>
        <v>4</v>
      </c>
      <c r="O77" s="560">
        <f t="shared" si="50"/>
        <v>0</v>
      </c>
      <c r="P77" s="560">
        <f t="shared" si="50"/>
        <v>4</v>
      </c>
      <c r="Q77" s="560">
        <f t="shared" si="50"/>
        <v>12</v>
      </c>
      <c r="R77" s="560"/>
      <c r="S77" s="560">
        <f t="shared" ref="S77" si="51">S78+S79</f>
        <v>329</v>
      </c>
      <c r="T77" s="560">
        <f t="shared" ref="T77" si="52">T78+T79</f>
        <v>29</v>
      </c>
      <c r="U77" s="560">
        <f t="shared" ref="U77" si="53">U78+U79</f>
        <v>2</v>
      </c>
      <c r="V77" s="560">
        <f t="shared" ref="V77" si="54">V78+V79</f>
        <v>218</v>
      </c>
      <c r="W77" s="560">
        <f t="shared" ref="W77" si="55">W78+W79</f>
        <v>4</v>
      </c>
      <c r="X77" s="560">
        <f t="shared" ref="X77" si="56">X78+X79</f>
        <v>39</v>
      </c>
      <c r="Y77" s="560">
        <f t="shared" ref="Y77" si="57">Y78+Y79</f>
        <v>14</v>
      </c>
      <c r="Z77" s="560">
        <f t="shared" ref="Z77" si="58">Z78+Z79</f>
        <v>1</v>
      </c>
      <c r="AA77" s="560">
        <f t="shared" ref="AA77" si="59">AA78+AA79</f>
        <v>2</v>
      </c>
      <c r="AB77" s="560">
        <f t="shared" ref="AB77" si="60">AB78+AB79</f>
        <v>1</v>
      </c>
      <c r="AC77" s="560">
        <f t="shared" ref="AC77" si="61">AC78+AC79</f>
        <v>19</v>
      </c>
      <c r="AD77" s="560">
        <f t="shared" ref="AD77" si="62">AD78+AD79</f>
        <v>0</v>
      </c>
      <c r="AE77" s="560">
        <f t="shared" ref="AE77" si="63">AE78+AE79</f>
        <v>0</v>
      </c>
      <c r="AF77" s="560">
        <f t="shared" ref="AF77" si="64">AF78+AF79</f>
        <v>1</v>
      </c>
      <c r="AG77" s="560"/>
      <c r="AH77" s="560">
        <f>AH78+AH79</f>
        <v>1</v>
      </c>
      <c r="AI77" s="560"/>
      <c r="AJ77" s="560"/>
    </row>
    <row r="78" spans="1:36" s="89" customFormat="1" ht="26.4" x14ac:dyDescent="0.25">
      <c r="A78" s="561"/>
      <c r="B78" s="562" t="s">
        <v>1013</v>
      </c>
      <c r="C78" s="560">
        <f>D78+F78+S78+AF78</f>
        <v>163</v>
      </c>
      <c r="D78" s="560"/>
      <c r="E78" s="563"/>
      <c r="F78" s="560">
        <f>G78+H78+I78+J78+K78+L78+M78+N78+O78+P78+Q78</f>
        <v>134</v>
      </c>
      <c r="G78" s="563">
        <f>G82+G86+G90+G94+G98+G102+G106+G110+G114+G118+G122+G126+G130+G134+G138+G142+G146+G150+G154+G158+G162+G166+G170+G174+G178+G182</f>
        <v>87</v>
      </c>
      <c r="H78" s="563">
        <f t="shared" ref="H78:Q79" si="65">H82+H86+H90+H94+H98+H102+H106+H110+H114+H118+H122+H126+H130+H134+H138+H142+H146+H150+H154+H158+H162+H166+H170+H174+H178+H182</f>
        <v>3</v>
      </c>
      <c r="I78" s="563">
        <f t="shared" si="65"/>
        <v>10</v>
      </c>
      <c r="J78" s="563">
        <f t="shared" si="65"/>
        <v>6</v>
      </c>
      <c r="K78" s="563">
        <f t="shared" si="65"/>
        <v>10</v>
      </c>
      <c r="L78" s="563">
        <f t="shared" si="65"/>
        <v>0</v>
      </c>
      <c r="M78" s="563">
        <f t="shared" si="65"/>
        <v>1</v>
      </c>
      <c r="N78" s="563">
        <f t="shared" si="65"/>
        <v>4</v>
      </c>
      <c r="O78" s="563">
        <f t="shared" si="65"/>
        <v>0</v>
      </c>
      <c r="P78" s="563">
        <f t="shared" si="65"/>
        <v>4</v>
      </c>
      <c r="Q78" s="563">
        <f t="shared" si="65"/>
        <v>9</v>
      </c>
      <c r="R78" s="563"/>
      <c r="S78" s="560">
        <f>T78+U78+V78+W78+X78+Y78+Z78+AA78+AB78+AC78+AD78+AE78</f>
        <v>29</v>
      </c>
      <c r="T78" s="563">
        <f t="shared" ref="T78:AE78" si="66">T82+T86+T90+T94+T98+T102+T106+T110+T114+T118+T122+T126+T130+T134+T138+T142+T146+T150+T154+T158+T162+T166+T170+T174+T178+T182</f>
        <v>1</v>
      </c>
      <c r="U78" s="563">
        <f t="shared" si="66"/>
        <v>1</v>
      </c>
      <c r="V78" s="563">
        <f t="shared" si="66"/>
        <v>20</v>
      </c>
      <c r="W78" s="563">
        <f t="shared" si="66"/>
        <v>2</v>
      </c>
      <c r="X78" s="563">
        <f t="shared" si="66"/>
        <v>2</v>
      </c>
      <c r="Y78" s="563">
        <f t="shared" si="66"/>
        <v>1</v>
      </c>
      <c r="Z78" s="563">
        <f t="shared" si="66"/>
        <v>0</v>
      </c>
      <c r="AA78" s="563">
        <f t="shared" si="66"/>
        <v>0</v>
      </c>
      <c r="AB78" s="563">
        <f t="shared" si="66"/>
        <v>0</v>
      </c>
      <c r="AC78" s="563">
        <f t="shared" si="66"/>
        <v>2</v>
      </c>
      <c r="AD78" s="563">
        <f t="shared" si="66"/>
        <v>0</v>
      </c>
      <c r="AE78" s="563">
        <f t="shared" si="66"/>
        <v>0</v>
      </c>
      <c r="AF78" s="560">
        <f>AG78+AH78+AI78</f>
        <v>0</v>
      </c>
      <c r="AG78" s="563">
        <f t="shared" ref="AG78:AI78" si="67">AG82+AG86+AG90+AG94+AG98+AG102+AG106+AG110+AG114+AG118+AG122+AG126+AG130+AG134+AG138+AG142+AG146+AG150+AG154+AG158+AG162+AG166+AG170+AG174+AG178+AG182</f>
        <v>0</v>
      </c>
      <c r="AH78" s="563">
        <f t="shared" si="67"/>
        <v>0</v>
      </c>
      <c r="AI78" s="563">
        <f t="shared" si="67"/>
        <v>0</v>
      </c>
      <c r="AJ78" s="563"/>
    </row>
    <row r="79" spans="1:36" s="89" customFormat="1" ht="26.4" x14ac:dyDescent="0.25">
      <c r="A79" s="561"/>
      <c r="B79" s="562" t="s">
        <v>1014</v>
      </c>
      <c r="C79" s="560">
        <f>D79+F79+S79+AF79</f>
        <v>308</v>
      </c>
      <c r="D79" s="560"/>
      <c r="E79" s="563"/>
      <c r="F79" s="560">
        <f>G79+H79+I79+J79+K79+L79+M79+N79+O79+P79+Q79</f>
        <v>7</v>
      </c>
      <c r="G79" s="563">
        <f>G83+G87+G91+G95+G99+G103+G107+G111+G115+G119+G123+G127+G131+G135+G139+G143+G147+G151+G155+G159+G163+G167+G171+G175+G179+G183</f>
        <v>3</v>
      </c>
      <c r="H79" s="563">
        <f t="shared" si="65"/>
        <v>0</v>
      </c>
      <c r="I79" s="563">
        <f t="shared" si="65"/>
        <v>0</v>
      </c>
      <c r="J79" s="563">
        <f t="shared" si="65"/>
        <v>0</v>
      </c>
      <c r="K79" s="563">
        <f t="shared" si="65"/>
        <v>1</v>
      </c>
      <c r="L79" s="563">
        <f t="shared" si="65"/>
        <v>0</v>
      </c>
      <c r="M79" s="563">
        <f t="shared" si="65"/>
        <v>0</v>
      </c>
      <c r="N79" s="563">
        <f t="shared" si="65"/>
        <v>0</v>
      </c>
      <c r="O79" s="563">
        <f t="shared" si="65"/>
        <v>0</v>
      </c>
      <c r="P79" s="563">
        <f t="shared" si="65"/>
        <v>0</v>
      </c>
      <c r="Q79" s="563">
        <f t="shared" si="65"/>
        <v>3</v>
      </c>
      <c r="R79" s="563"/>
      <c r="S79" s="560">
        <f>T79+U79+V79+W79+X79+Y79+Z79+AA79+AB79+AC79+AD79+AE79</f>
        <v>300</v>
      </c>
      <c r="T79" s="563">
        <f t="shared" ref="T79:AE79" si="68">T83+T87+T91+T95+T99+T103+T107+T111+T115+T119+T123+T127+T131+T135+T139+T143+T147+T151+T155+T159+T163+T167+T171+T175+T179+T183</f>
        <v>28</v>
      </c>
      <c r="U79" s="563">
        <f t="shared" si="68"/>
        <v>1</v>
      </c>
      <c r="V79" s="563">
        <f t="shared" si="68"/>
        <v>198</v>
      </c>
      <c r="W79" s="563">
        <f t="shared" si="68"/>
        <v>2</v>
      </c>
      <c r="X79" s="563">
        <f t="shared" si="68"/>
        <v>37</v>
      </c>
      <c r="Y79" s="563">
        <f t="shared" si="68"/>
        <v>13</v>
      </c>
      <c r="Z79" s="563">
        <f t="shared" si="68"/>
        <v>1</v>
      </c>
      <c r="AA79" s="563">
        <f t="shared" si="68"/>
        <v>2</v>
      </c>
      <c r="AB79" s="563">
        <f t="shared" si="68"/>
        <v>1</v>
      </c>
      <c r="AC79" s="563">
        <f t="shared" si="68"/>
        <v>17</v>
      </c>
      <c r="AD79" s="563">
        <f t="shared" si="68"/>
        <v>0</v>
      </c>
      <c r="AE79" s="563">
        <f t="shared" si="68"/>
        <v>0</v>
      </c>
      <c r="AF79" s="560">
        <f>AG79+AH79+AI79</f>
        <v>1</v>
      </c>
      <c r="AG79" s="563">
        <f t="shared" ref="AG79:AI79" si="69">AG83+AG87+AG91+AG95+AG99+AG103+AG107+AG111+AG115+AG119+AG123+AG127+AG131+AG135+AG139+AG143+AG147+AG151+AG155+AG159+AG163+AG167+AG171+AG175+AG179+AG183</f>
        <v>0</v>
      </c>
      <c r="AH79" s="563">
        <f t="shared" si="69"/>
        <v>1</v>
      </c>
      <c r="AI79" s="563">
        <f t="shared" si="69"/>
        <v>0</v>
      </c>
      <c r="AJ79" s="563"/>
    </row>
    <row r="80" spans="1:36" s="116" customFormat="1" ht="64.2" customHeight="1" x14ac:dyDescent="0.25">
      <c r="A80" s="83">
        <v>1</v>
      </c>
      <c r="B80" s="702" t="s">
        <v>1080</v>
      </c>
      <c r="C80" s="702"/>
      <c r="D80" s="702"/>
      <c r="E80" s="702"/>
      <c r="F80" s="702"/>
      <c r="G80" s="702"/>
      <c r="H80" s="702"/>
      <c r="I80" s="702"/>
      <c r="J80" s="702"/>
      <c r="K80" s="702"/>
      <c r="L80" s="702"/>
      <c r="M80" s="702"/>
      <c r="N80" s="702"/>
      <c r="O80" s="702"/>
      <c r="P80" s="702"/>
      <c r="Q80" s="702"/>
      <c r="R80" s="702"/>
      <c r="S80" s="702"/>
      <c r="T80" s="702"/>
      <c r="U80" s="702"/>
      <c r="V80" s="702"/>
      <c r="W80" s="702"/>
      <c r="X80" s="702"/>
      <c r="Y80" s="702"/>
      <c r="Z80" s="702"/>
      <c r="AA80" s="702"/>
      <c r="AB80" s="702"/>
      <c r="AC80" s="702"/>
      <c r="AD80" s="702"/>
      <c r="AE80" s="702"/>
      <c r="AF80" s="702"/>
      <c r="AG80" s="702"/>
      <c r="AH80" s="702"/>
      <c r="AI80" s="702"/>
      <c r="AJ80" s="702"/>
    </row>
    <row r="81" spans="1:36" s="116" customFormat="1" ht="13.2" x14ac:dyDescent="0.25">
      <c r="A81" s="68"/>
      <c r="B81" s="549" t="s">
        <v>707</v>
      </c>
      <c r="C81" s="542">
        <f>D81+F81+S81+AF81</f>
        <v>17</v>
      </c>
      <c r="D81" s="542"/>
      <c r="E81" s="542"/>
      <c r="F81" s="542">
        <f t="shared" ref="F81:AF81" si="70">F82+F83</f>
        <v>2</v>
      </c>
      <c r="G81" s="542">
        <f t="shared" si="70"/>
        <v>0</v>
      </c>
      <c r="H81" s="542">
        <f t="shared" si="70"/>
        <v>0</v>
      </c>
      <c r="I81" s="542">
        <f t="shared" si="70"/>
        <v>1</v>
      </c>
      <c r="J81" s="542">
        <f t="shared" si="70"/>
        <v>1</v>
      </c>
      <c r="K81" s="542">
        <f t="shared" si="70"/>
        <v>0</v>
      </c>
      <c r="L81" s="542">
        <f t="shared" si="70"/>
        <v>0</v>
      </c>
      <c r="M81" s="542">
        <f t="shared" si="70"/>
        <v>0</v>
      </c>
      <c r="N81" s="542">
        <f t="shared" si="70"/>
        <v>0</v>
      </c>
      <c r="O81" s="542">
        <f t="shared" si="70"/>
        <v>0</v>
      </c>
      <c r="P81" s="542">
        <f t="shared" si="70"/>
        <v>0</v>
      </c>
      <c r="Q81" s="542">
        <f t="shared" si="70"/>
        <v>0</v>
      </c>
      <c r="R81" s="542"/>
      <c r="S81" s="542">
        <f t="shared" si="70"/>
        <v>15</v>
      </c>
      <c r="T81" s="542">
        <f t="shared" si="70"/>
        <v>3</v>
      </c>
      <c r="U81" s="542">
        <f t="shared" si="70"/>
        <v>0</v>
      </c>
      <c r="V81" s="542">
        <f t="shared" si="70"/>
        <v>7</v>
      </c>
      <c r="W81" s="542">
        <f t="shared" si="70"/>
        <v>0</v>
      </c>
      <c r="X81" s="542">
        <f t="shared" si="70"/>
        <v>1</v>
      </c>
      <c r="Y81" s="542">
        <f t="shared" si="70"/>
        <v>1</v>
      </c>
      <c r="Z81" s="542">
        <f t="shared" si="70"/>
        <v>0</v>
      </c>
      <c r="AA81" s="542">
        <f t="shared" si="70"/>
        <v>1</v>
      </c>
      <c r="AB81" s="542">
        <f t="shared" si="70"/>
        <v>0</v>
      </c>
      <c r="AC81" s="542">
        <f t="shared" si="70"/>
        <v>2</v>
      </c>
      <c r="AD81" s="542">
        <f t="shared" si="70"/>
        <v>0</v>
      </c>
      <c r="AE81" s="542">
        <f t="shared" si="70"/>
        <v>0</v>
      </c>
      <c r="AF81" s="542">
        <f t="shared" si="70"/>
        <v>0</v>
      </c>
      <c r="AG81" s="542"/>
      <c r="AH81" s="542">
        <f>AH82+AH83</f>
        <v>0</v>
      </c>
      <c r="AI81" s="542"/>
      <c r="AJ81" s="542"/>
    </row>
    <row r="82" spans="1:36" s="89" customFormat="1" ht="26.4" x14ac:dyDescent="0.25">
      <c r="A82" s="60"/>
      <c r="B82" s="550" t="s">
        <v>1013</v>
      </c>
      <c r="C82" s="542">
        <f>D82+F82+S82+AF82</f>
        <v>2</v>
      </c>
      <c r="D82" s="542"/>
      <c r="E82" s="544"/>
      <c r="F82" s="542">
        <f>G82+H82+I82+J82+K82+L82+M82+N82+O82+P82+Q82</f>
        <v>2</v>
      </c>
      <c r="G82" s="544"/>
      <c r="H82" s="544"/>
      <c r="I82" s="544">
        <v>1</v>
      </c>
      <c r="J82" s="544">
        <v>1</v>
      </c>
      <c r="K82" s="544"/>
      <c r="L82" s="544"/>
      <c r="M82" s="544"/>
      <c r="N82" s="544"/>
      <c r="O82" s="544"/>
      <c r="P82" s="544"/>
      <c r="Q82" s="544"/>
      <c r="R82" s="544"/>
      <c r="S82" s="542">
        <f>T82+U82+V82+W82+X82+Y82+Z82+AA82+AB82+AC82+AD82+AE82</f>
        <v>0</v>
      </c>
      <c r="T82" s="544"/>
      <c r="U82" s="544"/>
      <c r="V82" s="544"/>
      <c r="W82" s="544"/>
      <c r="X82" s="544"/>
      <c r="Y82" s="544"/>
      <c r="Z82" s="544"/>
      <c r="AA82" s="544"/>
      <c r="AB82" s="544"/>
      <c r="AC82" s="544"/>
      <c r="AD82" s="544"/>
      <c r="AE82" s="544"/>
      <c r="AF82" s="542">
        <f>AG82+AH82+AI82</f>
        <v>0</v>
      </c>
      <c r="AG82" s="544"/>
      <c r="AH82" s="544"/>
      <c r="AI82" s="544"/>
      <c r="AJ82" s="544"/>
    </row>
    <row r="83" spans="1:36" s="89" customFormat="1" ht="26.4" x14ac:dyDescent="0.25">
      <c r="A83" s="60"/>
      <c r="B83" s="550" t="s">
        <v>1014</v>
      </c>
      <c r="C83" s="542">
        <f>D83+F83+S83+AF83</f>
        <v>15</v>
      </c>
      <c r="D83" s="542"/>
      <c r="E83" s="544"/>
      <c r="F83" s="542">
        <f>G83+H83+I83+J83+K83+L83+M83+N83+O83+P83+Q83</f>
        <v>0</v>
      </c>
      <c r="G83" s="544"/>
      <c r="H83" s="544"/>
      <c r="I83" s="544"/>
      <c r="J83" s="544"/>
      <c r="K83" s="544"/>
      <c r="L83" s="544"/>
      <c r="M83" s="544"/>
      <c r="N83" s="544"/>
      <c r="O83" s="544"/>
      <c r="P83" s="544"/>
      <c r="Q83" s="544"/>
      <c r="R83" s="544"/>
      <c r="S83" s="542">
        <f>T83+U83+V83+W83+X83+Y83+Z83+AA83+AB83+AC83+AD83+AE83</f>
        <v>15</v>
      </c>
      <c r="T83" s="544">
        <v>3</v>
      </c>
      <c r="U83" s="544"/>
      <c r="V83" s="544">
        <v>7</v>
      </c>
      <c r="W83" s="544">
        <v>0</v>
      </c>
      <c r="X83" s="544">
        <v>1</v>
      </c>
      <c r="Y83" s="544">
        <v>1</v>
      </c>
      <c r="Z83" s="544"/>
      <c r="AA83" s="544">
        <v>1</v>
      </c>
      <c r="AB83" s="544"/>
      <c r="AC83" s="544">
        <v>2</v>
      </c>
      <c r="AD83" s="544"/>
      <c r="AE83" s="544">
        <v>0</v>
      </c>
      <c r="AF83" s="542">
        <f>AG83+AH83+AI83</f>
        <v>0</v>
      </c>
      <c r="AG83" s="544"/>
      <c r="AH83" s="544"/>
      <c r="AI83" s="544"/>
      <c r="AJ83" s="544"/>
    </row>
    <row r="84" spans="1:36" s="89" customFormat="1" ht="56.4" customHeight="1" x14ac:dyDescent="0.25">
      <c r="A84" s="83">
        <v>2</v>
      </c>
      <c r="B84" s="699" t="s">
        <v>1081</v>
      </c>
      <c r="C84" s="699"/>
      <c r="D84" s="699"/>
      <c r="E84" s="699"/>
      <c r="F84" s="699"/>
      <c r="G84" s="699"/>
      <c r="H84" s="699"/>
      <c r="I84" s="699"/>
      <c r="J84" s="699"/>
      <c r="K84" s="699"/>
      <c r="L84" s="699"/>
      <c r="M84" s="699"/>
      <c r="N84" s="699"/>
      <c r="O84" s="699"/>
      <c r="P84" s="699"/>
      <c r="Q84" s="699"/>
      <c r="R84" s="699"/>
      <c r="S84" s="699"/>
      <c r="T84" s="699"/>
      <c r="U84" s="699"/>
      <c r="V84" s="699"/>
      <c r="W84" s="699"/>
      <c r="X84" s="699"/>
      <c r="Y84" s="699"/>
      <c r="Z84" s="699"/>
      <c r="AA84" s="699"/>
      <c r="AB84" s="699"/>
      <c r="AC84" s="699"/>
      <c r="AD84" s="699"/>
      <c r="AE84" s="699"/>
      <c r="AF84" s="699"/>
      <c r="AG84" s="699"/>
      <c r="AH84" s="699"/>
      <c r="AI84" s="699"/>
      <c r="AJ84" s="699"/>
    </row>
    <row r="85" spans="1:36" s="116" customFormat="1" ht="13.2" x14ac:dyDescent="0.25">
      <c r="A85" s="68"/>
      <c r="B85" s="549" t="s">
        <v>707</v>
      </c>
      <c r="C85" s="542">
        <f>D85+F85+S85+AF85</f>
        <v>13</v>
      </c>
      <c r="D85" s="542"/>
      <c r="E85" s="542"/>
      <c r="F85" s="542">
        <f t="shared" ref="F85:AF85" si="71">F86+F87</f>
        <v>4</v>
      </c>
      <c r="G85" s="542">
        <f t="shared" si="71"/>
        <v>4</v>
      </c>
      <c r="H85" s="542">
        <f t="shared" si="71"/>
        <v>0</v>
      </c>
      <c r="I85" s="542">
        <f t="shared" si="71"/>
        <v>0</v>
      </c>
      <c r="J85" s="542">
        <f t="shared" si="71"/>
        <v>0</v>
      </c>
      <c r="K85" s="542">
        <f t="shared" si="71"/>
        <v>0</v>
      </c>
      <c r="L85" s="542">
        <f t="shared" si="71"/>
        <v>0</v>
      </c>
      <c r="M85" s="542">
        <f t="shared" si="71"/>
        <v>0</v>
      </c>
      <c r="N85" s="542">
        <f t="shared" si="71"/>
        <v>0</v>
      </c>
      <c r="O85" s="542">
        <f t="shared" si="71"/>
        <v>0</v>
      </c>
      <c r="P85" s="542">
        <f t="shared" si="71"/>
        <v>0</v>
      </c>
      <c r="Q85" s="542">
        <f t="shared" si="71"/>
        <v>0</v>
      </c>
      <c r="R85" s="542"/>
      <c r="S85" s="542">
        <f t="shared" si="71"/>
        <v>9</v>
      </c>
      <c r="T85" s="542">
        <f t="shared" si="71"/>
        <v>1</v>
      </c>
      <c r="U85" s="542">
        <f t="shared" si="71"/>
        <v>0</v>
      </c>
      <c r="V85" s="542">
        <f t="shared" si="71"/>
        <v>6</v>
      </c>
      <c r="W85" s="542">
        <f t="shared" si="71"/>
        <v>1</v>
      </c>
      <c r="X85" s="542">
        <f t="shared" si="71"/>
        <v>1</v>
      </c>
      <c r="Y85" s="542">
        <f t="shared" si="71"/>
        <v>0</v>
      </c>
      <c r="Z85" s="542">
        <f t="shared" si="71"/>
        <v>0</v>
      </c>
      <c r="AA85" s="542">
        <f t="shared" si="71"/>
        <v>0</v>
      </c>
      <c r="AB85" s="542">
        <f t="shared" si="71"/>
        <v>0</v>
      </c>
      <c r="AC85" s="542">
        <f t="shared" si="71"/>
        <v>0</v>
      </c>
      <c r="AD85" s="542">
        <f t="shared" si="71"/>
        <v>0</v>
      </c>
      <c r="AE85" s="542">
        <f t="shared" si="71"/>
        <v>0</v>
      </c>
      <c r="AF85" s="542">
        <f t="shared" si="71"/>
        <v>0</v>
      </c>
      <c r="AG85" s="542"/>
      <c r="AH85" s="542">
        <f>AH86+AH87</f>
        <v>0</v>
      </c>
      <c r="AI85" s="542"/>
      <c r="AJ85" s="542"/>
    </row>
    <row r="86" spans="1:36" s="89" customFormat="1" ht="26.4" x14ac:dyDescent="0.25">
      <c r="A86" s="60"/>
      <c r="B86" s="550" t="s">
        <v>1013</v>
      </c>
      <c r="C86" s="542">
        <f>D86+F86+S86+AF86</f>
        <v>6</v>
      </c>
      <c r="D86" s="542"/>
      <c r="E86" s="544"/>
      <c r="F86" s="542">
        <f>G86+H86+I86+J86+K86+L86+M86+N86+O86+P86+Q86</f>
        <v>4</v>
      </c>
      <c r="G86" s="544">
        <v>4</v>
      </c>
      <c r="H86" s="544"/>
      <c r="I86" s="544"/>
      <c r="J86" s="544"/>
      <c r="K86" s="544"/>
      <c r="L86" s="544"/>
      <c r="M86" s="544"/>
      <c r="N86" s="544"/>
      <c r="O86" s="544"/>
      <c r="P86" s="544"/>
      <c r="Q86" s="544"/>
      <c r="R86" s="544"/>
      <c r="S86" s="542">
        <f>T86+U86+V86+W86+X86+Y86+Z86+AA86+AB86+AC86+AD86+AE86</f>
        <v>2</v>
      </c>
      <c r="T86" s="544"/>
      <c r="U86" s="544"/>
      <c r="V86" s="544">
        <v>2</v>
      </c>
      <c r="W86" s="544"/>
      <c r="X86" s="544"/>
      <c r="Y86" s="544"/>
      <c r="Z86" s="544"/>
      <c r="AA86" s="544"/>
      <c r="AB86" s="544"/>
      <c r="AC86" s="544"/>
      <c r="AD86" s="544"/>
      <c r="AE86" s="544"/>
      <c r="AF86" s="542">
        <f>AG86+AH86+AI86</f>
        <v>0</v>
      </c>
      <c r="AG86" s="544"/>
      <c r="AH86" s="544"/>
      <c r="AI86" s="544"/>
      <c r="AJ86" s="544"/>
    </row>
    <row r="87" spans="1:36" s="89" customFormat="1" ht="26.4" x14ac:dyDescent="0.25">
      <c r="A87" s="60"/>
      <c r="B87" s="550" t="s">
        <v>1014</v>
      </c>
      <c r="C87" s="542">
        <f>D87+F87+S87+AF87</f>
        <v>7</v>
      </c>
      <c r="D87" s="542"/>
      <c r="E87" s="544"/>
      <c r="F87" s="542">
        <f>G87+H87+I87+J87+K87+L87+M87+N87+O87+P87+Q87</f>
        <v>0</v>
      </c>
      <c r="G87" s="544"/>
      <c r="H87" s="544"/>
      <c r="I87" s="544"/>
      <c r="J87" s="544"/>
      <c r="K87" s="544"/>
      <c r="L87" s="544"/>
      <c r="M87" s="544"/>
      <c r="N87" s="544"/>
      <c r="O87" s="544"/>
      <c r="P87" s="544"/>
      <c r="Q87" s="544"/>
      <c r="R87" s="544"/>
      <c r="S87" s="542">
        <f>T87+U87+V87+W87+X87+Y87+Z87+AA87+AB87+AC87+AD87+AE87</f>
        <v>7</v>
      </c>
      <c r="T87" s="544">
        <v>1</v>
      </c>
      <c r="U87" s="544"/>
      <c r="V87" s="544">
        <v>4</v>
      </c>
      <c r="W87" s="544">
        <v>1</v>
      </c>
      <c r="X87" s="544">
        <v>1</v>
      </c>
      <c r="Y87" s="544"/>
      <c r="Z87" s="544"/>
      <c r="AA87" s="544"/>
      <c r="AB87" s="544"/>
      <c r="AC87" s="544"/>
      <c r="AD87" s="544"/>
      <c r="AE87" s="544"/>
      <c r="AF87" s="542">
        <f>AG87+AH87+AI87</f>
        <v>0</v>
      </c>
      <c r="AG87" s="544"/>
      <c r="AH87" s="544"/>
      <c r="AI87" s="544"/>
      <c r="AJ87" s="544"/>
    </row>
    <row r="88" spans="1:36" s="89" customFormat="1" ht="43.2" customHeight="1" x14ac:dyDescent="0.25">
      <c r="A88" s="83">
        <v>3</v>
      </c>
      <c r="B88" s="699" t="s">
        <v>1082</v>
      </c>
      <c r="C88" s="699"/>
      <c r="D88" s="699"/>
      <c r="E88" s="699"/>
      <c r="F88" s="699"/>
      <c r="G88" s="699"/>
      <c r="H88" s="699"/>
      <c r="I88" s="699"/>
      <c r="J88" s="699"/>
      <c r="K88" s="699"/>
      <c r="L88" s="699"/>
      <c r="M88" s="699"/>
      <c r="N88" s="699"/>
      <c r="O88" s="699"/>
      <c r="P88" s="699"/>
      <c r="Q88" s="699"/>
      <c r="R88" s="699"/>
      <c r="S88" s="699"/>
      <c r="T88" s="699"/>
      <c r="U88" s="699"/>
      <c r="V88" s="699"/>
      <c r="W88" s="699"/>
      <c r="X88" s="699"/>
      <c r="Y88" s="699"/>
      <c r="Z88" s="699"/>
      <c r="AA88" s="699"/>
      <c r="AB88" s="699"/>
      <c r="AC88" s="699"/>
      <c r="AD88" s="699"/>
      <c r="AE88" s="699"/>
      <c r="AF88" s="699"/>
      <c r="AG88" s="699"/>
      <c r="AH88" s="699"/>
      <c r="AI88" s="699"/>
      <c r="AJ88" s="699"/>
    </row>
    <row r="89" spans="1:36" s="116" customFormat="1" ht="13.2" x14ac:dyDescent="0.25">
      <c r="A89" s="68"/>
      <c r="B89" s="549" t="s">
        <v>707</v>
      </c>
      <c r="C89" s="542">
        <f>D89+F89+S89+AF89</f>
        <v>13</v>
      </c>
      <c r="D89" s="542"/>
      <c r="E89" s="542"/>
      <c r="F89" s="542">
        <f t="shared" ref="F89:AF89" si="72">F90+F91</f>
        <v>4</v>
      </c>
      <c r="G89" s="542">
        <f t="shared" si="72"/>
        <v>3</v>
      </c>
      <c r="H89" s="542">
        <f t="shared" si="72"/>
        <v>0</v>
      </c>
      <c r="I89" s="542">
        <f t="shared" si="72"/>
        <v>1</v>
      </c>
      <c r="J89" s="542">
        <f t="shared" si="72"/>
        <v>0</v>
      </c>
      <c r="K89" s="542">
        <f t="shared" si="72"/>
        <v>0</v>
      </c>
      <c r="L89" s="542">
        <f t="shared" si="72"/>
        <v>0</v>
      </c>
      <c r="M89" s="542">
        <f t="shared" si="72"/>
        <v>0</v>
      </c>
      <c r="N89" s="542">
        <f t="shared" si="72"/>
        <v>0</v>
      </c>
      <c r="O89" s="542">
        <f t="shared" si="72"/>
        <v>0</v>
      </c>
      <c r="P89" s="542">
        <f t="shared" si="72"/>
        <v>0</v>
      </c>
      <c r="Q89" s="542">
        <f t="shared" si="72"/>
        <v>0</v>
      </c>
      <c r="R89" s="542"/>
      <c r="S89" s="542">
        <f t="shared" si="72"/>
        <v>9</v>
      </c>
      <c r="T89" s="542">
        <f t="shared" si="72"/>
        <v>1</v>
      </c>
      <c r="U89" s="542">
        <f t="shared" si="72"/>
        <v>0</v>
      </c>
      <c r="V89" s="542">
        <f t="shared" si="72"/>
        <v>4</v>
      </c>
      <c r="W89" s="542">
        <f t="shared" si="72"/>
        <v>0</v>
      </c>
      <c r="X89" s="542">
        <f t="shared" si="72"/>
        <v>1</v>
      </c>
      <c r="Y89" s="542">
        <f t="shared" si="72"/>
        <v>1</v>
      </c>
      <c r="Z89" s="542">
        <f t="shared" si="72"/>
        <v>0</v>
      </c>
      <c r="AA89" s="542">
        <f t="shared" si="72"/>
        <v>0</v>
      </c>
      <c r="AB89" s="542">
        <f t="shared" si="72"/>
        <v>0</v>
      </c>
      <c r="AC89" s="542">
        <f t="shared" si="72"/>
        <v>2</v>
      </c>
      <c r="AD89" s="542">
        <f t="shared" si="72"/>
        <v>0</v>
      </c>
      <c r="AE89" s="542">
        <f t="shared" si="72"/>
        <v>0</v>
      </c>
      <c r="AF89" s="542">
        <f t="shared" si="72"/>
        <v>0</v>
      </c>
      <c r="AG89" s="542"/>
      <c r="AH89" s="542">
        <f>AH90+AH91</f>
        <v>0</v>
      </c>
      <c r="AI89" s="542"/>
      <c r="AJ89" s="542"/>
    </row>
    <row r="90" spans="1:36" s="89" customFormat="1" ht="26.4" x14ac:dyDescent="0.25">
      <c r="A90" s="60"/>
      <c r="B90" s="550" t="s">
        <v>1013</v>
      </c>
      <c r="C90" s="542">
        <f>D90+F90+S90+AF90</f>
        <v>4</v>
      </c>
      <c r="D90" s="542"/>
      <c r="E90" s="544"/>
      <c r="F90" s="542">
        <f>G90+H90+I90+J90+K90+L90+M90+N90+O90+P90+Q90</f>
        <v>4</v>
      </c>
      <c r="G90" s="544">
        <v>3</v>
      </c>
      <c r="H90" s="544"/>
      <c r="I90" s="544">
        <v>1</v>
      </c>
      <c r="J90" s="544"/>
      <c r="K90" s="544"/>
      <c r="L90" s="544"/>
      <c r="M90" s="544"/>
      <c r="N90" s="544"/>
      <c r="O90" s="544"/>
      <c r="P90" s="544"/>
      <c r="Q90" s="544"/>
      <c r="R90" s="544"/>
      <c r="S90" s="542">
        <f>T90+U90+V90+W90+X90+Y90+Z90+AA90+AB90+AC90+AD90+AE90</f>
        <v>0</v>
      </c>
      <c r="T90" s="544"/>
      <c r="U90" s="544"/>
      <c r="V90" s="544"/>
      <c r="W90" s="544"/>
      <c r="X90" s="544"/>
      <c r="Y90" s="544"/>
      <c r="Z90" s="544"/>
      <c r="AA90" s="544"/>
      <c r="AB90" s="544"/>
      <c r="AC90" s="544"/>
      <c r="AD90" s="544"/>
      <c r="AE90" s="544"/>
      <c r="AF90" s="542">
        <f>AG90+AH90+AI90</f>
        <v>0</v>
      </c>
      <c r="AG90" s="544"/>
      <c r="AH90" s="544"/>
      <c r="AI90" s="544"/>
      <c r="AJ90" s="544"/>
    </row>
    <row r="91" spans="1:36" s="89" customFormat="1" ht="26.4" x14ac:dyDescent="0.25">
      <c r="A91" s="60"/>
      <c r="B91" s="550" t="s">
        <v>1014</v>
      </c>
      <c r="C91" s="542">
        <f>D91+F91+S91+AF91</f>
        <v>9</v>
      </c>
      <c r="D91" s="542"/>
      <c r="E91" s="544"/>
      <c r="F91" s="542">
        <f>G91+H91+I91+J91+K91+L91+M91+N91+O91+P91+Q91</f>
        <v>0</v>
      </c>
      <c r="G91" s="544"/>
      <c r="H91" s="544"/>
      <c r="I91" s="544"/>
      <c r="J91" s="544"/>
      <c r="K91" s="544"/>
      <c r="L91" s="544"/>
      <c r="M91" s="544"/>
      <c r="N91" s="544"/>
      <c r="O91" s="544"/>
      <c r="P91" s="544"/>
      <c r="Q91" s="544"/>
      <c r="R91" s="544"/>
      <c r="S91" s="542">
        <f>T91+U91+V91+W91+X91+Y91+Z91+AA91+AB91+AC91+AD91+AE91</f>
        <v>9</v>
      </c>
      <c r="T91" s="544">
        <v>1</v>
      </c>
      <c r="U91" s="544"/>
      <c r="V91" s="544">
        <v>4</v>
      </c>
      <c r="W91" s="544"/>
      <c r="X91" s="544">
        <v>1</v>
      </c>
      <c r="Y91" s="544">
        <v>1</v>
      </c>
      <c r="Z91" s="544"/>
      <c r="AA91" s="544"/>
      <c r="AB91" s="544"/>
      <c r="AC91" s="544">
        <v>2</v>
      </c>
      <c r="AD91" s="544"/>
      <c r="AE91" s="544"/>
      <c r="AF91" s="542">
        <f>AG91+AH91+AI91</f>
        <v>0</v>
      </c>
      <c r="AG91" s="544"/>
      <c r="AH91" s="544"/>
      <c r="AI91" s="544"/>
      <c r="AJ91" s="544"/>
    </row>
    <row r="92" spans="1:36" s="89" customFormat="1" ht="46.2" customHeight="1" x14ac:dyDescent="0.25">
      <c r="A92" s="83">
        <v>4</v>
      </c>
      <c r="B92" s="699" t="s">
        <v>1083</v>
      </c>
      <c r="C92" s="699"/>
      <c r="D92" s="699"/>
      <c r="E92" s="699"/>
      <c r="F92" s="699"/>
      <c r="G92" s="699"/>
      <c r="H92" s="699"/>
      <c r="I92" s="699"/>
      <c r="J92" s="699"/>
      <c r="K92" s="699"/>
      <c r="L92" s="699"/>
      <c r="M92" s="699"/>
      <c r="N92" s="699"/>
      <c r="O92" s="699"/>
      <c r="P92" s="699"/>
      <c r="Q92" s="699"/>
      <c r="R92" s="699"/>
      <c r="S92" s="699"/>
      <c r="T92" s="699"/>
      <c r="U92" s="699"/>
      <c r="V92" s="699"/>
      <c r="W92" s="699"/>
      <c r="X92" s="699"/>
      <c r="Y92" s="699"/>
      <c r="Z92" s="699"/>
      <c r="AA92" s="699"/>
      <c r="AB92" s="699"/>
      <c r="AC92" s="699"/>
      <c r="AD92" s="699"/>
      <c r="AE92" s="699"/>
      <c r="AF92" s="699"/>
      <c r="AG92" s="699"/>
      <c r="AH92" s="699"/>
      <c r="AI92" s="699"/>
      <c r="AJ92" s="699"/>
    </row>
    <row r="93" spans="1:36" s="116" customFormat="1" ht="13.2" x14ac:dyDescent="0.25">
      <c r="A93" s="68"/>
      <c r="B93" s="549" t="s">
        <v>707</v>
      </c>
      <c r="C93" s="542">
        <f>D93+F93+S93+AF93</f>
        <v>6</v>
      </c>
      <c r="D93" s="542"/>
      <c r="E93" s="542"/>
      <c r="F93" s="542">
        <f t="shared" ref="F93:AF93" si="73">F94+F95</f>
        <v>0</v>
      </c>
      <c r="G93" s="542">
        <f t="shared" si="73"/>
        <v>0</v>
      </c>
      <c r="H93" s="542">
        <f t="shared" si="73"/>
        <v>0</v>
      </c>
      <c r="I93" s="542">
        <f t="shared" si="73"/>
        <v>0</v>
      </c>
      <c r="J93" s="542">
        <f t="shared" si="73"/>
        <v>0</v>
      </c>
      <c r="K93" s="542">
        <f t="shared" si="73"/>
        <v>0</v>
      </c>
      <c r="L93" s="542">
        <f t="shared" si="73"/>
        <v>0</v>
      </c>
      <c r="M93" s="542">
        <f t="shared" si="73"/>
        <v>0</v>
      </c>
      <c r="N93" s="542">
        <f t="shared" si="73"/>
        <v>0</v>
      </c>
      <c r="O93" s="542">
        <f t="shared" si="73"/>
        <v>0</v>
      </c>
      <c r="P93" s="542">
        <f t="shared" si="73"/>
        <v>0</v>
      </c>
      <c r="Q93" s="542">
        <f t="shared" si="73"/>
        <v>0</v>
      </c>
      <c r="R93" s="542"/>
      <c r="S93" s="542">
        <f t="shared" si="73"/>
        <v>6</v>
      </c>
      <c r="T93" s="542">
        <f t="shared" si="73"/>
        <v>2</v>
      </c>
      <c r="U93" s="542">
        <f t="shared" si="73"/>
        <v>1</v>
      </c>
      <c r="V93" s="542">
        <f t="shared" si="73"/>
        <v>3</v>
      </c>
      <c r="W93" s="542">
        <f t="shared" si="73"/>
        <v>0</v>
      </c>
      <c r="X93" s="542">
        <f t="shared" si="73"/>
        <v>0</v>
      </c>
      <c r="Y93" s="542">
        <f t="shared" si="73"/>
        <v>0</v>
      </c>
      <c r="Z93" s="542">
        <f t="shared" si="73"/>
        <v>0</v>
      </c>
      <c r="AA93" s="542">
        <f t="shared" si="73"/>
        <v>0</v>
      </c>
      <c r="AB93" s="542">
        <f t="shared" si="73"/>
        <v>0</v>
      </c>
      <c r="AC93" s="542">
        <f t="shared" si="73"/>
        <v>0</v>
      </c>
      <c r="AD93" s="542">
        <f t="shared" si="73"/>
        <v>0</v>
      </c>
      <c r="AE93" s="542">
        <f t="shared" si="73"/>
        <v>0</v>
      </c>
      <c r="AF93" s="542">
        <f t="shared" si="73"/>
        <v>0</v>
      </c>
      <c r="AG93" s="542"/>
      <c r="AH93" s="542">
        <f>AH94+AH95</f>
        <v>0</v>
      </c>
      <c r="AI93" s="542"/>
      <c r="AJ93" s="542"/>
    </row>
    <row r="94" spans="1:36" s="89" customFormat="1" ht="26.4" x14ac:dyDescent="0.25">
      <c r="A94" s="60"/>
      <c r="B94" s="550" t="s">
        <v>1013</v>
      </c>
      <c r="C94" s="542">
        <f>D94+F94+S94+AF94</f>
        <v>3</v>
      </c>
      <c r="D94" s="542"/>
      <c r="E94" s="544"/>
      <c r="F94" s="542">
        <f>G94+H94+I94+J94+K94+L94+M94+N94+O94+P94+Q94</f>
        <v>0</v>
      </c>
      <c r="G94" s="544"/>
      <c r="H94" s="544"/>
      <c r="I94" s="544"/>
      <c r="J94" s="544"/>
      <c r="K94" s="544"/>
      <c r="L94" s="544"/>
      <c r="M94" s="544"/>
      <c r="N94" s="544"/>
      <c r="O94" s="544"/>
      <c r="P94" s="544"/>
      <c r="Q94" s="544"/>
      <c r="R94" s="544"/>
      <c r="S94" s="542">
        <f>T94+U94+V94+W94+X94+Y94+Z94+AA94+AB94+AC94+AD94+AE94</f>
        <v>3</v>
      </c>
      <c r="T94" s="544"/>
      <c r="U94" s="544">
        <v>1</v>
      </c>
      <c r="V94" s="544">
        <v>2</v>
      </c>
      <c r="W94" s="544"/>
      <c r="X94" s="544"/>
      <c r="Y94" s="544"/>
      <c r="Z94" s="544"/>
      <c r="AA94" s="544"/>
      <c r="AB94" s="544"/>
      <c r="AC94" s="544"/>
      <c r="AD94" s="544"/>
      <c r="AE94" s="544"/>
      <c r="AF94" s="542">
        <f>AG94+AH94+AI94</f>
        <v>0</v>
      </c>
      <c r="AG94" s="544"/>
      <c r="AH94" s="544"/>
      <c r="AI94" s="544"/>
      <c r="AJ94" s="544"/>
    </row>
    <row r="95" spans="1:36" s="89" customFormat="1" ht="26.4" x14ac:dyDescent="0.25">
      <c r="A95" s="60"/>
      <c r="B95" s="550" t="s">
        <v>1014</v>
      </c>
      <c r="C95" s="542">
        <f>D95+F95+S95+AF95</f>
        <v>3</v>
      </c>
      <c r="D95" s="542"/>
      <c r="E95" s="544"/>
      <c r="F95" s="542">
        <f>G95+H95+I95+J95+K95+L95+M95+N95+O95+P95+Q95</f>
        <v>0</v>
      </c>
      <c r="G95" s="544"/>
      <c r="H95" s="544"/>
      <c r="I95" s="544"/>
      <c r="J95" s="544"/>
      <c r="K95" s="544"/>
      <c r="L95" s="544"/>
      <c r="M95" s="544"/>
      <c r="N95" s="544"/>
      <c r="O95" s="544"/>
      <c r="P95" s="544"/>
      <c r="Q95" s="544"/>
      <c r="R95" s="544"/>
      <c r="S95" s="542">
        <f>T95+U95+V95+W95+X95+Y95+Z95+AA95+AB95+AC95+AD95+AE95</f>
        <v>3</v>
      </c>
      <c r="T95" s="544">
        <v>2</v>
      </c>
      <c r="U95" s="544"/>
      <c r="V95" s="544">
        <v>1</v>
      </c>
      <c r="W95" s="544"/>
      <c r="X95" s="544"/>
      <c r="Y95" s="544">
        <v>0</v>
      </c>
      <c r="Z95" s="544"/>
      <c r="AA95" s="544"/>
      <c r="AB95" s="544"/>
      <c r="AC95" s="544"/>
      <c r="AD95" s="544"/>
      <c r="AE95" s="544"/>
      <c r="AF95" s="542">
        <f>AG95+AH95+AI95</f>
        <v>0</v>
      </c>
      <c r="AG95" s="544"/>
      <c r="AH95" s="544"/>
      <c r="AI95" s="544"/>
      <c r="AJ95" s="544"/>
    </row>
    <row r="96" spans="1:36" s="89" customFormat="1" ht="52.95" customHeight="1" x14ac:dyDescent="0.25">
      <c r="A96" s="83">
        <v>5</v>
      </c>
      <c r="B96" s="699" t="s">
        <v>1084</v>
      </c>
      <c r="C96" s="699"/>
      <c r="D96" s="699"/>
      <c r="E96" s="699"/>
      <c r="F96" s="699"/>
      <c r="G96" s="699"/>
      <c r="H96" s="699"/>
      <c r="I96" s="699"/>
      <c r="J96" s="699"/>
      <c r="K96" s="699"/>
      <c r="L96" s="699"/>
      <c r="M96" s="699"/>
      <c r="N96" s="699"/>
      <c r="O96" s="699"/>
      <c r="P96" s="699"/>
      <c r="Q96" s="699"/>
      <c r="R96" s="699"/>
      <c r="S96" s="699"/>
      <c r="T96" s="699"/>
      <c r="U96" s="699"/>
      <c r="V96" s="699"/>
      <c r="W96" s="699"/>
      <c r="X96" s="699"/>
      <c r="Y96" s="699"/>
      <c r="Z96" s="699"/>
      <c r="AA96" s="699"/>
      <c r="AB96" s="699"/>
      <c r="AC96" s="699"/>
      <c r="AD96" s="699"/>
      <c r="AE96" s="699"/>
      <c r="AF96" s="699"/>
      <c r="AG96" s="699"/>
      <c r="AH96" s="699"/>
      <c r="AI96" s="699"/>
      <c r="AJ96" s="699"/>
    </row>
    <row r="97" spans="1:36" s="116" customFormat="1" ht="13.2" x14ac:dyDescent="0.25">
      <c r="A97" s="68"/>
      <c r="B97" s="549" t="s">
        <v>707</v>
      </c>
      <c r="C97" s="542">
        <f>D97+F97+S97+AF97</f>
        <v>1</v>
      </c>
      <c r="D97" s="542"/>
      <c r="E97" s="542"/>
      <c r="F97" s="542">
        <f t="shared" ref="F97:AF97" si="74">F98+F99</f>
        <v>0</v>
      </c>
      <c r="G97" s="542">
        <f t="shared" si="74"/>
        <v>0</v>
      </c>
      <c r="H97" s="542">
        <f t="shared" si="74"/>
        <v>0</v>
      </c>
      <c r="I97" s="542">
        <f t="shared" si="74"/>
        <v>0</v>
      </c>
      <c r="J97" s="542">
        <f t="shared" si="74"/>
        <v>0</v>
      </c>
      <c r="K97" s="542">
        <f t="shared" si="74"/>
        <v>0</v>
      </c>
      <c r="L97" s="542">
        <f t="shared" si="74"/>
        <v>0</v>
      </c>
      <c r="M97" s="542">
        <f t="shared" si="74"/>
        <v>0</v>
      </c>
      <c r="N97" s="542">
        <f t="shared" si="74"/>
        <v>0</v>
      </c>
      <c r="O97" s="542">
        <f t="shared" si="74"/>
        <v>0</v>
      </c>
      <c r="P97" s="542">
        <f t="shared" si="74"/>
        <v>0</v>
      </c>
      <c r="Q97" s="542">
        <f t="shared" si="74"/>
        <v>0</v>
      </c>
      <c r="R97" s="542"/>
      <c r="S97" s="542">
        <f t="shared" si="74"/>
        <v>1</v>
      </c>
      <c r="T97" s="542">
        <f t="shared" si="74"/>
        <v>0</v>
      </c>
      <c r="U97" s="542">
        <f t="shared" si="74"/>
        <v>0</v>
      </c>
      <c r="V97" s="542">
        <f t="shared" si="74"/>
        <v>1</v>
      </c>
      <c r="W97" s="542">
        <f t="shared" si="74"/>
        <v>0</v>
      </c>
      <c r="X97" s="542">
        <f t="shared" si="74"/>
        <v>0</v>
      </c>
      <c r="Y97" s="542">
        <f t="shared" si="74"/>
        <v>0</v>
      </c>
      <c r="Z97" s="542">
        <f t="shared" si="74"/>
        <v>0</v>
      </c>
      <c r="AA97" s="542">
        <f t="shared" si="74"/>
        <v>0</v>
      </c>
      <c r="AB97" s="542">
        <f t="shared" si="74"/>
        <v>0</v>
      </c>
      <c r="AC97" s="542">
        <f t="shared" si="74"/>
        <v>0</v>
      </c>
      <c r="AD97" s="542">
        <f t="shared" si="74"/>
        <v>0</v>
      </c>
      <c r="AE97" s="542">
        <f t="shared" si="74"/>
        <v>0</v>
      </c>
      <c r="AF97" s="542">
        <f t="shared" si="74"/>
        <v>0</v>
      </c>
      <c r="AG97" s="542"/>
      <c r="AH97" s="542">
        <f>AH98+AH99</f>
        <v>0</v>
      </c>
      <c r="AI97" s="542"/>
      <c r="AJ97" s="542"/>
    </row>
    <row r="98" spans="1:36" s="89" customFormat="1" ht="26.4" x14ac:dyDescent="0.25">
      <c r="A98" s="60"/>
      <c r="B98" s="550" t="s">
        <v>1013</v>
      </c>
      <c r="C98" s="542">
        <f>D98+F98+S98+AF98</f>
        <v>0</v>
      </c>
      <c r="D98" s="542"/>
      <c r="E98" s="544"/>
      <c r="F98" s="542">
        <f>G98+H98+I98+J98+K98+L98+M98+N98+O98+P98+Q98</f>
        <v>0</v>
      </c>
      <c r="G98" s="544"/>
      <c r="H98" s="544"/>
      <c r="I98" s="544"/>
      <c r="J98" s="544"/>
      <c r="K98" s="544"/>
      <c r="L98" s="544"/>
      <c r="M98" s="544"/>
      <c r="N98" s="544"/>
      <c r="O98" s="544"/>
      <c r="P98" s="544"/>
      <c r="Q98" s="544"/>
      <c r="R98" s="544"/>
      <c r="S98" s="542">
        <f>T98+U98+V98+W98+X98+Y98+Z98+AA98+AB98+AC98+AD98+AE98</f>
        <v>0</v>
      </c>
      <c r="T98" s="544"/>
      <c r="U98" s="544"/>
      <c r="V98" s="544"/>
      <c r="W98" s="544"/>
      <c r="X98" s="544"/>
      <c r="Y98" s="544"/>
      <c r="Z98" s="544"/>
      <c r="AA98" s="544"/>
      <c r="AB98" s="544"/>
      <c r="AC98" s="544"/>
      <c r="AD98" s="544"/>
      <c r="AE98" s="544"/>
      <c r="AF98" s="542">
        <f>AG98+AH98+AI98</f>
        <v>0</v>
      </c>
      <c r="AG98" s="544"/>
      <c r="AH98" s="544"/>
      <c r="AI98" s="544"/>
      <c r="AJ98" s="544"/>
    </row>
    <row r="99" spans="1:36" s="89" customFormat="1" ht="26.4" x14ac:dyDescent="0.25">
      <c r="A99" s="60"/>
      <c r="B99" s="550" t="s">
        <v>1014</v>
      </c>
      <c r="C99" s="542">
        <f>D99+F99+S99+AF99</f>
        <v>1</v>
      </c>
      <c r="D99" s="542"/>
      <c r="E99" s="544"/>
      <c r="F99" s="542">
        <f>G99+H99+I99+J99+K99+L99+M99+N99+O99+P99+Q99</f>
        <v>0</v>
      </c>
      <c r="G99" s="544"/>
      <c r="H99" s="544"/>
      <c r="I99" s="544"/>
      <c r="J99" s="544"/>
      <c r="K99" s="544"/>
      <c r="L99" s="544"/>
      <c r="M99" s="544"/>
      <c r="N99" s="544"/>
      <c r="O99" s="544"/>
      <c r="P99" s="544"/>
      <c r="Q99" s="544"/>
      <c r="R99" s="544"/>
      <c r="S99" s="542">
        <f>T99+U99+V99+W99+X99+Y99+Z99+AA99+AB99+AC99+AD99+AE99</f>
        <v>1</v>
      </c>
      <c r="T99" s="544"/>
      <c r="U99" s="544"/>
      <c r="V99" s="544">
        <v>1</v>
      </c>
      <c r="W99" s="544"/>
      <c r="X99" s="544"/>
      <c r="Y99" s="544"/>
      <c r="Z99" s="544"/>
      <c r="AA99" s="544"/>
      <c r="AB99" s="544"/>
      <c r="AC99" s="544"/>
      <c r="AD99" s="544"/>
      <c r="AE99" s="544"/>
      <c r="AF99" s="542">
        <f>AG99+AH99+AI99</f>
        <v>0</v>
      </c>
      <c r="AG99" s="544"/>
      <c r="AH99" s="544"/>
      <c r="AI99" s="544"/>
      <c r="AJ99" s="544"/>
    </row>
    <row r="100" spans="1:36" s="89" customFormat="1" ht="51" customHeight="1" x14ac:dyDescent="0.25">
      <c r="A100" s="68">
        <v>6</v>
      </c>
      <c r="B100" s="699" t="s">
        <v>1019</v>
      </c>
      <c r="C100" s="699"/>
      <c r="D100" s="699"/>
      <c r="E100" s="699"/>
      <c r="F100" s="699"/>
      <c r="G100" s="699"/>
      <c r="H100" s="699"/>
      <c r="I100" s="699"/>
      <c r="J100" s="699"/>
      <c r="K100" s="699"/>
      <c r="L100" s="699"/>
      <c r="M100" s="699"/>
      <c r="N100" s="699"/>
      <c r="O100" s="699"/>
      <c r="P100" s="699"/>
      <c r="Q100" s="699"/>
      <c r="R100" s="699"/>
      <c r="S100" s="699"/>
      <c r="T100" s="699"/>
      <c r="U100" s="699"/>
      <c r="V100" s="699"/>
      <c r="W100" s="699"/>
      <c r="X100" s="699"/>
      <c r="Y100" s="699"/>
      <c r="Z100" s="699"/>
      <c r="AA100" s="699"/>
      <c r="AB100" s="699"/>
      <c r="AC100" s="699"/>
      <c r="AD100" s="699"/>
      <c r="AE100" s="699"/>
      <c r="AF100" s="699"/>
      <c r="AG100" s="699"/>
      <c r="AH100" s="699"/>
      <c r="AI100" s="699"/>
      <c r="AJ100" s="699"/>
    </row>
    <row r="101" spans="1:36" s="116" customFormat="1" ht="13.2" x14ac:dyDescent="0.25">
      <c r="A101" s="68"/>
      <c r="B101" s="549" t="s">
        <v>707</v>
      </c>
      <c r="C101" s="542">
        <f>D101+F101+S101+AF101</f>
        <v>119</v>
      </c>
      <c r="D101" s="542"/>
      <c r="E101" s="542"/>
      <c r="F101" s="542">
        <f t="shared" ref="F101:AF101" si="75">F102+F103</f>
        <v>26</v>
      </c>
      <c r="G101" s="542">
        <f t="shared" si="75"/>
        <v>18</v>
      </c>
      <c r="H101" s="542">
        <f t="shared" si="75"/>
        <v>0</v>
      </c>
      <c r="I101" s="542">
        <f t="shared" si="75"/>
        <v>1</v>
      </c>
      <c r="J101" s="542">
        <f t="shared" si="75"/>
        <v>1</v>
      </c>
      <c r="K101" s="542">
        <f t="shared" si="75"/>
        <v>3</v>
      </c>
      <c r="L101" s="542">
        <f t="shared" si="75"/>
        <v>0</v>
      </c>
      <c r="M101" s="542">
        <f t="shared" si="75"/>
        <v>0</v>
      </c>
      <c r="N101" s="542">
        <f t="shared" si="75"/>
        <v>0</v>
      </c>
      <c r="O101" s="542">
        <f t="shared" si="75"/>
        <v>0</v>
      </c>
      <c r="P101" s="542">
        <f t="shared" si="75"/>
        <v>2</v>
      </c>
      <c r="Q101" s="542">
        <f t="shared" si="75"/>
        <v>1</v>
      </c>
      <c r="R101" s="542"/>
      <c r="S101" s="542">
        <f t="shared" si="75"/>
        <v>93</v>
      </c>
      <c r="T101" s="542">
        <f t="shared" si="75"/>
        <v>1</v>
      </c>
      <c r="U101" s="542">
        <f t="shared" si="75"/>
        <v>0</v>
      </c>
      <c r="V101" s="542">
        <f t="shared" si="75"/>
        <v>82</v>
      </c>
      <c r="W101" s="542">
        <f t="shared" si="75"/>
        <v>0</v>
      </c>
      <c r="X101" s="542">
        <f t="shared" si="75"/>
        <v>7</v>
      </c>
      <c r="Y101" s="542">
        <f t="shared" si="75"/>
        <v>1</v>
      </c>
      <c r="Z101" s="542">
        <f t="shared" si="75"/>
        <v>0</v>
      </c>
      <c r="AA101" s="542">
        <f t="shared" si="75"/>
        <v>0</v>
      </c>
      <c r="AB101" s="542">
        <f t="shared" si="75"/>
        <v>0</v>
      </c>
      <c r="AC101" s="542">
        <f t="shared" si="75"/>
        <v>2</v>
      </c>
      <c r="AD101" s="542">
        <f t="shared" si="75"/>
        <v>0</v>
      </c>
      <c r="AE101" s="542">
        <f t="shared" si="75"/>
        <v>0</v>
      </c>
      <c r="AF101" s="542">
        <f t="shared" si="75"/>
        <v>0</v>
      </c>
      <c r="AG101" s="542"/>
      <c r="AH101" s="542">
        <f>AH102+AH103</f>
        <v>0</v>
      </c>
      <c r="AI101" s="542"/>
      <c r="AJ101" s="542"/>
    </row>
    <row r="102" spans="1:36" s="89" customFormat="1" ht="26.4" x14ac:dyDescent="0.25">
      <c r="A102" s="60"/>
      <c r="B102" s="550" t="s">
        <v>1013</v>
      </c>
      <c r="C102" s="542">
        <f>D102+F102+S102+AF102</f>
        <v>24</v>
      </c>
      <c r="D102" s="542"/>
      <c r="E102" s="544"/>
      <c r="F102" s="542">
        <f>G102+H102+I102+J102+K102+L102+M102+N102+O102+P102+Q102</f>
        <v>23</v>
      </c>
      <c r="G102" s="544">
        <v>15</v>
      </c>
      <c r="H102" s="544"/>
      <c r="I102" s="544">
        <v>1</v>
      </c>
      <c r="J102" s="544">
        <v>1</v>
      </c>
      <c r="K102" s="544">
        <v>3</v>
      </c>
      <c r="L102" s="544"/>
      <c r="M102" s="544"/>
      <c r="N102" s="544"/>
      <c r="O102" s="544"/>
      <c r="P102" s="544">
        <v>2</v>
      </c>
      <c r="Q102" s="544">
        <v>1</v>
      </c>
      <c r="R102" s="544"/>
      <c r="S102" s="542">
        <f>T102+U102+V102+W102+X102+Y102+Z102+AA102+AB102+AC102+AD102+AE102</f>
        <v>1</v>
      </c>
      <c r="T102" s="544"/>
      <c r="U102" s="544"/>
      <c r="V102" s="544"/>
      <c r="W102" s="544"/>
      <c r="X102" s="544">
        <v>1</v>
      </c>
      <c r="Y102" s="544"/>
      <c r="Z102" s="544"/>
      <c r="AA102" s="544"/>
      <c r="AB102" s="544"/>
      <c r="AC102" s="544"/>
      <c r="AD102" s="544"/>
      <c r="AE102" s="544"/>
      <c r="AF102" s="542">
        <f>AG102+AH102+AI102</f>
        <v>0</v>
      </c>
      <c r="AG102" s="544"/>
      <c r="AH102" s="544"/>
      <c r="AI102" s="544"/>
      <c r="AJ102" s="544"/>
    </row>
    <row r="103" spans="1:36" s="89" customFormat="1" ht="26.4" x14ac:dyDescent="0.25">
      <c r="A103" s="60"/>
      <c r="B103" s="550" t="s">
        <v>1014</v>
      </c>
      <c r="C103" s="542">
        <f>D103+F103+S103+AF103</f>
        <v>95</v>
      </c>
      <c r="D103" s="542"/>
      <c r="E103" s="544"/>
      <c r="F103" s="542">
        <f>G103+H103+I103+J103+K103+L103+M103+N103+O103+P103+Q103</f>
        <v>3</v>
      </c>
      <c r="G103" s="544">
        <v>3</v>
      </c>
      <c r="H103" s="544"/>
      <c r="I103" s="544"/>
      <c r="J103" s="544"/>
      <c r="K103" s="544"/>
      <c r="L103" s="544"/>
      <c r="M103" s="544"/>
      <c r="N103" s="544"/>
      <c r="O103" s="544"/>
      <c r="P103" s="544"/>
      <c r="Q103" s="544"/>
      <c r="R103" s="544"/>
      <c r="S103" s="542">
        <f>T103+U103+V103+W103+X103+Y103+Z103+AA103+AB103+AC103+AD103+AE103</f>
        <v>92</v>
      </c>
      <c r="T103" s="544">
        <v>1</v>
      </c>
      <c r="U103" s="544"/>
      <c r="V103" s="544">
        <v>82</v>
      </c>
      <c r="W103" s="544"/>
      <c r="X103" s="544">
        <v>6</v>
      </c>
      <c r="Y103" s="544">
        <v>1</v>
      </c>
      <c r="Z103" s="544"/>
      <c r="AA103" s="544"/>
      <c r="AB103" s="544"/>
      <c r="AC103" s="544">
        <v>2</v>
      </c>
      <c r="AD103" s="544"/>
      <c r="AE103" s="544"/>
      <c r="AF103" s="542">
        <f>AG103+AH103+AI103</f>
        <v>0</v>
      </c>
      <c r="AG103" s="544"/>
      <c r="AH103" s="544"/>
      <c r="AI103" s="544"/>
      <c r="AJ103" s="544"/>
    </row>
    <row r="104" spans="1:36" s="89" customFormat="1" ht="46.95" customHeight="1" x14ac:dyDescent="0.25">
      <c r="A104" s="77">
        <v>7</v>
      </c>
      <c r="B104" s="699" t="s">
        <v>1020</v>
      </c>
      <c r="C104" s="712"/>
      <c r="D104" s="712"/>
      <c r="E104" s="712"/>
      <c r="F104" s="712"/>
      <c r="G104" s="712"/>
      <c r="H104" s="712"/>
      <c r="I104" s="712"/>
      <c r="J104" s="712"/>
      <c r="K104" s="712"/>
      <c r="L104" s="712"/>
      <c r="M104" s="712"/>
      <c r="N104" s="712"/>
      <c r="O104" s="712"/>
      <c r="P104" s="712"/>
      <c r="Q104" s="712"/>
      <c r="R104" s="712"/>
      <c r="S104" s="712"/>
      <c r="T104" s="712"/>
      <c r="U104" s="712"/>
      <c r="V104" s="712"/>
      <c r="W104" s="712"/>
      <c r="X104" s="712"/>
      <c r="Y104" s="712"/>
      <c r="Z104" s="712"/>
      <c r="AA104" s="712"/>
      <c r="AB104" s="712"/>
      <c r="AC104" s="712"/>
      <c r="AD104" s="712"/>
      <c r="AE104" s="712"/>
      <c r="AF104" s="712"/>
      <c r="AG104" s="712"/>
      <c r="AH104" s="712"/>
      <c r="AI104" s="712"/>
      <c r="AJ104" s="712"/>
    </row>
    <row r="105" spans="1:36" s="116" customFormat="1" ht="13.2" x14ac:dyDescent="0.25">
      <c r="A105" s="68"/>
      <c r="B105" s="549" t="s">
        <v>707</v>
      </c>
      <c r="C105" s="542">
        <f>D105+F105+S105+AF105</f>
        <v>16</v>
      </c>
      <c r="D105" s="542"/>
      <c r="E105" s="542"/>
      <c r="F105" s="542">
        <f t="shared" ref="F105:AF105" si="76">F106+F107</f>
        <v>2</v>
      </c>
      <c r="G105" s="542">
        <f t="shared" si="76"/>
        <v>0</v>
      </c>
      <c r="H105" s="542">
        <f t="shared" si="76"/>
        <v>0</v>
      </c>
      <c r="I105" s="542">
        <f t="shared" si="76"/>
        <v>0</v>
      </c>
      <c r="J105" s="542">
        <f t="shared" si="76"/>
        <v>1</v>
      </c>
      <c r="K105" s="542">
        <f t="shared" si="76"/>
        <v>0</v>
      </c>
      <c r="L105" s="542">
        <f t="shared" si="76"/>
        <v>0</v>
      </c>
      <c r="M105" s="542">
        <f t="shared" si="76"/>
        <v>1</v>
      </c>
      <c r="N105" s="542">
        <f t="shared" si="76"/>
        <v>0</v>
      </c>
      <c r="O105" s="542">
        <f t="shared" si="76"/>
        <v>0</v>
      </c>
      <c r="P105" s="542">
        <f t="shared" si="76"/>
        <v>0</v>
      </c>
      <c r="Q105" s="542">
        <f t="shared" si="76"/>
        <v>0</v>
      </c>
      <c r="R105" s="542"/>
      <c r="S105" s="542">
        <f t="shared" si="76"/>
        <v>14</v>
      </c>
      <c r="T105" s="542">
        <f t="shared" si="76"/>
        <v>1</v>
      </c>
      <c r="U105" s="542">
        <f t="shared" si="76"/>
        <v>0</v>
      </c>
      <c r="V105" s="542">
        <f t="shared" si="76"/>
        <v>12</v>
      </c>
      <c r="W105" s="542">
        <f t="shared" si="76"/>
        <v>1</v>
      </c>
      <c r="X105" s="542">
        <f t="shared" si="76"/>
        <v>0</v>
      </c>
      <c r="Y105" s="542">
        <f t="shared" si="76"/>
        <v>0</v>
      </c>
      <c r="Z105" s="542">
        <f t="shared" si="76"/>
        <v>0</v>
      </c>
      <c r="AA105" s="542">
        <f t="shared" si="76"/>
        <v>0</v>
      </c>
      <c r="AB105" s="542">
        <f t="shared" si="76"/>
        <v>0</v>
      </c>
      <c r="AC105" s="542">
        <f t="shared" si="76"/>
        <v>0</v>
      </c>
      <c r="AD105" s="542">
        <f t="shared" si="76"/>
        <v>0</v>
      </c>
      <c r="AE105" s="542">
        <f t="shared" si="76"/>
        <v>0</v>
      </c>
      <c r="AF105" s="542">
        <f t="shared" si="76"/>
        <v>0</v>
      </c>
      <c r="AG105" s="542"/>
      <c r="AH105" s="542">
        <f>AH106+AH107</f>
        <v>0</v>
      </c>
      <c r="AI105" s="542"/>
      <c r="AJ105" s="542"/>
    </row>
    <row r="106" spans="1:36" s="89" customFormat="1" ht="26.4" x14ac:dyDescent="0.25">
      <c r="A106" s="60"/>
      <c r="B106" s="550" t="s">
        <v>1013</v>
      </c>
      <c r="C106" s="542">
        <f>D106+F106+S106+AF106</f>
        <v>4</v>
      </c>
      <c r="D106" s="542"/>
      <c r="E106" s="544"/>
      <c r="F106" s="542">
        <f>G106+H106+I106+J106+K106+L106+M106+N106+O106+P106+Q106</f>
        <v>2</v>
      </c>
      <c r="G106" s="544"/>
      <c r="H106" s="544"/>
      <c r="I106" s="544"/>
      <c r="J106" s="544">
        <v>1</v>
      </c>
      <c r="K106" s="544"/>
      <c r="L106" s="544"/>
      <c r="M106" s="544">
        <v>1</v>
      </c>
      <c r="N106" s="544"/>
      <c r="O106" s="544"/>
      <c r="P106" s="544"/>
      <c r="Q106" s="544"/>
      <c r="R106" s="544"/>
      <c r="S106" s="542">
        <f>T106+U106+V106+W106+X106+Y106+Z106+AA106+AB106+AC106+AD106+AE106</f>
        <v>2</v>
      </c>
      <c r="T106" s="544"/>
      <c r="U106" s="544"/>
      <c r="V106" s="544">
        <v>1</v>
      </c>
      <c r="W106" s="544">
        <v>1</v>
      </c>
      <c r="X106" s="544"/>
      <c r="Y106" s="544"/>
      <c r="Z106" s="544"/>
      <c r="AA106" s="544"/>
      <c r="AB106" s="544"/>
      <c r="AC106" s="544"/>
      <c r="AD106" s="544"/>
      <c r="AE106" s="544"/>
      <c r="AF106" s="542">
        <f>AG106+AH106+AI106</f>
        <v>0</v>
      </c>
      <c r="AG106" s="544"/>
      <c r="AH106" s="544"/>
      <c r="AI106" s="544"/>
      <c r="AJ106" s="544"/>
    </row>
    <row r="107" spans="1:36" s="89" customFormat="1" ht="26.4" x14ac:dyDescent="0.25">
      <c r="A107" s="60"/>
      <c r="B107" s="550" t="s">
        <v>1014</v>
      </c>
      <c r="C107" s="542">
        <f>D107+F107+S107+AF107</f>
        <v>12</v>
      </c>
      <c r="D107" s="542"/>
      <c r="E107" s="544"/>
      <c r="F107" s="542">
        <f>G107+H107+I107+J107+K107+L107+M107+N107+O107+P107+Q107</f>
        <v>0</v>
      </c>
      <c r="G107" s="544"/>
      <c r="H107" s="544"/>
      <c r="I107" s="544"/>
      <c r="J107" s="544"/>
      <c r="K107" s="544"/>
      <c r="L107" s="544"/>
      <c r="M107" s="544"/>
      <c r="N107" s="544"/>
      <c r="O107" s="544"/>
      <c r="P107" s="544"/>
      <c r="Q107" s="544"/>
      <c r="R107" s="544"/>
      <c r="S107" s="542">
        <f>T107+U107+V107+W107+X107+Y107+Z107+AA107+AB107+AC107+AD107+AE107</f>
        <v>12</v>
      </c>
      <c r="T107" s="544">
        <v>1</v>
      </c>
      <c r="U107" s="544"/>
      <c r="V107" s="544">
        <v>11</v>
      </c>
      <c r="W107" s="544"/>
      <c r="X107" s="544"/>
      <c r="Y107" s="544"/>
      <c r="Z107" s="544"/>
      <c r="AA107" s="544"/>
      <c r="AB107" s="544"/>
      <c r="AC107" s="544"/>
      <c r="AD107" s="544"/>
      <c r="AE107" s="544"/>
      <c r="AF107" s="542">
        <f>AG107+AH107+AI107</f>
        <v>0</v>
      </c>
      <c r="AG107" s="544"/>
      <c r="AH107" s="544"/>
      <c r="AI107" s="544"/>
      <c r="AJ107" s="544"/>
    </row>
    <row r="108" spans="1:36" s="116" customFormat="1" ht="42" customHeight="1" x14ac:dyDescent="0.25">
      <c r="A108" s="83">
        <v>8</v>
      </c>
      <c r="B108" s="699" t="s">
        <v>1078</v>
      </c>
      <c r="C108" s="712"/>
      <c r="D108" s="712"/>
      <c r="E108" s="712"/>
      <c r="F108" s="712"/>
      <c r="G108" s="712"/>
      <c r="H108" s="712"/>
      <c r="I108" s="712"/>
      <c r="J108" s="712"/>
      <c r="K108" s="712"/>
      <c r="L108" s="712"/>
      <c r="M108" s="712"/>
      <c r="N108" s="712"/>
      <c r="O108" s="712"/>
      <c r="P108" s="712"/>
      <c r="Q108" s="712"/>
      <c r="R108" s="712"/>
      <c r="S108" s="712"/>
      <c r="T108" s="712"/>
      <c r="U108" s="712"/>
      <c r="V108" s="712"/>
      <c r="W108" s="712"/>
      <c r="X108" s="712"/>
      <c r="Y108" s="712"/>
      <c r="Z108" s="712"/>
      <c r="AA108" s="712"/>
      <c r="AB108" s="712"/>
      <c r="AC108" s="712"/>
      <c r="AD108" s="712"/>
      <c r="AE108" s="712"/>
      <c r="AF108" s="712"/>
      <c r="AG108" s="712"/>
      <c r="AH108" s="712"/>
      <c r="AI108" s="712"/>
      <c r="AJ108" s="712"/>
    </row>
    <row r="109" spans="1:36" s="116" customFormat="1" ht="13.2" x14ac:dyDescent="0.25">
      <c r="A109" s="68"/>
      <c r="B109" s="549" t="s">
        <v>707</v>
      </c>
      <c r="C109" s="542">
        <f>D109+F109+S109+AF109</f>
        <v>19</v>
      </c>
      <c r="D109" s="542"/>
      <c r="E109" s="542"/>
      <c r="F109" s="542">
        <f t="shared" ref="F109:AF109" si="77">F110+F111</f>
        <v>6</v>
      </c>
      <c r="G109" s="542">
        <f t="shared" si="77"/>
        <v>4</v>
      </c>
      <c r="H109" s="542">
        <f t="shared" si="77"/>
        <v>1</v>
      </c>
      <c r="I109" s="542">
        <f t="shared" si="77"/>
        <v>0</v>
      </c>
      <c r="J109" s="542">
        <f t="shared" si="77"/>
        <v>0</v>
      </c>
      <c r="K109" s="542">
        <f t="shared" si="77"/>
        <v>0</v>
      </c>
      <c r="L109" s="542">
        <f t="shared" si="77"/>
        <v>0</v>
      </c>
      <c r="M109" s="542">
        <f t="shared" si="77"/>
        <v>0</v>
      </c>
      <c r="N109" s="542">
        <f t="shared" si="77"/>
        <v>0</v>
      </c>
      <c r="O109" s="542">
        <f t="shared" si="77"/>
        <v>0</v>
      </c>
      <c r="P109" s="542">
        <f t="shared" si="77"/>
        <v>0</v>
      </c>
      <c r="Q109" s="542">
        <f t="shared" si="77"/>
        <v>1</v>
      </c>
      <c r="R109" s="542"/>
      <c r="S109" s="542">
        <f t="shared" si="77"/>
        <v>13</v>
      </c>
      <c r="T109" s="542">
        <f t="shared" si="77"/>
        <v>0</v>
      </c>
      <c r="U109" s="542">
        <f t="shared" si="77"/>
        <v>0</v>
      </c>
      <c r="V109" s="542">
        <f t="shared" si="77"/>
        <v>10</v>
      </c>
      <c r="W109" s="542">
        <f t="shared" si="77"/>
        <v>0</v>
      </c>
      <c r="X109" s="542">
        <f t="shared" si="77"/>
        <v>2</v>
      </c>
      <c r="Y109" s="542">
        <f t="shared" si="77"/>
        <v>0</v>
      </c>
      <c r="Z109" s="542">
        <f t="shared" si="77"/>
        <v>0</v>
      </c>
      <c r="AA109" s="542">
        <f t="shared" si="77"/>
        <v>0</v>
      </c>
      <c r="AB109" s="542">
        <f t="shared" si="77"/>
        <v>0</v>
      </c>
      <c r="AC109" s="542">
        <f t="shared" si="77"/>
        <v>1</v>
      </c>
      <c r="AD109" s="542">
        <f t="shared" si="77"/>
        <v>0</v>
      </c>
      <c r="AE109" s="542">
        <f t="shared" si="77"/>
        <v>0</v>
      </c>
      <c r="AF109" s="542">
        <f t="shared" si="77"/>
        <v>0</v>
      </c>
      <c r="AG109" s="542"/>
      <c r="AH109" s="542">
        <f>AH110+AH111</f>
        <v>0</v>
      </c>
      <c r="AI109" s="542"/>
      <c r="AJ109" s="542"/>
    </row>
    <row r="110" spans="1:36" s="89" customFormat="1" ht="26.4" x14ac:dyDescent="0.25">
      <c r="A110" s="60"/>
      <c r="B110" s="550" t="s">
        <v>1013</v>
      </c>
      <c r="C110" s="542">
        <f>D110+F110+S110+AF110</f>
        <v>10</v>
      </c>
      <c r="D110" s="542"/>
      <c r="E110" s="544"/>
      <c r="F110" s="542">
        <f>G110+H110+I110+J110+K110+L110+M110+N110+O110+P110+Q110</f>
        <v>6</v>
      </c>
      <c r="G110" s="544">
        <v>4</v>
      </c>
      <c r="H110" s="544">
        <v>1</v>
      </c>
      <c r="I110" s="544"/>
      <c r="J110" s="544"/>
      <c r="K110" s="544"/>
      <c r="L110" s="544"/>
      <c r="M110" s="544"/>
      <c r="N110" s="544"/>
      <c r="O110" s="544"/>
      <c r="P110" s="544"/>
      <c r="Q110" s="544">
        <v>1</v>
      </c>
      <c r="R110" s="544"/>
      <c r="S110" s="542">
        <f>T110+U110+V110+W110+X110+Y110+Z110+AA110+AB110+AC110+AD110+AE110</f>
        <v>4</v>
      </c>
      <c r="T110" s="544"/>
      <c r="U110" s="544"/>
      <c r="V110" s="544">
        <v>4</v>
      </c>
      <c r="W110" s="544"/>
      <c r="X110" s="544"/>
      <c r="Y110" s="544"/>
      <c r="Z110" s="544"/>
      <c r="AA110" s="544"/>
      <c r="AB110" s="544"/>
      <c r="AC110" s="544"/>
      <c r="AD110" s="544"/>
      <c r="AE110" s="544"/>
      <c r="AF110" s="542">
        <f>AG110+AH110+AI110</f>
        <v>0</v>
      </c>
      <c r="AG110" s="544"/>
      <c r="AH110" s="544"/>
      <c r="AI110" s="544"/>
      <c r="AJ110" s="544"/>
    </row>
    <row r="111" spans="1:36" s="89" customFormat="1" ht="26.4" x14ac:dyDescent="0.25">
      <c r="A111" s="60"/>
      <c r="B111" s="550" t="s">
        <v>1014</v>
      </c>
      <c r="C111" s="542">
        <f>D111+F111+S111+AF111</f>
        <v>9</v>
      </c>
      <c r="D111" s="542"/>
      <c r="E111" s="544"/>
      <c r="F111" s="542">
        <f>G111+H111+I111+J111+K111+L111+M111+N111+O111+P111+Q111</f>
        <v>0</v>
      </c>
      <c r="G111" s="544"/>
      <c r="H111" s="544"/>
      <c r="I111" s="544"/>
      <c r="J111" s="544"/>
      <c r="K111" s="544"/>
      <c r="L111" s="544"/>
      <c r="M111" s="544"/>
      <c r="N111" s="544"/>
      <c r="O111" s="544"/>
      <c r="P111" s="544"/>
      <c r="Q111" s="544"/>
      <c r="R111" s="544"/>
      <c r="S111" s="542">
        <f>T111+U111+V111+W111+X111+Y111+Z111+AA111+AB111+AC111+AD111+AE111</f>
        <v>9</v>
      </c>
      <c r="T111" s="544"/>
      <c r="U111" s="544"/>
      <c r="V111" s="544">
        <v>6</v>
      </c>
      <c r="W111" s="544"/>
      <c r="X111" s="544">
        <v>2</v>
      </c>
      <c r="Y111" s="544"/>
      <c r="Z111" s="544"/>
      <c r="AA111" s="544"/>
      <c r="AB111" s="544"/>
      <c r="AC111" s="544">
        <v>1</v>
      </c>
      <c r="AD111" s="544"/>
      <c r="AE111" s="544"/>
      <c r="AF111" s="542">
        <f>AG111+AH111+AI111</f>
        <v>0</v>
      </c>
      <c r="AG111" s="544"/>
      <c r="AH111" s="544"/>
      <c r="AI111" s="544"/>
      <c r="AJ111" s="544"/>
    </row>
    <row r="112" spans="1:36" s="116" customFormat="1" ht="47.4" customHeight="1" x14ac:dyDescent="0.25">
      <c r="A112" s="83">
        <v>9</v>
      </c>
      <c r="B112" s="702" t="s">
        <v>1075</v>
      </c>
      <c r="C112" s="703"/>
      <c r="D112" s="703"/>
      <c r="E112" s="703"/>
      <c r="F112" s="703"/>
      <c r="G112" s="703"/>
      <c r="H112" s="703"/>
      <c r="I112" s="703"/>
      <c r="J112" s="703"/>
      <c r="K112" s="703"/>
      <c r="L112" s="703"/>
      <c r="M112" s="703"/>
      <c r="N112" s="703"/>
      <c r="O112" s="703"/>
      <c r="P112" s="703"/>
      <c r="Q112" s="703"/>
      <c r="R112" s="703"/>
      <c r="S112" s="703"/>
      <c r="T112" s="703"/>
      <c r="U112" s="703"/>
      <c r="V112" s="703"/>
      <c r="W112" s="703"/>
      <c r="X112" s="703"/>
      <c r="Y112" s="703"/>
      <c r="Z112" s="703"/>
      <c r="AA112" s="703"/>
      <c r="AB112" s="703"/>
      <c r="AC112" s="703"/>
      <c r="AD112" s="703"/>
      <c r="AE112" s="703"/>
      <c r="AF112" s="703"/>
      <c r="AG112" s="703"/>
      <c r="AH112" s="703"/>
      <c r="AI112" s="703"/>
      <c r="AJ112" s="703"/>
    </row>
    <row r="113" spans="1:36" s="116" customFormat="1" ht="13.2" x14ac:dyDescent="0.25">
      <c r="A113" s="68"/>
      <c r="B113" s="549" t="s">
        <v>707</v>
      </c>
      <c r="C113" s="542">
        <f>D113+F113+S113+AF113</f>
        <v>19</v>
      </c>
      <c r="D113" s="542"/>
      <c r="E113" s="542"/>
      <c r="F113" s="542">
        <f t="shared" ref="F113:AF113" si="78">F114+F115</f>
        <v>4</v>
      </c>
      <c r="G113" s="542">
        <f t="shared" si="78"/>
        <v>4</v>
      </c>
      <c r="H113" s="542">
        <f t="shared" si="78"/>
        <v>0</v>
      </c>
      <c r="I113" s="542">
        <f t="shared" si="78"/>
        <v>0</v>
      </c>
      <c r="J113" s="542">
        <f t="shared" si="78"/>
        <v>0</v>
      </c>
      <c r="K113" s="542">
        <f t="shared" si="78"/>
        <v>0</v>
      </c>
      <c r="L113" s="542">
        <f t="shared" si="78"/>
        <v>0</v>
      </c>
      <c r="M113" s="542">
        <f t="shared" si="78"/>
        <v>0</v>
      </c>
      <c r="N113" s="542">
        <f t="shared" si="78"/>
        <v>0</v>
      </c>
      <c r="O113" s="542">
        <f t="shared" si="78"/>
        <v>0</v>
      </c>
      <c r="P113" s="542">
        <f t="shared" si="78"/>
        <v>0</v>
      </c>
      <c r="Q113" s="542">
        <f t="shared" si="78"/>
        <v>0</v>
      </c>
      <c r="R113" s="542"/>
      <c r="S113" s="542">
        <f t="shared" si="78"/>
        <v>15</v>
      </c>
      <c r="T113" s="542">
        <f t="shared" si="78"/>
        <v>0</v>
      </c>
      <c r="U113" s="542">
        <f t="shared" si="78"/>
        <v>0</v>
      </c>
      <c r="V113" s="542">
        <f t="shared" si="78"/>
        <v>10</v>
      </c>
      <c r="W113" s="542">
        <f t="shared" si="78"/>
        <v>0</v>
      </c>
      <c r="X113" s="542">
        <f t="shared" si="78"/>
        <v>2</v>
      </c>
      <c r="Y113" s="542">
        <f t="shared" si="78"/>
        <v>0</v>
      </c>
      <c r="Z113" s="542">
        <f t="shared" si="78"/>
        <v>0</v>
      </c>
      <c r="AA113" s="542">
        <f t="shared" si="78"/>
        <v>1</v>
      </c>
      <c r="AB113" s="542">
        <f t="shared" si="78"/>
        <v>0</v>
      </c>
      <c r="AC113" s="542">
        <f t="shared" si="78"/>
        <v>2</v>
      </c>
      <c r="AD113" s="542">
        <f t="shared" si="78"/>
        <v>0</v>
      </c>
      <c r="AE113" s="542">
        <f t="shared" si="78"/>
        <v>0</v>
      </c>
      <c r="AF113" s="542">
        <f t="shared" si="78"/>
        <v>0</v>
      </c>
      <c r="AG113" s="542"/>
      <c r="AH113" s="542">
        <f>AH114+AH115</f>
        <v>0</v>
      </c>
      <c r="AI113" s="542"/>
      <c r="AJ113" s="542"/>
    </row>
    <row r="114" spans="1:36" s="89" customFormat="1" ht="26.4" x14ac:dyDescent="0.25">
      <c r="A114" s="60"/>
      <c r="B114" s="550" t="s">
        <v>1013</v>
      </c>
      <c r="C114" s="542">
        <f>D114+F114+S114+AF114</f>
        <v>9</v>
      </c>
      <c r="D114" s="542"/>
      <c r="E114" s="544"/>
      <c r="F114" s="542">
        <f>G114+H114+I114+J114+K114+L114+M114+N114+O114+P114+Q114</f>
        <v>4</v>
      </c>
      <c r="G114" s="544">
        <v>4</v>
      </c>
      <c r="H114" s="544"/>
      <c r="I114" s="544"/>
      <c r="J114" s="544"/>
      <c r="K114" s="544"/>
      <c r="L114" s="544"/>
      <c r="M114" s="544"/>
      <c r="N114" s="544"/>
      <c r="O114" s="544"/>
      <c r="P114" s="544"/>
      <c r="Q114" s="544"/>
      <c r="R114" s="544"/>
      <c r="S114" s="542">
        <f>T114+U114+V114+W114+X114+Y114+Z114+AA114+AB114+AC114+AD114+AE114</f>
        <v>5</v>
      </c>
      <c r="T114" s="544"/>
      <c r="U114" s="544"/>
      <c r="V114" s="544">
        <v>5</v>
      </c>
      <c r="W114" s="544"/>
      <c r="X114" s="544"/>
      <c r="Y114" s="544"/>
      <c r="Z114" s="544"/>
      <c r="AA114" s="544"/>
      <c r="AB114" s="544"/>
      <c r="AC114" s="544"/>
      <c r="AD114" s="544"/>
      <c r="AE114" s="544"/>
      <c r="AF114" s="542">
        <f>AG114+AH114+AI114</f>
        <v>0</v>
      </c>
      <c r="AG114" s="544"/>
      <c r="AH114" s="544"/>
      <c r="AI114" s="544"/>
      <c r="AJ114" s="544"/>
    </row>
    <row r="115" spans="1:36" s="89" customFormat="1" ht="26.4" x14ac:dyDescent="0.25">
      <c r="A115" s="60"/>
      <c r="B115" s="550" t="s">
        <v>1014</v>
      </c>
      <c r="C115" s="542">
        <f>D115+F115+S115+AF115</f>
        <v>10</v>
      </c>
      <c r="D115" s="542"/>
      <c r="E115" s="544"/>
      <c r="F115" s="542">
        <f>G115+H115+I115+J115+K115+L115+M115+N115+O115+P115+Q115</f>
        <v>0</v>
      </c>
      <c r="G115" s="544"/>
      <c r="H115" s="544"/>
      <c r="I115" s="544"/>
      <c r="J115" s="544"/>
      <c r="K115" s="544"/>
      <c r="L115" s="544"/>
      <c r="M115" s="544"/>
      <c r="N115" s="544"/>
      <c r="O115" s="544"/>
      <c r="P115" s="544"/>
      <c r="Q115" s="544"/>
      <c r="R115" s="544"/>
      <c r="S115" s="542">
        <f>T115+U115+V115+W115+X115+Y115+Z115+AA115+AB115+AC115+AD115+AE115</f>
        <v>10</v>
      </c>
      <c r="T115" s="544"/>
      <c r="U115" s="544"/>
      <c r="V115" s="544">
        <v>5</v>
      </c>
      <c r="W115" s="544"/>
      <c r="X115" s="544">
        <v>2</v>
      </c>
      <c r="Y115" s="544"/>
      <c r="Z115" s="544"/>
      <c r="AA115" s="544">
        <v>1</v>
      </c>
      <c r="AB115" s="544"/>
      <c r="AC115" s="544">
        <v>2</v>
      </c>
      <c r="AD115" s="544"/>
      <c r="AE115" s="544"/>
      <c r="AF115" s="542">
        <f>AG115+AH115+AI115</f>
        <v>0</v>
      </c>
      <c r="AG115" s="544"/>
      <c r="AH115" s="544"/>
      <c r="AI115" s="544"/>
      <c r="AJ115" s="544"/>
    </row>
    <row r="116" spans="1:36" s="89" customFormat="1" ht="54" customHeight="1" x14ac:dyDescent="0.25">
      <c r="A116" s="83">
        <v>10</v>
      </c>
      <c r="B116" s="702" t="s">
        <v>1076</v>
      </c>
      <c r="C116" s="703"/>
      <c r="D116" s="703"/>
      <c r="E116" s="703"/>
      <c r="F116" s="703"/>
      <c r="G116" s="703"/>
      <c r="H116" s="703"/>
      <c r="I116" s="703"/>
      <c r="J116" s="703"/>
      <c r="K116" s="703"/>
      <c r="L116" s="703"/>
      <c r="M116" s="703"/>
      <c r="N116" s="703"/>
      <c r="O116" s="703"/>
      <c r="P116" s="703"/>
      <c r="Q116" s="703"/>
      <c r="R116" s="703"/>
      <c r="S116" s="703"/>
      <c r="T116" s="703"/>
      <c r="U116" s="703"/>
      <c r="V116" s="703"/>
      <c r="W116" s="703"/>
      <c r="X116" s="703"/>
      <c r="Y116" s="703"/>
      <c r="Z116" s="703"/>
      <c r="AA116" s="703"/>
      <c r="AB116" s="703"/>
      <c r="AC116" s="703"/>
      <c r="AD116" s="703"/>
      <c r="AE116" s="703"/>
      <c r="AF116" s="703"/>
      <c r="AG116" s="703"/>
      <c r="AH116" s="703"/>
      <c r="AI116" s="703"/>
      <c r="AJ116" s="703"/>
    </row>
    <row r="117" spans="1:36" s="116" customFormat="1" ht="13.2" x14ac:dyDescent="0.25">
      <c r="A117" s="68"/>
      <c r="B117" s="549" t="s">
        <v>707</v>
      </c>
      <c r="C117" s="542">
        <f>D117+F117+S117+AF117</f>
        <v>24</v>
      </c>
      <c r="D117" s="542"/>
      <c r="E117" s="542"/>
      <c r="F117" s="542">
        <f t="shared" ref="F117:AF117" si="79">F118+F119</f>
        <v>9</v>
      </c>
      <c r="G117" s="542">
        <f t="shared" si="79"/>
        <v>6</v>
      </c>
      <c r="H117" s="542">
        <f t="shared" si="79"/>
        <v>1</v>
      </c>
      <c r="I117" s="542">
        <f t="shared" si="79"/>
        <v>1</v>
      </c>
      <c r="J117" s="542">
        <f t="shared" si="79"/>
        <v>0</v>
      </c>
      <c r="K117" s="542">
        <f t="shared" si="79"/>
        <v>0</v>
      </c>
      <c r="L117" s="542">
        <f t="shared" si="79"/>
        <v>0</v>
      </c>
      <c r="M117" s="542">
        <f t="shared" si="79"/>
        <v>0</v>
      </c>
      <c r="N117" s="542">
        <f t="shared" si="79"/>
        <v>1</v>
      </c>
      <c r="O117" s="542">
        <f t="shared" si="79"/>
        <v>0</v>
      </c>
      <c r="P117" s="542">
        <f t="shared" si="79"/>
        <v>0</v>
      </c>
      <c r="Q117" s="542">
        <f t="shared" si="79"/>
        <v>0</v>
      </c>
      <c r="R117" s="542"/>
      <c r="S117" s="542">
        <f t="shared" si="79"/>
        <v>15</v>
      </c>
      <c r="T117" s="542">
        <f t="shared" si="79"/>
        <v>4</v>
      </c>
      <c r="U117" s="542">
        <f t="shared" si="79"/>
        <v>0</v>
      </c>
      <c r="V117" s="542">
        <f t="shared" si="79"/>
        <v>7</v>
      </c>
      <c r="W117" s="542">
        <f t="shared" si="79"/>
        <v>0</v>
      </c>
      <c r="X117" s="542">
        <f t="shared" si="79"/>
        <v>3</v>
      </c>
      <c r="Y117" s="542">
        <f t="shared" si="79"/>
        <v>0</v>
      </c>
      <c r="Z117" s="542">
        <f t="shared" si="79"/>
        <v>0</v>
      </c>
      <c r="AA117" s="542">
        <f t="shared" si="79"/>
        <v>0</v>
      </c>
      <c r="AB117" s="542">
        <f t="shared" si="79"/>
        <v>0</v>
      </c>
      <c r="AC117" s="542">
        <f t="shared" si="79"/>
        <v>1</v>
      </c>
      <c r="AD117" s="542">
        <f t="shared" si="79"/>
        <v>0</v>
      </c>
      <c r="AE117" s="542">
        <f t="shared" si="79"/>
        <v>0</v>
      </c>
      <c r="AF117" s="542">
        <f t="shared" si="79"/>
        <v>0</v>
      </c>
      <c r="AG117" s="542"/>
      <c r="AH117" s="542">
        <f>AH118+AH119</f>
        <v>0</v>
      </c>
      <c r="AI117" s="542"/>
      <c r="AJ117" s="542"/>
    </row>
    <row r="118" spans="1:36" s="89" customFormat="1" ht="26.4" x14ac:dyDescent="0.25">
      <c r="A118" s="60"/>
      <c r="B118" s="550" t="s">
        <v>1013</v>
      </c>
      <c r="C118" s="542">
        <f>D118+F118+S118+AF118</f>
        <v>11</v>
      </c>
      <c r="D118" s="542"/>
      <c r="E118" s="544"/>
      <c r="F118" s="542">
        <f>G118+H118+I118+J118+K118+L118+M118+N118+O118+P118+Q118</f>
        <v>9</v>
      </c>
      <c r="G118" s="544">
        <v>6</v>
      </c>
      <c r="H118" s="544">
        <v>1</v>
      </c>
      <c r="I118" s="544">
        <v>1</v>
      </c>
      <c r="J118" s="544"/>
      <c r="K118" s="544"/>
      <c r="L118" s="544"/>
      <c r="M118" s="544"/>
      <c r="N118" s="544">
        <v>1</v>
      </c>
      <c r="O118" s="544"/>
      <c r="P118" s="544"/>
      <c r="Q118" s="544"/>
      <c r="R118" s="544"/>
      <c r="S118" s="542">
        <f>T118+U118+V118+W118+X118+Y118+Z118+AA118+AB118+AC118+AD118+AE118</f>
        <v>2</v>
      </c>
      <c r="T118" s="544">
        <v>1</v>
      </c>
      <c r="U118" s="544"/>
      <c r="V118" s="544"/>
      <c r="W118" s="544"/>
      <c r="X118" s="544">
        <v>1</v>
      </c>
      <c r="Y118" s="544"/>
      <c r="Z118" s="544"/>
      <c r="AA118" s="544"/>
      <c r="AB118" s="544"/>
      <c r="AC118" s="544"/>
      <c r="AD118" s="544"/>
      <c r="AE118" s="544"/>
      <c r="AF118" s="542">
        <f>AG118+AH118+AI118</f>
        <v>0</v>
      </c>
      <c r="AG118" s="544"/>
      <c r="AH118" s="544"/>
      <c r="AI118" s="544"/>
      <c r="AJ118" s="544"/>
    </row>
    <row r="119" spans="1:36" s="89" customFormat="1" ht="26.4" x14ac:dyDescent="0.25">
      <c r="A119" s="60"/>
      <c r="B119" s="550" t="s">
        <v>1014</v>
      </c>
      <c r="C119" s="542">
        <f>D119+F119+S119+AF119</f>
        <v>13</v>
      </c>
      <c r="D119" s="542"/>
      <c r="E119" s="544"/>
      <c r="F119" s="542">
        <f>G119+H119+I119+J119+K119+L119+M119+N119+O119+P119+Q119</f>
        <v>0</v>
      </c>
      <c r="G119" s="544"/>
      <c r="H119" s="544"/>
      <c r="I119" s="544"/>
      <c r="J119" s="544"/>
      <c r="K119" s="544"/>
      <c r="L119" s="544"/>
      <c r="M119" s="544"/>
      <c r="N119" s="544"/>
      <c r="O119" s="544"/>
      <c r="P119" s="544"/>
      <c r="Q119" s="544"/>
      <c r="R119" s="544"/>
      <c r="S119" s="542">
        <f>T119+U119+V119+W119+X119+Y119+Z119+AA119+AB119+AC119+AD119+AE119</f>
        <v>13</v>
      </c>
      <c r="T119" s="544">
        <v>3</v>
      </c>
      <c r="U119" s="544"/>
      <c r="V119" s="544">
        <v>7</v>
      </c>
      <c r="W119" s="544"/>
      <c r="X119" s="544">
        <v>2</v>
      </c>
      <c r="Y119" s="544"/>
      <c r="Z119" s="544"/>
      <c r="AA119" s="544"/>
      <c r="AB119" s="544"/>
      <c r="AC119" s="544">
        <v>1</v>
      </c>
      <c r="AD119" s="544"/>
      <c r="AE119" s="544"/>
      <c r="AF119" s="542">
        <f>AG119+AH119+AI119</f>
        <v>0</v>
      </c>
      <c r="AG119" s="544"/>
      <c r="AH119" s="544"/>
      <c r="AI119" s="544"/>
      <c r="AJ119" s="544"/>
    </row>
    <row r="120" spans="1:36" s="116" customFormat="1" ht="54" customHeight="1" x14ac:dyDescent="0.25">
      <c r="A120" s="83">
        <v>11</v>
      </c>
      <c r="B120" s="702" t="s">
        <v>1085</v>
      </c>
      <c r="C120" s="702"/>
      <c r="D120" s="702"/>
      <c r="E120" s="702"/>
      <c r="F120" s="702"/>
      <c r="G120" s="702"/>
      <c r="H120" s="702"/>
      <c r="I120" s="702"/>
      <c r="J120" s="702"/>
      <c r="K120" s="702"/>
      <c r="L120" s="702"/>
      <c r="M120" s="702"/>
      <c r="N120" s="702"/>
      <c r="O120" s="702"/>
      <c r="P120" s="702"/>
      <c r="Q120" s="702"/>
      <c r="R120" s="702"/>
      <c r="S120" s="702"/>
      <c r="T120" s="702"/>
      <c r="U120" s="702"/>
      <c r="V120" s="702"/>
      <c r="W120" s="702"/>
      <c r="X120" s="702"/>
      <c r="Y120" s="702"/>
      <c r="Z120" s="702"/>
      <c r="AA120" s="702"/>
      <c r="AB120" s="702"/>
      <c r="AC120" s="702"/>
      <c r="AD120" s="702"/>
      <c r="AE120" s="702"/>
      <c r="AF120" s="702"/>
      <c r="AG120" s="702"/>
      <c r="AH120" s="702"/>
      <c r="AI120" s="702"/>
      <c r="AJ120" s="702"/>
    </row>
    <row r="121" spans="1:36" s="116" customFormat="1" ht="13.2" x14ac:dyDescent="0.25">
      <c r="A121" s="68"/>
      <c r="B121" s="549" t="s">
        <v>707</v>
      </c>
      <c r="C121" s="542">
        <f>D121+F121+S121+AF121</f>
        <v>4</v>
      </c>
      <c r="D121" s="542"/>
      <c r="E121" s="542"/>
      <c r="F121" s="542">
        <f t="shared" ref="F121:AF121" si="80">F122+F123</f>
        <v>0</v>
      </c>
      <c r="G121" s="542">
        <f t="shared" si="80"/>
        <v>0</v>
      </c>
      <c r="H121" s="542">
        <f t="shared" si="80"/>
        <v>0</v>
      </c>
      <c r="I121" s="542">
        <f t="shared" si="80"/>
        <v>0</v>
      </c>
      <c r="J121" s="542">
        <f t="shared" si="80"/>
        <v>0</v>
      </c>
      <c r="K121" s="542">
        <f t="shared" si="80"/>
        <v>0</v>
      </c>
      <c r="L121" s="542">
        <f t="shared" si="80"/>
        <v>0</v>
      </c>
      <c r="M121" s="542">
        <f t="shared" si="80"/>
        <v>0</v>
      </c>
      <c r="N121" s="542">
        <f t="shared" si="80"/>
        <v>0</v>
      </c>
      <c r="O121" s="542">
        <f t="shared" si="80"/>
        <v>0</v>
      </c>
      <c r="P121" s="542">
        <f t="shared" si="80"/>
        <v>0</v>
      </c>
      <c r="Q121" s="542">
        <f t="shared" si="80"/>
        <v>0</v>
      </c>
      <c r="R121" s="542"/>
      <c r="S121" s="542">
        <f t="shared" si="80"/>
        <v>3</v>
      </c>
      <c r="T121" s="542">
        <f t="shared" si="80"/>
        <v>1</v>
      </c>
      <c r="U121" s="542">
        <f t="shared" si="80"/>
        <v>0</v>
      </c>
      <c r="V121" s="542">
        <f t="shared" si="80"/>
        <v>1</v>
      </c>
      <c r="W121" s="542">
        <f t="shared" si="80"/>
        <v>0</v>
      </c>
      <c r="X121" s="542">
        <f t="shared" si="80"/>
        <v>1</v>
      </c>
      <c r="Y121" s="542">
        <f t="shared" si="80"/>
        <v>0</v>
      </c>
      <c r="Z121" s="542">
        <f t="shared" si="80"/>
        <v>0</v>
      </c>
      <c r="AA121" s="542">
        <f t="shared" si="80"/>
        <v>0</v>
      </c>
      <c r="AB121" s="542">
        <f t="shared" si="80"/>
        <v>0</v>
      </c>
      <c r="AC121" s="542">
        <f t="shared" si="80"/>
        <v>0</v>
      </c>
      <c r="AD121" s="542">
        <f t="shared" si="80"/>
        <v>0</v>
      </c>
      <c r="AE121" s="542">
        <f t="shared" si="80"/>
        <v>0</v>
      </c>
      <c r="AF121" s="542">
        <f t="shared" si="80"/>
        <v>1</v>
      </c>
      <c r="AG121" s="542"/>
      <c r="AH121" s="542">
        <f>AH122+AH123</f>
        <v>1</v>
      </c>
      <c r="AI121" s="542"/>
      <c r="AJ121" s="542"/>
    </row>
    <row r="122" spans="1:36" s="89" customFormat="1" ht="26.4" x14ac:dyDescent="0.25">
      <c r="A122" s="60"/>
      <c r="B122" s="550" t="s">
        <v>1013</v>
      </c>
      <c r="C122" s="542">
        <f>D122+F122+S122+AF122</f>
        <v>1</v>
      </c>
      <c r="D122" s="542"/>
      <c r="E122" s="544"/>
      <c r="F122" s="542">
        <f>G122+H122+I122+J122+K122+L122+M122+N122+O122+P122+Q122</f>
        <v>0</v>
      </c>
      <c r="G122" s="544"/>
      <c r="H122" s="544"/>
      <c r="I122" s="544"/>
      <c r="J122" s="544"/>
      <c r="K122" s="544"/>
      <c r="L122" s="544"/>
      <c r="M122" s="544"/>
      <c r="N122" s="544"/>
      <c r="O122" s="544"/>
      <c r="P122" s="544"/>
      <c r="Q122" s="544"/>
      <c r="R122" s="544"/>
      <c r="S122" s="542">
        <f>T122+U122+V122+W122+X122+Y122+Z122+AA122+AB122+AC122+AD122+AE122</f>
        <v>1</v>
      </c>
      <c r="T122" s="544"/>
      <c r="U122" s="544"/>
      <c r="V122" s="544">
        <v>1</v>
      </c>
      <c r="W122" s="544"/>
      <c r="X122" s="544"/>
      <c r="Y122" s="544"/>
      <c r="Z122" s="544"/>
      <c r="AA122" s="544"/>
      <c r="AB122" s="544"/>
      <c r="AC122" s="544"/>
      <c r="AD122" s="544"/>
      <c r="AE122" s="544"/>
      <c r="AF122" s="542">
        <f>AG122+AH122+AI122</f>
        <v>0</v>
      </c>
      <c r="AG122" s="544"/>
      <c r="AH122" s="544"/>
      <c r="AI122" s="544"/>
      <c r="AJ122" s="544"/>
    </row>
    <row r="123" spans="1:36" s="89" customFormat="1" ht="26.4" x14ac:dyDescent="0.25">
      <c r="A123" s="60"/>
      <c r="B123" s="550" t="s">
        <v>1014</v>
      </c>
      <c r="C123" s="542">
        <f>D123+F123+S123+AF123</f>
        <v>3</v>
      </c>
      <c r="D123" s="542"/>
      <c r="E123" s="544"/>
      <c r="F123" s="542">
        <f>G123+H123+I123+J123+K123+L123+M123+N123+O123+P123+Q123</f>
        <v>0</v>
      </c>
      <c r="G123" s="544"/>
      <c r="H123" s="544"/>
      <c r="I123" s="544"/>
      <c r="J123" s="544"/>
      <c r="K123" s="544"/>
      <c r="L123" s="544"/>
      <c r="M123" s="544"/>
      <c r="N123" s="544"/>
      <c r="O123" s="544"/>
      <c r="P123" s="544"/>
      <c r="Q123" s="544"/>
      <c r="R123" s="544"/>
      <c r="S123" s="542">
        <f>T123+U123+V123+W123+X123+Y123+Z123+AA123+AB123+AC123+AD123+AE123</f>
        <v>2</v>
      </c>
      <c r="T123" s="544">
        <v>1</v>
      </c>
      <c r="U123" s="544"/>
      <c r="V123" s="544"/>
      <c r="W123" s="544"/>
      <c r="X123" s="544">
        <v>1</v>
      </c>
      <c r="Y123" s="544"/>
      <c r="Z123" s="544"/>
      <c r="AA123" s="544"/>
      <c r="AB123" s="544"/>
      <c r="AC123" s="544"/>
      <c r="AD123" s="544"/>
      <c r="AE123" s="544"/>
      <c r="AF123" s="542">
        <f>AG123+AH123+AI123</f>
        <v>1</v>
      </c>
      <c r="AG123" s="544"/>
      <c r="AH123" s="544">
        <v>1</v>
      </c>
      <c r="AI123" s="544"/>
      <c r="AJ123" s="544"/>
    </row>
    <row r="124" spans="1:36" s="316" customFormat="1" ht="43.95" customHeight="1" x14ac:dyDescent="0.25">
      <c r="A124" s="83">
        <v>12</v>
      </c>
      <c r="B124" s="702" t="s">
        <v>1086</v>
      </c>
      <c r="C124" s="702"/>
      <c r="D124" s="702"/>
      <c r="E124" s="702"/>
      <c r="F124" s="702"/>
      <c r="G124" s="702"/>
      <c r="H124" s="702"/>
      <c r="I124" s="702"/>
      <c r="J124" s="702"/>
      <c r="K124" s="702"/>
      <c r="L124" s="702"/>
      <c r="M124" s="702"/>
      <c r="N124" s="702"/>
      <c r="O124" s="702"/>
      <c r="P124" s="702"/>
      <c r="Q124" s="702"/>
      <c r="R124" s="702"/>
      <c r="S124" s="702"/>
      <c r="T124" s="702"/>
      <c r="U124" s="702"/>
      <c r="V124" s="702"/>
      <c r="W124" s="702"/>
      <c r="X124" s="702"/>
      <c r="Y124" s="702"/>
      <c r="Z124" s="702"/>
      <c r="AA124" s="702"/>
      <c r="AB124" s="702"/>
      <c r="AC124" s="702"/>
      <c r="AD124" s="702"/>
      <c r="AE124" s="702"/>
      <c r="AF124" s="702"/>
      <c r="AG124" s="702"/>
      <c r="AH124" s="702"/>
      <c r="AI124" s="702"/>
      <c r="AJ124" s="541"/>
    </row>
    <row r="125" spans="1:36" s="116" customFormat="1" ht="13.2" x14ac:dyDescent="0.25">
      <c r="A125" s="68"/>
      <c r="B125" s="549" t="s">
        <v>707</v>
      </c>
      <c r="C125" s="542">
        <f>D125+F125+S125+AF125</f>
        <v>13</v>
      </c>
      <c r="D125" s="542"/>
      <c r="E125" s="542"/>
      <c r="F125" s="542">
        <f t="shared" ref="F125:AF125" si="81">F126+F127</f>
        <v>3</v>
      </c>
      <c r="G125" s="542">
        <f t="shared" si="81"/>
        <v>2</v>
      </c>
      <c r="H125" s="542">
        <f t="shared" si="81"/>
        <v>0</v>
      </c>
      <c r="I125" s="542">
        <f t="shared" si="81"/>
        <v>0</v>
      </c>
      <c r="J125" s="542">
        <f t="shared" si="81"/>
        <v>0</v>
      </c>
      <c r="K125" s="542">
        <f t="shared" si="81"/>
        <v>1</v>
      </c>
      <c r="L125" s="542">
        <f t="shared" si="81"/>
        <v>0</v>
      </c>
      <c r="M125" s="542">
        <f t="shared" si="81"/>
        <v>0</v>
      </c>
      <c r="N125" s="542">
        <f t="shared" si="81"/>
        <v>0</v>
      </c>
      <c r="O125" s="542">
        <f t="shared" si="81"/>
        <v>0</v>
      </c>
      <c r="P125" s="542">
        <f t="shared" si="81"/>
        <v>0</v>
      </c>
      <c r="Q125" s="542">
        <f t="shared" si="81"/>
        <v>0</v>
      </c>
      <c r="R125" s="542"/>
      <c r="S125" s="542">
        <f t="shared" si="81"/>
        <v>10</v>
      </c>
      <c r="T125" s="542">
        <f t="shared" si="81"/>
        <v>3</v>
      </c>
      <c r="U125" s="542">
        <f t="shared" si="81"/>
        <v>0</v>
      </c>
      <c r="V125" s="542">
        <f t="shared" si="81"/>
        <v>4</v>
      </c>
      <c r="W125" s="542">
        <f t="shared" si="81"/>
        <v>0</v>
      </c>
      <c r="X125" s="542">
        <f t="shared" si="81"/>
        <v>2</v>
      </c>
      <c r="Y125" s="542">
        <f t="shared" si="81"/>
        <v>0</v>
      </c>
      <c r="Z125" s="542">
        <f t="shared" si="81"/>
        <v>0</v>
      </c>
      <c r="AA125" s="542">
        <f t="shared" si="81"/>
        <v>0</v>
      </c>
      <c r="AB125" s="542">
        <f t="shared" si="81"/>
        <v>0</v>
      </c>
      <c r="AC125" s="542">
        <f t="shared" si="81"/>
        <v>1</v>
      </c>
      <c r="AD125" s="542">
        <f t="shared" si="81"/>
        <v>0</v>
      </c>
      <c r="AE125" s="542">
        <f t="shared" si="81"/>
        <v>0</v>
      </c>
      <c r="AF125" s="542">
        <f t="shared" si="81"/>
        <v>0</v>
      </c>
      <c r="AG125" s="542"/>
      <c r="AH125" s="542">
        <f>AH126+AH127</f>
        <v>0</v>
      </c>
      <c r="AI125" s="542"/>
      <c r="AJ125" s="542"/>
    </row>
    <row r="126" spans="1:36" s="89" customFormat="1" ht="26.4" x14ac:dyDescent="0.25">
      <c r="A126" s="60"/>
      <c r="B126" s="550" t="s">
        <v>1013</v>
      </c>
      <c r="C126" s="542">
        <f>D126+F126+S126+AF126</f>
        <v>3</v>
      </c>
      <c r="D126" s="542"/>
      <c r="E126" s="544"/>
      <c r="F126" s="542">
        <f>G126+H126+I126+J126+K126+L126+M126+N126+O126+P126+Q126</f>
        <v>3</v>
      </c>
      <c r="G126" s="544">
        <v>2</v>
      </c>
      <c r="H126" s="544"/>
      <c r="I126" s="544"/>
      <c r="J126" s="544"/>
      <c r="K126" s="544">
        <v>1</v>
      </c>
      <c r="L126" s="544"/>
      <c r="M126" s="544"/>
      <c r="N126" s="544"/>
      <c r="O126" s="544"/>
      <c r="P126" s="544"/>
      <c r="Q126" s="544"/>
      <c r="R126" s="544"/>
      <c r="S126" s="542">
        <f>T126+U126+V126+W126+X126+Y126+Z126+AA126+AB126+AC126+AD126+AE126</f>
        <v>0</v>
      </c>
      <c r="T126" s="544"/>
      <c r="U126" s="544"/>
      <c r="V126" s="544"/>
      <c r="W126" s="544"/>
      <c r="X126" s="544"/>
      <c r="Y126" s="544"/>
      <c r="Z126" s="544"/>
      <c r="AA126" s="544"/>
      <c r="AB126" s="544"/>
      <c r="AC126" s="544"/>
      <c r="AD126" s="544"/>
      <c r="AE126" s="544"/>
      <c r="AF126" s="542">
        <f>AG126+AH126+AI126</f>
        <v>0</v>
      </c>
      <c r="AG126" s="544"/>
      <c r="AH126" s="544"/>
      <c r="AI126" s="544"/>
      <c r="AJ126" s="544"/>
    </row>
    <row r="127" spans="1:36" s="89" customFormat="1" ht="26.4" x14ac:dyDescent="0.25">
      <c r="A127" s="60"/>
      <c r="B127" s="550" t="s">
        <v>1014</v>
      </c>
      <c r="C127" s="542">
        <f>D127+F127+S127+AF127</f>
        <v>10</v>
      </c>
      <c r="D127" s="542"/>
      <c r="E127" s="544"/>
      <c r="F127" s="542">
        <f>G127+H127+I127+J127+K127+L127+M127+N127+O127+P127+Q127</f>
        <v>0</v>
      </c>
      <c r="G127" s="544"/>
      <c r="H127" s="544"/>
      <c r="I127" s="544"/>
      <c r="J127" s="544"/>
      <c r="K127" s="544"/>
      <c r="L127" s="544"/>
      <c r="M127" s="544"/>
      <c r="N127" s="544"/>
      <c r="O127" s="544"/>
      <c r="P127" s="544"/>
      <c r="Q127" s="544"/>
      <c r="R127" s="544"/>
      <c r="S127" s="542">
        <f>T127+U127+V127+W127+X127+Y127+Z127+AA127+AB127+AC127+AD127+AE127</f>
        <v>10</v>
      </c>
      <c r="T127" s="544">
        <v>3</v>
      </c>
      <c r="U127" s="544"/>
      <c r="V127" s="544">
        <v>4</v>
      </c>
      <c r="W127" s="544"/>
      <c r="X127" s="544">
        <v>2</v>
      </c>
      <c r="Y127" s="544"/>
      <c r="Z127" s="544"/>
      <c r="AA127" s="544"/>
      <c r="AB127" s="544"/>
      <c r="AC127" s="544">
        <v>1</v>
      </c>
      <c r="AD127" s="544"/>
      <c r="AE127" s="544"/>
      <c r="AF127" s="542">
        <f>AG127+AH127+AI127</f>
        <v>0</v>
      </c>
      <c r="AG127" s="544"/>
      <c r="AH127" s="544"/>
      <c r="AI127" s="544"/>
      <c r="AJ127" s="544"/>
    </row>
    <row r="128" spans="1:36" s="316" customFormat="1" ht="57" customHeight="1" x14ac:dyDescent="0.25">
      <c r="A128" s="83">
        <v>13</v>
      </c>
      <c r="B128" s="699" t="s">
        <v>1087</v>
      </c>
      <c r="C128" s="699"/>
      <c r="D128" s="699"/>
      <c r="E128" s="699"/>
      <c r="F128" s="699"/>
      <c r="G128" s="699"/>
      <c r="H128" s="699"/>
      <c r="I128" s="699"/>
      <c r="J128" s="699"/>
      <c r="K128" s="699"/>
      <c r="L128" s="699"/>
      <c r="M128" s="699"/>
      <c r="N128" s="699"/>
      <c r="O128" s="699"/>
      <c r="P128" s="699"/>
      <c r="Q128" s="699"/>
      <c r="R128" s="699"/>
      <c r="S128" s="699"/>
      <c r="T128" s="699"/>
      <c r="U128" s="699"/>
      <c r="V128" s="699"/>
      <c r="W128" s="699"/>
      <c r="X128" s="699"/>
      <c r="Y128" s="699"/>
      <c r="Z128" s="699"/>
      <c r="AA128" s="699"/>
      <c r="AB128" s="699"/>
      <c r="AC128" s="699"/>
      <c r="AD128" s="699"/>
      <c r="AE128" s="699"/>
      <c r="AF128" s="699"/>
      <c r="AG128" s="699"/>
      <c r="AH128" s="699"/>
      <c r="AI128" s="699"/>
      <c r="AJ128" s="699"/>
    </row>
    <row r="129" spans="1:36" s="116" customFormat="1" ht="13.2" x14ac:dyDescent="0.25">
      <c r="A129" s="68"/>
      <c r="B129" s="549" t="s">
        <v>707</v>
      </c>
      <c r="C129" s="542">
        <f>D129+F129+S129+AF129</f>
        <v>9</v>
      </c>
      <c r="D129" s="542"/>
      <c r="E129" s="542"/>
      <c r="F129" s="542">
        <f t="shared" ref="F129:AF129" si="82">F130+F131</f>
        <v>2</v>
      </c>
      <c r="G129" s="542">
        <f t="shared" si="82"/>
        <v>2</v>
      </c>
      <c r="H129" s="542">
        <f t="shared" si="82"/>
        <v>0</v>
      </c>
      <c r="I129" s="542">
        <f t="shared" si="82"/>
        <v>0</v>
      </c>
      <c r="J129" s="542">
        <f t="shared" si="82"/>
        <v>0</v>
      </c>
      <c r="K129" s="542">
        <f t="shared" si="82"/>
        <v>0</v>
      </c>
      <c r="L129" s="542">
        <f t="shared" si="82"/>
        <v>0</v>
      </c>
      <c r="M129" s="542">
        <f t="shared" si="82"/>
        <v>0</v>
      </c>
      <c r="N129" s="542">
        <f t="shared" si="82"/>
        <v>0</v>
      </c>
      <c r="O129" s="542">
        <f t="shared" si="82"/>
        <v>0</v>
      </c>
      <c r="P129" s="542">
        <f t="shared" si="82"/>
        <v>0</v>
      </c>
      <c r="Q129" s="542">
        <f t="shared" si="82"/>
        <v>0</v>
      </c>
      <c r="R129" s="542"/>
      <c r="S129" s="542">
        <f t="shared" si="82"/>
        <v>7</v>
      </c>
      <c r="T129" s="542">
        <f t="shared" si="82"/>
        <v>0</v>
      </c>
      <c r="U129" s="542">
        <f t="shared" si="82"/>
        <v>1</v>
      </c>
      <c r="V129" s="542">
        <f t="shared" si="82"/>
        <v>4</v>
      </c>
      <c r="W129" s="542">
        <f t="shared" si="82"/>
        <v>0</v>
      </c>
      <c r="X129" s="542">
        <f t="shared" si="82"/>
        <v>0</v>
      </c>
      <c r="Y129" s="542">
        <f t="shared" si="82"/>
        <v>0</v>
      </c>
      <c r="Z129" s="542">
        <f t="shared" si="82"/>
        <v>0</v>
      </c>
      <c r="AA129" s="542">
        <f t="shared" si="82"/>
        <v>0</v>
      </c>
      <c r="AB129" s="542">
        <f t="shared" si="82"/>
        <v>0</v>
      </c>
      <c r="AC129" s="542">
        <f t="shared" si="82"/>
        <v>2</v>
      </c>
      <c r="AD129" s="542">
        <f t="shared" si="82"/>
        <v>0</v>
      </c>
      <c r="AE129" s="542">
        <f t="shared" si="82"/>
        <v>0</v>
      </c>
      <c r="AF129" s="542">
        <f t="shared" si="82"/>
        <v>0</v>
      </c>
      <c r="AG129" s="542"/>
      <c r="AH129" s="542">
        <f>AH130+AH131</f>
        <v>0</v>
      </c>
      <c r="AI129" s="542"/>
      <c r="AJ129" s="542"/>
    </row>
    <row r="130" spans="1:36" s="89" customFormat="1" ht="26.4" x14ac:dyDescent="0.25">
      <c r="A130" s="60"/>
      <c r="B130" s="550" t="s">
        <v>1013</v>
      </c>
      <c r="C130" s="542">
        <f>D130+F130+S130+AF130</f>
        <v>4</v>
      </c>
      <c r="D130" s="542"/>
      <c r="E130" s="544"/>
      <c r="F130" s="542">
        <f>G130+H130+I130+J130+K130+L130+M130+N130+O130+P130+Q130</f>
        <v>2</v>
      </c>
      <c r="G130" s="544">
        <v>2</v>
      </c>
      <c r="H130" s="544"/>
      <c r="I130" s="544"/>
      <c r="J130" s="544"/>
      <c r="K130" s="544"/>
      <c r="L130" s="544"/>
      <c r="M130" s="544"/>
      <c r="N130" s="544"/>
      <c r="O130" s="544"/>
      <c r="P130" s="544"/>
      <c r="Q130" s="544"/>
      <c r="R130" s="544"/>
      <c r="S130" s="542">
        <f>T130+U130+V130+W130+X130+Y130+Z130+AA130+AB130+AC130+AD130+AE130</f>
        <v>2</v>
      </c>
      <c r="T130" s="544"/>
      <c r="U130" s="544"/>
      <c r="V130" s="544">
        <v>1</v>
      </c>
      <c r="W130" s="544"/>
      <c r="X130" s="544"/>
      <c r="Y130" s="544"/>
      <c r="Z130" s="544"/>
      <c r="AA130" s="544"/>
      <c r="AB130" s="544"/>
      <c r="AC130" s="544">
        <v>1</v>
      </c>
      <c r="AD130" s="544"/>
      <c r="AE130" s="544"/>
      <c r="AF130" s="542">
        <f>AG130+AH130+AI130</f>
        <v>0</v>
      </c>
      <c r="AG130" s="544"/>
      <c r="AH130" s="544"/>
      <c r="AI130" s="544"/>
      <c r="AJ130" s="544"/>
    </row>
    <row r="131" spans="1:36" s="89" customFormat="1" ht="26.4" x14ac:dyDescent="0.25">
      <c r="A131" s="60"/>
      <c r="B131" s="550" t="s">
        <v>1014</v>
      </c>
      <c r="C131" s="542">
        <f>D131+F131+S131+AF131</f>
        <v>5</v>
      </c>
      <c r="D131" s="542"/>
      <c r="E131" s="544"/>
      <c r="F131" s="542">
        <f>G131+H131+I131+J131+K131+L131+M131+N131+O131+P131+Q131</f>
        <v>0</v>
      </c>
      <c r="G131" s="544"/>
      <c r="H131" s="544"/>
      <c r="I131" s="544"/>
      <c r="J131" s="544"/>
      <c r="K131" s="544"/>
      <c r="L131" s="544"/>
      <c r="M131" s="544"/>
      <c r="N131" s="544"/>
      <c r="O131" s="544"/>
      <c r="P131" s="544"/>
      <c r="Q131" s="544"/>
      <c r="R131" s="544"/>
      <c r="S131" s="542">
        <f>T131+U131+V131+W131+X131+Y131+Z131+AA131+AB131+AC131+AD131+AE131</f>
        <v>5</v>
      </c>
      <c r="T131" s="544"/>
      <c r="U131" s="544">
        <v>1</v>
      </c>
      <c r="V131" s="544">
        <v>3</v>
      </c>
      <c r="W131" s="544"/>
      <c r="X131" s="544"/>
      <c r="Y131" s="544"/>
      <c r="Z131" s="544"/>
      <c r="AA131" s="544"/>
      <c r="AB131" s="544"/>
      <c r="AC131" s="544">
        <v>1</v>
      </c>
      <c r="AD131" s="544"/>
      <c r="AE131" s="544"/>
      <c r="AF131" s="542">
        <f>AG131+AH131+AI131</f>
        <v>0</v>
      </c>
      <c r="AG131" s="544"/>
      <c r="AH131" s="544"/>
      <c r="AI131" s="544"/>
      <c r="AJ131" s="544"/>
    </row>
    <row r="132" spans="1:36" s="316" customFormat="1" ht="63.6" customHeight="1" x14ac:dyDescent="0.25">
      <c r="A132" s="83">
        <v>14</v>
      </c>
      <c r="B132" s="705" t="s">
        <v>1088</v>
      </c>
      <c r="C132" s="706"/>
      <c r="D132" s="706"/>
      <c r="E132" s="706"/>
      <c r="F132" s="706"/>
      <c r="G132" s="706"/>
      <c r="H132" s="706"/>
      <c r="I132" s="706"/>
      <c r="J132" s="706"/>
      <c r="K132" s="706"/>
      <c r="L132" s="706"/>
      <c r="M132" s="706"/>
      <c r="N132" s="706"/>
      <c r="O132" s="706"/>
      <c r="P132" s="706"/>
      <c r="Q132" s="706"/>
      <c r="R132" s="706"/>
      <c r="S132" s="706"/>
      <c r="T132" s="706"/>
      <c r="U132" s="706"/>
      <c r="V132" s="706"/>
      <c r="W132" s="706"/>
      <c r="X132" s="706"/>
      <c r="Y132" s="706"/>
      <c r="Z132" s="706"/>
      <c r="AA132" s="706"/>
      <c r="AB132" s="706"/>
      <c r="AC132" s="706"/>
      <c r="AD132" s="706"/>
      <c r="AE132" s="706"/>
      <c r="AF132" s="706"/>
      <c r="AG132" s="706"/>
      <c r="AH132" s="706"/>
      <c r="AI132" s="706"/>
      <c r="AJ132" s="706"/>
    </row>
    <row r="133" spans="1:36" s="116" customFormat="1" ht="13.2" x14ac:dyDescent="0.25">
      <c r="A133" s="68"/>
      <c r="B133" s="549" t="s">
        <v>707</v>
      </c>
      <c r="C133" s="542">
        <f>D133+F133+S133+AF133</f>
        <v>50</v>
      </c>
      <c r="D133" s="542"/>
      <c r="E133" s="542"/>
      <c r="F133" s="542">
        <f t="shared" ref="F133:AF133" si="83">F134+F135</f>
        <v>14</v>
      </c>
      <c r="G133" s="542">
        <f t="shared" si="83"/>
        <v>12</v>
      </c>
      <c r="H133" s="542">
        <f t="shared" si="83"/>
        <v>0</v>
      </c>
      <c r="I133" s="542">
        <f t="shared" si="83"/>
        <v>1</v>
      </c>
      <c r="J133" s="542">
        <f t="shared" si="83"/>
        <v>0</v>
      </c>
      <c r="K133" s="542">
        <f t="shared" si="83"/>
        <v>1</v>
      </c>
      <c r="L133" s="542">
        <f t="shared" si="83"/>
        <v>0</v>
      </c>
      <c r="M133" s="542">
        <f t="shared" si="83"/>
        <v>0</v>
      </c>
      <c r="N133" s="542">
        <f t="shared" si="83"/>
        <v>0</v>
      </c>
      <c r="O133" s="542">
        <f t="shared" si="83"/>
        <v>0</v>
      </c>
      <c r="P133" s="542">
        <f t="shared" si="83"/>
        <v>0</v>
      </c>
      <c r="Q133" s="542">
        <f t="shared" si="83"/>
        <v>0</v>
      </c>
      <c r="R133" s="542"/>
      <c r="S133" s="542">
        <f t="shared" si="83"/>
        <v>36</v>
      </c>
      <c r="T133" s="542">
        <f t="shared" si="83"/>
        <v>5</v>
      </c>
      <c r="U133" s="542">
        <f t="shared" si="83"/>
        <v>0</v>
      </c>
      <c r="V133" s="542">
        <f t="shared" si="83"/>
        <v>14</v>
      </c>
      <c r="W133" s="542">
        <f t="shared" si="83"/>
        <v>1</v>
      </c>
      <c r="X133" s="542">
        <f t="shared" si="83"/>
        <v>9</v>
      </c>
      <c r="Y133" s="542">
        <f t="shared" si="83"/>
        <v>3</v>
      </c>
      <c r="Z133" s="542">
        <f t="shared" si="83"/>
        <v>0</v>
      </c>
      <c r="AA133" s="542">
        <f t="shared" si="83"/>
        <v>0</v>
      </c>
      <c r="AB133" s="542">
        <f t="shared" si="83"/>
        <v>0</v>
      </c>
      <c r="AC133" s="542">
        <f t="shared" si="83"/>
        <v>4</v>
      </c>
      <c r="AD133" s="542">
        <f t="shared" si="83"/>
        <v>0</v>
      </c>
      <c r="AE133" s="542">
        <f t="shared" si="83"/>
        <v>0</v>
      </c>
      <c r="AF133" s="542">
        <f t="shared" si="83"/>
        <v>0</v>
      </c>
      <c r="AG133" s="542"/>
      <c r="AH133" s="542">
        <f>AH134+AH135</f>
        <v>0</v>
      </c>
      <c r="AI133" s="542"/>
      <c r="AJ133" s="542"/>
    </row>
    <row r="134" spans="1:36" s="89" customFormat="1" ht="26.4" x14ac:dyDescent="0.25">
      <c r="A134" s="60"/>
      <c r="B134" s="550" t="s">
        <v>1013</v>
      </c>
      <c r="C134" s="542">
        <f>D134+F134+S134+AF134</f>
        <v>20</v>
      </c>
      <c r="D134" s="542"/>
      <c r="E134" s="544"/>
      <c r="F134" s="542">
        <f>G134+H134+I134+J134+K134+L134+M134+N134+O134+P134+Q134</f>
        <v>14</v>
      </c>
      <c r="G134" s="544">
        <v>12</v>
      </c>
      <c r="H134" s="544"/>
      <c r="I134" s="544">
        <v>1</v>
      </c>
      <c r="J134" s="544"/>
      <c r="K134" s="544">
        <v>1</v>
      </c>
      <c r="L134" s="544"/>
      <c r="M134" s="544"/>
      <c r="N134" s="544"/>
      <c r="O134" s="544"/>
      <c r="P134" s="544"/>
      <c r="Q134" s="544"/>
      <c r="R134" s="544"/>
      <c r="S134" s="542">
        <f>T134+U134+V134+W134+X134+Y134+Z134+AA134+AB134+AC134+AD134+AE134</f>
        <v>6</v>
      </c>
      <c r="T134" s="544"/>
      <c r="U134" s="544"/>
      <c r="V134" s="544">
        <v>3</v>
      </c>
      <c r="W134" s="544">
        <v>1</v>
      </c>
      <c r="X134" s="544"/>
      <c r="Y134" s="544">
        <v>1</v>
      </c>
      <c r="Z134" s="544"/>
      <c r="AA134" s="544"/>
      <c r="AB134" s="544"/>
      <c r="AC134" s="544">
        <v>1</v>
      </c>
      <c r="AD134" s="544"/>
      <c r="AE134" s="544"/>
      <c r="AF134" s="542">
        <f>AG134+AH134+AI134</f>
        <v>0</v>
      </c>
      <c r="AG134" s="544"/>
      <c r="AH134" s="544"/>
      <c r="AI134" s="544"/>
      <c r="AJ134" s="544"/>
    </row>
    <row r="135" spans="1:36" s="89" customFormat="1" ht="26.4" x14ac:dyDescent="0.25">
      <c r="A135" s="60"/>
      <c r="B135" s="550" t="s">
        <v>1014</v>
      </c>
      <c r="C135" s="542">
        <f>D135+F135+S135+AF135</f>
        <v>30</v>
      </c>
      <c r="D135" s="542"/>
      <c r="E135" s="544"/>
      <c r="F135" s="542">
        <f>G135+H135+I135+J135+K135+L135+M135+N135+O135+P135+Q135</f>
        <v>0</v>
      </c>
      <c r="G135" s="544"/>
      <c r="H135" s="544"/>
      <c r="I135" s="544"/>
      <c r="J135" s="544"/>
      <c r="K135" s="544"/>
      <c r="L135" s="544"/>
      <c r="M135" s="544"/>
      <c r="N135" s="544"/>
      <c r="O135" s="544"/>
      <c r="P135" s="544"/>
      <c r="Q135" s="544"/>
      <c r="R135" s="544"/>
      <c r="S135" s="542">
        <f>T135+U135+V135+W135+X135+Y135+Z135+AA135+AB135+AC135+AD135+AE135</f>
        <v>30</v>
      </c>
      <c r="T135" s="544">
        <v>5</v>
      </c>
      <c r="U135" s="544"/>
      <c r="V135" s="544">
        <v>11</v>
      </c>
      <c r="W135" s="544"/>
      <c r="X135" s="544">
        <v>9</v>
      </c>
      <c r="Y135" s="544">
        <v>2</v>
      </c>
      <c r="Z135" s="544"/>
      <c r="AA135" s="544"/>
      <c r="AB135" s="544"/>
      <c r="AC135" s="544">
        <v>3</v>
      </c>
      <c r="AD135" s="544"/>
      <c r="AE135" s="544"/>
      <c r="AF135" s="542">
        <f>AG135+AH135+AI135</f>
        <v>0</v>
      </c>
      <c r="AG135" s="544"/>
      <c r="AH135" s="544"/>
      <c r="AI135" s="544"/>
      <c r="AJ135" s="544"/>
    </row>
    <row r="136" spans="1:36" s="316" customFormat="1" ht="70.2" customHeight="1" x14ac:dyDescent="0.25">
      <c r="A136" s="83">
        <v>15</v>
      </c>
      <c r="B136" s="699" t="s">
        <v>1025</v>
      </c>
      <c r="C136" s="699"/>
      <c r="D136" s="699"/>
      <c r="E136" s="699"/>
      <c r="F136" s="699"/>
      <c r="G136" s="699"/>
      <c r="H136" s="699"/>
      <c r="I136" s="699"/>
      <c r="J136" s="699"/>
      <c r="K136" s="699"/>
      <c r="L136" s="699"/>
      <c r="M136" s="699"/>
      <c r="N136" s="699"/>
      <c r="O136" s="699"/>
      <c r="P136" s="699"/>
      <c r="Q136" s="699"/>
      <c r="R136" s="699"/>
      <c r="S136" s="699"/>
      <c r="T136" s="699"/>
      <c r="U136" s="699"/>
      <c r="V136" s="699"/>
      <c r="W136" s="699"/>
      <c r="X136" s="699"/>
      <c r="Y136" s="699"/>
      <c r="Z136" s="699"/>
      <c r="AA136" s="699"/>
      <c r="AB136" s="699"/>
      <c r="AC136" s="699"/>
      <c r="AD136" s="699"/>
      <c r="AE136" s="699"/>
      <c r="AF136" s="699"/>
      <c r="AG136" s="699"/>
      <c r="AH136" s="699"/>
      <c r="AI136" s="699"/>
      <c r="AJ136" s="699"/>
    </row>
    <row r="137" spans="1:36" s="116" customFormat="1" ht="13.2" x14ac:dyDescent="0.25">
      <c r="A137" s="68"/>
      <c r="B137" s="549" t="s">
        <v>707</v>
      </c>
      <c r="C137" s="542">
        <f>D137+F137+S137+AF137</f>
        <v>13</v>
      </c>
      <c r="D137" s="542"/>
      <c r="E137" s="542"/>
      <c r="F137" s="542">
        <f t="shared" ref="F137:AF137" si="84">F138+F139</f>
        <v>11</v>
      </c>
      <c r="G137" s="542">
        <f t="shared" si="84"/>
        <v>7</v>
      </c>
      <c r="H137" s="542">
        <f t="shared" si="84"/>
        <v>1</v>
      </c>
      <c r="I137" s="542">
        <f t="shared" si="84"/>
        <v>0</v>
      </c>
      <c r="J137" s="542">
        <f t="shared" si="84"/>
        <v>1</v>
      </c>
      <c r="K137" s="542">
        <f t="shared" si="84"/>
        <v>1</v>
      </c>
      <c r="L137" s="542">
        <f t="shared" si="84"/>
        <v>0</v>
      </c>
      <c r="M137" s="542">
        <f t="shared" si="84"/>
        <v>0</v>
      </c>
      <c r="N137" s="542">
        <f t="shared" si="84"/>
        <v>1</v>
      </c>
      <c r="O137" s="542">
        <f t="shared" si="84"/>
        <v>0</v>
      </c>
      <c r="P137" s="542">
        <f t="shared" si="84"/>
        <v>0</v>
      </c>
      <c r="Q137" s="542">
        <f t="shared" si="84"/>
        <v>0</v>
      </c>
      <c r="R137" s="542"/>
      <c r="S137" s="542">
        <f t="shared" si="84"/>
        <v>2</v>
      </c>
      <c r="T137" s="542">
        <f t="shared" si="84"/>
        <v>0</v>
      </c>
      <c r="U137" s="542">
        <f t="shared" si="84"/>
        <v>0</v>
      </c>
      <c r="V137" s="542">
        <f t="shared" si="84"/>
        <v>1</v>
      </c>
      <c r="W137" s="542">
        <f t="shared" si="84"/>
        <v>1</v>
      </c>
      <c r="X137" s="542">
        <f t="shared" si="84"/>
        <v>0</v>
      </c>
      <c r="Y137" s="542">
        <f t="shared" si="84"/>
        <v>0</v>
      </c>
      <c r="Z137" s="542">
        <f t="shared" si="84"/>
        <v>0</v>
      </c>
      <c r="AA137" s="542">
        <f t="shared" si="84"/>
        <v>0</v>
      </c>
      <c r="AB137" s="542">
        <f t="shared" si="84"/>
        <v>0</v>
      </c>
      <c r="AC137" s="542">
        <f t="shared" si="84"/>
        <v>0</v>
      </c>
      <c r="AD137" s="542">
        <f t="shared" si="84"/>
        <v>0</v>
      </c>
      <c r="AE137" s="542">
        <f t="shared" si="84"/>
        <v>0</v>
      </c>
      <c r="AF137" s="542">
        <f t="shared" si="84"/>
        <v>0</v>
      </c>
      <c r="AG137" s="542"/>
      <c r="AH137" s="542">
        <f>AH138+AH139</f>
        <v>0</v>
      </c>
      <c r="AI137" s="542"/>
      <c r="AJ137" s="542"/>
    </row>
    <row r="138" spans="1:36" s="89" customFormat="1" ht="26.4" x14ac:dyDescent="0.25">
      <c r="A138" s="60"/>
      <c r="B138" s="550" t="s">
        <v>1013</v>
      </c>
      <c r="C138" s="542">
        <f>D138+F138+S138+AF138</f>
        <v>11</v>
      </c>
      <c r="D138" s="542"/>
      <c r="E138" s="544"/>
      <c r="F138" s="542">
        <f>G138+H138+I138+J138+K138+L138+M138+N138+O138+P138+Q138</f>
        <v>11</v>
      </c>
      <c r="G138" s="544">
        <v>7</v>
      </c>
      <c r="H138" s="544">
        <v>1</v>
      </c>
      <c r="I138" s="544"/>
      <c r="J138" s="544">
        <v>1</v>
      </c>
      <c r="K138" s="544">
        <v>1</v>
      </c>
      <c r="L138" s="544"/>
      <c r="M138" s="544"/>
      <c r="N138" s="544">
        <v>1</v>
      </c>
      <c r="O138" s="544"/>
      <c r="P138" s="544"/>
      <c r="Q138" s="544"/>
      <c r="R138" s="544"/>
      <c r="S138" s="542">
        <f>T138+U138+V138+W138+X138+Y138+Z138+AA138+AB138+AC138+AD138+AE138</f>
        <v>0</v>
      </c>
      <c r="T138" s="544"/>
      <c r="U138" s="544"/>
      <c r="V138" s="544"/>
      <c r="W138" s="544"/>
      <c r="X138" s="544"/>
      <c r="Y138" s="544"/>
      <c r="Z138" s="544"/>
      <c r="AA138" s="544"/>
      <c r="AB138" s="544"/>
      <c r="AC138" s="544"/>
      <c r="AD138" s="544"/>
      <c r="AE138" s="544"/>
      <c r="AF138" s="542">
        <f>AG138+AH138+AI138</f>
        <v>0</v>
      </c>
      <c r="AG138" s="544"/>
      <c r="AH138" s="544"/>
      <c r="AI138" s="544"/>
      <c r="AJ138" s="544"/>
    </row>
    <row r="139" spans="1:36" s="89" customFormat="1" ht="26.4" x14ac:dyDescent="0.25">
      <c r="A139" s="60"/>
      <c r="B139" s="550" t="s">
        <v>1014</v>
      </c>
      <c r="C139" s="542">
        <f>D139+F139+S139+AF139</f>
        <v>2</v>
      </c>
      <c r="D139" s="542"/>
      <c r="E139" s="544"/>
      <c r="F139" s="542">
        <f>G139+H139+I139+J139+K139+L139+M139+N139+O139+P139+Q139</f>
        <v>0</v>
      </c>
      <c r="G139" s="544"/>
      <c r="H139" s="544"/>
      <c r="I139" s="544"/>
      <c r="J139" s="544"/>
      <c r="K139" s="544"/>
      <c r="L139" s="544"/>
      <c r="M139" s="544"/>
      <c r="N139" s="544"/>
      <c r="O139" s="544"/>
      <c r="P139" s="544"/>
      <c r="Q139" s="544"/>
      <c r="R139" s="544"/>
      <c r="S139" s="542">
        <f>T139+U139+V139+W139+X139+Y139+Z139+AA139+AB139+AC139+AD139+AE139</f>
        <v>2</v>
      </c>
      <c r="T139" s="544"/>
      <c r="U139" s="544"/>
      <c r="V139" s="544">
        <v>1</v>
      </c>
      <c r="W139" s="544">
        <v>1</v>
      </c>
      <c r="X139" s="544"/>
      <c r="Y139" s="544"/>
      <c r="Z139" s="544"/>
      <c r="AA139" s="544"/>
      <c r="AB139" s="544"/>
      <c r="AC139" s="544"/>
      <c r="AD139" s="544"/>
      <c r="AE139" s="544"/>
      <c r="AF139" s="542">
        <f>AG139+AH139+AI139</f>
        <v>0</v>
      </c>
      <c r="AG139" s="544"/>
      <c r="AH139" s="544"/>
      <c r="AI139" s="544"/>
      <c r="AJ139" s="544"/>
    </row>
    <row r="140" spans="1:36" s="116" customFormat="1" ht="44.4" customHeight="1" x14ac:dyDescent="0.25">
      <c r="A140" s="83">
        <v>16</v>
      </c>
      <c r="B140" s="702" t="s">
        <v>1089</v>
      </c>
      <c r="C140" s="702"/>
      <c r="D140" s="702"/>
      <c r="E140" s="702"/>
      <c r="F140" s="702"/>
      <c r="G140" s="702"/>
      <c r="H140" s="702"/>
      <c r="I140" s="702"/>
      <c r="J140" s="702"/>
      <c r="K140" s="702"/>
      <c r="L140" s="702"/>
      <c r="M140" s="702"/>
      <c r="N140" s="702"/>
      <c r="O140" s="702"/>
      <c r="P140" s="702"/>
      <c r="Q140" s="702"/>
      <c r="R140" s="702"/>
      <c r="S140" s="702"/>
      <c r="T140" s="702"/>
      <c r="U140" s="702"/>
      <c r="V140" s="702"/>
      <c r="W140" s="702"/>
      <c r="X140" s="702"/>
      <c r="Y140" s="702"/>
      <c r="Z140" s="702"/>
      <c r="AA140" s="702"/>
      <c r="AB140" s="702"/>
      <c r="AC140" s="702"/>
      <c r="AD140" s="702"/>
      <c r="AE140" s="702"/>
      <c r="AF140" s="702"/>
      <c r="AG140" s="702"/>
      <c r="AH140" s="702"/>
      <c r="AI140" s="702"/>
      <c r="AJ140" s="702"/>
    </row>
    <row r="141" spans="1:36" s="116" customFormat="1" ht="13.2" x14ac:dyDescent="0.25">
      <c r="A141" s="68"/>
      <c r="B141" s="549" t="s">
        <v>707</v>
      </c>
      <c r="C141" s="542">
        <f>D141+F141+S141+AF141</f>
        <v>14</v>
      </c>
      <c r="D141" s="542"/>
      <c r="E141" s="542"/>
      <c r="F141" s="542">
        <f t="shared" ref="F141:AF141" si="85">F142+F143</f>
        <v>8</v>
      </c>
      <c r="G141" s="542">
        <f t="shared" si="85"/>
        <v>4</v>
      </c>
      <c r="H141" s="542">
        <f t="shared" si="85"/>
        <v>0</v>
      </c>
      <c r="I141" s="542">
        <f t="shared" si="85"/>
        <v>1</v>
      </c>
      <c r="J141" s="542">
        <f t="shared" si="85"/>
        <v>0</v>
      </c>
      <c r="K141" s="542">
        <f t="shared" si="85"/>
        <v>0</v>
      </c>
      <c r="L141" s="542">
        <f t="shared" si="85"/>
        <v>0</v>
      </c>
      <c r="M141" s="542">
        <f t="shared" si="85"/>
        <v>0</v>
      </c>
      <c r="N141" s="542">
        <f t="shared" si="85"/>
        <v>0</v>
      </c>
      <c r="O141" s="542">
        <f t="shared" si="85"/>
        <v>0</v>
      </c>
      <c r="P141" s="542">
        <f t="shared" si="85"/>
        <v>0</v>
      </c>
      <c r="Q141" s="542">
        <f t="shared" si="85"/>
        <v>3</v>
      </c>
      <c r="R141" s="542"/>
      <c r="S141" s="542">
        <f t="shared" si="85"/>
        <v>6</v>
      </c>
      <c r="T141" s="542">
        <f t="shared" si="85"/>
        <v>0</v>
      </c>
      <c r="U141" s="542">
        <f t="shared" si="85"/>
        <v>0</v>
      </c>
      <c r="V141" s="542">
        <f t="shared" si="85"/>
        <v>5</v>
      </c>
      <c r="W141" s="542">
        <f t="shared" si="85"/>
        <v>0</v>
      </c>
      <c r="X141" s="542">
        <f t="shared" si="85"/>
        <v>0</v>
      </c>
      <c r="Y141" s="542">
        <f t="shared" si="85"/>
        <v>0</v>
      </c>
      <c r="Z141" s="542">
        <f t="shared" si="85"/>
        <v>0</v>
      </c>
      <c r="AA141" s="542">
        <f t="shared" si="85"/>
        <v>0</v>
      </c>
      <c r="AB141" s="542">
        <f t="shared" si="85"/>
        <v>0</v>
      </c>
      <c r="AC141" s="542">
        <f t="shared" si="85"/>
        <v>1</v>
      </c>
      <c r="AD141" s="542">
        <f t="shared" si="85"/>
        <v>0</v>
      </c>
      <c r="AE141" s="542">
        <f t="shared" si="85"/>
        <v>0</v>
      </c>
      <c r="AF141" s="542">
        <f t="shared" si="85"/>
        <v>0</v>
      </c>
      <c r="AG141" s="542"/>
      <c r="AH141" s="542">
        <f>AH142+AH143</f>
        <v>0</v>
      </c>
      <c r="AI141" s="542"/>
      <c r="AJ141" s="542"/>
    </row>
    <row r="142" spans="1:36" s="89" customFormat="1" ht="26.4" x14ac:dyDescent="0.25">
      <c r="A142" s="60"/>
      <c r="B142" s="550" t="s">
        <v>1013</v>
      </c>
      <c r="C142" s="542">
        <f>D142+F142+S142+AF142</f>
        <v>7</v>
      </c>
      <c r="D142" s="542"/>
      <c r="E142" s="544"/>
      <c r="F142" s="542">
        <f>G142+H142+I142+J142+K142+L142+M142+N142+O142+P142+Q142</f>
        <v>7</v>
      </c>
      <c r="G142" s="544">
        <v>4</v>
      </c>
      <c r="H142" s="544"/>
      <c r="I142" s="544">
        <v>1</v>
      </c>
      <c r="J142" s="544"/>
      <c r="K142" s="544"/>
      <c r="L142" s="544"/>
      <c r="M142" s="544"/>
      <c r="N142" s="544"/>
      <c r="O142" s="544"/>
      <c r="P142" s="544"/>
      <c r="Q142" s="544">
        <v>2</v>
      </c>
      <c r="R142" s="544"/>
      <c r="S142" s="542">
        <f>T142+U142+V142+W142+X142+Y142+Z142+AA142+AB142+AC142+AD142+AE142</f>
        <v>0</v>
      </c>
      <c r="T142" s="544"/>
      <c r="U142" s="544"/>
      <c r="V142" s="544"/>
      <c r="W142" s="544"/>
      <c r="X142" s="544"/>
      <c r="Y142" s="544"/>
      <c r="Z142" s="544"/>
      <c r="AA142" s="544"/>
      <c r="AB142" s="544"/>
      <c r="AC142" s="544"/>
      <c r="AD142" s="544"/>
      <c r="AE142" s="544"/>
      <c r="AF142" s="542">
        <f>AG142+AH142+AI142</f>
        <v>0</v>
      </c>
      <c r="AG142" s="544"/>
      <c r="AH142" s="544"/>
      <c r="AI142" s="544"/>
      <c r="AJ142" s="544"/>
    </row>
    <row r="143" spans="1:36" s="89" customFormat="1" ht="26.4" x14ac:dyDescent="0.25">
      <c r="A143" s="60"/>
      <c r="B143" s="550" t="s">
        <v>1014</v>
      </c>
      <c r="C143" s="542">
        <f>D143+F143+S143+AF143</f>
        <v>7</v>
      </c>
      <c r="D143" s="542"/>
      <c r="E143" s="544"/>
      <c r="F143" s="542">
        <f>G143+H143+I143+J143+K143+L143+M143+N143+O143+P143+Q143</f>
        <v>1</v>
      </c>
      <c r="G143" s="544"/>
      <c r="H143" s="544"/>
      <c r="I143" s="544"/>
      <c r="J143" s="544"/>
      <c r="K143" s="544"/>
      <c r="L143" s="544"/>
      <c r="M143" s="544"/>
      <c r="N143" s="544"/>
      <c r="O143" s="544"/>
      <c r="P143" s="544"/>
      <c r="Q143" s="544">
        <v>1</v>
      </c>
      <c r="R143" s="544"/>
      <c r="S143" s="542">
        <f>T143+U143+V143+W143+X143+Y143+Z143+AA143+AB143+AC143+AD143+AE143</f>
        <v>6</v>
      </c>
      <c r="T143" s="544"/>
      <c r="U143" s="544"/>
      <c r="V143" s="544">
        <v>5</v>
      </c>
      <c r="W143" s="544"/>
      <c r="X143" s="544"/>
      <c r="Y143" s="544"/>
      <c r="Z143" s="544"/>
      <c r="AA143" s="544"/>
      <c r="AB143" s="544"/>
      <c r="AC143" s="544">
        <v>1</v>
      </c>
      <c r="AD143" s="544"/>
      <c r="AE143" s="544"/>
      <c r="AF143" s="542">
        <f>AG143+AH143+AI143</f>
        <v>0</v>
      </c>
      <c r="AG143" s="544"/>
      <c r="AH143" s="544"/>
      <c r="AI143" s="544"/>
      <c r="AJ143" s="544"/>
    </row>
    <row r="144" spans="1:36" s="116" customFormat="1" ht="42.6" customHeight="1" x14ac:dyDescent="0.25">
      <c r="A144" s="83">
        <v>17</v>
      </c>
      <c r="B144" s="702" t="s">
        <v>1090</v>
      </c>
      <c r="C144" s="702"/>
      <c r="D144" s="702"/>
      <c r="E144" s="702"/>
      <c r="F144" s="702"/>
      <c r="G144" s="702"/>
      <c r="H144" s="702"/>
      <c r="I144" s="702"/>
      <c r="J144" s="702"/>
      <c r="K144" s="702"/>
      <c r="L144" s="702"/>
      <c r="M144" s="702"/>
      <c r="N144" s="702"/>
      <c r="O144" s="702"/>
      <c r="P144" s="702"/>
      <c r="Q144" s="702"/>
      <c r="R144" s="702"/>
      <c r="S144" s="702"/>
      <c r="T144" s="702"/>
      <c r="U144" s="702"/>
      <c r="V144" s="702"/>
      <c r="W144" s="702"/>
      <c r="X144" s="702"/>
      <c r="Y144" s="702"/>
      <c r="Z144" s="702"/>
      <c r="AA144" s="702"/>
      <c r="AB144" s="702"/>
      <c r="AC144" s="702"/>
      <c r="AD144" s="702"/>
      <c r="AE144" s="702"/>
      <c r="AF144" s="702"/>
      <c r="AG144" s="702"/>
      <c r="AH144" s="702"/>
      <c r="AI144" s="702"/>
      <c r="AJ144" s="702"/>
    </row>
    <row r="145" spans="1:36" s="116" customFormat="1" ht="13.2" x14ac:dyDescent="0.25">
      <c r="A145" s="68"/>
      <c r="B145" s="549" t="s">
        <v>707</v>
      </c>
      <c r="C145" s="542">
        <f>D145+F145+S145+AF145</f>
        <v>12</v>
      </c>
      <c r="D145" s="542"/>
      <c r="E145" s="542"/>
      <c r="F145" s="542">
        <f t="shared" ref="F145:AF145" si="86">F146+F147</f>
        <v>5</v>
      </c>
      <c r="G145" s="542">
        <f t="shared" si="86"/>
        <v>2</v>
      </c>
      <c r="H145" s="542">
        <f t="shared" si="86"/>
        <v>0</v>
      </c>
      <c r="I145" s="542">
        <f t="shared" si="86"/>
        <v>1</v>
      </c>
      <c r="J145" s="542">
        <f t="shared" si="86"/>
        <v>1</v>
      </c>
      <c r="K145" s="542">
        <f t="shared" si="86"/>
        <v>0</v>
      </c>
      <c r="L145" s="542">
        <f t="shared" si="86"/>
        <v>0</v>
      </c>
      <c r="M145" s="542">
        <f t="shared" si="86"/>
        <v>0</v>
      </c>
      <c r="N145" s="542">
        <f t="shared" si="86"/>
        <v>0</v>
      </c>
      <c r="O145" s="542">
        <f t="shared" si="86"/>
        <v>0</v>
      </c>
      <c r="P145" s="542">
        <f t="shared" si="86"/>
        <v>1</v>
      </c>
      <c r="Q145" s="542">
        <f t="shared" si="86"/>
        <v>0</v>
      </c>
      <c r="R145" s="542"/>
      <c r="S145" s="542">
        <f t="shared" si="86"/>
        <v>7</v>
      </c>
      <c r="T145" s="542">
        <f t="shared" si="86"/>
        <v>1</v>
      </c>
      <c r="U145" s="542">
        <f t="shared" si="86"/>
        <v>0</v>
      </c>
      <c r="V145" s="542">
        <f t="shared" si="86"/>
        <v>3</v>
      </c>
      <c r="W145" s="542">
        <f t="shared" si="86"/>
        <v>0</v>
      </c>
      <c r="X145" s="542">
        <f t="shared" si="86"/>
        <v>2</v>
      </c>
      <c r="Y145" s="542">
        <f t="shared" si="86"/>
        <v>0</v>
      </c>
      <c r="Z145" s="542">
        <f t="shared" si="86"/>
        <v>1</v>
      </c>
      <c r="AA145" s="542">
        <f t="shared" si="86"/>
        <v>0</v>
      </c>
      <c r="AB145" s="542">
        <f t="shared" si="86"/>
        <v>0</v>
      </c>
      <c r="AC145" s="542">
        <f t="shared" si="86"/>
        <v>0</v>
      </c>
      <c r="AD145" s="542">
        <f t="shared" si="86"/>
        <v>0</v>
      </c>
      <c r="AE145" s="542">
        <f t="shared" si="86"/>
        <v>0</v>
      </c>
      <c r="AF145" s="542">
        <f t="shared" si="86"/>
        <v>0</v>
      </c>
      <c r="AG145" s="542"/>
      <c r="AH145" s="542">
        <f>AH146+AH147</f>
        <v>0</v>
      </c>
      <c r="AI145" s="542"/>
      <c r="AJ145" s="542"/>
    </row>
    <row r="146" spans="1:36" s="89" customFormat="1" ht="26.4" x14ac:dyDescent="0.25">
      <c r="A146" s="60"/>
      <c r="B146" s="550" t="s">
        <v>1013</v>
      </c>
      <c r="C146" s="542">
        <f>D146+F146+S146+AF146</f>
        <v>5</v>
      </c>
      <c r="D146" s="542"/>
      <c r="E146" s="544"/>
      <c r="F146" s="542">
        <f>G146+H146+I146+J146+K146+L146+M146+N146+O146+P146+Q146</f>
        <v>5</v>
      </c>
      <c r="G146" s="544">
        <v>2</v>
      </c>
      <c r="H146" s="544"/>
      <c r="I146" s="544">
        <v>1</v>
      </c>
      <c r="J146" s="544">
        <v>1</v>
      </c>
      <c r="K146" s="544"/>
      <c r="L146" s="544"/>
      <c r="M146" s="544"/>
      <c r="N146" s="544"/>
      <c r="O146" s="544"/>
      <c r="P146" s="544">
        <v>1</v>
      </c>
      <c r="Q146" s="544"/>
      <c r="R146" s="544"/>
      <c r="S146" s="542">
        <f>T146+U146+V146+W146+X146+Y146+Z146+AA146+AB146+AC146+AD146+AE146</f>
        <v>0</v>
      </c>
      <c r="T146" s="544"/>
      <c r="U146" s="544"/>
      <c r="V146" s="544"/>
      <c r="W146" s="544"/>
      <c r="X146" s="544"/>
      <c r="Y146" s="544"/>
      <c r="Z146" s="544"/>
      <c r="AA146" s="544"/>
      <c r="AB146" s="544"/>
      <c r="AC146" s="544"/>
      <c r="AD146" s="544"/>
      <c r="AE146" s="544"/>
      <c r="AF146" s="542">
        <f>AG146+AH146+AI146</f>
        <v>0</v>
      </c>
      <c r="AG146" s="544"/>
      <c r="AH146" s="544"/>
      <c r="AI146" s="544"/>
      <c r="AJ146" s="544"/>
    </row>
    <row r="147" spans="1:36" s="89" customFormat="1" ht="26.4" x14ac:dyDescent="0.25">
      <c r="A147" s="60"/>
      <c r="B147" s="550" t="s">
        <v>1014</v>
      </c>
      <c r="C147" s="542">
        <f>D147+F147+S147+AF147</f>
        <v>7</v>
      </c>
      <c r="D147" s="542"/>
      <c r="E147" s="544"/>
      <c r="F147" s="542">
        <f>G147+H147+I147+J147+K147+L147+M147+N147+O147+P147+Q147</f>
        <v>0</v>
      </c>
      <c r="G147" s="544"/>
      <c r="H147" s="544"/>
      <c r="I147" s="544"/>
      <c r="J147" s="544"/>
      <c r="K147" s="544"/>
      <c r="L147" s="544"/>
      <c r="M147" s="544"/>
      <c r="N147" s="544"/>
      <c r="O147" s="544"/>
      <c r="P147" s="544"/>
      <c r="Q147" s="544"/>
      <c r="R147" s="544"/>
      <c r="S147" s="542">
        <f>T147+U147+V147+W147+X147+Y147+Z147+AA147+AB147+AC147+AD147+AE147</f>
        <v>7</v>
      </c>
      <c r="T147" s="544">
        <v>1</v>
      </c>
      <c r="U147" s="544"/>
      <c r="V147" s="544">
        <v>3</v>
      </c>
      <c r="W147" s="544"/>
      <c r="X147" s="544">
        <v>2</v>
      </c>
      <c r="Y147" s="544"/>
      <c r="Z147" s="544">
        <v>1</v>
      </c>
      <c r="AA147" s="544"/>
      <c r="AB147" s="544"/>
      <c r="AC147" s="544"/>
      <c r="AD147" s="544"/>
      <c r="AE147" s="544"/>
      <c r="AF147" s="542">
        <f>AG147+AH147+AI147</f>
        <v>0</v>
      </c>
      <c r="AG147" s="544"/>
      <c r="AH147" s="544"/>
      <c r="AI147" s="544"/>
      <c r="AJ147" s="544"/>
    </row>
    <row r="148" spans="1:36" s="116" customFormat="1" ht="29.4" customHeight="1" x14ac:dyDescent="0.25">
      <c r="A148" s="83">
        <v>18</v>
      </c>
      <c r="B148" s="702" t="s">
        <v>1091</v>
      </c>
      <c r="C148" s="702"/>
      <c r="D148" s="702"/>
      <c r="E148" s="702"/>
      <c r="F148" s="702"/>
      <c r="G148" s="702"/>
      <c r="H148" s="702"/>
      <c r="I148" s="702"/>
      <c r="J148" s="702"/>
      <c r="K148" s="702"/>
      <c r="L148" s="702"/>
      <c r="M148" s="702"/>
      <c r="N148" s="702"/>
      <c r="O148" s="702"/>
      <c r="P148" s="702"/>
      <c r="Q148" s="702"/>
      <c r="R148" s="702"/>
      <c r="S148" s="702"/>
      <c r="T148" s="702"/>
      <c r="U148" s="702"/>
      <c r="V148" s="702"/>
      <c r="W148" s="702"/>
      <c r="X148" s="702"/>
      <c r="Y148" s="702"/>
      <c r="Z148" s="702"/>
      <c r="AA148" s="702"/>
      <c r="AB148" s="702"/>
      <c r="AC148" s="702"/>
      <c r="AD148" s="702"/>
      <c r="AE148" s="702"/>
      <c r="AF148" s="702"/>
      <c r="AG148" s="702"/>
      <c r="AH148" s="702"/>
      <c r="AI148" s="702"/>
      <c r="AJ148" s="702"/>
    </row>
    <row r="149" spans="1:36" s="116" customFormat="1" ht="13.2" x14ac:dyDescent="0.25">
      <c r="A149" s="68"/>
      <c r="B149" s="549" t="s">
        <v>707</v>
      </c>
      <c r="C149" s="542">
        <f>D149+F149+S149+AF149</f>
        <v>2</v>
      </c>
      <c r="D149" s="542"/>
      <c r="E149" s="542"/>
      <c r="F149" s="542">
        <f t="shared" ref="F149:AF149" si="87">F150+F151</f>
        <v>0</v>
      </c>
      <c r="G149" s="542">
        <f t="shared" si="87"/>
        <v>0</v>
      </c>
      <c r="H149" s="542">
        <f t="shared" si="87"/>
        <v>0</v>
      </c>
      <c r="I149" s="542">
        <f t="shared" si="87"/>
        <v>0</v>
      </c>
      <c r="J149" s="542">
        <f t="shared" si="87"/>
        <v>0</v>
      </c>
      <c r="K149" s="542">
        <f t="shared" si="87"/>
        <v>0</v>
      </c>
      <c r="L149" s="542">
        <f t="shared" si="87"/>
        <v>0</v>
      </c>
      <c r="M149" s="542">
        <f t="shared" si="87"/>
        <v>0</v>
      </c>
      <c r="N149" s="542">
        <f t="shared" si="87"/>
        <v>0</v>
      </c>
      <c r="O149" s="542">
        <f t="shared" si="87"/>
        <v>0</v>
      </c>
      <c r="P149" s="542">
        <f t="shared" si="87"/>
        <v>0</v>
      </c>
      <c r="Q149" s="542">
        <f t="shared" si="87"/>
        <v>0</v>
      </c>
      <c r="R149" s="542"/>
      <c r="S149" s="542">
        <f t="shared" si="87"/>
        <v>2</v>
      </c>
      <c r="T149" s="542">
        <f t="shared" si="87"/>
        <v>0</v>
      </c>
      <c r="U149" s="542">
        <f t="shared" si="87"/>
        <v>0</v>
      </c>
      <c r="V149" s="542">
        <f t="shared" si="87"/>
        <v>1</v>
      </c>
      <c r="W149" s="542">
        <f t="shared" si="87"/>
        <v>0</v>
      </c>
      <c r="X149" s="542">
        <f t="shared" si="87"/>
        <v>1</v>
      </c>
      <c r="Y149" s="542">
        <f t="shared" si="87"/>
        <v>0</v>
      </c>
      <c r="Z149" s="542">
        <f t="shared" si="87"/>
        <v>0</v>
      </c>
      <c r="AA149" s="542">
        <f t="shared" si="87"/>
        <v>0</v>
      </c>
      <c r="AB149" s="542">
        <f t="shared" si="87"/>
        <v>0</v>
      </c>
      <c r="AC149" s="542">
        <f t="shared" si="87"/>
        <v>0</v>
      </c>
      <c r="AD149" s="542">
        <f t="shared" si="87"/>
        <v>0</v>
      </c>
      <c r="AE149" s="542">
        <f t="shared" si="87"/>
        <v>0</v>
      </c>
      <c r="AF149" s="542">
        <f t="shared" si="87"/>
        <v>0</v>
      </c>
      <c r="AG149" s="542"/>
      <c r="AH149" s="542">
        <f>AH150+AH151</f>
        <v>0</v>
      </c>
      <c r="AI149" s="542"/>
      <c r="AJ149" s="542"/>
    </row>
    <row r="150" spans="1:36" s="89" customFormat="1" ht="26.4" x14ac:dyDescent="0.25">
      <c r="A150" s="60"/>
      <c r="B150" s="550" t="s">
        <v>1013</v>
      </c>
      <c r="C150" s="542">
        <f>D150+F150+S150+AF150</f>
        <v>0</v>
      </c>
      <c r="D150" s="542"/>
      <c r="E150" s="544"/>
      <c r="F150" s="542">
        <f>G150+H150+I150+J150+K150+L150+M150+N150+O150+P150+Q150</f>
        <v>0</v>
      </c>
      <c r="G150" s="544"/>
      <c r="H150" s="544"/>
      <c r="I150" s="544"/>
      <c r="J150" s="544"/>
      <c r="K150" s="544"/>
      <c r="L150" s="544"/>
      <c r="M150" s="544"/>
      <c r="N150" s="544"/>
      <c r="O150" s="544"/>
      <c r="P150" s="544"/>
      <c r="Q150" s="544"/>
      <c r="R150" s="544"/>
      <c r="S150" s="542">
        <f>T150+U150+V150+W150+X150+Y150+Z150+AA150+AB150+AC150+AD150+AE150</f>
        <v>0</v>
      </c>
      <c r="T150" s="544"/>
      <c r="U150" s="544"/>
      <c r="V150" s="544"/>
      <c r="W150" s="544"/>
      <c r="X150" s="544"/>
      <c r="Y150" s="544"/>
      <c r="Z150" s="544"/>
      <c r="AA150" s="544"/>
      <c r="AB150" s="544"/>
      <c r="AC150" s="544"/>
      <c r="AD150" s="544"/>
      <c r="AE150" s="544"/>
      <c r="AF150" s="542">
        <f>AG150+AH150+AI150</f>
        <v>0</v>
      </c>
      <c r="AG150" s="544"/>
      <c r="AH150" s="544"/>
      <c r="AI150" s="544"/>
      <c r="AJ150" s="544"/>
    </row>
    <row r="151" spans="1:36" s="89" customFormat="1" ht="26.4" x14ac:dyDescent="0.25">
      <c r="A151" s="60"/>
      <c r="B151" s="550" t="s">
        <v>1014</v>
      </c>
      <c r="C151" s="542">
        <f>D151+F151+S151+AF151</f>
        <v>2</v>
      </c>
      <c r="D151" s="542"/>
      <c r="E151" s="544"/>
      <c r="F151" s="542">
        <f>G151+H151+I151+J151+K151+L151+M151+N151+O151+P151+Q151</f>
        <v>0</v>
      </c>
      <c r="G151" s="544"/>
      <c r="H151" s="544"/>
      <c r="I151" s="544"/>
      <c r="J151" s="544"/>
      <c r="K151" s="544"/>
      <c r="L151" s="544"/>
      <c r="M151" s="544"/>
      <c r="N151" s="544"/>
      <c r="O151" s="544"/>
      <c r="P151" s="544"/>
      <c r="Q151" s="544"/>
      <c r="R151" s="544"/>
      <c r="S151" s="542">
        <f>T151+U151+V151+W151+X151+Y151+Z151+AA151+AB151+AC151+AD151+AE151</f>
        <v>2</v>
      </c>
      <c r="T151" s="544"/>
      <c r="U151" s="544"/>
      <c r="V151" s="544">
        <v>1</v>
      </c>
      <c r="W151" s="544"/>
      <c r="X151" s="544">
        <v>1</v>
      </c>
      <c r="Y151" s="544"/>
      <c r="Z151" s="544"/>
      <c r="AA151" s="544"/>
      <c r="AB151" s="544"/>
      <c r="AC151" s="544"/>
      <c r="AD151" s="544"/>
      <c r="AE151" s="544"/>
      <c r="AF151" s="542">
        <f>AG151+AH151+AI151</f>
        <v>0</v>
      </c>
      <c r="AG151" s="544"/>
      <c r="AH151" s="544"/>
      <c r="AI151" s="544"/>
      <c r="AJ151" s="544"/>
    </row>
    <row r="152" spans="1:36" s="116" customFormat="1" ht="46.2" customHeight="1" x14ac:dyDescent="0.25">
      <c r="A152" s="83">
        <v>19</v>
      </c>
      <c r="B152" s="702" t="s">
        <v>1092</v>
      </c>
      <c r="C152" s="702"/>
      <c r="D152" s="702"/>
      <c r="E152" s="702"/>
      <c r="F152" s="702"/>
      <c r="G152" s="702"/>
      <c r="H152" s="702"/>
      <c r="I152" s="702"/>
      <c r="J152" s="702"/>
      <c r="K152" s="702"/>
      <c r="L152" s="702"/>
      <c r="M152" s="702"/>
      <c r="N152" s="702"/>
      <c r="O152" s="702"/>
      <c r="P152" s="702"/>
      <c r="Q152" s="702"/>
      <c r="R152" s="702"/>
      <c r="S152" s="702"/>
      <c r="T152" s="702"/>
      <c r="U152" s="702"/>
      <c r="V152" s="702"/>
      <c r="W152" s="702"/>
      <c r="X152" s="702"/>
      <c r="Y152" s="702"/>
      <c r="Z152" s="702"/>
      <c r="AA152" s="702"/>
      <c r="AB152" s="702"/>
      <c r="AC152" s="702"/>
      <c r="AD152" s="702"/>
      <c r="AE152" s="702"/>
      <c r="AF152" s="702"/>
      <c r="AG152" s="702"/>
      <c r="AH152" s="702"/>
      <c r="AI152" s="702"/>
      <c r="AJ152" s="702"/>
    </row>
    <row r="153" spans="1:36" s="116" customFormat="1" ht="13.2" x14ac:dyDescent="0.25">
      <c r="A153" s="68"/>
      <c r="B153" s="549" t="s">
        <v>707</v>
      </c>
      <c r="C153" s="542">
        <f>D153+F153+S153+AF153</f>
        <v>11</v>
      </c>
      <c r="D153" s="542"/>
      <c r="E153" s="542"/>
      <c r="F153" s="542">
        <f t="shared" ref="F153:AF153" si="88">F154+F155</f>
        <v>5</v>
      </c>
      <c r="G153" s="542">
        <f t="shared" si="88"/>
        <v>1</v>
      </c>
      <c r="H153" s="542">
        <f t="shared" si="88"/>
        <v>0</v>
      </c>
      <c r="I153" s="542">
        <f t="shared" si="88"/>
        <v>1</v>
      </c>
      <c r="J153" s="542">
        <f t="shared" si="88"/>
        <v>0</v>
      </c>
      <c r="K153" s="542">
        <f t="shared" si="88"/>
        <v>3</v>
      </c>
      <c r="L153" s="542">
        <f t="shared" si="88"/>
        <v>0</v>
      </c>
      <c r="M153" s="542">
        <f t="shared" si="88"/>
        <v>0</v>
      </c>
      <c r="N153" s="542">
        <f t="shared" si="88"/>
        <v>0</v>
      </c>
      <c r="O153" s="542">
        <f t="shared" si="88"/>
        <v>0</v>
      </c>
      <c r="P153" s="542">
        <f t="shared" si="88"/>
        <v>0</v>
      </c>
      <c r="Q153" s="542">
        <f t="shared" si="88"/>
        <v>0</v>
      </c>
      <c r="R153" s="542"/>
      <c r="S153" s="542">
        <f t="shared" si="88"/>
        <v>6</v>
      </c>
      <c r="T153" s="542">
        <f t="shared" si="88"/>
        <v>0</v>
      </c>
      <c r="U153" s="542">
        <f t="shared" si="88"/>
        <v>0</v>
      </c>
      <c r="V153" s="542">
        <f t="shared" si="88"/>
        <v>4</v>
      </c>
      <c r="W153" s="542">
        <f t="shared" si="88"/>
        <v>0</v>
      </c>
      <c r="X153" s="542">
        <f t="shared" si="88"/>
        <v>0</v>
      </c>
      <c r="Y153" s="542">
        <f t="shared" si="88"/>
        <v>0</v>
      </c>
      <c r="Z153" s="542">
        <f t="shared" si="88"/>
        <v>0</v>
      </c>
      <c r="AA153" s="542">
        <f t="shared" si="88"/>
        <v>0</v>
      </c>
      <c r="AB153" s="542">
        <f t="shared" si="88"/>
        <v>1</v>
      </c>
      <c r="AC153" s="542">
        <f t="shared" si="88"/>
        <v>1</v>
      </c>
      <c r="AD153" s="542">
        <f t="shared" si="88"/>
        <v>0</v>
      </c>
      <c r="AE153" s="542">
        <f t="shared" si="88"/>
        <v>0</v>
      </c>
      <c r="AF153" s="542">
        <f t="shared" si="88"/>
        <v>0</v>
      </c>
      <c r="AG153" s="542"/>
      <c r="AH153" s="542">
        <f>AH154+AH155</f>
        <v>0</v>
      </c>
      <c r="AI153" s="542"/>
      <c r="AJ153" s="542"/>
    </row>
    <row r="154" spans="1:36" s="89" customFormat="1" ht="26.4" x14ac:dyDescent="0.25">
      <c r="A154" s="60"/>
      <c r="B154" s="550" t="s">
        <v>1013</v>
      </c>
      <c r="C154" s="542">
        <f>D154+F154+S154+AF154</f>
        <v>4</v>
      </c>
      <c r="D154" s="542"/>
      <c r="E154" s="544"/>
      <c r="F154" s="542">
        <f>G154+H154+I154+J154+K154+L154+M154+N154+O154+P154+Q154</f>
        <v>4</v>
      </c>
      <c r="G154" s="544">
        <v>1</v>
      </c>
      <c r="H154" s="544"/>
      <c r="I154" s="544">
        <v>1</v>
      </c>
      <c r="J154" s="544"/>
      <c r="K154" s="544">
        <v>2</v>
      </c>
      <c r="L154" s="544"/>
      <c r="M154" s="544"/>
      <c r="N154" s="544"/>
      <c r="O154" s="544"/>
      <c r="P154" s="544"/>
      <c r="Q154" s="544"/>
      <c r="R154" s="544"/>
      <c r="S154" s="542">
        <f>T154+U154+V154+W154+X154+Y154+Z154+AA154+AB154+AC154+AD154+AE154</f>
        <v>0</v>
      </c>
      <c r="T154" s="544"/>
      <c r="U154" s="544"/>
      <c r="V154" s="544"/>
      <c r="W154" s="544"/>
      <c r="X154" s="544"/>
      <c r="Y154" s="544"/>
      <c r="Z154" s="544"/>
      <c r="AA154" s="544"/>
      <c r="AB154" s="544"/>
      <c r="AC154" s="544"/>
      <c r="AD154" s="544"/>
      <c r="AE154" s="544"/>
      <c r="AF154" s="542">
        <f>AG154+AH154+AI154</f>
        <v>0</v>
      </c>
      <c r="AG154" s="544"/>
      <c r="AH154" s="544"/>
      <c r="AI154" s="544"/>
      <c r="AJ154" s="544"/>
    </row>
    <row r="155" spans="1:36" s="89" customFormat="1" ht="26.4" x14ac:dyDescent="0.25">
      <c r="A155" s="60"/>
      <c r="B155" s="550" t="s">
        <v>1014</v>
      </c>
      <c r="C155" s="542">
        <f>D155+F155+S155+AF155</f>
        <v>7</v>
      </c>
      <c r="D155" s="542"/>
      <c r="E155" s="544"/>
      <c r="F155" s="542">
        <f>G155+H155+I155+J155+K155+L155+M155+N155+O155+P155+Q155</f>
        <v>1</v>
      </c>
      <c r="G155" s="544"/>
      <c r="H155" s="544"/>
      <c r="I155" s="544"/>
      <c r="J155" s="544"/>
      <c r="K155" s="544">
        <v>1</v>
      </c>
      <c r="L155" s="544"/>
      <c r="M155" s="544"/>
      <c r="N155" s="544"/>
      <c r="O155" s="544"/>
      <c r="P155" s="544"/>
      <c r="Q155" s="544"/>
      <c r="R155" s="544"/>
      <c r="S155" s="542">
        <f>T155+U155+V155+W155+X155+Y155+Z155+AA155+AB155+AC155+AD155+AE155</f>
        <v>6</v>
      </c>
      <c r="T155" s="544"/>
      <c r="U155" s="544"/>
      <c r="V155" s="544">
        <v>4</v>
      </c>
      <c r="W155" s="544"/>
      <c r="X155" s="544"/>
      <c r="Y155" s="544"/>
      <c r="Z155" s="544"/>
      <c r="AA155" s="544"/>
      <c r="AB155" s="544">
        <v>1</v>
      </c>
      <c r="AC155" s="544">
        <v>1</v>
      </c>
      <c r="AD155" s="544"/>
      <c r="AE155" s="544"/>
      <c r="AF155" s="542">
        <f>AG155+AH155+AI155</f>
        <v>0</v>
      </c>
      <c r="AG155" s="544"/>
      <c r="AH155" s="544"/>
      <c r="AI155" s="544"/>
      <c r="AJ155" s="544"/>
    </row>
    <row r="156" spans="1:36" s="86" customFormat="1" ht="55.2" customHeight="1" x14ac:dyDescent="0.25">
      <c r="A156" s="83">
        <v>20</v>
      </c>
      <c r="B156" s="699" t="s">
        <v>1093</v>
      </c>
      <c r="C156" s="699"/>
      <c r="D156" s="699"/>
      <c r="E156" s="699"/>
      <c r="F156" s="699"/>
      <c r="G156" s="699"/>
      <c r="H156" s="699"/>
      <c r="I156" s="699"/>
      <c r="J156" s="699"/>
      <c r="K156" s="699"/>
      <c r="L156" s="699"/>
      <c r="M156" s="699"/>
      <c r="N156" s="699"/>
      <c r="O156" s="699"/>
      <c r="P156" s="699"/>
      <c r="Q156" s="699"/>
      <c r="R156" s="699"/>
      <c r="S156" s="699"/>
      <c r="T156" s="699"/>
      <c r="U156" s="699"/>
      <c r="V156" s="699"/>
      <c r="W156" s="699"/>
      <c r="X156" s="699"/>
      <c r="Y156" s="699"/>
      <c r="Z156" s="699"/>
      <c r="AA156" s="699"/>
      <c r="AB156" s="699"/>
      <c r="AC156" s="699"/>
      <c r="AD156" s="699"/>
      <c r="AE156" s="699"/>
      <c r="AF156" s="699"/>
      <c r="AG156" s="699"/>
      <c r="AH156" s="699"/>
      <c r="AI156" s="699"/>
      <c r="AJ156" s="699"/>
    </row>
    <row r="157" spans="1:36" s="116" customFormat="1" ht="13.2" x14ac:dyDescent="0.25">
      <c r="A157" s="68"/>
      <c r="B157" s="549" t="s">
        <v>707</v>
      </c>
      <c r="C157" s="542">
        <f>D157+F157+S157+AF157</f>
        <v>24</v>
      </c>
      <c r="D157" s="542"/>
      <c r="E157" s="542"/>
      <c r="F157" s="542">
        <f t="shared" ref="F157:AF157" si="89">F158+F159</f>
        <v>10</v>
      </c>
      <c r="G157" s="542">
        <f t="shared" si="89"/>
        <v>8</v>
      </c>
      <c r="H157" s="542">
        <f t="shared" si="89"/>
        <v>0</v>
      </c>
      <c r="I157" s="542">
        <f t="shared" si="89"/>
        <v>0</v>
      </c>
      <c r="J157" s="542">
        <f t="shared" si="89"/>
        <v>1</v>
      </c>
      <c r="K157" s="542">
        <f t="shared" si="89"/>
        <v>0</v>
      </c>
      <c r="L157" s="542">
        <f t="shared" si="89"/>
        <v>0</v>
      </c>
      <c r="M157" s="542">
        <f t="shared" si="89"/>
        <v>0</v>
      </c>
      <c r="N157" s="542">
        <f t="shared" si="89"/>
        <v>1</v>
      </c>
      <c r="O157" s="542">
        <f t="shared" si="89"/>
        <v>0</v>
      </c>
      <c r="P157" s="542">
        <f t="shared" si="89"/>
        <v>0</v>
      </c>
      <c r="Q157" s="542">
        <f t="shared" si="89"/>
        <v>0</v>
      </c>
      <c r="R157" s="542"/>
      <c r="S157" s="542">
        <f t="shared" si="89"/>
        <v>14</v>
      </c>
      <c r="T157" s="542">
        <f t="shared" si="89"/>
        <v>3</v>
      </c>
      <c r="U157" s="542">
        <f t="shared" si="89"/>
        <v>0</v>
      </c>
      <c r="V157" s="542">
        <f t="shared" si="89"/>
        <v>8</v>
      </c>
      <c r="W157" s="542">
        <f t="shared" si="89"/>
        <v>0</v>
      </c>
      <c r="X157" s="542">
        <f t="shared" si="89"/>
        <v>3</v>
      </c>
      <c r="Y157" s="542">
        <f t="shared" si="89"/>
        <v>0</v>
      </c>
      <c r="Z157" s="542">
        <f t="shared" si="89"/>
        <v>0</v>
      </c>
      <c r="AA157" s="542">
        <f t="shared" si="89"/>
        <v>0</v>
      </c>
      <c r="AB157" s="542">
        <f t="shared" si="89"/>
        <v>0</v>
      </c>
      <c r="AC157" s="542">
        <f t="shared" si="89"/>
        <v>0</v>
      </c>
      <c r="AD157" s="542">
        <f t="shared" si="89"/>
        <v>0</v>
      </c>
      <c r="AE157" s="542">
        <f t="shared" si="89"/>
        <v>0</v>
      </c>
      <c r="AF157" s="542">
        <f t="shared" si="89"/>
        <v>0</v>
      </c>
      <c r="AG157" s="542"/>
      <c r="AH157" s="542">
        <f>AH158+AH159</f>
        <v>0</v>
      </c>
      <c r="AI157" s="542"/>
      <c r="AJ157" s="542"/>
    </row>
    <row r="158" spans="1:36" s="89" customFormat="1" ht="26.4" x14ac:dyDescent="0.25">
      <c r="A158" s="60"/>
      <c r="B158" s="550" t="s">
        <v>1013</v>
      </c>
      <c r="C158" s="542">
        <f>D158+F158+S158+AF158</f>
        <v>10</v>
      </c>
      <c r="D158" s="542"/>
      <c r="E158" s="544"/>
      <c r="F158" s="542">
        <f>G158+H158+I158+J158+K158+L158+M158+N158+O158+P158+Q158</f>
        <v>10</v>
      </c>
      <c r="G158" s="544">
        <v>8</v>
      </c>
      <c r="H158" s="544"/>
      <c r="I158" s="544"/>
      <c r="J158" s="544">
        <v>1</v>
      </c>
      <c r="K158" s="544"/>
      <c r="L158" s="544"/>
      <c r="M158" s="544"/>
      <c r="N158" s="544">
        <v>1</v>
      </c>
      <c r="O158" s="544"/>
      <c r="P158" s="544"/>
      <c r="Q158" s="544"/>
      <c r="R158" s="544"/>
      <c r="S158" s="542">
        <f>T158+U158+V158+W158+X158+Y158+Z158+AA158+AB158+AC158+AD158+AE158</f>
        <v>0</v>
      </c>
      <c r="T158" s="544"/>
      <c r="U158" s="544"/>
      <c r="V158" s="544"/>
      <c r="W158" s="544"/>
      <c r="X158" s="544"/>
      <c r="Y158" s="544"/>
      <c r="Z158" s="544"/>
      <c r="AA158" s="544"/>
      <c r="AB158" s="544"/>
      <c r="AC158" s="544"/>
      <c r="AD158" s="544"/>
      <c r="AE158" s="544"/>
      <c r="AF158" s="542">
        <f>AG158+AH158+AI158</f>
        <v>0</v>
      </c>
      <c r="AG158" s="544"/>
      <c r="AH158" s="544"/>
      <c r="AI158" s="544"/>
      <c r="AJ158" s="544"/>
    </row>
    <row r="159" spans="1:36" s="89" customFormat="1" ht="26.4" x14ac:dyDescent="0.25">
      <c r="A159" s="60"/>
      <c r="B159" s="550" t="s">
        <v>1014</v>
      </c>
      <c r="C159" s="542">
        <f>D159+F159+S159+AF159</f>
        <v>14</v>
      </c>
      <c r="D159" s="542"/>
      <c r="E159" s="544"/>
      <c r="F159" s="542">
        <f>G159+H159+I159+J159+K159+L159+M159+N159+O159+P159+Q159</f>
        <v>0</v>
      </c>
      <c r="G159" s="544"/>
      <c r="H159" s="544"/>
      <c r="I159" s="544"/>
      <c r="J159" s="544"/>
      <c r="K159" s="544"/>
      <c r="L159" s="544"/>
      <c r="M159" s="544"/>
      <c r="N159" s="544"/>
      <c r="O159" s="544"/>
      <c r="P159" s="544"/>
      <c r="Q159" s="544"/>
      <c r="R159" s="544"/>
      <c r="S159" s="542">
        <f>T159+U159+V159+W159+X159+Y159+Z159+AA159+AB159+AC159+AD159+AE159</f>
        <v>14</v>
      </c>
      <c r="T159" s="544">
        <v>3</v>
      </c>
      <c r="U159" s="544"/>
      <c r="V159" s="544">
        <v>8</v>
      </c>
      <c r="W159" s="544"/>
      <c r="X159" s="544">
        <v>3</v>
      </c>
      <c r="Y159" s="544"/>
      <c r="Z159" s="544"/>
      <c r="AA159" s="544"/>
      <c r="AB159" s="544"/>
      <c r="AC159" s="544"/>
      <c r="AD159" s="544"/>
      <c r="AE159" s="544"/>
      <c r="AF159" s="542">
        <f>AG159+AH159+AI159</f>
        <v>0</v>
      </c>
      <c r="AG159" s="544"/>
      <c r="AH159" s="544"/>
      <c r="AI159" s="544"/>
      <c r="AJ159" s="544"/>
    </row>
    <row r="160" spans="1:36" s="89" customFormat="1" ht="42" customHeight="1" x14ac:dyDescent="0.25">
      <c r="A160" s="68">
        <v>21</v>
      </c>
      <c r="B160" s="700" t="s">
        <v>1094</v>
      </c>
      <c r="C160" s="704"/>
      <c r="D160" s="704"/>
      <c r="E160" s="704"/>
      <c r="F160" s="704"/>
      <c r="G160" s="704"/>
      <c r="H160" s="704"/>
      <c r="I160" s="704"/>
      <c r="J160" s="704"/>
      <c r="K160" s="704"/>
      <c r="L160" s="704"/>
      <c r="M160" s="704"/>
      <c r="N160" s="704"/>
      <c r="O160" s="704"/>
      <c r="P160" s="704"/>
      <c r="Q160" s="704"/>
      <c r="R160" s="704"/>
      <c r="S160" s="704"/>
      <c r="T160" s="704"/>
      <c r="U160" s="704"/>
      <c r="V160" s="704"/>
      <c r="W160" s="704"/>
      <c r="X160" s="704"/>
      <c r="Y160" s="704"/>
      <c r="Z160" s="704"/>
      <c r="AA160" s="704"/>
      <c r="AB160" s="704"/>
      <c r="AC160" s="704"/>
      <c r="AD160" s="704"/>
      <c r="AE160" s="704"/>
      <c r="AF160" s="704"/>
      <c r="AG160" s="704"/>
      <c r="AH160" s="704"/>
      <c r="AI160" s="704"/>
      <c r="AJ160" s="704"/>
    </row>
    <row r="161" spans="1:36" s="116" customFormat="1" ht="13.2" x14ac:dyDescent="0.25">
      <c r="A161" s="68"/>
      <c r="B161" s="549" t="s">
        <v>707</v>
      </c>
      <c r="C161" s="542">
        <f>D161+F161+S161+AF161</f>
        <v>5</v>
      </c>
      <c r="D161" s="542"/>
      <c r="E161" s="542"/>
      <c r="F161" s="542">
        <f t="shared" ref="F161:AF161" si="90">F162+F163</f>
        <v>3</v>
      </c>
      <c r="G161" s="542">
        <f t="shared" si="90"/>
        <v>2</v>
      </c>
      <c r="H161" s="542">
        <f t="shared" si="90"/>
        <v>0</v>
      </c>
      <c r="I161" s="542">
        <f t="shared" si="90"/>
        <v>0</v>
      </c>
      <c r="J161" s="542">
        <f t="shared" si="90"/>
        <v>0</v>
      </c>
      <c r="K161" s="542">
        <f t="shared" si="90"/>
        <v>0</v>
      </c>
      <c r="L161" s="542">
        <f t="shared" si="90"/>
        <v>0</v>
      </c>
      <c r="M161" s="542">
        <f t="shared" si="90"/>
        <v>0</v>
      </c>
      <c r="N161" s="542">
        <f t="shared" si="90"/>
        <v>0</v>
      </c>
      <c r="O161" s="542">
        <f t="shared" si="90"/>
        <v>0</v>
      </c>
      <c r="P161" s="542">
        <f t="shared" si="90"/>
        <v>0</v>
      </c>
      <c r="Q161" s="542">
        <f t="shared" si="90"/>
        <v>1</v>
      </c>
      <c r="R161" s="542"/>
      <c r="S161" s="542">
        <f t="shared" si="90"/>
        <v>2</v>
      </c>
      <c r="T161" s="542">
        <f t="shared" si="90"/>
        <v>0</v>
      </c>
      <c r="U161" s="542">
        <f t="shared" si="90"/>
        <v>0</v>
      </c>
      <c r="V161" s="542">
        <f t="shared" si="90"/>
        <v>1</v>
      </c>
      <c r="W161" s="542">
        <f t="shared" si="90"/>
        <v>0</v>
      </c>
      <c r="X161" s="542">
        <f t="shared" si="90"/>
        <v>1</v>
      </c>
      <c r="Y161" s="542">
        <f t="shared" si="90"/>
        <v>0</v>
      </c>
      <c r="Z161" s="542">
        <f t="shared" si="90"/>
        <v>0</v>
      </c>
      <c r="AA161" s="542">
        <f t="shared" si="90"/>
        <v>0</v>
      </c>
      <c r="AB161" s="542">
        <f t="shared" si="90"/>
        <v>0</v>
      </c>
      <c r="AC161" s="542">
        <f t="shared" si="90"/>
        <v>0</v>
      </c>
      <c r="AD161" s="542">
        <f t="shared" si="90"/>
        <v>0</v>
      </c>
      <c r="AE161" s="542">
        <f t="shared" si="90"/>
        <v>0</v>
      </c>
      <c r="AF161" s="542">
        <f t="shared" si="90"/>
        <v>0</v>
      </c>
      <c r="AG161" s="542"/>
      <c r="AH161" s="542">
        <f>AH162+AH163</f>
        <v>0</v>
      </c>
      <c r="AI161" s="542"/>
      <c r="AJ161" s="542"/>
    </row>
    <row r="162" spans="1:36" s="89" customFormat="1" ht="26.4" x14ac:dyDescent="0.25">
      <c r="A162" s="60"/>
      <c r="B162" s="550" t="s">
        <v>1013</v>
      </c>
      <c r="C162" s="542">
        <f>D162+F162+S162+AF162</f>
        <v>4</v>
      </c>
      <c r="D162" s="542"/>
      <c r="E162" s="544"/>
      <c r="F162" s="542">
        <f>G162+H162+I162+J162+K162+L162+M162+N162+O162+P162+Q162</f>
        <v>3</v>
      </c>
      <c r="G162" s="544">
        <v>2</v>
      </c>
      <c r="H162" s="544"/>
      <c r="I162" s="544"/>
      <c r="J162" s="544"/>
      <c r="K162" s="544"/>
      <c r="L162" s="544"/>
      <c r="M162" s="544"/>
      <c r="N162" s="544"/>
      <c r="O162" s="544"/>
      <c r="P162" s="544"/>
      <c r="Q162" s="544">
        <v>1</v>
      </c>
      <c r="R162" s="544"/>
      <c r="S162" s="542">
        <f>T162+U162+V162+W162+X162+Y162+Z162+AA162+AB162+AC162+AD162+AE162</f>
        <v>1</v>
      </c>
      <c r="T162" s="544"/>
      <c r="U162" s="544"/>
      <c r="V162" s="544">
        <v>1</v>
      </c>
      <c r="W162" s="544"/>
      <c r="X162" s="544"/>
      <c r="Y162" s="544"/>
      <c r="Z162" s="544"/>
      <c r="AA162" s="544"/>
      <c r="AB162" s="544"/>
      <c r="AC162" s="544"/>
      <c r="AD162" s="544"/>
      <c r="AE162" s="544"/>
      <c r="AF162" s="542">
        <f>AG162+AH162+AI162</f>
        <v>0</v>
      </c>
      <c r="AG162" s="544"/>
      <c r="AH162" s="544"/>
      <c r="AI162" s="544"/>
      <c r="AJ162" s="544"/>
    </row>
    <row r="163" spans="1:36" s="89" customFormat="1" ht="26.4" x14ac:dyDescent="0.25">
      <c r="A163" s="60"/>
      <c r="B163" s="550" t="s">
        <v>1014</v>
      </c>
      <c r="C163" s="542">
        <f>D163+F163+S163+AF163</f>
        <v>1</v>
      </c>
      <c r="D163" s="542"/>
      <c r="E163" s="544"/>
      <c r="F163" s="542">
        <f>G163+H163+I163+J163+K163+L163+M163+N163+O163+P163+Q163</f>
        <v>0</v>
      </c>
      <c r="G163" s="544"/>
      <c r="H163" s="544"/>
      <c r="I163" s="544"/>
      <c r="J163" s="544"/>
      <c r="K163" s="544"/>
      <c r="L163" s="544"/>
      <c r="M163" s="544"/>
      <c r="N163" s="544"/>
      <c r="O163" s="544"/>
      <c r="P163" s="544"/>
      <c r="Q163" s="544"/>
      <c r="R163" s="544"/>
      <c r="S163" s="542">
        <f>T163+U163+V163+W163+X163+Y163+Z163+AA163+AB163+AC163+AD163+AE163</f>
        <v>1</v>
      </c>
      <c r="T163" s="544"/>
      <c r="U163" s="544"/>
      <c r="V163" s="544"/>
      <c r="W163" s="544"/>
      <c r="X163" s="544">
        <v>1</v>
      </c>
      <c r="Y163" s="544"/>
      <c r="Z163" s="544"/>
      <c r="AA163" s="544"/>
      <c r="AB163" s="544"/>
      <c r="AC163" s="544"/>
      <c r="AD163" s="544"/>
      <c r="AE163" s="544"/>
      <c r="AF163" s="542">
        <f>AG163+AH163+AI163</f>
        <v>0</v>
      </c>
      <c r="AG163" s="544"/>
      <c r="AH163" s="544"/>
      <c r="AI163" s="544"/>
      <c r="AJ163" s="544"/>
    </row>
    <row r="164" spans="1:36" s="574" customFormat="1" ht="54" customHeight="1" x14ac:dyDescent="0.3">
      <c r="A164" s="83">
        <v>22</v>
      </c>
      <c r="B164" s="699" t="s">
        <v>1095</v>
      </c>
      <c r="C164" s="699"/>
      <c r="D164" s="699"/>
      <c r="E164" s="699"/>
      <c r="F164" s="699"/>
      <c r="G164" s="699"/>
      <c r="H164" s="699"/>
      <c r="I164" s="699"/>
      <c r="J164" s="699"/>
      <c r="K164" s="699"/>
      <c r="L164" s="699"/>
      <c r="M164" s="699"/>
      <c r="N164" s="699"/>
      <c r="O164" s="699"/>
      <c r="P164" s="699"/>
      <c r="Q164" s="699"/>
      <c r="R164" s="699"/>
      <c r="S164" s="699"/>
      <c r="T164" s="699"/>
      <c r="U164" s="699"/>
      <c r="V164" s="699"/>
      <c r="W164" s="699"/>
      <c r="X164" s="699"/>
      <c r="Y164" s="699"/>
      <c r="Z164" s="699"/>
      <c r="AA164" s="699"/>
      <c r="AB164" s="699"/>
      <c r="AC164" s="699"/>
      <c r="AD164" s="699"/>
      <c r="AE164" s="699"/>
      <c r="AF164" s="699"/>
      <c r="AG164" s="699"/>
      <c r="AH164" s="699"/>
      <c r="AI164" s="699"/>
      <c r="AJ164" s="699"/>
    </row>
    <row r="165" spans="1:36" s="116" customFormat="1" ht="13.2" x14ac:dyDescent="0.25">
      <c r="A165" s="68"/>
      <c r="B165" s="549" t="s">
        <v>707</v>
      </c>
      <c r="C165" s="542">
        <f>D165+F165+S165+AF165</f>
        <v>9</v>
      </c>
      <c r="D165" s="542"/>
      <c r="E165" s="542"/>
      <c r="F165" s="542">
        <f t="shared" ref="F165:AF165" si="91">F166+F167</f>
        <v>4</v>
      </c>
      <c r="G165" s="542">
        <f t="shared" si="91"/>
        <v>4</v>
      </c>
      <c r="H165" s="542">
        <f t="shared" si="91"/>
        <v>0</v>
      </c>
      <c r="I165" s="542">
        <f t="shared" si="91"/>
        <v>0</v>
      </c>
      <c r="J165" s="542">
        <f t="shared" si="91"/>
        <v>0</v>
      </c>
      <c r="K165" s="542">
        <f t="shared" si="91"/>
        <v>0</v>
      </c>
      <c r="L165" s="542">
        <f t="shared" si="91"/>
        <v>0</v>
      </c>
      <c r="M165" s="542">
        <f t="shared" si="91"/>
        <v>0</v>
      </c>
      <c r="N165" s="542">
        <f t="shared" si="91"/>
        <v>0</v>
      </c>
      <c r="O165" s="542">
        <f t="shared" si="91"/>
        <v>0</v>
      </c>
      <c r="P165" s="542">
        <f t="shared" si="91"/>
        <v>0</v>
      </c>
      <c r="Q165" s="542">
        <f t="shared" si="91"/>
        <v>0</v>
      </c>
      <c r="R165" s="542"/>
      <c r="S165" s="542">
        <f t="shared" si="91"/>
        <v>5</v>
      </c>
      <c r="T165" s="542">
        <f t="shared" si="91"/>
        <v>0</v>
      </c>
      <c r="U165" s="542">
        <f t="shared" si="91"/>
        <v>0</v>
      </c>
      <c r="V165" s="542">
        <f t="shared" si="91"/>
        <v>4</v>
      </c>
      <c r="W165" s="542">
        <f t="shared" si="91"/>
        <v>0</v>
      </c>
      <c r="X165" s="542">
        <f t="shared" si="91"/>
        <v>1</v>
      </c>
      <c r="Y165" s="542">
        <f t="shared" si="91"/>
        <v>0</v>
      </c>
      <c r="Z165" s="542">
        <f t="shared" si="91"/>
        <v>0</v>
      </c>
      <c r="AA165" s="542">
        <f t="shared" si="91"/>
        <v>0</v>
      </c>
      <c r="AB165" s="542">
        <f t="shared" si="91"/>
        <v>0</v>
      </c>
      <c r="AC165" s="542">
        <f t="shared" si="91"/>
        <v>0</v>
      </c>
      <c r="AD165" s="542">
        <f t="shared" si="91"/>
        <v>0</v>
      </c>
      <c r="AE165" s="542">
        <f t="shared" si="91"/>
        <v>0</v>
      </c>
      <c r="AF165" s="542">
        <f t="shared" si="91"/>
        <v>0</v>
      </c>
      <c r="AG165" s="542"/>
      <c r="AH165" s="542">
        <f>AH166+AH167</f>
        <v>0</v>
      </c>
      <c r="AI165" s="542"/>
      <c r="AJ165" s="542"/>
    </row>
    <row r="166" spans="1:36" s="89" customFormat="1" ht="26.4" x14ac:dyDescent="0.25">
      <c r="A166" s="60"/>
      <c r="B166" s="550" t="s">
        <v>1013</v>
      </c>
      <c r="C166" s="542">
        <f>D166+F166+S166+AF166</f>
        <v>4</v>
      </c>
      <c r="D166" s="542"/>
      <c r="E166" s="544"/>
      <c r="F166" s="542">
        <f>G166+H166+I166+J166+K166+L166+M166+N166+O166+P166+Q166</f>
        <v>4</v>
      </c>
      <c r="G166" s="544">
        <v>4</v>
      </c>
      <c r="H166" s="544"/>
      <c r="I166" s="544"/>
      <c r="J166" s="544"/>
      <c r="K166" s="544"/>
      <c r="L166" s="544"/>
      <c r="M166" s="544"/>
      <c r="N166" s="544"/>
      <c r="O166" s="544"/>
      <c r="P166" s="544"/>
      <c r="Q166" s="544"/>
      <c r="R166" s="544"/>
      <c r="S166" s="542">
        <f>T166+U166+V166+W166+X166+Y166+Z166+AA166+AB166+AC166+AD166+AE166</f>
        <v>0</v>
      </c>
      <c r="T166" s="544"/>
      <c r="U166" s="544"/>
      <c r="V166" s="544"/>
      <c r="W166" s="544"/>
      <c r="X166" s="544"/>
      <c r="Y166" s="544"/>
      <c r="Z166" s="544"/>
      <c r="AA166" s="544"/>
      <c r="AB166" s="544"/>
      <c r="AC166" s="544"/>
      <c r="AD166" s="544"/>
      <c r="AE166" s="544"/>
      <c r="AF166" s="542">
        <f>AG166+AH166+AI166</f>
        <v>0</v>
      </c>
      <c r="AG166" s="544"/>
      <c r="AH166" s="544"/>
      <c r="AI166" s="544"/>
      <c r="AJ166" s="544"/>
    </row>
    <row r="167" spans="1:36" s="89" customFormat="1" ht="26.4" x14ac:dyDescent="0.25">
      <c r="A167" s="60"/>
      <c r="B167" s="550" t="s">
        <v>1014</v>
      </c>
      <c r="C167" s="542">
        <f>D167+F167+S167+AF167</f>
        <v>5</v>
      </c>
      <c r="D167" s="542"/>
      <c r="E167" s="544"/>
      <c r="F167" s="542">
        <f>G167+H167+I167+J167+K167+L167+M167+N167+O167+P167+Q167</f>
        <v>0</v>
      </c>
      <c r="G167" s="544"/>
      <c r="H167" s="544"/>
      <c r="I167" s="544"/>
      <c r="J167" s="544"/>
      <c r="K167" s="544"/>
      <c r="L167" s="544"/>
      <c r="M167" s="544"/>
      <c r="N167" s="544"/>
      <c r="O167" s="544"/>
      <c r="P167" s="544"/>
      <c r="Q167" s="544"/>
      <c r="R167" s="544"/>
      <c r="S167" s="542">
        <f>T167+U167+V167+W167+X167+Y167+Z167+AA167+AB167+AC167+AD167+AE167</f>
        <v>5</v>
      </c>
      <c r="T167" s="544"/>
      <c r="U167" s="544"/>
      <c r="V167" s="544">
        <v>4</v>
      </c>
      <c r="W167" s="544"/>
      <c r="X167" s="544">
        <v>1</v>
      </c>
      <c r="Y167" s="544"/>
      <c r="Z167" s="544"/>
      <c r="AA167" s="544"/>
      <c r="AB167" s="544"/>
      <c r="AC167" s="544"/>
      <c r="AD167" s="544"/>
      <c r="AE167" s="544"/>
      <c r="AF167" s="542">
        <f>AG167+AH167+AI167</f>
        <v>0</v>
      </c>
      <c r="AG167" s="544"/>
      <c r="AH167" s="544"/>
      <c r="AI167" s="544"/>
      <c r="AJ167" s="544"/>
    </row>
    <row r="168" spans="1:36" s="89" customFormat="1" ht="50.4" customHeight="1" x14ac:dyDescent="0.25">
      <c r="A168" s="83">
        <v>23</v>
      </c>
      <c r="B168" s="699" t="s">
        <v>1096</v>
      </c>
      <c r="C168" s="699"/>
      <c r="D168" s="699"/>
      <c r="E168" s="699"/>
      <c r="F168" s="699"/>
      <c r="G168" s="699"/>
      <c r="H168" s="699"/>
      <c r="I168" s="699"/>
      <c r="J168" s="699"/>
      <c r="K168" s="699"/>
      <c r="L168" s="699"/>
      <c r="M168" s="699"/>
      <c r="N168" s="699"/>
      <c r="O168" s="699"/>
      <c r="P168" s="699"/>
      <c r="Q168" s="699"/>
      <c r="R168" s="699"/>
      <c r="S168" s="699"/>
      <c r="T168" s="699"/>
      <c r="U168" s="699"/>
      <c r="V168" s="699"/>
      <c r="W168" s="699"/>
      <c r="X168" s="699"/>
      <c r="Y168" s="699"/>
      <c r="Z168" s="699"/>
      <c r="AA168" s="699"/>
      <c r="AB168" s="699"/>
      <c r="AC168" s="699"/>
      <c r="AD168" s="699"/>
      <c r="AE168" s="699"/>
      <c r="AF168" s="699"/>
      <c r="AG168" s="699"/>
      <c r="AH168" s="699"/>
      <c r="AI168" s="699"/>
      <c r="AJ168" s="699"/>
    </row>
    <row r="169" spans="1:36" s="116" customFormat="1" ht="13.2" x14ac:dyDescent="0.25">
      <c r="A169" s="68"/>
      <c r="B169" s="549" t="s">
        <v>707</v>
      </c>
      <c r="C169" s="542">
        <f>D169+F169+S169+AF169</f>
        <v>26</v>
      </c>
      <c r="D169" s="542"/>
      <c r="E169" s="542"/>
      <c r="F169" s="542">
        <f t="shared" ref="F169:AF169" si="92">F170+F171</f>
        <v>4</v>
      </c>
      <c r="G169" s="542">
        <f t="shared" si="92"/>
        <v>3</v>
      </c>
      <c r="H169" s="542">
        <f t="shared" si="92"/>
        <v>0</v>
      </c>
      <c r="I169" s="542">
        <f t="shared" si="92"/>
        <v>1</v>
      </c>
      <c r="J169" s="542">
        <f t="shared" si="92"/>
        <v>0</v>
      </c>
      <c r="K169" s="542">
        <f t="shared" si="92"/>
        <v>0</v>
      </c>
      <c r="L169" s="542">
        <f t="shared" si="92"/>
        <v>0</v>
      </c>
      <c r="M169" s="542">
        <f t="shared" si="92"/>
        <v>0</v>
      </c>
      <c r="N169" s="542">
        <f t="shared" si="92"/>
        <v>0</v>
      </c>
      <c r="O169" s="542">
        <f t="shared" si="92"/>
        <v>0</v>
      </c>
      <c r="P169" s="542">
        <f t="shared" si="92"/>
        <v>0</v>
      </c>
      <c r="Q169" s="542">
        <f t="shared" si="92"/>
        <v>0</v>
      </c>
      <c r="R169" s="542"/>
      <c r="S169" s="542">
        <f t="shared" si="92"/>
        <v>22</v>
      </c>
      <c r="T169" s="542">
        <f t="shared" si="92"/>
        <v>1</v>
      </c>
      <c r="U169" s="542">
        <f t="shared" si="92"/>
        <v>0</v>
      </c>
      <c r="V169" s="542">
        <f t="shared" si="92"/>
        <v>18</v>
      </c>
      <c r="W169" s="542">
        <f t="shared" si="92"/>
        <v>0</v>
      </c>
      <c r="X169" s="542">
        <f t="shared" si="92"/>
        <v>1</v>
      </c>
      <c r="Y169" s="542">
        <f t="shared" si="92"/>
        <v>2</v>
      </c>
      <c r="Z169" s="542">
        <f t="shared" si="92"/>
        <v>0</v>
      </c>
      <c r="AA169" s="542">
        <f t="shared" si="92"/>
        <v>0</v>
      </c>
      <c r="AB169" s="542">
        <f t="shared" si="92"/>
        <v>0</v>
      </c>
      <c r="AC169" s="542">
        <f t="shared" si="92"/>
        <v>0</v>
      </c>
      <c r="AD169" s="542">
        <f t="shared" si="92"/>
        <v>0</v>
      </c>
      <c r="AE169" s="542">
        <f t="shared" si="92"/>
        <v>0</v>
      </c>
      <c r="AF169" s="542">
        <f t="shared" si="92"/>
        <v>0</v>
      </c>
      <c r="AG169" s="542"/>
      <c r="AH169" s="542">
        <f>AH170+AH171</f>
        <v>0</v>
      </c>
      <c r="AI169" s="542"/>
      <c r="AJ169" s="542"/>
    </row>
    <row r="170" spans="1:36" s="89" customFormat="1" ht="26.4" x14ac:dyDescent="0.25">
      <c r="A170" s="60"/>
      <c r="B170" s="550" t="s">
        <v>1013</v>
      </c>
      <c r="C170" s="542">
        <f>D170+F170+S170+AF170</f>
        <v>4</v>
      </c>
      <c r="D170" s="542"/>
      <c r="E170" s="544"/>
      <c r="F170" s="542">
        <f>G170+H170+I170+J170+K170+L170+M170+N170+O170+P170+Q170</f>
        <v>4</v>
      </c>
      <c r="G170" s="544">
        <v>3</v>
      </c>
      <c r="H170" s="544"/>
      <c r="I170" s="544">
        <v>1</v>
      </c>
      <c r="J170" s="544"/>
      <c r="K170" s="544"/>
      <c r="L170" s="544"/>
      <c r="M170" s="544"/>
      <c r="N170" s="544"/>
      <c r="O170" s="544"/>
      <c r="P170" s="544"/>
      <c r="Q170" s="544"/>
      <c r="R170" s="544"/>
      <c r="S170" s="542">
        <f>T170+U170+V170+W170+X170+Y170+Z170+AA170+AB170+AC170+AD170+AE170</f>
        <v>0</v>
      </c>
      <c r="T170" s="544"/>
      <c r="U170" s="544"/>
      <c r="V170" s="544"/>
      <c r="W170" s="544"/>
      <c r="X170" s="544"/>
      <c r="Y170" s="544"/>
      <c r="Z170" s="544"/>
      <c r="AA170" s="544"/>
      <c r="AB170" s="544"/>
      <c r="AC170" s="544"/>
      <c r="AD170" s="544"/>
      <c r="AE170" s="544"/>
      <c r="AF170" s="542">
        <f>AG170+AH170+AI170</f>
        <v>0</v>
      </c>
      <c r="AG170" s="544"/>
      <c r="AH170" s="544"/>
      <c r="AI170" s="544"/>
      <c r="AJ170" s="544"/>
    </row>
    <row r="171" spans="1:36" s="89" customFormat="1" ht="26.4" x14ac:dyDescent="0.25">
      <c r="A171" s="60"/>
      <c r="B171" s="550" t="s">
        <v>1014</v>
      </c>
      <c r="C171" s="542">
        <f>D171+F171+S171+AF171</f>
        <v>22</v>
      </c>
      <c r="D171" s="542"/>
      <c r="E171" s="544"/>
      <c r="F171" s="542">
        <f>G171+H171+I171+J171+K171+L171+M171+N171+O171+P171+Q171</f>
        <v>0</v>
      </c>
      <c r="G171" s="544"/>
      <c r="H171" s="544"/>
      <c r="I171" s="544"/>
      <c r="J171" s="544"/>
      <c r="K171" s="544"/>
      <c r="L171" s="544"/>
      <c r="M171" s="544"/>
      <c r="N171" s="544"/>
      <c r="O171" s="544"/>
      <c r="P171" s="544"/>
      <c r="Q171" s="544"/>
      <c r="R171" s="544"/>
      <c r="S171" s="542">
        <f>T171+U171+V171+W171+X171+Y171+Z171+AA171+AB171+AC171+AD171+AE171</f>
        <v>22</v>
      </c>
      <c r="T171" s="544">
        <v>1</v>
      </c>
      <c r="U171" s="544"/>
      <c r="V171" s="544">
        <v>18</v>
      </c>
      <c r="W171" s="544"/>
      <c r="X171" s="544">
        <v>1</v>
      </c>
      <c r="Y171" s="544">
        <v>2</v>
      </c>
      <c r="Z171" s="544"/>
      <c r="AA171" s="544"/>
      <c r="AB171" s="544"/>
      <c r="AC171" s="544"/>
      <c r="AD171" s="544"/>
      <c r="AE171" s="544"/>
      <c r="AF171" s="542">
        <f>AG171+AH171+AI171</f>
        <v>0</v>
      </c>
      <c r="AG171" s="544"/>
      <c r="AH171" s="544"/>
      <c r="AI171" s="544"/>
      <c r="AJ171" s="544"/>
    </row>
    <row r="172" spans="1:36" s="89" customFormat="1" ht="63.6" customHeight="1" x14ac:dyDescent="0.25">
      <c r="A172" s="83">
        <v>24</v>
      </c>
      <c r="B172" s="699" t="s">
        <v>1097</v>
      </c>
      <c r="C172" s="699"/>
      <c r="D172" s="699"/>
      <c r="E172" s="699"/>
      <c r="F172" s="699"/>
      <c r="G172" s="699"/>
      <c r="H172" s="699"/>
      <c r="I172" s="699"/>
      <c r="J172" s="699"/>
      <c r="K172" s="699"/>
      <c r="L172" s="699"/>
      <c r="M172" s="699"/>
      <c r="N172" s="699"/>
      <c r="O172" s="699"/>
      <c r="P172" s="699"/>
      <c r="Q172" s="699"/>
      <c r="R172" s="699"/>
      <c r="S172" s="699"/>
      <c r="T172" s="699"/>
      <c r="U172" s="699"/>
      <c r="V172" s="699"/>
      <c r="W172" s="699"/>
      <c r="X172" s="699"/>
      <c r="Y172" s="699"/>
      <c r="Z172" s="699"/>
      <c r="AA172" s="699"/>
      <c r="AB172" s="699"/>
      <c r="AC172" s="699"/>
      <c r="AD172" s="699"/>
      <c r="AE172" s="699"/>
      <c r="AF172" s="699"/>
      <c r="AG172" s="699"/>
      <c r="AH172" s="699"/>
      <c r="AI172" s="699"/>
      <c r="AJ172" s="699"/>
    </row>
    <row r="173" spans="1:36" s="116" customFormat="1" ht="13.2" x14ac:dyDescent="0.25">
      <c r="A173" s="68"/>
      <c r="B173" s="549" t="s">
        <v>707</v>
      </c>
      <c r="C173" s="542">
        <f>D173+F173+S173+AF173</f>
        <v>12</v>
      </c>
      <c r="D173" s="542"/>
      <c r="E173" s="542"/>
      <c r="F173" s="542">
        <f t="shared" ref="F173:AF173" si="93">F174+F175</f>
        <v>8</v>
      </c>
      <c r="G173" s="542">
        <f t="shared" si="93"/>
        <v>3</v>
      </c>
      <c r="H173" s="542">
        <f t="shared" si="93"/>
        <v>0</v>
      </c>
      <c r="I173" s="542">
        <f t="shared" si="93"/>
        <v>1</v>
      </c>
      <c r="J173" s="542">
        <f t="shared" si="93"/>
        <v>0</v>
      </c>
      <c r="K173" s="542">
        <f t="shared" si="93"/>
        <v>0</v>
      </c>
      <c r="L173" s="542">
        <f t="shared" si="93"/>
        <v>0</v>
      </c>
      <c r="M173" s="542">
        <f t="shared" si="93"/>
        <v>0</v>
      </c>
      <c r="N173" s="542">
        <f t="shared" si="93"/>
        <v>0</v>
      </c>
      <c r="O173" s="542">
        <f t="shared" si="93"/>
        <v>0</v>
      </c>
      <c r="P173" s="542">
        <f t="shared" si="93"/>
        <v>0</v>
      </c>
      <c r="Q173" s="542">
        <f t="shared" si="93"/>
        <v>4</v>
      </c>
      <c r="R173" s="542"/>
      <c r="S173" s="542">
        <f t="shared" si="93"/>
        <v>4</v>
      </c>
      <c r="T173" s="542">
        <f t="shared" si="93"/>
        <v>0</v>
      </c>
      <c r="U173" s="542">
        <f t="shared" si="93"/>
        <v>0</v>
      </c>
      <c r="V173" s="542">
        <f t="shared" si="93"/>
        <v>2</v>
      </c>
      <c r="W173" s="542">
        <f t="shared" si="93"/>
        <v>0</v>
      </c>
      <c r="X173" s="542">
        <f t="shared" si="93"/>
        <v>0</v>
      </c>
      <c r="Y173" s="542">
        <f t="shared" si="93"/>
        <v>2</v>
      </c>
      <c r="Z173" s="542">
        <f t="shared" si="93"/>
        <v>0</v>
      </c>
      <c r="AA173" s="542">
        <f t="shared" si="93"/>
        <v>0</v>
      </c>
      <c r="AB173" s="542">
        <f t="shared" si="93"/>
        <v>0</v>
      </c>
      <c r="AC173" s="542">
        <f t="shared" si="93"/>
        <v>0</v>
      </c>
      <c r="AD173" s="542">
        <f t="shared" si="93"/>
        <v>0</v>
      </c>
      <c r="AE173" s="542">
        <f t="shared" si="93"/>
        <v>0</v>
      </c>
      <c r="AF173" s="542">
        <f t="shared" si="93"/>
        <v>0</v>
      </c>
      <c r="AG173" s="542"/>
      <c r="AH173" s="542">
        <f>AH174+AH175</f>
        <v>0</v>
      </c>
      <c r="AI173" s="542"/>
      <c r="AJ173" s="542"/>
    </row>
    <row r="174" spans="1:36" s="89" customFormat="1" ht="26.4" x14ac:dyDescent="0.25">
      <c r="A174" s="60"/>
      <c r="B174" s="550" t="s">
        <v>1013</v>
      </c>
      <c r="C174" s="542">
        <f>D174+F174+S174+AF174</f>
        <v>6</v>
      </c>
      <c r="D174" s="542"/>
      <c r="E174" s="544"/>
      <c r="F174" s="542">
        <f>G174+H174+I174+J174+K174+L174+M174+N174+O174+P174+Q174</f>
        <v>6</v>
      </c>
      <c r="G174" s="544">
        <v>3</v>
      </c>
      <c r="H174" s="544"/>
      <c r="I174" s="544">
        <v>1</v>
      </c>
      <c r="J174" s="544"/>
      <c r="K174" s="544"/>
      <c r="L174" s="544"/>
      <c r="M174" s="544"/>
      <c r="N174" s="544"/>
      <c r="O174" s="544"/>
      <c r="P174" s="544"/>
      <c r="Q174" s="544">
        <v>2</v>
      </c>
      <c r="R174" s="544"/>
      <c r="S174" s="542">
        <f>T174+U174+V174+W174+X174+Y174+Z174+AA174+AB174+AC174+AD174+AE174</f>
        <v>0</v>
      </c>
      <c r="T174" s="544"/>
      <c r="U174" s="544"/>
      <c r="V174" s="544"/>
      <c r="W174" s="544"/>
      <c r="X174" s="544"/>
      <c r="Y174" s="544"/>
      <c r="Z174" s="544"/>
      <c r="AA174" s="544"/>
      <c r="AB174" s="544"/>
      <c r="AC174" s="544"/>
      <c r="AD174" s="544"/>
      <c r="AE174" s="544"/>
      <c r="AF174" s="542">
        <f>AG174+AH174+AI174</f>
        <v>0</v>
      </c>
      <c r="AG174" s="544"/>
      <c r="AH174" s="544"/>
      <c r="AI174" s="544"/>
      <c r="AJ174" s="544"/>
    </row>
    <row r="175" spans="1:36" s="89" customFormat="1" ht="26.4" x14ac:dyDescent="0.25">
      <c r="A175" s="60"/>
      <c r="B175" s="550" t="s">
        <v>1014</v>
      </c>
      <c r="C175" s="542">
        <f>D175+F175+S175+AF175</f>
        <v>6</v>
      </c>
      <c r="D175" s="542"/>
      <c r="E175" s="544"/>
      <c r="F175" s="542">
        <f>G175+H175+I175+J175+K175+L175+M175+N175+O175+P175+Q175</f>
        <v>2</v>
      </c>
      <c r="G175" s="544"/>
      <c r="H175" s="544"/>
      <c r="I175" s="544"/>
      <c r="J175" s="544"/>
      <c r="K175" s="544"/>
      <c r="L175" s="544"/>
      <c r="M175" s="544"/>
      <c r="N175" s="544"/>
      <c r="O175" s="544"/>
      <c r="P175" s="544"/>
      <c r="Q175" s="544">
        <v>2</v>
      </c>
      <c r="R175" s="544"/>
      <c r="S175" s="542">
        <f>T175+U175+V175+W175+X175+Y175+Z175+AA175+AB175+AC175+AD175+AE175</f>
        <v>4</v>
      </c>
      <c r="T175" s="544"/>
      <c r="U175" s="544"/>
      <c r="V175" s="544">
        <v>2</v>
      </c>
      <c r="W175" s="544"/>
      <c r="X175" s="544"/>
      <c r="Y175" s="544">
        <v>2</v>
      </c>
      <c r="Z175" s="544"/>
      <c r="AA175" s="544"/>
      <c r="AB175" s="544"/>
      <c r="AC175" s="544"/>
      <c r="AD175" s="544"/>
      <c r="AE175" s="544"/>
      <c r="AF175" s="542">
        <f>AG175+AH175+AI175</f>
        <v>0</v>
      </c>
      <c r="AG175" s="544"/>
      <c r="AH175" s="544"/>
      <c r="AI175" s="544"/>
      <c r="AJ175" s="544"/>
    </row>
    <row r="176" spans="1:36" s="89" customFormat="1" ht="50.4" customHeight="1" x14ac:dyDescent="0.25">
      <c r="A176" s="83">
        <v>25</v>
      </c>
      <c r="B176" s="699" t="s">
        <v>1098</v>
      </c>
      <c r="C176" s="699"/>
      <c r="D176" s="699"/>
      <c r="E176" s="699"/>
      <c r="F176" s="699"/>
      <c r="G176" s="699"/>
      <c r="H176" s="699"/>
      <c r="I176" s="699"/>
      <c r="J176" s="699"/>
      <c r="K176" s="699"/>
      <c r="L176" s="699"/>
      <c r="M176" s="699"/>
      <c r="N176" s="699"/>
      <c r="O176" s="699"/>
      <c r="P176" s="699"/>
      <c r="Q176" s="699"/>
      <c r="R176" s="699"/>
      <c r="S176" s="699"/>
      <c r="T176" s="699"/>
      <c r="U176" s="699"/>
      <c r="V176" s="699"/>
      <c r="W176" s="699"/>
      <c r="X176" s="699"/>
      <c r="Y176" s="699"/>
      <c r="Z176" s="699"/>
      <c r="AA176" s="699"/>
      <c r="AB176" s="699"/>
      <c r="AC176" s="699"/>
      <c r="AD176" s="699"/>
      <c r="AE176" s="699"/>
      <c r="AF176" s="699"/>
      <c r="AG176" s="699"/>
      <c r="AH176" s="699"/>
      <c r="AI176" s="699"/>
      <c r="AJ176" s="699"/>
    </row>
    <row r="177" spans="1:36" s="116" customFormat="1" ht="13.2" x14ac:dyDescent="0.25">
      <c r="A177" s="68"/>
      <c r="B177" s="549" t="s">
        <v>707</v>
      </c>
      <c r="C177" s="542">
        <f>D177+F177+S177+AF177</f>
        <v>8</v>
      </c>
      <c r="D177" s="542"/>
      <c r="E177" s="542"/>
      <c r="F177" s="542">
        <f t="shared" ref="F177:AF177" si="94">F178+F179</f>
        <v>4</v>
      </c>
      <c r="G177" s="542">
        <f t="shared" si="94"/>
        <v>1</v>
      </c>
      <c r="H177" s="542">
        <f t="shared" si="94"/>
        <v>0</v>
      </c>
      <c r="I177" s="542">
        <f t="shared" si="94"/>
        <v>0</v>
      </c>
      <c r="J177" s="542">
        <f t="shared" si="94"/>
        <v>0</v>
      </c>
      <c r="K177" s="542">
        <f t="shared" si="94"/>
        <v>1</v>
      </c>
      <c r="L177" s="542">
        <f t="shared" si="94"/>
        <v>0</v>
      </c>
      <c r="M177" s="542">
        <f t="shared" si="94"/>
        <v>0</v>
      </c>
      <c r="N177" s="542">
        <f t="shared" si="94"/>
        <v>1</v>
      </c>
      <c r="O177" s="542">
        <f t="shared" si="94"/>
        <v>0</v>
      </c>
      <c r="P177" s="542">
        <f t="shared" si="94"/>
        <v>0</v>
      </c>
      <c r="Q177" s="542">
        <f t="shared" si="94"/>
        <v>1</v>
      </c>
      <c r="R177" s="542"/>
      <c r="S177" s="542">
        <f t="shared" si="94"/>
        <v>4</v>
      </c>
      <c r="T177" s="542">
        <f t="shared" si="94"/>
        <v>2</v>
      </c>
      <c r="U177" s="542">
        <f t="shared" si="94"/>
        <v>0</v>
      </c>
      <c r="V177" s="542">
        <f t="shared" si="94"/>
        <v>0</v>
      </c>
      <c r="W177" s="542">
        <f t="shared" si="94"/>
        <v>0</v>
      </c>
      <c r="X177" s="542">
        <f t="shared" si="94"/>
        <v>0</v>
      </c>
      <c r="Y177" s="542">
        <f t="shared" si="94"/>
        <v>2</v>
      </c>
      <c r="Z177" s="542">
        <f t="shared" si="94"/>
        <v>0</v>
      </c>
      <c r="AA177" s="542">
        <f t="shared" si="94"/>
        <v>0</v>
      </c>
      <c r="AB177" s="542">
        <f t="shared" si="94"/>
        <v>0</v>
      </c>
      <c r="AC177" s="542">
        <f t="shared" si="94"/>
        <v>0</v>
      </c>
      <c r="AD177" s="542">
        <f t="shared" si="94"/>
        <v>0</v>
      </c>
      <c r="AE177" s="542">
        <f t="shared" si="94"/>
        <v>0</v>
      </c>
      <c r="AF177" s="542">
        <f t="shared" si="94"/>
        <v>0</v>
      </c>
      <c r="AG177" s="542"/>
      <c r="AH177" s="542">
        <f>AH178+AH179</f>
        <v>0</v>
      </c>
      <c r="AI177" s="542"/>
      <c r="AJ177" s="542"/>
    </row>
    <row r="178" spans="1:36" s="89" customFormat="1" ht="26.4" x14ac:dyDescent="0.25">
      <c r="A178" s="60"/>
      <c r="B178" s="550" t="s">
        <v>1013</v>
      </c>
      <c r="C178" s="542">
        <f>D178+F178+S178+AF178</f>
        <v>4</v>
      </c>
      <c r="D178" s="542"/>
      <c r="E178" s="544"/>
      <c r="F178" s="542">
        <f>G178+H178+I178+J178+K178+L178+M178+N178+O178+P178+Q178</f>
        <v>4</v>
      </c>
      <c r="G178" s="544">
        <v>1</v>
      </c>
      <c r="H178" s="544"/>
      <c r="I178" s="544"/>
      <c r="J178" s="544"/>
      <c r="K178" s="544">
        <v>1</v>
      </c>
      <c r="L178" s="544"/>
      <c r="M178" s="544"/>
      <c r="N178" s="544">
        <v>1</v>
      </c>
      <c r="O178" s="544"/>
      <c r="P178" s="544"/>
      <c r="Q178" s="544">
        <v>1</v>
      </c>
      <c r="R178" s="544"/>
      <c r="S178" s="542">
        <f>T178+U178+V178+W178+X178+Y178+Z178+AA178+AB178+AC178+AD178+AE178</f>
        <v>0</v>
      </c>
      <c r="T178" s="544"/>
      <c r="U178" s="544"/>
      <c r="V178" s="544"/>
      <c r="W178" s="544"/>
      <c r="X178" s="544"/>
      <c r="Y178" s="544"/>
      <c r="Z178" s="544"/>
      <c r="AA178" s="544"/>
      <c r="AB178" s="544"/>
      <c r="AC178" s="544"/>
      <c r="AD178" s="544"/>
      <c r="AE178" s="544"/>
      <c r="AF178" s="542">
        <f>AG178+AH178+AI178</f>
        <v>0</v>
      </c>
      <c r="AG178" s="544"/>
      <c r="AH178" s="544"/>
      <c r="AI178" s="544"/>
      <c r="AJ178" s="544"/>
    </row>
    <row r="179" spans="1:36" s="89" customFormat="1" ht="26.4" x14ac:dyDescent="0.25">
      <c r="A179" s="60"/>
      <c r="B179" s="550" t="s">
        <v>1014</v>
      </c>
      <c r="C179" s="542">
        <f>D179+F179+S179+AF179</f>
        <v>4</v>
      </c>
      <c r="D179" s="542"/>
      <c r="E179" s="544"/>
      <c r="F179" s="542">
        <f>G179+H179+I179+J179+K179+L179+M179+N179+O179+P179+Q179</f>
        <v>0</v>
      </c>
      <c r="G179" s="544"/>
      <c r="H179" s="544"/>
      <c r="I179" s="544"/>
      <c r="J179" s="544"/>
      <c r="K179" s="544"/>
      <c r="L179" s="544"/>
      <c r="M179" s="544"/>
      <c r="N179" s="544"/>
      <c r="O179" s="544"/>
      <c r="P179" s="544"/>
      <c r="Q179" s="544"/>
      <c r="R179" s="544"/>
      <c r="S179" s="542">
        <f>T179+U179+V179+W179+X179+Y179+Z179+AA179+AB179+AC179+AD179+AE179</f>
        <v>4</v>
      </c>
      <c r="T179" s="544">
        <v>2</v>
      </c>
      <c r="U179" s="544"/>
      <c r="V179" s="544"/>
      <c r="W179" s="544"/>
      <c r="X179" s="544"/>
      <c r="Y179" s="544">
        <v>2</v>
      </c>
      <c r="Z179" s="544"/>
      <c r="AA179" s="544"/>
      <c r="AB179" s="544"/>
      <c r="AC179" s="544"/>
      <c r="AD179" s="544"/>
      <c r="AE179" s="544"/>
      <c r="AF179" s="542">
        <f>AG179+AH179+AI179</f>
        <v>0</v>
      </c>
      <c r="AG179" s="544"/>
      <c r="AH179" s="544"/>
      <c r="AI179" s="544"/>
      <c r="AJ179" s="544"/>
    </row>
    <row r="180" spans="1:36" s="89" customFormat="1" ht="54.6" customHeight="1" x14ac:dyDescent="0.25">
      <c r="A180" s="83">
        <v>26</v>
      </c>
      <c r="B180" s="702" t="s">
        <v>1099</v>
      </c>
      <c r="C180" s="702"/>
      <c r="D180" s="702"/>
      <c r="E180" s="702"/>
      <c r="F180" s="702"/>
      <c r="G180" s="702"/>
      <c r="H180" s="702"/>
      <c r="I180" s="702"/>
      <c r="J180" s="702"/>
      <c r="K180" s="702"/>
      <c r="L180" s="702"/>
      <c r="M180" s="702"/>
      <c r="N180" s="702"/>
      <c r="O180" s="702"/>
      <c r="P180" s="702"/>
      <c r="Q180" s="702"/>
      <c r="R180" s="702"/>
      <c r="S180" s="702"/>
      <c r="T180" s="702"/>
      <c r="U180" s="702"/>
      <c r="V180" s="702"/>
      <c r="W180" s="702"/>
      <c r="X180" s="702"/>
      <c r="Y180" s="702"/>
      <c r="Z180" s="702"/>
      <c r="AA180" s="702"/>
      <c r="AB180" s="702"/>
      <c r="AC180" s="702"/>
      <c r="AD180" s="702"/>
      <c r="AE180" s="702"/>
      <c r="AF180" s="702"/>
      <c r="AG180" s="702"/>
      <c r="AH180" s="702"/>
      <c r="AI180" s="702"/>
      <c r="AJ180" s="702"/>
    </row>
    <row r="181" spans="1:36" s="116" customFormat="1" ht="13.2" x14ac:dyDescent="0.25">
      <c r="A181" s="68"/>
      <c r="B181" s="549" t="s">
        <v>707</v>
      </c>
      <c r="C181" s="542">
        <f>D181+F181+S181+AF181</f>
        <v>12</v>
      </c>
      <c r="D181" s="542"/>
      <c r="E181" s="542"/>
      <c r="F181" s="542">
        <f t="shared" ref="F181:AF181" si="95">F182+F183</f>
        <v>3</v>
      </c>
      <c r="G181" s="542">
        <f t="shared" si="95"/>
        <v>0</v>
      </c>
      <c r="H181" s="542">
        <f t="shared" si="95"/>
        <v>0</v>
      </c>
      <c r="I181" s="542">
        <f t="shared" si="95"/>
        <v>0</v>
      </c>
      <c r="J181" s="542">
        <f t="shared" si="95"/>
        <v>0</v>
      </c>
      <c r="K181" s="542">
        <f t="shared" si="95"/>
        <v>1</v>
      </c>
      <c r="L181" s="542">
        <f t="shared" si="95"/>
        <v>0</v>
      </c>
      <c r="M181" s="542">
        <f t="shared" si="95"/>
        <v>0</v>
      </c>
      <c r="N181" s="542">
        <f t="shared" si="95"/>
        <v>0</v>
      </c>
      <c r="O181" s="542">
        <f t="shared" si="95"/>
        <v>0</v>
      </c>
      <c r="P181" s="542">
        <f t="shared" si="95"/>
        <v>1</v>
      </c>
      <c r="Q181" s="542">
        <f t="shared" si="95"/>
        <v>1</v>
      </c>
      <c r="R181" s="542"/>
      <c r="S181" s="542">
        <f t="shared" si="95"/>
        <v>9</v>
      </c>
      <c r="T181" s="542">
        <f t="shared" si="95"/>
        <v>0</v>
      </c>
      <c r="U181" s="542">
        <f t="shared" si="95"/>
        <v>0</v>
      </c>
      <c r="V181" s="542">
        <f t="shared" si="95"/>
        <v>6</v>
      </c>
      <c r="W181" s="542">
        <f t="shared" si="95"/>
        <v>0</v>
      </c>
      <c r="X181" s="542">
        <f t="shared" si="95"/>
        <v>1</v>
      </c>
      <c r="Y181" s="542">
        <f t="shared" si="95"/>
        <v>2</v>
      </c>
      <c r="Z181" s="542">
        <f t="shared" si="95"/>
        <v>0</v>
      </c>
      <c r="AA181" s="542">
        <f t="shared" si="95"/>
        <v>0</v>
      </c>
      <c r="AB181" s="542">
        <f t="shared" si="95"/>
        <v>0</v>
      </c>
      <c r="AC181" s="542">
        <f t="shared" si="95"/>
        <v>0</v>
      </c>
      <c r="AD181" s="542">
        <f t="shared" si="95"/>
        <v>0</v>
      </c>
      <c r="AE181" s="542">
        <f t="shared" si="95"/>
        <v>0</v>
      </c>
      <c r="AF181" s="542">
        <f t="shared" si="95"/>
        <v>0</v>
      </c>
      <c r="AG181" s="542"/>
      <c r="AH181" s="542">
        <f>AH182+AH183</f>
        <v>0</v>
      </c>
      <c r="AI181" s="542"/>
      <c r="AJ181" s="542"/>
    </row>
    <row r="182" spans="1:36" s="89" customFormat="1" ht="26.4" x14ac:dyDescent="0.25">
      <c r="A182" s="60"/>
      <c r="B182" s="550" t="s">
        <v>1013</v>
      </c>
      <c r="C182" s="542">
        <f>D182+F182+S182+AF182</f>
        <v>3</v>
      </c>
      <c r="D182" s="542"/>
      <c r="E182" s="544"/>
      <c r="F182" s="542">
        <f>G182+H182+I182+J182+K182+L182+M182+N182+O182+P182+Q182</f>
        <v>3</v>
      </c>
      <c r="G182" s="544"/>
      <c r="H182" s="544"/>
      <c r="I182" s="544"/>
      <c r="J182" s="544"/>
      <c r="K182" s="544">
        <v>1</v>
      </c>
      <c r="L182" s="544"/>
      <c r="M182" s="544"/>
      <c r="N182" s="544"/>
      <c r="O182" s="544"/>
      <c r="P182" s="544">
        <v>1</v>
      </c>
      <c r="Q182" s="544">
        <v>1</v>
      </c>
      <c r="R182" s="544"/>
      <c r="S182" s="542">
        <f>T182+U182+V182+W182+X182+Y182+Z182+AA182+AB182+AC182+AD182+AE182</f>
        <v>0</v>
      </c>
      <c r="T182" s="544"/>
      <c r="U182" s="544"/>
      <c r="V182" s="544"/>
      <c r="W182" s="544"/>
      <c r="X182" s="544"/>
      <c r="Y182" s="544"/>
      <c r="Z182" s="544"/>
      <c r="AA182" s="544"/>
      <c r="AB182" s="544"/>
      <c r="AC182" s="544"/>
      <c r="AD182" s="544"/>
      <c r="AE182" s="544"/>
      <c r="AF182" s="542">
        <f>AG182+AH182+AI182</f>
        <v>0</v>
      </c>
      <c r="AG182" s="544"/>
      <c r="AH182" s="544"/>
      <c r="AI182" s="544"/>
      <c r="AJ182" s="544"/>
    </row>
    <row r="183" spans="1:36" s="89" customFormat="1" ht="26.4" x14ac:dyDescent="0.25">
      <c r="A183" s="60"/>
      <c r="B183" s="550" t="s">
        <v>1014</v>
      </c>
      <c r="C183" s="542">
        <f>D183+F183+S183+AF183</f>
        <v>9</v>
      </c>
      <c r="D183" s="542"/>
      <c r="E183" s="544"/>
      <c r="F183" s="542">
        <f>G183+H183+I183+J183+K183+L183+M183+N183+O183+P183+Q183</f>
        <v>0</v>
      </c>
      <c r="G183" s="544"/>
      <c r="H183" s="544"/>
      <c r="I183" s="544"/>
      <c r="J183" s="544"/>
      <c r="K183" s="544"/>
      <c r="L183" s="544"/>
      <c r="M183" s="544"/>
      <c r="N183" s="544"/>
      <c r="O183" s="544"/>
      <c r="P183" s="544"/>
      <c r="Q183" s="544"/>
      <c r="R183" s="544"/>
      <c r="S183" s="542">
        <f>T183+U183+V183+W183+X183+Y183+Z183+AA183+AB183+AC183+AD183+AE183</f>
        <v>9</v>
      </c>
      <c r="T183" s="544"/>
      <c r="U183" s="544"/>
      <c r="V183" s="544">
        <v>6</v>
      </c>
      <c r="W183" s="544"/>
      <c r="X183" s="544">
        <v>1</v>
      </c>
      <c r="Y183" s="544">
        <v>2</v>
      </c>
      <c r="Z183" s="544"/>
      <c r="AA183" s="544"/>
      <c r="AB183" s="544"/>
      <c r="AC183" s="544"/>
      <c r="AD183" s="544"/>
      <c r="AE183" s="544"/>
      <c r="AF183" s="542">
        <f>AG183+AH183+AI183</f>
        <v>0</v>
      </c>
      <c r="AG183" s="544"/>
      <c r="AH183" s="544"/>
      <c r="AI183" s="544"/>
      <c r="AJ183" s="544"/>
    </row>
    <row r="184" spans="1:36" s="89" customFormat="1" ht="26.4" x14ac:dyDescent="0.25">
      <c r="A184" s="564" t="s">
        <v>1038</v>
      </c>
      <c r="B184" s="573" t="s">
        <v>922</v>
      </c>
      <c r="C184" s="566"/>
      <c r="D184" s="566"/>
      <c r="E184" s="566"/>
      <c r="F184" s="566"/>
      <c r="G184" s="566"/>
      <c r="H184" s="566"/>
      <c r="I184" s="566"/>
      <c r="J184" s="566"/>
      <c r="K184" s="566"/>
      <c r="L184" s="566"/>
      <c r="M184" s="566"/>
      <c r="N184" s="566"/>
      <c r="O184" s="566"/>
      <c r="P184" s="566"/>
      <c r="Q184" s="566"/>
      <c r="R184" s="566"/>
      <c r="S184" s="566"/>
      <c r="T184" s="566"/>
      <c r="U184" s="566"/>
      <c r="V184" s="566"/>
      <c r="W184" s="566"/>
      <c r="X184" s="566"/>
      <c r="Y184" s="566"/>
      <c r="Z184" s="566"/>
      <c r="AA184" s="566"/>
      <c r="AB184" s="566"/>
      <c r="AC184" s="566"/>
      <c r="AD184" s="566"/>
      <c r="AE184" s="566"/>
      <c r="AF184" s="566"/>
      <c r="AG184" s="566"/>
      <c r="AH184" s="566"/>
      <c r="AI184" s="566"/>
      <c r="AJ184" s="566"/>
    </row>
    <row r="185" spans="1:36" s="116" customFormat="1" ht="13.2" x14ac:dyDescent="0.25">
      <c r="A185" s="558"/>
      <c r="B185" s="559" t="s">
        <v>1037</v>
      </c>
      <c r="C185" s="560">
        <f>D185+F185+S185+AF185</f>
        <v>79</v>
      </c>
      <c r="D185" s="560">
        <f t="shared" ref="D185" si="96">D186+D187</f>
        <v>2</v>
      </c>
      <c r="E185" s="560">
        <f t="shared" ref="E185:R185" si="97">E186+E187</f>
        <v>2</v>
      </c>
      <c r="F185" s="560">
        <f t="shared" ref="F185" si="98">F186+F187</f>
        <v>36</v>
      </c>
      <c r="G185" s="560">
        <f t="shared" si="97"/>
        <v>1</v>
      </c>
      <c r="H185" s="560">
        <f t="shared" si="97"/>
        <v>0</v>
      </c>
      <c r="I185" s="560">
        <f t="shared" si="97"/>
        <v>0</v>
      </c>
      <c r="J185" s="560">
        <f t="shared" si="97"/>
        <v>0</v>
      </c>
      <c r="K185" s="560">
        <f t="shared" si="97"/>
        <v>0</v>
      </c>
      <c r="L185" s="560">
        <f t="shared" si="97"/>
        <v>0</v>
      </c>
      <c r="M185" s="560">
        <f t="shared" si="97"/>
        <v>0</v>
      </c>
      <c r="N185" s="560">
        <f t="shared" si="97"/>
        <v>0</v>
      </c>
      <c r="O185" s="560">
        <f t="shared" si="97"/>
        <v>13</v>
      </c>
      <c r="P185" s="560">
        <f t="shared" si="97"/>
        <v>20</v>
      </c>
      <c r="Q185" s="560">
        <f t="shared" si="97"/>
        <v>0</v>
      </c>
      <c r="R185" s="560">
        <f t="shared" si="97"/>
        <v>2</v>
      </c>
      <c r="S185" s="560">
        <f t="shared" ref="S185" si="99">S186+S187</f>
        <v>40</v>
      </c>
      <c r="T185" s="560">
        <f t="shared" ref="T185" si="100">T186+T187</f>
        <v>2</v>
      </c>
      <c r="U185" s="560">
        <f t="shared" ref="U185" si="101">U186+U187</f>
        <v>0</v>
      </c>
      <c r="V185" s="560">
        <f t="shared" ref="V185" si="102">V186+V187</f>
        <v>12</v>
      </c>
      <c r="W185" s="560">
        <f t="shared" ref="W185" si="103">W186+W187</f>
        <v>0</v>
      </c>
      <c r="X185" s="560">
        <f t="shared" ref="X185" si="104">X186+X187</f>
        <v>0</v>
      </c>
      <c r="Y185" s="560">
        <f t="shared" ref="Y185" si="105">Y186+Y187</f>
        <v>0</v>
      </c>
      <c r="Z185" s="560">
        <f t="shared" ref="Z185" si="106">Z186+Z187</f>
        <v>18</v>
      </c>
      <c r="AA185" s="560">
        <f t="shared" ref="AA185" si="107">AA186+AA187</f>
        <v>0</v>
      </c>
      <c r="AB185" s="560">
        <f t="shared" ref="AB185" si="108">AB186+AB187</f>
        <v>7</v>
      </c>
      <c r="AC185" s="560">
        <f t="shared" ref="AC185" si="109">AC186+AC187</f>
        <v>0</v>
      </c>
      <c r="AD185" s="560">
        <f t="shared" ref="AD185" si="110">AD186+AD187</f>
        <v>1</v>
      </c>
      <c r="AE185" s="560">
        <f t="shared" ref="AE185" si="111">AE186+AE187</f>
        <v>0</v>
      </c>
      <c r="AF185" s="560">
        <f t="shared" ref="AF185" si="112">AF186+AF187</f>
        <v>1</v>
      </c>
      <c r="AG185" s="560">
        <f>AG186+AG187</f>
        <v>0</v>
      </c>
      <c r="AH185" s="560">
        <f>AH186+AH187</f>
        <v>1</v>
      </c>
      <c r="AI185" s="560">
        <f>AI186+AI187</f>
        <v>0</v>
      </c>
      <c r="AJ185" s="560"/>
    </row>
    <row r="186" spans="1:36" s="89" customFormat="1" ht="26.4" x14ac:dyDescent="0.25">
      <c r="A186" s="561"/>
      <c r="B186" s="562" t="s">
        <v>1013</v>
      </c>
      <c r="C186" s="560">
        <f>D186+F186+S186+AF186</f>
        <v>16</v>
      </c>
      <c r="D186" s="560">
        <f>E186</f>
        <v>0</v>
      </c>
      <c r="E186" s="563">
        <f>E190+E194+E198+E202+E206</f>
        <v>0</v>
      </c>
      <c r="F186" s="560">
        <f>G186+H186+I186+J186+K186+L186+M186+N186+O186+P186+Q186+R186</f>
        <v>15</v>
      </c>
      <c r="G186" s="563">
        <f>G190+G194+G198+G202+G206</f>
        <v>1</v>
      </c>
      <c r="H186" s="563">
        <f t="shared" ref="H186:R187" si="113">H190+H194+H198+H202+H206</f>
        <v>0</v>
      </c>
      <c r="I186" s="563">
        <f t="shared" si="113"/>
        <v>0</v>
      </c>
      <c r="J186" s="563">
        <f t="shared" si="113"/>
        <v>0</v>
      </c>
      <c r="K186" s="563">
        <f t="shared" si="113"/>
        <v>0</v>
      </c>
      <c r="L186" s="563">
        <f t="shared" si="113"/>
        <v>0</v>
      </c>
      <c r="M186" s="563">
        <f t="shared" si="113"/>
        <v>0</v>
      </c>
      <c r="N186" s="563">
        <f t="shared" si="113"/>
        <v>0</v>
      </c>
      <c r="O186" s="563">
        <f t="shared" si="113"/>
        <v>6</v>
      </c>
      <c r="P186" s="563">
        <f t="shared" si="113"/>
        <v>8</v>
      </c>
      <c r="Q186" s="563">
        <f t="shared" si="113"/>
        <v>0</v>
      </c>
      <c r="R186" s="563">
        <f t="shared" si="113"/>
        <v>0</v>
      </c>
      <c r="S186" s="560">
        <f>T186+U186+V186+W186+X186+Y186+Z186+AA186+AB186+AC186+AD186+AE186</f>
        <v>1</v>
      </c>
      <c r="T186" s="563">
        <f t="shared" ref="T186:AE186" si="114">T190+T194+T198+T202+T206</f>
        <v>0</v>
      </c>
      <c r="U186" s="563">
        <f t="shared" si="114"/>
        <v>0</v>
      </c>
      <c r="V186" s="563">
        <f t="shared" si="114"/>
        <v>1</v>
      </c>
      <c r="W186" s="563">
        <f t="shared" si="114"/>
        <v>0</v>
      </c>
      <c r="X186" s="563">
        <f t="shared" si="114"/>
        <v>0</v>
      </c>
      <c r="Y186" s="563">
        <f t="shared" si="114"/>
        <v>0</v>
      </c>
      <c r="Z186" s="563">
        <f t="shared" si="114"/>
        <v>0</v>
      </c>
      <c r="AA186" s="563">
        <f t="shared" si="114"/>
        <v>0</v>
      </c>
      <c r="AB186" s="563">
        <f t="shared" si="114"/>
        <v>0</v>
      </c>
      <c r="AC186" s="563">
        <f t="shared" si="114"/>
        <v>0</v>
      </c>
      <c r="AD186" s="563">
        <f t="shared" si="114"/>
        <v>0</v>
      </c>
      <c r="AE186" s="563">
        <f t="shared" si="114"/>
        <v>0</v>
      </c>
      <c r="AF186" s="560">
        <f>AG186+AH186+AI186</f>
        <v>0</v>
      </c>
      <c r="AG186" s="563">
        <f t="shared" ref="AG186:AI186" si="115">AG190+AG194+AG198+AG202+AG206</f>
        <v>0</v>
      </c>
      <c r="AH186" s="563">
        <f t="shared" si="115"/>
        <v>0</v>
      </c>
      <c r="AI186" s="563">
        <f t="shared" si="115"/>
        <v>0</v>
      </c>
      <c r="AJ186" s="563"/>
    </row>
    <row r="187" spans="1:36" s="89" customFormat="1" ht="26.4" x14ac:dyDescent="0.25">
      <c r="A187" s="561"/>
      <c r="B187" s="562" t="s">
        <v>1014</v>
      </c>
      <c r="C187" s="560">
        <f>D187+F187+S187+AF187</f>
        <v>63</v>
      </c>
      <c r="D187" s="560">
        <f>E187</f>
        <v>2</v>
      </c>
      <c r="E187" s="563">
        <f>E191+E195+E199+E203+E207</f>
        <v>2</v>
      </c>
      <c r="F187" s="560">
        <f>G187+H187+I187+J187+K187+L187+M187+N187+O187+P187+Q187+R187</f>
        <v>21</v>
      </c>
      <c r="G187" s="563">
        <f>G191+G195+G199+G203+G207</f>
        <v>0</v>
      </c>
      <c r="H187" s="563">
        <f t="shared" si="113"/>
        <v>0</v>
      </c>
      <c r="I187" s="563">
        <f t="shared" si="113"/>
        <v>0</v>
      </c>
      <c r="J187" s="563">
        <f t="shared" si="113"/>
        <v>0</v>
      </c>
      <c r="K187" s="563">
        <f t="shared" si="113"/>
        <v>0</v>
      </c>
      <c r="L187" s="563">
        <f t="shared" si="113"/>
        <v>0</v>
      </c>
      <c r="M187" s="563">
        <f t="shared" si="113"/>
        <v>0</v>
      </c>
      <c r="N187" s="563">
        <f t="shared" si="113"/>
        <v>0</v>
      </c>
      <c r="O187" s="563">
        <f t="shared" si="113"/>
        <v>7</v>
      </c>
      <c r="P187" s="563">
        <f t="shared" si="113"/>
        <v>12</v>
      </c>
      <c r="Q187" s="563">
        <f t="shared" si="113"/>
        <v>0</v>
      </c>
      <c r="R187" s="563">
        <f t="shared" si="113"/>
        <v>2</v>
      </c>
      <c r="S187" s="560">
        <f>T187+U187+V187+W187+X187+Y187+Z187+AA187+AB187+AC187+AD187+AE187</f>
        <v>39</v>
      </c>
      <c r="T187" s="563">
        <f t="shared" ref="T187:AE187" si="116">T191+T195+T199+T203+T207</f>
        <v>2</v>
      </c>
      <c r="U187" s="563">
        <f t="shared" si="116"/>
        <v>0</v>
      </c>
      <c r="V187" s="563">
        <f t="shared" si="116"/>
        <v>11</v>
      </c>
      <c r="W187" s="563">
        <f t="shared" si="116"/>
        <v>0</v>
      </c>
      <c r="X187" s="563">
        <f t="shared" si="116"/>
        <v>0</v>
      </c>
      <c r="Y187" s="563">
        <f t="shared" si="116"/>
        <v>0</v>
      </c>
      <c r="Z187" s="563">
        <f t="shared" si="116"/>
        <v>18</v>
      </c>
      <c r="AA187" s="563">
        <f t="shared" si="116"/>
        <v>0</v>
      </c>
      <c r="AB187" s="563">
        <f t="shared" si="116"/>
        <v>7</v>
      </c>
      <c r="AC187" s="563">
        <f t="shared" si="116"/>
        <v>0</v>
      </c>
      <c r="AD187" s="563">
        <f t="shared" si="116"/>
        <v>1</v>
      </c>
      <c r="AE187" s="563">
        <f t="shared" si="116"/>
        <v>0</v>
      </c>
      <c r="AF187" s="560">
        <f>AG187+AH187+AI187</f>
        <v>1</v>
      </c>
      <c r="AG187" s="563">
        <f t="shared" ref="AG187:AI187" si="117">AG191+AG195+AG199+AG203+AG207</f>
        <v>0</v>
      </c>
      <c r="AH187" s="563">
        <f t="shared" si="117"/>
        <v>1</v>
      </c>
      <c r="AI187" s="563">
        <f t="shared" si="117"/>
        <v>0</v>
      </c>
      <c r="AJ187" s="563"/>
    </row>
    <row r="188" spans="1:36" s="316" customFormat="1" ht="39.6" customHeight="1" x14ac:dyDescent="0.25">
      <c r="A188" s="575">
        <v>1</v>
      </c>
      <c r="B188" s="711" t="s">
        <v>994</v>
      </c>
      <c r="C188" s="711"/>
      <c r="D188" s="711"/>
      <c r="E188" s="711"/>
      <c r="F188" s="711"/>
      <c r="G188" s="711"/>
      <c r="H188" s="711"/>
      <c r="I188" s="711"/>
      <c r="J188" s="711"/>
      <c r="K188" s="711"/>
      <c r="L188" s="711"/>
      <c r="M188" s="711"/>
      <c r="N188" s="711"/>
      <c r="O188" s="711"/>
      <c r="P188" s="711"/>
      <c r="Q188" s="711"/>
      <c r="R188" s="711"/>
      <c r="S188" s="711"/>
      <c r="T188" s="711"/>
      <c r="U188" s="711"/>
      <c r="V188" s="711"/>
      <c r="W188" s="711"/>
      <c r="X188" s="711"/>
      <c r="Y188" s="711"/>
      <c r="Z188" s="711"/>
      <c r="AA188" s="711"/>
      <c r="AB188" s="711"/>
      <c r="AC188" s="711"/>
      <c r="AD188" s="711"/>
      <c r="AE188" s="711"/>
      <c r="AF188" s="711"/>
      <c r="AG188" s="711"/>
      <c r="AH188" s="711"/>
      <c r="AI188" s="711"/>
      <c r="AJ188" s="711"/>
    </row>
    <row r="189" spans="1:36" s="116" customFormat="1" ht="13.2" x14ac:dyDescent="0.25">
      <c r="A189" s="68"/>
      <c r="B189" s="549" t="s">
        <v>707</v>
      </c>
      <c r="C189" s="542">
        <f>D189+F189+S189+AF189</f>
        <v>1</v>
      </c>
      <c r="D189" s="542"/>
      <c r="E189" s="542"/>
      <c r="F189" s="542">
        <f t="shared" ref="F189:AF189" si="118">F190+F191</f>
        <v>1</v>
      </c>
      <c r="G189" s="542">
        <f t="shared" si="118"/>
        <v>0</v>
      </c>
      <c r="H189" s="542">
        <f t="shared" si="118"/>
        <v>0</v>
      </c>
      <c r="I189" s="542">
        <f t="shared" si="118"/>
        <v>0</v>
      </c>
      <c r="J189" s="542">
        <f t="shared" si="118"/>
        <v>0</v>
      </c>
      <c r="K189" s="542">
        <f t="shared" si="118"/>
        <v>0</v>
      </c>
      <c r="L189" s="542">
        <f t="shared" si="118"/>
        <v>0</v>
      </c>
      <c r="M189" s="542">
        <f t="shared" si="118"/>
        <v>0</v>
      </c>
      <c r="N189" s="542">
        <f t="shared" si="118"/>
        <v>0</v>
      </c>
      <c r="O189" s="542">
        <f t="shared" si="118"/>
        <v>0</v>
      </c>
      <c r="P189" s="542">
        <f t="shared" si="118"/>
        <v>1</v>
      </c>
      <c r="Q189" s="542">
        <f t="shared" si="118"/>
        <v>0</v>
      </c>
      <c r="R189" s="542"/>
      <c r="S189" s="542">
        <f t="shared" si="118"/>
        <v>0</v>
      </c>
      <c r="T189" s="542">
        <f t="shared" si="118"/>
        <v>0</v>
      </c>
      <c r="U189" s="542">
        <f t="shared" si="118"/>
        <v>0</v>
      </c>
      <c r="V189" s="542">
        <f t="shared" si="118"/>
        <v>0</v>
      </c>
      <c r="W189" s="542">
        <f t="shared" si="118"/>
        <v>0</v>
      </c>
      <c r="X189" s="542">
        <f t="shared" si="118"/>
        <v>0</v>
      </c>
      <c r="Y189" s="542">
        <f t="shared" si="118"/>
        <v>0</v>
      </c>
      <c r="Z189" s="542">
        <f t="shared" si="118"/>
        <v>0</v>
      </c>
      <c r="AA189" s="542">
        <f t="shared" si="118"/>
        <v>0</v>
      </c>
      <c r="AB189" s="542">
        <f t="shared" si="118"/>
        <v>0</v>
      </c>
      <c r="AC189" s="542">
        <f t="shared" si="118"/>
        <v>0</v>
      </c>
      <c r="AD189" s="542">
        <f t="shared" si="118"/>
        <v>0</v>
      </c>
      <c r="AE189" s="542">
        <f t="shared" si="118"/>
        <v>0</v>
      </c>
      <c r="AF189" s="542">
        <f t="shared" si="118"/>
        <v>0</v>
      </c>
      <c r="AG189" s="542"/>
      <c r="AH189" s="542">
        <f>AH190+AH191</f>
        <v>0</v>
      </c>
      <c r="AI189" s="542"/>
      <c r="AJ189" s="542"/>
    </row>
    <row r="190" spans="1:36" s="89" customFormat="1" ht="26.4" x14ac:dyDescent="0.25">
      <c r="A190" s="60"/>
      <c r="B190" s="550" t="s">
        <v>1013</v>
      </c>
      <c r="C190" s="542">
        <f>D190+F190+S190+AF190</f>
        <v>1</v>
      </c>
      <c r="D190" s="542"/>
      <c r="E190" s="544"/>
      <c r="F190" s="542">
        <f>G190+H190+I190+J190+K190+L190+M190+N190+O190+P190+Q190</f>
        <v>1</v>
      </c>
      <c r="G190" s="544"/>
      <c r="H190" s="544"/>
      <c r="I190" s="544"/>
      <c r="J190" s="544"/>
      <c r="K190" s="544"/>
      <c r="L190" s="544"/>
      <c r="M190" s="544"/>
      <c r="N190" s="544"/>
      <c r="O190" s="544"/>
      <c r="P190" s="544">
        <v>1</v>
      </c>
      <c r="Q190" s="544"/>
      <c r="R190" s="544"/>
      <c r="S190" s="542">
        <f>T190+U190+V190+W190+X190+Y190+Z190+AA190+AB190+AC190+AD190+AE190</f>
        <v>0</v>
      </c>
      <c r="T190" s="544"/>
      <c r="U190" s="544"/>
      <c r="V190" s="544"/>
      <c r="W190" s="544"/>
      <c r="X190" s="544"/>
      <c r="Y190" s="544"/>
      <c r="Z190" s="544"/>
      <c r="AA190" s="544"/>
      <c r="AB190" s="544"/>
      <c r="AC190" s="544"/>
      <c r="AD190" s="544"/>
      <c r="AE190" s="544"/>
      <c r="AF190" s="542">
        <f>AG190+AH190+AI190</f>
        <v>0</v>
      </c>
      <c r="AG190" s="544"/>
      <c r="AH190" s="544"/>
      <c r="AI190" s="544"/>
      <c r="AJ190" s="544"/>
    </row>
    <row r="191" spans="1:36" s="89" customFormat="1" ht="26.4" x14ac:dyDescent="0.25">
      <c r="A191" s="60"/>
      <c r="B191" s="550" t="s">
        <v>1014</v>
      </c>
      <c r="C191" s="542">
        <f>D191+F191+S191+AF191</f>
        <v>0</v>
      </c>
      <c r="D191" s="542"/>
      <c r="E191" s="544"/>
      <c r="F191" s="542">
        <f>G191+H191+I191+J191+K191+L191+M191+N191+O191+P191+Q191</f>
        <v>0</v>
      </c>
      <c r="G191" s="544"/>
      <c r="H191" s="544"/>
      <c r="I191" s="544"/>
      <c r="J191" s="544"/>
      <c r="K191" s="544"/>
      <c r="L191" s="544"/>
      <c r="M191" s="544"/>
      <c r="N191" s="544"/>
      <c r="O191" s="544"/>
      <c r="P191" s="544"/>
      <c r="Q191" s="544"/>
      <c r="R191" s="544"/>
      <c r="S191" s="542">
        <f>T191+U191+V191+W191+X191+Y191+Z191+AA191+AB191+AC191+AD191+AE191</f>
        <v>0</v>
      </c>
      <c r="T191" s="544"/>
      <c r="U191" s="544"/>
      <c r="V191" s="544"/>
      <c r="W191" s="544"/>
      <c r="X191" s="544"/>
      <c r="Y191" s="544"/>
      <c r="Z191" s="544"/>
      <c r="AA191" s="544"/>
      <c r="AB191" s="544"/>
      <c r="AC191" s="544"/>
      <c r="AD191" s="544"/>
      <c r="AE191" s="544"/>
      <c r="AF191" s="542">
        <f>AG191+AH191+AI191</f>
        <v>0</v>
      </c>
      <c r="AG191" s="544"/>
      <c r="AH191" s="544"/>
      <c r="AI191" s="544"/>
      <c r="AJ191" s="544"/>
    </row>
    <row r="192" spans="1:36" s="304" customFormat="1" ht="44.4" customHeight="1" x14ac:dyDescent="0.25">
      <c r="A192" s="570">
        <v>2</v>
      </c>
      <c r="B192" s="707" t="s">
        <v>1054</v>
      </c>
      <c r="C192" s="708"/>
      <c r="D192" s="708"/>
      <c r="E192" s="708"/>
      <c r="F192" s="708"/>
      <c r="G192" s="708"/>
      <c r="H192" s="708"/>
      <c r="I192" s="708"/>
      <c r="J192" s="708"/>
      <c r="K192" s="708"/>
      <c r="L192" s="708"/>
      <c r="M192" s="708"/>
      <c r="N192" s="708"/>
      <c r="O192" s="708"/>
      <c r="P192" s="708"/>
      <c r="Q192" s="708"/>
      <c r="R192" s="708"/>
      <c r="S192" s="708"/>
      <c r="T192" s="708"/>
      <c r="U192" s="708"/>
      <c r="V192" s="708"/>
      <c r="W192" s="708"/>
      <c r="X192" s="708"/>
      <c r="Y192" s="708"/>
      <c r="Z192" s="708"/>
      <c r="AA192" s="708"/>
      <c r="AB192" s="708"/>
      <c r="AC192" s="708"/>
      <c r="AD192" s="708"/>
      <c r="AE192" s="708"/>
      <c r="AF192" s="708"/>
      <c r="AG192" s="708"/>
      <c r="AH192" s="708"/>
      <c r="AI192" s="708"/>
      <c r="AJ192" s="708"/>
    </row>
    <row r="193" spans="1:36" s="116" customFormat="1" ht="13.2" x14ac:dyDescent="0.25">
      <c r="A193" s="68"/>
      <c r="B193" s="549" t="s">
        <v>707</v>
      </c>
      <c r="C193" s="542">
        <f>D193+F193+S193+AF193</f>
        <v>24</v>
      </c>
      <c r="D193" s="542"/>
      <c r="E193" s="542"/>
      <c r="F193" s="542">
        <f t="shared" ref="F193:AF193" si="119">F194+F195</f>
        <v>0</v>
      </c>
      <c r="G193" s="542">
        <f t="shared" si="119"/>
        <v>0</v>
      </c>
      <c r="H193" s="542">
        <f t="shared" si="119"/>
        <v>0</v>
      </c>
      <c r="I193" s="542">
        <f t="shared" si="119"/>
        <v>0</v>
      </c>
      <c r="J193" s="542">
        <f t="shared" si="119"/>
        <v>0</v>
      </c>
      <c r="K193" s="542">
        <f t="shared" si="119"/>
        <v>0</v>
      </c>
      <c r="L193" s="542">
        <f t="shared" si="119"/>
        <v>0</v>
      </c>
      <c r="M193" s="542">
        <f t="shared" si="119"/>
        <v>0</v>
      </c>
      <c r="N193" s="542">
        <f t="shared" si="119"/>
        <v>0</v>
      </c>
      <c r="O193" s="542">
        <f t="shared" si="119"/>
        <v>0</v>
      </c>
      <c r="P193" s="542">
        <f t="shared" si="119"/>
        <v>0</v>
      </c>
      <c r="Q193" s="542">
        <f t="shared" si="119"/>
        <v>0</v>
      </c>
      <c r="R193" s="542"/>
      <c r="S193" s="542">
        <f t="shared" si="119"/>
        <v>23</v>
      </c>
      <c r="T193" s="542">
        <f t="shared" si="119"/>
        <v>1</v>
      </c>
      <c r="U193" s="542">
        <f t="shared" si="119"/>
        <v>0</v>
      </c>
      <c r="V193" s="542">
        <f t="shared" si="119"/>
        <v>4</v>
      </c>
      <c r="W193" s="542">
        <f t="shared" si="119"/>
        <v>0</v>
      </c>
      <c r="X193" s="542">
        <f t="shared" si="119"/>
        <v>0</v>
      </c>
      <c r="Y193" s="542">
        <f t="shared" si="119"/>
        <v>0</v>
      </c>
      <c r="Z193" s="542">
        <f t="shared" si="119"/>
        <v>15</v>
      </c>
      <c r="AA193" s="542">
        <f t="shared" si="119"/>
        <v>0</v>
      </c>
      <c r="AB193" s="542">
        <f t="shared" si="119"/>
        <v>2</v>
      </c>
      <c r="AC193" s="542">
        <f t="shared" si="119"/>
        <v>0</v>
      </c>
      <c r="AD193" s="542">
        <f t="shared" si="119"/>
        <v>1</v>
      </c>
      <c r="AE193" s="542">
        <f t="shared" si="119"/>
        <v>0</v>
      </c>
      <c r="AF193" s="542">
        <f t="shared" si="119"/>
        <v>1</v>
      </c>
      <c r="AG193" s="542"/>
      <c r="AH193" s="542">
        <f>AH194+AH195</f>
        <v>1</v>
      </c>
      <c r="AI193" s="542"/>
      <c r="AJ193" s="542"/>
    </row>
    <row r="194" spans="1:36" s="89" customFormat="1" ht="26.4" x14ac:dyDescent="0.25">
      <c r="A194" s="60"/>
      <c r="B194" s="550" t="s">
        <v>1013</v>
      </c>
      <c r="C194" s="542">
        <f>D194+F194+S194+AF194</f>
        <v>0</v>
      </c>
      <c r="D194" s="542"/>
      <c r="E194" s="544"/>
      <c r="F194" s="542">
        <f>G194+H194+I194+J194+K194+L194+M194+N194+O194+P194+Q194</f>
        <v>0</v>
      </c>
      <c r="G194" s="544"/>
      <c r="H194" s="544"/>
      <c r="I194" s="544"/>
      <c r="J194" s="544"/>
      <c r="K194" s="544"/>
      <c r="L194" s="544"/>
      <c r="M194" s="544"/>
      <c r="N194" s="544"/>
      <c r="O194" s="544"/>
      <c r="P194" s="544"/>
      <c r="Q194" s="544"/>
      <c r="R194" s="544"/>
      <c r="S194" s="542">
        <f>T194+U194+V194+W194+X194+Y194+Z194+AA194+AB194+AC194+AD194+AE194</f>
        <v>0</v>
      </c>
      <c r="T194" s="544"/>
      <c r="U194" s="544"/>
      <c r="V194" s="544"/>
      <c r="W194" s="544"/>
      <c r="X194" s="544"/>
      <c r="Y194" s="544"/>
      <c r="Z194" s="544"/>
      <c r="AA194" s="544"/>
      <c r="AB194" s="544"/>
      <c r="AC194" s="544"/>
      <c r="AD194" s="544"/>
      <c r="AE194" s="544"/>
      <c r="AF194" s="542">
        <f>AG194+AH194+AI194</f>
        <v>0</v>
      </c>
      <c r="AG194" s="544"/>
      <c r="AH194" s="544"/>
      <c r="AI194" s="544"/>
      <c r="AJ194" s="544"/>
    </row>
    <row r="195" spans="1:36" s="89" customFormat="1" ht="26.4" x14ac:dyDescent="0.25">
      <c r="A195" s="60"/>
      <c r="B195" s="550" t="s">
        <v>1014</v>
      </c>
      <c r="C195" s="542">
        <f>D195+F195+S195+AF195</f>
        <v>24</v>
      </c>
      <c r="D195" s="542"/>
      <c r="E195" s="544"/>
      <c r="F195" s="542">
        <f>G195+H195+I195+J195+K195+L195+M195+N195+O195+P195+Q195</f>
        <v>0</v>
      </c>
      <c r="G195" s="544"/>
      <c r="H195" s="544"/>
      <c r="I195" s="544"/>
      <c r="J195" s="544"/>
      <c r="K195" s="544"/>
      <c r="L195" s="544"/>
      <c r="M195" s="544"/>
      <c r="N195" s="544"/>
      <c r="O195" s="544"/>
      <c r="P195" s="544"/>
      <c r="Q195" s="544"/>
      <c r="R195" s="544"/>
      <c r="S195" s="542">
        <f>T195+U195+V195+W195+X195+Y195+Z195+AA195+AB195+AC195+AD195+AE195</f>
        <v>23</v>
      </c>
      <c r="T195" s="544">
        <v>1</v>
      </c>
      <c r="U195" s="544"/>
      <c r="V195" s="544">
        <v>4</v>
      </c>
      <c r="W195" s="544"/>
      <c r="X195" s="544"/>
      <c r="Y195" s="544"/>
      <c r="Z195" s="544">
        <v>15</v>
      </c>
      <c r="AA195" s="544"/>
      <c r="AB195" s="544">
        <v>2</v>
      </c>
      <c r="AC195" s="544"/>
      <c r="AD195" s="544">
        <v>1</v>
      </c>
      <c r="AE195" s="544"/>
      <c r="AF195" s="542">
        <f>AG195+AH195+AI195</f>
        <v>1</v>
      </c>
      <c r="AG195" s="544"/>
      <c r="AH195" s="544">
        <v>1</v>
      </c>
      <c r="AI195" s="544"/>
      <c r="AJ195" s="544"/>
    </row>
    <row r="196" spans="1:36" s="304" customFormat="1" ht="48" customHeight="1" x14ac:dyDescent="0.25">
      <c r="A196" s="571">
        <v>3</v>
      </c>
      <c r="B196" s="709" t="s">
        <v>1108</v>
      </c>
      <c r="C196" s="709"/>
      <c r="D196" s="709"/>
      <c r="E196" s="709"/>
      <c r="F196" s="709"/>
      <c r="G196" s="709"/>
      <c r="H196" s="709"/>
      <c r="I196" s="709"/>
      <c r="J196" s="709"/>
      <c r="K196" s="709"/>
      <c r="L196" s="709"/>
      <c r="M196" s="709"/>
      <c r="N196" s="709"/>
      <c r="O196" s="709"/>
      <c r="P196" s="709"/>
      <c r="Q196" s="709"/>
      <c r="R196" s="709"/>
      <c r="S196" s="709"/>
      <c r="T196" s="709"/>
      <c r="U196" s="709"/>
      <c r="V196" s="709"/>
      <c r="W196" s="709"/>
      <c r="X196" s="709"/>
      <c r="Y196" s="709"/>
      <c r="Z196" s="709"/>
      <c r="AA196" s="709"/>
      <c r="AB196" s="709"/>
      <c r="AC196" s="709"/>
      <c r="AD196" s="709"/>
      <c r="AE196" s="709"/>
      <c r="AF196" s="709"/>
      <c r="AG196" s="709"/>
      <c r="AH196" s="709"/>
      <c r="AI196" s="709"/>
      <c r="AJ196" s="709"/>
    </row>
    <row r="197" spans="1:36" s="116" customFormat="1" ht="13.2" x14ac:dyDescent="0.25">
      <c r="A197" s="68"/>
      <c r="B197" s="549" t="s">
        <v>707</v>
      </c>
      <c r="C197" s="542">
        <f>D197+F197+S197+AF197</f>
        <v>35</v>
      </c>
      <c r="D197" s="542"/>
      <c r="E197" s="542"/>
      <c r="F197" s="542">
        <f t="shared" ref="F197:AF197" si="120">F198+F199</f>
        <v>26</v>
      </c>
      <c r="G197" s="542">
        <f t="shared" si="120"/>
        <v>1</v>
      </c>
      <c r="H197" s="542">
        <f t="shared" si="120"/>
        <v>0</v>
      </c>
      <c r="I197" s="542">
        <f t="shared" si="120"/>
        <v>0</v>
      </c>
      <c r="J197" s="542">
        <f t="shared" si="120"/>
        <v>0</v>
      </c>
      <c r="K197" s="542">
        <f t="shared" si="120"/>
        <v>0</v>
      </c>
      <c r="L197" s="542">
        <f t="shared" si="120"/>
        <v>0</v>
      </c>
      <c r="M197" s="542">
        <f t="shared" si="120"/>
        <v>0</v>
      </c>
      <c r="N197" s="542">
        <f t="shared" si="120"/>
        <v>0</v>
      </c>
      <c r="O197" s="542">
        <f t="shared" si="120"/>
        <v>9</v>
      </c>
      <c r="P197" s="542">
        <f t="shared" si="120"/>
        <v>16</v>
      </c>
      <c r="Q197" s="542">
        <f t="shared" si="120"/>
        <v>0</v>
      </c>
      <c r="R197" s="542"/>
      <c r="S197" s="542">
        <f t="shared" si="120"/>
        <v>9</v>
      </c>
      <c r="T197" s="542">
        <f t="shared" si="120"/>
        <v>1</v>
      </c>
      <c r="U197" s="542">
        <f t="shared" si="120"/>
        <v>0</v>
      </c>
      <c r="V197" s="542">
        <f t="shared" si="120"/>
        <v>4</v>
      </c>
      <c r="W197" s="542">
        <f t="shared" si="120"/>
        <v>0</v>
      </c>
      <c r="X197" s="542">
        <f t="shared" si="120"/>
        <v>0</v>
      </c>
      <c r="Y197" s="542">
        <f t="shared" si="120"/>
        <v>0</v>
      </c>
      <c r="Z197" s="542">
        <f t="shared" si="120"/>
        <v>1</v>
      </c>
      <c r="AA197" s="542">
        <f t="shared" si="120"/>
        <v>0</v>
      </c>
      <c r="AB197" s="542">
        <f t="shared" si="120"/>
        <v>3</v>
      </c>
      <c r="AC197" s="542">
        <f t="shared" si="120"/>
        <v>0</v>
      </c>
      <c r="AD197" s="542">
        <f t="shared" si="120"/>
        <v>0</v>
      </c>
      <c r="AE197" s="542">
        <f t="shared" si="120"/>
        <v>0</v>
      </c>
      <c r="AF197" s="542">
        <f t="shared" si="120"/>
        <v>0</v>
      </c>
      <c r="AG197" s="542"/>
      <c r="AH197" s="542">
        <f>AH198+AH199</f>
        <v>0</v>
      </c>
      <c r="AI197" s="542"/>
      <c r="AJ197" s="542"/>
    </row>
    <row r="198" spans="1:36" s="89" customFormat="1" ht="26.4" x14ac:dyDescent="0.25">
      <c r="A198" s="60"/>
      <c r="B198" s="550" t="s">
        <v>1013</v>
      </c>
      <c r="C198" s="542">
        <f>D198+F198+S198+AF198</f>
        <v>12</v>
      </c>
      <c r="D198" s="542"/>
      <c r="E198" s="544"/>
      <c r="F198" s="542">
        <f>G198+H198+I198+J198+K198+L198+M198+N198+O198+P198+Q198</f>
        <v>11</v>
      </c>
      <c r="G198" s="544">
        <v>1</v>
      </c>
      <c r="H198" s="544"/>
      <c r="I198" s="544"/>
      <c r="J198" s="544"/>
      <c r="K198" s="544"/>
      <c r="L198" s="544"/>
      <c r="M198" s="544"/>
      <c r="N198" s="544"/>
      <c r="O198" s="544">
        <v>5</v>
      </c>
      <c r="P198" s="544">
        <v>5</v>
      </c>
      <c r="Q198" s="544"/>
      <c r="R198" s="544"/>
      <c r="S198" s="542">
        <f>T198+U198+V198+W198+X198+Y198+Z198+AA198+AB198+AC198+AD198+AE198</f>
        <v>1</v>
      </c>
      <c r="T198" s="544"/>
      <c r="U198" s="544"/>
      <c r="V198" s="544">
        <v>1</v>
      </c>
      <c r="W198" s="544"/>
      <c r="X198" s="544"/>
      <c r="Y198" s="544"/>
      <c r="Z198" s="544"/>
      <c r="AA198" s="544"/>
      <c r="AB198" s="544"/>
      <c r="AC198" s="544"/>
      <c r="AD198" s="544"/>
      <c r="AE198" s="544"/>
      <c r="AF198" s="542">
        <f>AG198+AH198+AI198</f>
        <v>0</v>
      </c>
      <c r="AG198" s="544"/>
      <c r="AH198" s="544"/>
      <c r="AI198" s="544"/>
      <c r="AJ198" s="544"/>
    </row>
    <row r="199" spans="1:36" s="89" customFormat="1" ht="26.4" x14ac:dyDescent="0.25">
      <c r="A199" s="60"/>
      <c r="B199" s="550" t="s">
        <v>1014</v>
      </c>
      <c r="C199" s="542">
        <f>D199+F199+S199+AF199</f>
        <v>23</v>
      </c>
      <c r="D199" s="542"/>
      <c r="E199" s="544"/>
      <c r="F199" s="542">
        <f>G199+H199+I199+J199+K199+L199+M199+N199+O199+P199+Q199</f>
        <v>15</v>
      </c>
      <c r="G199" s="544"/>
      <c r="H199" s="544"/>
      <c r="I199" s="544"/>
      <c r="J199" s="544"/>
      <c r="K199" s="544"/>
      <c r="L199" s="544"/>
      <c r="M199" s="544"/>
      <c r="N199" s="544"/>
      <c r="O199" s="544">
        <v>4</v>
      </c>
      <c r="P199" s="544">
        <v>11</v>
      </c>
      <c r="Q199" s="544"/>
      <c r="R199" s="544"/>
      <c r="S199" s="542">
        <f>T199+U199+V199+W199+X199+Y199+Z199+AA199+AB199+AC199+AD199+AE199</f>
        <v>8</v>
      </c>
      <c r="T199" s="544">
        <v>1</v>
      </c>
      <c r="U199" s="544"/>
      <c r="V199" s="544">
        <v>3</v>
      </c>
      <c r="W199" s="544"/>
      <c r="X199" s="544"/>
      <c r="Y199" s="544"/>
      <c r="Z199" s="544">
        <v>1</v>
      </c>
      <c r="AA199" s="544"/>
      <c r="AB199" s="544">
        <v>3</v>
      </c>
      <c r="AC199" s="544"/>
      <c r="AD199" s="544"/>
      <c r="AE199" s="544"/>
      <c r="AF199" s="542">
        <f>AG199+AH199+AI199</f>
        <v>0</v>
      </c>
      <c r="AG199" s="544"/>
      <c r="AH199" s="544"/>
      <c r="AI199" s="544"/>
      <c r="AJ199" s="544"/>
    </row>
    <row r="200" spans="1:36" s="316" customFormat="1" ht="30.6" customHeight="1" x14ac:dyDescent="0.25">
      <c r="A200" s="575">
        <v>4</v>
      </c>
      <c r="B200" s="710" t="s">
        <v>1079</v>
      </c>
      <c r="C200" s="710"/>
      <c r="D200" s="710"/>
      <c r="E200" s="710"/>
      <c r="F200" s="710"/>
      <c r="G200" s="710"/>
      <c r="H200" s="710"/>
      <c r="I200" s="710"/>
      <c r="J200" s="710"/>
      <c r="K200" s="710"/>
      <c r="L200" s="710"/>
      <c r="M200" s="710"/>
      <c r="N200" s="710"/>
      <c r="O200" s="710"/>
      <c r="P200" s="710"/>
      <c r="Q200" s="710"/>
      <c r="R200" s="710"/>
      <c r="S200" s="710"/>
      <c r="T200" s="710"/>
      <c r="U200" s="710"/>
      <c r="V200" s="710"/>
      <c r="W200" s="710"/>
      <c r="X200" s="710"/>
      <c r="Y200" s="710"/>
      <c r="Z200" s="710"/>
      <c r="AA200" s="710"/>
      <c r="AB200" s="710"/>
      <c r="AC200" s="710"/>
      <c r="AD200" s="710"/>
      <c r="AE200" s="710"/>
      <c r="AF200" s="710"/>
      <c r="AG200" s="710"/>
      <c r="AH200" s="710"/>
      <c r="AI200" s="710"/>
      <c r="AJ200" s="710"/>
    </row>
    <row r="201" spans="1:36" s="116" customFormat="1" ht="13.2" x14ac:dyDescent="0.25">
      <c r="A201" s="68"/>
      <c r="B201" s="549" t="s">
        <v>707</v>
      </c>
      <c r="C201" s="542">
        <f>D201+F201+S201+AF201</f>
        <v>4</v>
      </c>
      <c r="D201" s="542"/>
      <c r="E201" s="542"/>
      <c r="F201" s="542">
        <f t="shared" ref="F201:AF201" si="121">F202+F203</f>
        <v>0</v>
      </c>
      <c r="G201" s="542">
        <f t="shared" si="121"/>
        <v>0</v>
      </c>
      <c r="H201" s="542">
        <f t="shared" si="121"/>
        <v>0</v>
      </c>
      <c r="I201" s="542">
        <f t="shared" si="121"/>
        <v>0</v>
      </c>
      <c r="J201" s="542">
        <f t="shared" si="121"/>
        <v>0</v>
      </c>
      <c r="K201" s="542">
        <f t="shared" si="121"/>
        <v>0</v>
      </c>
      <c r="L201" s="542">
        <f t="shared" si="121"/>
        <v>0</v>
      </c>
      <c r="M201" s="542">
        <f t="shared" si="121"/>
        <v>0</v>
      </c>
      <c r="N201" s="542">
        <f t="shared" si="121"/>
        <v>0</v>
      </c>
      <c r="O201" s="542">
        <f t="shared" si="121"/>
        <v>0</v>
      </c>
      <c r="P201" s="542">
        <f t="shared" si="121"/>
        <v>0</v>
      </c>
      <c r="Q201" s="542">
        <f t="shared" si="121"/>
        <v>0</v>
      </c>
      <c r="R201" s="542"/>
      <c r="S201" s="542">
        <f t="shared" si="121"/>
        <v>4</v>
      </c>
      <c r="T201" s="542">
        <f t="shared" si="121"/>
        <v>0</v>
      </c>
      <c r="U201" s="542">
        <f t="shared" si="121"/>
        <v>0</v>
      </c>
      <c r="V201" s="542">
        <f t="shared" si="121"/>
        <v>1</v>
      </c>
      <c r="W201" s="542">
        <f t="shared" si="121"/>
        <v>0</v>
      </c>
      <c r="X201" s="542">
        <f t="shared" si="121"/>
        <v>0</v>
      </c>
      <c r="Y201" s="542">
        <f t="shared" si="121"/>
        <v>0</v>
      </c>
      <c r="Z201" s="542">
        <f t="shared" si="121"/>
        <v>2</v>
      </c>
      <c r="AA201" s="542">
        <f t="shared" si="121"/>
        <v>0</v>
      </c>
      <c r="AB201" s="542">
        <f t="shared" si="121"/>
        <v>1</v>
      </c>
      <c r="AC201" s="542">
        <f t="shared" si="121"/>
        <v>0</v>
      </c>
      <c r="AD201" s="542">
        <f t="shared" si="121"/>
        <v>0</v>
      </c>
      <c r="AE201" s="542">
        <f t="shared" si="121"/>
        <v>0</v>
      </c>
      <c r="AF201" s="542">
        <f t="shared" si="121"/>
        <v>0</v>
      </c>
      <c r="AG201" s="542"/>
      <c r="AH201" s="542">
        <f>AH202+AH203</f>
        <v>0</v>
      </c>
      <c r="AI201" s="542"/>
      <c r="AJ201" s="542"/>
    </row>
    <row r="202" spans="1:36" s="89" customFormat="1" ht="26.4" x14ac:dyDescent="0.25">
      <c r="A202" s="60"/>
      <c r="B202" s="550" t="s">
        <v>1013</v>
      </c>
      <c r="C202" s="542">
        <f>D202+F202+S202+AF202</f>
        <v>0</v>
      </c>
      <c r="D202" s="542"/>
      <c r="E202" s="544"/>
      <c r="F202" s="542">
        <f>G202+H202+I202+J202+K202+L202+M202+N202+O202+P202+Q202</f>
        <v>0</v>
      </c>
      <c r="G202" s="544"/>
      <c r="H202" s="544"/>
      <c r="I202" s="544"/>
      <c r="J202" s="544"/>
      <c r="K202" s="544"/>
      <c r="L202" s="544"/>
      <c r="M202" s="544"/>
      <c r="N202" s="544"/>
      <c r="O202" s="544"/>
      <c r="P202" s="544"/>
      <c r="Q202" s="544"/>
      <c r="R202" s="544"/>
      <c r="S202" s="542">
        <f>T202+U202+V202+W202+X202+Y202+Z202+AA202+AB202+AC202+AD202+AE202</f>
        <v>0</v>
      </c>
      <c r="T202" s="544"/>
      <c r="U202" s="544"/>
      <c r="V202" s="544"/>
      <c r="W202" s="544"/>
      <c r="X202" s="544"/>
      <c r="Y202" s="544"/>
      <c r="Z202" s="544"/>
      <c r="AA202" s="544"/>
      <c r="AB202" s="544"/>
      <c r="AC202" s="544"/>
      <c r="AD202" s="544"/>
      <c r="AE202" s="544"/>
      <c r="AF202" s="542">
        <f>AG202+AH202+AI202</f>
        <v>0</v>
      </c>
      <c r="AG202" s="544"/>
      <c r="AH202" s="544"/>
      <c r="AI202" s="544"/>
      <c r="AJ202" s="544"/>
    </row>
    <row r="203" spans="1:36" s="89" customFormat="1" ht="26.4" x14ac:dyDescent="0.25">
      <c r="A203" s="60"/>
      <c r="B203" s="550" t="s">
        <v>1014</v>
      </c>
      <c r="C203" s="542">
        <f>D203+F203+S203+AF203</f>
        <v>4</v>
      </c>
      <c r="D203" s="542"/>
      <c r="E203" s="544"/>
      <c r="F203" s="542">
        <f>G203+H203+I203+J203+K203+L203+M203+N203+O203+P203+Q203</f>
        <v>0</v>
      </c>
      <c r="G203" s="544"/>
      <c r="H203" s="544"/>
      <c r="I203" s="544"/>
      <c r="J203" s="544"/>
      <c r="K203" s="544"/>
      <c r="L203" s="544"/>
      <c r="M203" s="544"/>
      <c r="N203" s="544"/>
      <c r="O203" s="544"/>
      <c r="P203" s="544"/>
      <c r="Q203" s="544"/>
      <c r="R203" s="544"/>
      <c r="S203" s="542">
        <f>T203+U203+V203+W203+X203+Y203+Z203+AA203+AB203+AC203+AD203+AE203</f>
        <v>4</v>
      </c>
      <c r="T203" s="544"/>
      <c r="U203" s="544"/>
      <c r="V203" s="544">
        <v>1</v>
      </c>
      <c r="W203" s="544"/>
      <c r="X203" s="544"/>
      <c r="Y203" s="544"/>
      <c r="Z203" s="544">
        <v>2</v>
      </c>
      <c r="AA203" s="544"/>
      <c r="AB203" s="544">
        <v>1</v>
      </c>
      <c r="AC203" s="544"/>
      <c r="AD203" s="544"/>
      <c r="AE203" s="544"/>
      <c r="AF203" s="542">
        <f>AG203+AH203+AI203</f>
        <v>0</v>
      </c>
      <c r="AG203" s="544"/>
      <c r="AH203" s="544"/>
      <c r="AI203" s="544"/>
      <c r="AJ203" s="544"/>
    </row>
    <row r="204" spans="1:36" s="304" customFormat="1" ht="62.4" customHeight="1" x14ac:dyDescent="0.25">
      <c r="A204" s="575">
        <v>5</v>
      </c>
      <c r="B204" s="711" t="s">
        <v>1065</v>
      </c>
      <c r="C204" s="711"/>
      <c r="D204" s="711"/>
      <c r="E204" s="711"/>
      <c r="F204" s="711"/>
      <c r="G204" s="711"/>
      <c r="H204" s="711"/>
      <c r="I204" s="711"/>
      <c r="J204" s="711"/>
      <c r="K204" s="711"/>
      <c r="L204" s="711"/>
      <c r="M204" s="711"/>
      <c r="N204" s="711"/>
      <c r="O204" s="711"/>
      <c r="P204" s="711"/>
      <c r="Q204" s="711"/>
      <c r="R204" s="711"/>
      <c r="S204" s="711"/>
      <c r="T204" s="711"/>
      <c r="U204" s="711"/>
      <c r="V204" s="711"/>
      <c r="W204" s="711"/>
      <c r="X204" s="711"/>
      <c r="Y204" s="711"/>
      <c r="Z204" s="711"/>
      <c r="AA204" s="711"/>
      <c r="AB204" s="711"/>
      <c r="AC204" s="711"/>
      <c r="AD204" s="711"/>
      <c r="AE204" s="711"/>
      <c r="AF204" s="711"/>
      <c r="AG204" s="711"/>
      <c r="AH204" s="711"/>
      <c r="AI204" s="711"/>
      <c r="AJ204" s="711"/>
    </row>
    <row r="205" spans="1:36" s="116" customFormat="1" ht="13.2" x14ac:dyDescent="0.25">
      <c r="A205" s="68"/>
      <c r="B205" s="549" t="s">
        <v>707</v>
      </c>
      <c r="C205" s="542">
        <f>D205+F205+S205+AF205</f>
        <v>15</v>
      </c>
      <c r="D205" s="542">
        <f>D206+D207</f>
        <v>2</v>
      </c>
      <c r="E205" s="542">
        <f t="shared" ref="E205:AF205" si="122">E206+E207</f>
        <v>2</v>
      </c>
      <c r="F205" s="542">
        <f>F206+F207</f>
        <v>9</v>
      </c>
      <c r="G205" s="542">
        <f t="shared" si="122"/>
        <v>0</v>
      </c>
      <c r="H205" s="542">
        <f t="shared" si="122"/>
        <v>0</v>
      </c>
      <c r="I205" s="542">
        <f t="shared" si="122"/>
        <v>0</v>
      </c>
      <c r="J205" s="542">
        <f t="shared" si="122"/>
        <v>0</v>
      </c>
      <c r="K205" s="542">
        <f t="shared" si="122"/>
        <v>0</v>
      </c>
      <c r="L205" s="542">
        <f t="shared" si="122"/>
        <v>0</v>
      </c>
      <c r="M205" s="542">
        <f t="shared" si="122"/>
        <v>0</v>
      </c>
      <c r="N205" s="542">
        <f t="shared" si="122"/>
        <v>0</v>
      </c>
      <c r="O205" s="542">
        <f t="shared" si="122"/>
        <v>4</v>
      </c>
      <c r="P205" s="542">
        <f t="shared" si="122"/>
        <v>3</v>
      </c>
      <c r="Q205" s="542">
        <f t="shared" si="122"/>
        <v>0</v>
      </c>
      <c r="R205" s="542">
        <f t="shared" si="122"/>
        <v>2</v>
      </c>
      <c r="S205" s="542">
        <f t="shared" si="122"/>
        <v>4</v>
      </c>
      <c r="T205" s="542">
        <f t="shared" si="122"/>
        <v>0</v>
      </c>
      <c r="U205" s="542">
        <f t="shared" si="122"/>
        <v>0</v>
      </c>
      <c r="V205" s="542">
        <f t="shared" si="122"/>
        <v>3</v>
      </c>
      <c r="W205" s="542">
        <f t="shared" si="122"/>
        <v>0</v>
      </c>
      <c r="X205" s="542">
        <f t="shared" si="122"/>
        <v>0</v>
      </c>
      <c r="Y205" s="542">
        <f t="shared" si="122"/>
        <v>0</v>
      </c>
      <c r="Z205" s="542">
        <f t="shared" si="122"/>
        <v>0</v>
      </c>
      <c r="AA205" s="542">
        <f t="shared" si="122"/>
        <v>0</v>
      </c>
      <c r="AB205" s="542">
        <f t="shared" si="122"/>
        <v>1</v>
      </c>
      <c r="AC205" s="542">
        <f t="shared" si="122"/>
        <v>0</v>
      </c>
      <c r="AD205" s="542">
        <f t="shared" si="122"/>
        <v>0</v>
      </c>
      <c r="AE205" s="542">
        <f t="shared" si="122"/>
        <v>0</v>
      </c>
      <c r="AF205" s="542">
        <f t="shared" si="122"/>
        <v>0</v>
      </c>
      <c r="AG205" s="542"/>
      <c r="AH205" s="542">
        <f>AH206+AH207</f>
        <v>0</v>
      </c>
      <c r="AI205" s="542"/>
      <c r="AJ205" s="542"/>
    </row>
    <row r="206" spans="1:36" s="89" customFormat="1" ht="26.4" x14ac:dyDescent="0.25">
      <c r="A206" s="60"/>
      <c r="B206" s="550" t="s">
        <v>1013</v>
      </c>
      <c r="C206" s="542">
        <f>D206+F206+S206+AF206</f>
        <v>3</v>
      </c>
      <c r="D206" s="542">
        <f>E206</f>
        <v>0</v>
      </c>
      <c r="E206" s="544"/>
      <c r="F206" s="542">
        <f>G206+H206+I206+J206+K206+L206+M206+N206+O206+P206+Q206+R206</f>
        <v>3</v>
      </c>
      <c r="G206" s="544"/>
      <c r="H206" s="544"/>
      <c r="I206" s="544"/>
      <c r="J206" s="544"/>
      <c r="K206" s="544"/>
      <c r="L206" s="544"/>
      <c r="M206" s="544"/>
      <c r="N206" s="544"/>
      <c r="O206" s="544">
        <v>1</v>
      </c>
      <c r="P206" s="544">
        <v>2</v>
      </c>
      <c r="Q206" s="544"/>
      <c r="R206" s="544"/>
      <c r="S206" s="542">
        <f>T206+U206+V206+W206+X206+Y206+Z206+AA206+AB206+AC206+AD206+AE206</f>
        <v>0</v>
      </c>
      <c r="T206" s="544"/>
      <c r="U206" s="544"/>
      <c r="V206" s="544"/>
      <c r="W206" s="544"/>
      <c r="X206" s="544"/>
      <c r="Y206" s="544"/>
      <c r="Z206" s="544"/>
      <c r="AA206" s="544"/>
      <c r="AB206" s="544"/>
      <c r="AC206" s="544"/>
      <c r="AD206" s="544"/>
      <c r="AE206" s="544"/>
      <c r="AF206" s="542">
        <f>AG206+AH206+AI206</f>
        <v>0</v>
      </c>
      <c r="AG206" s="544"/>
      <c r="AH206" s="544"/>
      <c r="AI206" s="544"/>
      <c r="AJ206" s="544"/>
    </row>
    <row r="207" spans="1:36" s="89" customFormat="1" ht="26.4" x14ac:dyDescent="0.25">
      <c r="A207" s="60"/>
      <c r="B207" s="550" t="s">
        <v>1014</v>
      </c>
      <c r="C207" s="542">
        <f>D207+F207+S207+AF207</f>
        <v>12</v>
      </c>
      <c r="D207" s="542">
        <f>E207</f>
        <v>2</v>
      </c>
      <c r="E207" s="544">
        <v>2</v>
      </c>
      <c r="F207" s="542">
        <f>G207+H207+I207+J207+K207+L207+M207+N207+O207+P207+Q207+R207</f>
        <v>6</v>
      </c>
      <c r="G207" s="544"/>
      <c r="H207" s="544"/>
      <c r="I207" s="544"/>
      <c r="J207" s="544"/>
      <c r="K207" s="544"/>
      <c r="L207" s="544"/>
      <c r="M207" s="544"/>
      <c r="N207" s="544"/>
      <c r="O207" s="544">
        <v>3</v>
      </c>
      <c r="P207" s="544">
        <v>1</v>
      </c>
      <c r="Q207" s="544"/>
      <c r="R207" s="544">
        <v>2</v>
      </c>
      <c r="S207" s="542">
        <f>T207+U207+V207+W207+X207+Y207+Z207+AA207+AB207+AC207+AD207+AE207</f>
        <v>4</v>
      </c>
      <c r="T207" s="544"/>
      <c r="U207" s="544"/>
      <c r="V207" s="544">
        <v>3</v>
      </c>
      <c r="W207" s="544"/>
      <c r="X207" s="544"/>
      <c r="Y207" s="544"/>
      <c r="Z207" s="544"/>
      <c r="AA207" s="544"/>
      <c r="AB207" s="544">
        <v>1</v>
      </c>
      <c r="AC207" s="544"/>
      <c r="AD207" s="544"/>
      <c r="AE207" s="544"/>
      <c r="AF207" s="542">
        <f>AG207+AH207+AI207</f>
        <v>0</v>
      </c>
      <c r="AG207" s="544"/>
      <c r="AH207" s="544"/>
      <c r="AI207" s="544"/>
      <c r="AJ207" s="544"/>
    </row>
  </sheetData>
  <mergeCells count="56">
    <mergeCell ref="B192:AJ192"/>
    <mergeCell ref="B196:AJ196"/>
    <mergeCell ref="B200:AJ200"/>
    <mergeCell ref="B204:AJ204"/>
    <mergeCell ref="B16:AJ16"/>
    <mergeCell ref="B168:AJ168"/>
    <mergeCell ref="B172:AJ172"/>
    <mergeCell ref="B176:AJ176"/>
    <mergeCell ref="B180:AJ180"/>
    <mergeCell ref="B188:AJ188"/>
    <mergeCell ref="B136:AJ136"/>
    <mergeCell ref="B92:AJ92"/>
    <mergeCell ref="B96:AJ96"/>
    <mergeCell ref="B100:AJ100"/>
    <mergeCell ref="B104:AJ104"/>
    <mergeCell ref="B108:AJ108"/>
    <mergeCell ref="B116:AJ116"/>
    <mergeCell ref="B120:AJ120"/>
    <mergeCell ref="B124:AI124"/>
    <mergeCell ref="B128:AJ128"/>
    <mergeCell ref="B132:AJ132"/>
    <mergeCell ref="B164:AJ164"/>
    <mergeCell ref="B140:AJ140"/>
    <mergeCell ref="B144:AJ144"/>
    <mergeCell ref="B148:AJ148"/>
    <mergeCell ref="B152:AJ152"/>
    <mergeCell ref="B156:AJ156"/>
    <mergeCell ref="B160:AJ160"/>
    <mergeCell ref="B112:AJ112"/>
    <mergeCell ref="B64:AJ64"/>
    <mergeCell ref="B68:AJ68"/>
    <mergeCell ref="B72:AJ72"/>
    <mergeCell ref="B80:AJ80"/>
    <mergeCell ref="B84:AJ84"/>
    <mergeCell ref="B88:AJ88"/>
    <mergeCell ref="B60:AJ60"/>
    <mergeCell ref="B20:AJ20"/>
    <mergeCell ref="B28:AJ28"/>
    <mergeCell ref="B32:AJ32"/>
    <mergeCell ref="C6:C7"/>
    <mergeCell ref="B6:B7"/>
    <mergeCell ref="AJ6:AJ7"/>
    <mergeCell ref="B36:AJ36"/>
    <mergeCell ref="B40:AJ40"/>
    <mergeCell ref="B44:AJ44"/>
    <mergeCell ref="B48:AJ48"/>
    <mergeCell ref="B56:AJ56"/>
    <mergeCell ref="AF6:AI6"/>
    <mergeCell ref="S6:AE6"/>
    <mergeCell ref="D6:E6"/>
    <mergeCell ref="A1:B1"/>
    <mergeCell ref="A3:AJ3"/>
    <mergeCell ref="A6:A7"/>
    <mergeCell ref="AF1:AJ1"/>
    <mergeCell ref="F6:R6"/>
    <mergeCell ref="A4:AJ4"/>
  </mergeCells>
  <pageMargins left="0.39370078740157483" right="0.19685039370078741" top="0.27559055118110237" bottom="0.62992125984251968" header="0.31496062992125984" footer="0.31496062992125984"/>
  <pageSetup paperSize="9" scale="73" orientation="landscape" r:id="rId1"/>
  <headerFooter>
    <oddFooter>&amp;C&amp;P</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D3203-D4EB-494A-998E-663E14DC1124}">
  <sheetPr codeName="Sheet1"/>
  <dimension ref="A1:BE782"/>
  <sheetViews>
    <sheetView topLeftCell="A34" zoomScaleNormal="100" workbookViewId="0">
      <selection activeCell="H47" sqref="H47"/>
    </sheetView>
  </sheetViews>
  <sheetFormatPr defaultRowHeight="18" x14ac:dyDescent="0.35"/>
  <cols>
    <col min="1" max="1" width="3.88671875" style="32" customWidth="1"/>
    <col min="2" max="2" width="18.5546875" style="5" customWidth="1"/>
    <col min="3" max="3" width="5.44140625" style="31" customWidth="1"/>
    <col min="4" max="4" width="5.109375" style="1" customWidth="1"/>
    <col min="5" max="5" width="4.88671875" style="1" customWidth="1"/>
    <col min="6" max="6" width="6.6640625" style="1" customWidth="1"/>
    <col min="7" max="7" width="5.44140625" style="1" customWidth="1"/>
    <col min="8" max="8" width="5.6640625" style="1" customWidth="1"/>
    <col min="9" max="9" width="6" style="1" customWidth="1"/>
    <col min="10" max="10" width="5.88671875" style="1" customWidth="1"/>
    <col min="11" max="11" width="6.6640625" style="1" customWidth="1"/>
    <col min="12" max="12" width="5" style="1" customWidth="1"/>
    <col min="13" max="13" width="4.33203125" style="1" customWidth="1"/>
    <col min="14" max="14" width="4.44140625" style="1" customWidth="1"/>
    <col min="15" max="15" width="5.6640625" style="1" customWidth="1"/>
    <col min="16" max="16" width="6" style="1" customWidth="1"/>
    <col min="17" max="17" width="4.5546875" style="62" customWidth="1"/>
    <col min="18" max="18" width="4.88671875" style="1" customWidth="1"/>
    <col min="19" max="19" width="5.88671875" style="1" customWidth="1"/>
    <col min="20" max="20" width="4.33203125" style="62" customWidth="1"/>
    <col min="21" max="21" width="4.88671875" style="62" customWidth="1"/>
    <col min="22" max="22" width="6.44140625" style="62" customWidth="1"/>
    <col min="23" max="23" width="4.88671875" style="62" customWidth="1"/>
    <col min="24" max="24" width="5.109375" style="148" customWidth="1"/>
    <col min="25" max="25" width="6.109375" style="500" customWidth="1"/>
    <col min="26" max="26" width="5.88671875" style="500" customWidth="1"/>
    <col min="27" max="27" width="5.33203125" style="148" customWidth="1"/>
    <col min="28" max="28" width="6.44140625" style="500" customWidth="1"/>
    <col min="29" max="29" width="5.88671875" style="500" customWidth="1"/>
    <col min="30" max="30" width="5.109375" style="148" customWidth="1"/>
    <col min="31" max="31" width="5.6640625" style="500" customWidth="1"/>
    <col min="32" max="32" width="5.5546875" style="500" customWidth="1"/>
    <col min="33" max="33" width="7" style="1" customWidth="1"/>
    <col min="34" max="34" width="5.109375" style="440" customWidth="1"/>
    <col min="35" max="51" width="5.109375" style="1" customWidth="1"/>
    <col min="52" max="242" width="8.88671875" style="1"/>
    <col min="243" max="243" width="4.5546875" style="1" bestFit="1" customWidth="1"/>
    <col min="244" max="244" width="18.5546875" style="1" customWidth="1"/>
    <col min="245" max="245" width="9.33203125" style="1" customWidth="1"/>
    <col min="246" max="246" width="10.88671875" style="1" customWidth="1"/>
    <col min="247" max="250" width="9.44140625" style="1" customWidth="1"/>
    <col min="251" max="252" width="9.88671875" style="1" customWidth="1"/>
    <col min="253" max="253" width="8.88671875" style="1" customWidth="1"/>
    <col min="254" max="254" width="9.109375" style="1" customWidth="1"/>
    <col min="255" max="255" width="11.6640625" style="1" customWidth="1"/>
    <col min="256" max="256" width="9.44140625" style="1" customWidth="1"/>
    <col min="257" max="257" width="9.5546875" style="1" customWidth="1"/>
    <col min="258" max="259" width="9.44140625" style="1" customWidth="1"/>
    <col min="260" max="260" width="9.88671875" style="1" customWidth="1"/>
    <col min="261" max="261" width="9.5546875" style="1" customWidth="1"/>
    <col min="262" max="262" width="0" style="1" hidden="1" customWidth="1"/>
    <col min="263" max="263" width="9.6640625" style="1" customWidth="1"/>
    <col min="264" max="268" width="10.109375" style="1" customWidth="1"/>
    <col min="269" max="269" width="10.109375" style="1" bestFit="1" customWidth="1"/>
    <col min="270" max="273" width="10.109375" style="1" customWidth="1"/>
    <col min="274" max="274" width="10.109375" style="1" bestFit="1" customWidth="1"/>
    <col min="275" max="278" width="10.109375" style="1" customWidth="1"/>
    <col min="279" max="279" width="10.109375" style="1" bestFit="1" customWidth="1"/>
    <col min="280" max="498" width="8.88671875" style="1"/>
    <col min="499" max="499" width="4.5546875" style="1" bestFit="1" customWidth="1"/>
    <col min="500" max="500" width="18.5546875" style="1" customWidth="1"/>
    <col min="501" max="501" width="9.33203125" style="1" customWidth="1"/>
    <col min="502" max="502" width="10.88671875" style="1" customWidth="1"/>
    <col min="503" max="506" width="9.44140625" style="1" customWidth="1"/>
    <col min="507" max="508" width="9.88671875" style="1" customWidth="1"/>
    <col min="509" max="509" width="8.88671875" style="1" customWidth="1"/>
    <col min="510" max="510" width="9.109375" style="1" customWidth="1"/>
    <col min="511" max="511" width="11.6640625" style="1" customWidth="1"/>
    <col min="512" max="512" width="9.44140625" style="1" customWidth="1"/>
    <col min="513" max="513" width="9.5546875" style="1" customWidth="1"/>
    <col min="514" max="515" width="9.44140625" style="1" customWidth="1"/>
    <col min="516" max="516" width="9.88671875" style="1" customWidth="1"/>
    <col min="517" max="517" width="9.5546875" style="1" customWidth="1"/>
    <col min="518" max="518" width="0" style="1" hidden="1" customWidth="1"/>
    <col min="519" max="519" width="9.6640625" style="1" customWidth="1"/>
    <col min="520" max="524" width="10.109375" style="1" customWidth="1"/>
    <col min="525" max="525" width="10.109375" style="1" bestFit="1" customWidth="1"/>
    <col min="526" max="529" width="10.109375" style="1" customWidth="1"/>
    <col min="530" max="530" width="10.109375" style="1" bestFit="1" customWidth="1"/>
    <col min="531" max="534" width="10.109375" style="1" customWidth="1"/>
    <col min="535" max="535" width="10.109375" style="1" bestFit="1" customWidth="1"/>
    <col min="536" max="754" width="8.88671875" style="1"/>
    <col min="755" max="755" width="4.5546875" style="1" bestFit="1" customWidth="1"/>
    <col min="756" max="756" width="18.5546875" style="1" customWidth="1"/>
    <col min="757" max="757" width="9.33203125" style="1" customWidth="1"/>
    <col min="758" max="758" width="10.88671875" style="1" customWidth="1"/>
    <col min="759" max="762" width="9.44140625" style="1" customWidth="1"/>
    <col min="763" max="764" width="9.88671875" style="1" customWidth="1"/>
    <col min="765" max="765" width="8.88671875" style="1" customWidth="1"/>
    <col min="766" max="766" width="9.109375" style="1" customWidth="1"/>
    <col min="767" max="767" width="11.6640625" style="1" customWidth="1"/>
    <col min="768" max="768" width="9.44140625" style="1" customWidth="1"/>
    <col min="769" max="769" width="9.5546875" style="1" customWidth="1"/>
    <col min="770" max="771" width="9.44140625" style="1" customWidth="1"/>
    <col min="772" max="772" width="9.88671875" style="1" customWidth="1"/>
    <col min="773" max="773" width="9.5546875" style="1" customWidth="1"/>
    <col min="774" max="774" width="0" style="1" hidden="1" customWidth="1"/>
    <col min="775" max="775" width="9.6640625" style="1" customWidth="1"/>
    <col min="776" max="780" width="10.109375" style="1" customWidth="1"/>
    <col min="781" max="781" width="10.109375" style="1" bestFit="1" customWidth="1"/>
    <col min="782" max="785" width="10.109375" style="1" customWidth="1"/>
    <col min="786" max="786" width="10.109375" style="1" bestFit="1" customWidth="1"/>
    <col min="787" max="790" width="10.109375" style="1" customWidth="1"/>
    <col min="791" max="791" width="10.109375" style="1" bestFit="1" customWidth="1"/>
    <col min="792" max="1010" width="8.88671875" style="1"/>
    <col min="1011" max="1011" width="4.5546875" style="1" bestFit="1" customWidth="1"/>
    <col min="1012" max="1012" width="18.5546875" style="1" customWidth="1"/>
    <col min="1013" max="1013" width="9.33203125" style="1" customWidth="1"/>
    <col min="1014" max="1014" width="10.88671875" style="1" customWidth="1"/>
    <col min="1015" max="1018" width="9.44140625" style="1" customWidth="1"/>
    <col min="1019" max="1020" width="9.88671875" style="1" customWidth="1"/>
    <col min="1021" max="1021" width="8.88671875" style="1" customWidth="1"/>
    <col min="1022" max="1022" width="9.109375" style="1" customWidth="1"/>
    <col min="1023" max="1023" width="11.6640625" style="1" customWidth="1"/>
    <col min="1024" max="1024" width="9.44140625" style="1" customWidth="1"/>
    <col min="1025" max="1025" width="9.5546875" style="1" customWidth="1"/>
    <col min="1026" max="1027" width="9.44140625" style="1" customWidth="1"/>
    <col min="1028" max="1028" width="9.88671875" style="1" customWidth="1"/>
    <col min="1029" max="1029" width="9.5546875" style="1" customWidth="1"/>
    <col min="1030" max="1030" width="0" style="1" hidden="1" customWidth="1"/>
    <col min="1031" max="1031" width="9.6640625" style="1" customWidth="1"/>
    <col min="1032" max="1036" width="10.109375" style="1" customWidth="1"/>
    <col min="1037" max="1037" width="10.109375" style="1" bestFit="1" customWidth="1"/>
    <col min="1038" max="1041" width="10.109375" style="1" customWidth="1"/>
    <col min="1042" max="1042" width="10.109375" style="1" bestFit="1" customWidth="1"/>
    <col min="1043" max="1046" width="10.109375" style="1" customWidth="1"/>
    <col min="1047" max="1047" width="10.109375" style="1" bestFit="1" customWidth="1"/>
    <col min="1048" max="1266" width="8.88671875" style="1"/>
    <col min="1267" max="1267" width="4.5546875" style="1" bestFit="1" customWidth="1"/>
    <col min="1268" max="1268" width="18.5546875" style="1" customWidth="1"/>
    <col min="1269" max="1269" width="9.33203125" style="1" customWidth="1"/>
    <col min="1270" max="1270" width="10.88671875" style="1" customWidth="1"/>
    <col min="1271" max="1274" width="9.44140625" style="1" customWidth="1"/>
    <col min="1275" max="1276" width="9.88671875" style="1" customWidth="1"/>
    <col min="1277" max="1277" width="8.88671875" style="1" customWidth="1"/>
    <col min="1278" max="1278" width="9.109375" style="1" customWidth="1"/>
    <col min="1279" max="1279" width="11.6640625" style="1" customWidth="1"/>
    <col min="1280" max="1280" width="9.44140625" style="1" customWidth="1"/>
    <col min="1281" max="1281" width="9.5546875" style="1" customWidth="1"/>
    <col min="1282" max="1283" width="9.44140625" style="1" customWidth="1"/>
    <col min="1284" max="1284" width="9.88671875" style="1" customWidth="1"/>
    <col min="1285" max="1285" width="9.5546875" style="1" customWidth="1"/>
    <col min="1286" max="1286" width="0" style="1" hidden="1" customWidth="1"/>
    <col min="1287" max="1287" width="9.6640625" style="1" customWidth="1"/>
    <col min="1288" max="1292" width="10.109375" style="1" customWidth="1"/>
    <col min="1293" max="1293" width="10.109375" style="1" bestFit="1" customWidth="1"/>
    <col min="1294" max="1297" width="10.109375" style="1" customWidth="1"/>
    <col min="1298" max="1298" width="10.109375" style="1" bestFit="1" customWidth="1"/>
    <col min="1299" max="1302" width="10.109375" style="1" customWidth="1"/>
    <col min="1303" max="1303" width="10.109375" style="1" bestFit="1" customWidth="1"/>
    <col min="1304" max="1522" width="8.88671875" style="1"/>
    <col min="1523" max="1523" width="4.5546875" style="1" bestFit="1" customWidth="1"/>
    <col min="1524" max="1524" width="18.5546875" style="1" customWidth="1"/>
    <col min="1525" max="1525" width="9.33203125" style="1" customWidth="1"/>
    <col min="1526" max="1526" width="10.88671875" style="1" customWidth="1"/>
    <col min="1527" max="1530" width="9.44140625" style="1" customWidth="1"/>
    <col min="1531" max="1532" width="9.88671875" style="1" customWidth="1"/>
    <col min="1533" max="1533" width="8.88671875" style="1" customWidth="1"/>
    <col min="1534" max="1534" width="9.109375" style="1" customWidth="1"/>
    <col min="1535" max="1535" width="11.6640625" style="1" customWidth="1"/>
    <col min="1536" max="1536" width="9.44140625" style="1" customWidth="1"/>
    <col min="1537" max="1537" width="9.5546875" style="1" customWidth="1"/>
    <col min="1538" max="1539" width="9.44140625" style="1" customWidth="1"/>
    <col min="1540" max="1540" width="9.88671875" style="1" customWidth="1"/>
    <col min="1541" max="1541" width="9.5546875" style="1" customWidth="1"/>
    <col min="1542" max="1542" width="0" style="1" hidden="1" customWidth="1"/>
    <col min="1543" max="1543" width="9.6640625" style="1" customWidth="1"/>
    <col min="1544" max="1548" width="10.109375" style="1" customWidth="1"/>
    <col min="1549" max="1549" width="10.109375" style="1" bestFit="1" customWidth="1"/>
    <col min="1550" max="1553" width="10.109375" style="1" customWidth="1"/>
    <col min="1554" max="1554" width="10.109375" style="1" bestFit="1" customWidth="1"/>
    <col min="1555" max="1558" width="10.109375" style="1" customWidth="1"/>
    <col min="1559" max="1559" width="10.109375" style="1" bestFit="1" customWidth="1"/>
    <col min="1560" max="1778" width="8.88671875" style="1"/>
    <col min="1779" max="1779" width="4.5546875" style="1" bestFit="1" customWidth="1"/>
    <col min="1780" max="1780" width="18.5546875" style="1" customWidth="1"/>
    <col min="1781" max="1781" width="9.33203125" style="1" customWidth="1"/>
    <col min="1782" max="1782" width="10.88671875" style="1" customWidth="1"/>
    <col min="1783" max="1786" width="9.44140625" style="1" customWidth="1"/>
    <col min="1787" max="1788" width="9.88671875" style="1" customWidth="1"/>
    <col min="1789" max="1789" width="8.88671875" style="1" customWidth="1"/>
    <col min="1790" max="1790" width="9.109375" style="1" customWidth="1"/>
    <col min="1791" max="1791" width="11.6640625" style="1" customWidth="1"/>
    <col min="1792" max="1792" width="9.44140625" style="1" customWidth="1"/>
    <col min="1793" max="1793" width="9.5546875" style="1" customWidth="1"/>
    <col min="1794" max="1795" width="9.44140625" style="1" customWidth="1"/>
    <col min="1796" max="1796" width="9.88671875" style="1" customWidth="1"/>
    <col min="1797" max="1797" width="9.5546875" style="1" customWidth="1"/>
    <col min="1798" max="1798" width="0" style="1" hidden="1" customWidth="1"/>
    <col min="1799" max="1799" width="9.6640625" style="1" customWidth="1"/>
    <col min="1800" max="1804" width="10.109375" style="1" customWidth="1"/>
    <col min="1805" max="1805" width="10.109375" style="1" bestFit="1" customWidth="1"/>
    <col min="1806" max="1809" width="10.109375" style="1" customWidth="1"/>
    <col min="1810" max="1810" width="10.109375" style="1" bestFit="1" customWidth="1"/>
    <col min="1811" max="1814" width="10.109375" style="1" customWidth="1"/>
    <col min="1815" max="1815" width="10.109375" style="1" bestFit="1" customWidth="1"/>
    <col min="1816" max="2034" width="8.88671875" style="1"/>
    <col min="2035" max="2035" width="4.5546875" style="1" bestFit="1" customWidth="1"/>
    <col min="2036" max="2036" width="18.5546875" style="1" customWidth="1"/>
    <col min="2037" max="2037" width="9.33203125" style="1" customWidth="1"/>
    <col min="2038" max="2038" width="10.88671875" style="1" customWidth="1"/>
    <col min="2039" max="2042" width="9.44140625" style="1" customWidth="1"/>
    <col min="2043" max="2044" width="9.88671875" style="1" customWidth="1"/>
    <col min="2045" max="2045" width="8.88671875" style="1" customWidth="1"/>
    <col min="2046" max="2046" width="9.109375" style="1" customWidth="1"/>
    <col min="2047" max="2047" width="11.6640625" style="1" customWidth="1"/>
    <col min="2048" max="2048" width="9.44140625" style="1" customWidth="1"/>
    <col min="2049" max="2049" width="9.5546875" style="1" customWidth="1"/>
    <col min="2050" max="2051" width="9.44140625" style="1" customWidth="1"/>
    <col min="2052" max="2052" width="9.88671875" style="1" customWidth="1"/>
    <col min="2053" max="2053" width="9.5546875" style="1" customWidth="1"/>
    <col min="2054" max="2054" width="0" style="1" hidden="1" customWidth="1"/>
    <col min="2055" max="2055" width="9.6640625" style="1" customWidth="1"/>
    <col min="2056" max="2060" width="10.109375" style="1" customWidth="1"/>
    <col min="2061" max="2061" width="10.109375" style="1" bestFit="1" customWidth="1"/>
    <col min="2062" max="2065" width="10.109375" style="1" customWidth="1"/>
    <col min="2066" max="2066" width="10.109375" style="1" bestFit="1" customWidth="1"/>
    <col min="2067" max="2070" width="10.109375" style="1" customWidth="1"/>
    <col min="2071" max="2071" width="10.109375" style="1" bestFit="1" customWidth="1"/>
    <col min="2072" max="2290" width="8.88671875" style="1"/>
    <col min="2291" max="2291" width="4.5546875" style="1" bestFit="1" customWidth="1"/>
    <col min="2292" max="2292" width="18.5546875" style="1" customWidth="1"/>
    <col min="2293" max="2293" width="9.33203125" style="1" customWidth="1"/>
    <col min="2294" max="2294" width="10.88671875" style="1" customWidth="1"/>
    <col min="2295" max="2298" width="9.44140625" style="1" customWidth="1"/>
    <col min="2299" max="2300" width="9.88671875" style="1" customWidth="1"/>
    <col min="2301" max="2301" width="8.88671875" style="1" customWidth="1"/>
    <col min="2302" max="2302" width="9.109375" style="1" customWidth="1"/>
    <col min="2303" max="2303" width="11.6640625" style="1" customWidth="1"/>
    <col min="2304" max="2304" width="9.44140625" style="1" customWidth="1"/>
    <col min="2305" max="2305" width="9.5546875" style="1" customWidth="1"/>
    <col min="2306" max="2307" width="9.44140625" style="1" customWidth="1"/>
    <col min="2308" max="2308" width="9.88671875" style="1" customWidth="1"/>
    <col min="2309" max="2309" width="9.5546875" style="1" customWidth="1"/>
    <col min="2310" max="2310" width="0" style="1" hidden="1" customWidth="1"/>
    <col min="2311" max="2311" width="9.6640625" style="1" customWidth="1"/>
    <col min="2312" max="2316" width="10.109375" style="1" customWidth="1"/>
    <col min="2317" max="2317" width="10.109375" style="1" bestFit="1" customWidth="1"/>
    <col min="2318" max="2321" width="10.109375" style="1" customWidth="1"/>
    <col min="2322" max="2322" width="10.109375" style="1" bestFit="1" customWidth="1"/>
    <col min="2323" max="2326" width="10.109375" style="1" customWidth="1"/>
    <col min="2327" max="2327" width="10.109375" style="1" bestFit="1" customWidth="1"/>
    <col min="2328" max="2546" width="8.88671875" style="1"/>
    <col min="2547" max="2547" width="4.5546875" style="1" bestFit="1" customWidth="1"/>
    <col min="2548" max="2548" width="18.5546875" style="1" customWidth="1"/>
    <col min="2549" max="2549" width="9.33203125" style="1" customWidth="1"/>
    <col min="2550" max="2550" width="10.88671875" style="1" customWidth="1"/>
    <col min="2551" max="2554" width="9.44140625" style="1" customWidth="1"/>
    <col min="2555" max="2556" width="9.88671875" style="1" customWidth="1"/>
    <col min="2557" max="2557" width="8.88671875" style="1" customWidth="1"/>
    <col min="2558" max="2558" width="9.109375" style="1" customWidth="1"/>
    <col min="2559" max="2559" width="11.6640625" style="1" customWidth="1"/>
    <col min="2560" max="2560" width="9.44140625" style="1" customWidth="1"/>
    <col min="2561" max="2561" width="9.5546875" style="1" customWidth="1"/>
    <col min="2562" max="2563" width="9.44140625" style="1" customWidth="1"/>
    <col min="2564" max="2564" width="9.88671875" style="1" customWidth="1"/>
    <col min="2565" max="2565" width="9.5546875" style="1" customWidth="1"/>
    <col min="2566" max="2566" width="0" style="1" hidden="1" customWidth="1"/>
    <col min="2567" max="2567" width="9.6640625" style="1" customWidth="1"/>
    <col min="2568" max="2572" width="10.109375" style="1" customWidth="1"/>
    <col min="2573" max="2573" width="10.109375" style="1" bestFit="1" customWidth="1"/>
    <col min="2574" max="2577" width="10.109375" style="1" customWidth="1"/>
    <col min="2578" max="2578" width="10.109375" style="1" bestFit="1" customWidth="1"/>
    <col min="2579" max="2582" width="10.109375" style="1" customWidth="1"/>
    <col min="2583" max="2583" width="10.109375" style="1" bestFit="1" customWidth="1"/>
    <col min="2584" max="2802" width="8.88671875" style="1"/>
    <col min="2803" max="2803" width="4.5546875" style="1" bestFit="1" customWidth="1"/>
    <col min="2804" max="2804" width="18.5546875" style="1" customWidth="1"/>
    <col min="2805" max="2805" width="9.33203125" style="1" customWidth="1"/>
    <col min="2806" max="2806" width="10.88671875" style="1" customWidth="1"/>
    <col min="2807" max="2810" width="9.44140625" style="1" customWidth="1"/>
    <col min="2811" max="2812" width="9.88671875" style="1" customWidth="1"/>
    <col min="2813" max="2813" width="8.88671875" style="1" customWidth="1"/>
    <col min="2814" max="2814" width="9.109375" style="1" customWidth="1"/>
    <col min="2815" max="2815" width="11.6640625" style="1" customWidth="1"/>
    <col min="2816" max="2816" width="9.44140625" style="1" customWidth="1"/>
    <col min="2817" max="2817" width="9.5546875" style="1" customWidth="1"/>
    <col min="2818" max="2819" width="9.44140625" style="1" customWidth="1"/>
    <col min="2820" max="2820" width="9.88671875" style="1" customWidth="1"/>
    <col min="2821" max="2821" width="9.5546875" style="1" customWidth="1"/>
    <col min="2822" max="2822" width="0" style="1" hidden="1" customWidth="1"/>
    <col min="2823" max="2823" width="9.6640625" style="1" customWidth="1"/>
    <col min="2824" max="2828" width="10.109375" style="1" customWidth="1"/>
    <col min="2829" max="2829" width="10.109375" style="1" bestFit="1" customWidth="1"/>
    <col min="2830" max="2833" width="10.109375" style="1" customWidth="1"/>
    <col min="2834" max="2834" width="10.109375" style="1" bestFit="1" customWidth="1"/>
    <col min="2835" max="2838" width="10.109375" style="1" customWidth="1"/>
    <col min="2839" max="2839" width="10.109375" style="1" bestFit="1" customWidth="1"/>
    <col min="2840" max="3058" width="8.88671875" style="1"/>
    <col min="3059" max="3059" width="4.5546875" style="1" bestFit="1" customWidth="1"/>
    <col min="3060" max="3060" width="18.5546875" style="1" customWidth="1"/>
    <col min="3061" max="3061" width="9.33203125" style="1" customWidth="1"/>
    <col min="3062" max="3062" width="10.88671875" style="1" customWidth="1"/>
    <col min="3063" max="3066" width="9.44140625" style="1" customWidth="1"/>
    <col min="3067" max="3068" width="9.88671875" style="1" customWidth="1"/>
    <col min="3069" max="3069" width="8.88671875" style="1" customWidth="1"/>
    <col min="3070" max="3070" width="9.109375" style="1" customWidth="1"/>
    <col min="3071" max="3071" width="11.6640625" style="1" customWidth="1"/>
    <col min="3072" max="3072" width="9.44140625" style="1" customWidth="1"/>
    <col min="3073" max="3073" width="9.5546875" style="1" customWidth="1"/>
    <col min="3074" max="3075" width="9.44140625" style="1" customWidth="1"/>
    <col min="3076" max="3076" width="9.88671875" style="1" customWidth="1"/>
    <col min="3077" max="3077" width="9.5546875" style="1" customWidth="1"/>
    <col min="3078" max="3078" width="0" style="1" hidden="1" customWidth="1"/>
    <col min="3079" max="3079" width="9.6640625" style="1" customWidth="1"/>
    <col min="3080" max="3084" width="10.109375" style="1" customWidth="1"/>
    <col min="3085" max="3085" width="10.109375" style="1" bestFit="1" customWidth="1"/>
    <col min="3086" max="3089" width="10.109375" style="1" customWidth="1"/>
    <col min="3090" max="3090" width="10.109375" style="1" bestFit="1" customWidth="1"/>
    <col min="3091" max="3094" width="10.109375" style="1" customWidth="1"/>
    <col min="3095" max="3095" width="10.109375" style="1" bestFit="1" customWidth="1"/>
    <col min="3096" max="3314" width="8.88671875" style="1"/>
    <col min="3315" max="3315" width="4.5546875" style="1" bestFit="1" customWidth="1"/>
    <col min="3316" max="3316" width="18.5546875" style="1" customWidth="1"/>
    <col min="3317" max="3317" width="9.33203125" style="1" customWidth="1"/>
    <col min="3318" max="3318" width="10.88671875" style="1" customWidth="1"/>
    <col min="3319" max="3322" width="9.44140625" style="1" customWidth="1"/>
    <col min="3323" max="3324" width="9.88671875" style="1" customWidth="1"/>
    <col min="3325" max="3325" width="8.88671875" style="1" customWidth="1"/>
    <col min="3326" max="3326" width="9.109375" style="1" customWidth="1"/>
    <col min="3327" max="3327" width="11.6640625" style="1" customWidth="1"/>
    <col min="3328" max="3328" width="9.44140625" style="1" customWidth="1"/>
    <col min="3329" max="3329" width="9.5546875" style="1" customWidth="1"/>
    <col min="3330" max="3331" width="9.44140625" style="1" customWidth="1"/>
    <col min="3332" max="3332" width="9.88671875" style="1" customWidth="1"/>
    <col min="3333" max="3333" width="9.5546875" style="1" customWidth="1"/>
    <col min="3334" max="3334" width="0" style="1" hidden="1" customWidth="1"/>
    <col min="3335" max="3335" width="9.6640625" style="1" customWidth="1"/>
    <col min="3336" max="3340" width="10.109375" style="1" customWidth="1"/>
    <col min="3341" max="3341" width="10.109375" style="1" bestFit="1" customWidth="1"/>
    <col min="3342" max="3345" width="10.109375" style="1" customWidth="1"/>
    <col min="3346" max="3346" width="10.109375" style="1" bestFit="1" customWidth="1"/>
    <col min="3347" max="3350" width="10.109375" style="1" customWidth="1"/>
    <col min="3351" max="3351" width="10.109375" style="1" bestFit="1" customWidth="1"/>
    <col min="3352" max="3570" width="8.88671875" style="1"/>
    <col min="3571" max="3571" width="4.5546875" style="1" bestFit="1" customWidth="1"/>
    <col min="3572" max="3572" width="18.5546875" style="1" customWidth="1"/>
    <col min="3573" max="3573" width="9.33203125" style="1" customWidth="1"/>
    <col min="3574" max="3574" width="10.88671875" style="1" customWidth="1"/>
    <col min="3575" max="3578" width="9.44140625" style="1" customWidth="1"/>
    <col min="3579" max="3580" width="9.88671875" style="1" customWidth="1"/>
    <col min="3581" max="3581" width="8.88671875" style="1" customWidth="1"/>
    <col min="3582" max="3582" width="9.109375" style="1" customWidth="1"/>
    <col min="3583" max="3583" width="11.6640625" style="1" customWidth="1"/>
    <col min="3584" max="3584" width="9.44140625" style="1" customWidth="1"/>
    <col min="3585" max="3585" width="9.5546875" style="1" customWidth="1"/>
    <col min="3586" max="3587" width="9.44140625" style="1" customWidth="1"/>
    <col min="3588" max="3588" width="9.88671875" style="1" customWidth="1"/>
    <col min="3589" max="3589" width="9.5546875" style="1" customWidth="1"/>
    <col min="3590" max="3590" width="0" style="1" hidden="1" customWidth="1"/>
    <col min="3591" max="3591" width="9.6640625" style="1" customWidth="1"/>
    <col min="3592" max="3596" width="10.109375" style="1" customWidth="1"/>
    <col min="3597" max="3597" width="10.109375" style="1" bestFit="1" customWidth="1"/>
    <col min="3598" max="3601" width="10.109375" style="1" customWidth="1"/>
    <col min="3602" max="3602" width="10.109375" style="1" bestFit="1" customWidth="1"/>
    <col min="3603" max="3606" width="10.109375" style="1" customWidth="1"/>
    <col min="3607" max="3607" width="10.109375" style="1" bestFit="1" customWidth="1"/>
    <col min="3608" max="3826" width="8.88671875" style="1"/>
    <col min="3827" max="3827" width="4.5546875" style="1" bestFit="1" customWidth="1"/>
    <col min="3828" max="3828" width="18.5546875" style="1" customWidth="1"/>
    <col min="3829" max="3829" width="9.33203125" style="1" customWidth="1"/>
    <col min="3830" max="3830" width="10.88671875" style="1" customWidth="1"/>
    <col min="3831" max="3834" width="9.44140625" style="1" customWidth="1"/>
    <col min="3835" max="3836" width="9.88671875" style="1" customWidth="1"/>
    <col min="3837" max="3837" width="8.88671875" style="1" customWidth="1"/>
    <col min="3838" max="3838" width="9.109375" style="1" customWidth="1"/>
    <col min="3839" max="3839" width="11.6640625" style="1" customWidth="1"/>
    <col min="3840" max="3840" width="9.44140625" style="1" customWidth="1"/>
    <col min="3841" max="3841" width="9.5546875" style="1" customWidth="1"/>
    <col min="3842" max="3843" width="9.44140625" style="1" customWidth="1"/>
    <col min="3844" max="3844" width="9.88671875" style="1" customWidth="1"/>
    <col min="3845" max="3845" width="9.5546875" style="1" customWidth="1"/>
    <col min="3846" max="3846" width="0" style="1" hidden="1" customWidth="1"/>
    <col min="3847" max="3847" width="9.6640625" style="1" customWidth="1"/>
    <col min="3848" max="3852" width="10.109375" style="1" customWidth="1"/>
    <col min="3853" max="3853" width="10.109375" style="1" bestFit="1" customWidth="1"/>
    <col min="3854" max="3857" width="10.109375" style="1" customWidth="1"/>
    <col min="3858" max="3858" width="10.109375" style="1" bestFit="1" customWidth="1"/>
    <col min="3859" max="3862" width="10.109375" style="1" customWidth="1"/>
    <col min="3863" max="3863" width="10.109375" style="1" bestFit="1" customWidth="1"/>
    <col min="3864" max="4082" width="8.88671875" style="1"/>
    <col min="4083" max="4083" width="4.5546875" style="1" bestFit="1" customWidth="1"/>
    <col min="4084" max="4084" width="18.5546875" style="1" customWidth="1"/>
    <col min="4085" max="4085" width="9.33203125" style="1" customWidth="1"/>
    <col min="4086" max="4086" width="10.88671875" style="1" customWidth="1"/>
    <col min="4087" max="4090" width="9.44140625" style="1" customWidth="1"/>
    <col min="4091" max="4092" width="9.88671875" style="1" customWidth="1"/>
    <col min="4093" max="4093" width="8.88671875" style="1" customWidth="1"/>
    <col min="4094" max="4094" width="9.109375" style="1" customWidth="1"/>
    <col min="4095" max="4095" width="11.6640625" style="1" customWidth="1"/>
    <col min="4096" max="4096" width="9.44140625" style="1" customWidth="1"/>
    <col min="4097" max="4097" width="9.5546875" style="1" customWidth="1"/>
    <col min="4098" max="4099" width="9.44140625" style="1" customWidth="1"/>
    <col min="4100" max="4100" width="9.88671875" style="1" customWidth="1"/>
    <col min="4101" max="4101" width="9.5546875" style="1" customWidth="1"/>
    <col min="4102" max="4102" width="0" style="1" hidden="1" customWidth="1"/>
    <col min="4103" max="4103" width="9.6640625" style="1" customWidth="1"/>
    <col min="4104" max="4108" width="10.109375" style="1" customWidth="1"/>
    <col min="4109" max="4109" width="10.109375" style="1" bestFit="1" customWidth="1"/>
    <col min="4110" max="4113" width="10.109375" style="1" customWidth="1"/>
    <col min="4114" max="4114" width="10.109375" style="1" bestFit="1" customWidth="1"/>
    <col min="4115" max="4118" width="10.109375" style="1" customWidth="1"/>
    <col min="4119" max="4119" width="10.109375" style="1" bestFit="1" customWidth="1"/>
    <col min="4120" max="4338" width="8.88671875" style="1"/>
    <col min="4339" max="4339" width="4.5546875" style="1" bestFit="1" customWidth="1"/>
    <col min="4340" max="4340" width="18.5546875" style="1" customWidth="1"/>
    <col min="4341" max="4341" width="9.33203125" style="1" customWidth="1"/>
    <col min="4342" max="4342" width="10.88671875" style="1" customWidth="1"/>
    <col min="4343" max="4346" width="9.44140625" style="1" customWidth="1"/>
    <col min="4347" max="4348" width="9.88671875" style="1" customWidth="1"/>
    <col min="4349" max="4349" width="8.88671875" style="1" customWidth="1"/>
    <col min="4350" max="4350" width="9.109375" style="1" customWidth="1"/>
    <col min="4351" max="4351" width="11.6640625" style="1" customWidth="1"/>
    <col min="4352" max="4352" width="9.44140625" style="1" customWidth="1"/>
    <col min="4353" max="4353" width="9.5546875" style="1" customWidth="1"/>
    <col min="4354" max="4355" width="9.44140625" style="1" customWidth="1"/>
    <col min="4356" max="4356" width="9.88671875" style="1" customWidth="1"/>
    <col min="4357" max="4357" width="9.5546875" style="1" customWidth="1"/>
    <col min="4358" max="4358" width="0" style="1" hidden="1" customWidth="1"/>
    <col min="4359" max="4359" width="9.6640625" style="1" customWidth="1"/>
    <col min="4360" max="4364" width="10.109375" style="1" customWidth="1"/>
    <col min="4365" max="4365" width="10.109375" style="1" bestFit="1" customWidth="1"/>
    <col min="4366" max="4369" width="10.109375" style="1" customWidth="1"/>
    <col min="4370" max="4370" width="10.109375" style="1" bestFit="1" customWidth="1"/>
    <col min="4371" max="4374" width="10.109375" style="1" customWidth="1"/>
    <col min="4375" max="4375" width="10.109375" style="1" bestFit="1" customWidth="1"/>
    <col min="4376" max="4594" width="8.88671875" style="1"/>
    <col min="4595" max="4595" width="4.5546875" style="1" bestFit="1" customWidth="1"/>
    <col min="4596" max="4596" width="18.5546875" style="1" customWidth="1"/>
    <col min="4597" max="4597" width="9.33203125" style="1" customWidth="1"/>
    <col min="4598" max="4598" width="10.88671875" style="1" customWidth="1"/>
    <col min="4599" max="4602" width="9.44140625" style="1" customWidth="1"/>
    <col min="4603" max="4604" width="9.88671875" style="1" customWidth="1"/>
    <col min="4605" max="4605" width="8.88671875" style="1" customWidth="1"/>
    <col min="4606" max="4606" width="9.109375" style="1" customWidth="1"/>
    <col min="4607" max="4607" width="11.6640625" style="1" customWidth="1"/>
    <col min="4608" max="4608" width="9.44140625" style="1" customWidth="1"/>
    <col min="4609" max="4609" width="9.5546875" style="1" customWidth="1"/>
    <col min="4610" max="4611" width="9.44140625" style="1" customWidth="1"/>
    <col min="4612" max="4612" width="9.88671875" style="1" customWidth="1"/>
    <col min="4613" max="4613" width="9.5546875" style="1" customWidth="1"/>
    <col min="4614" max="4614" width="0" style="1" hidden="1" customWidth="1"/>
    <col min="4615" max="4615" width="9.6640625" style="1" customWidth="1"/>
    <col min="4616" max="4620" width="10.109375" style="1" customWidth="1"/>
    <col min="4621" max="4621" width="10.109375" style="1" bestFit="1" customWidth="1"/>
    <col min="4622" max="4625" width="10.109375" style="1" customWidth="1"/>
    <col min="4626" max="4626" width="10.109375" style="1" bestFit="1" customWidth="1"/>
    <col min="4627" max="4630" width="10.109375" style="1" customWidth="1"/>
    <col min="4631" max="4631" width="10.109375" style="1" bestFit="1" customWidth="1"/>
    <col min="4632" max="4850" width="8.88671875" style="1"/>
    <col min="4851" max="4851" width="4.5546875" style="1" bestFit="1" customWidth="1"/>
    <col min="4852" max="4852" width="18.5546875" style="1" customWidth="1"/>
    <col min="4853" max="4853" width="9.33203125" style="1" customWidth="1"/>
    <col min="4854" max="4854" width="10.88671875" style="1" customWidth="1"/>
    <col min="4855" max="4858" width="9.44140625" style="1" customWidth="1"/>
    <col min="4859" max="4860" width="9.88671875" style="1" customWidth="1"/>
    <col min="4861" max="4861" width="8.88671875" style="1" customWidth="1"/>
    <col min="4862" max="4862" width="9.109375" style="1" customWidth="1"/>
    <col min="4863" max="4863" width="11.6640625" style="1" customWidth="1"/>
    <col min="4864" max="4864" width="9.44140625" style="1" customWidth="1"/>
    <col min="4865" max="4865" width="9.5546875" style="1" customWidth="1"/>
    <col min="4866" max="4867" width="9.44140625" style="1" customWidth="1"/>
    <col min="4868" max="4868" width="9.88671875" style="1" customWidth="1"/>
    <col min="4869" max="4869" width="9.5546875" style="1" customWidth="1"/>
    <col min="4870" max="4870" width="0" style="1" hidden="1" customWidth="1"/>
    <col min="4871" max="4871" width="9.6640625" style="1" customWidth="1"/>
    <col min="4872" max="4876" width="10.109375" style="1" customWidth="1"/>
    <col min="4877" max="4877" width="10.109375" style="1" bestFit="1" customWidth="1"/>
    <col min="4878" max="4881" width="10.109375" style="1" customWidth="1"/>
    <col min="4882" max="4882" width="10.109375" style="1" bestFit="1" customWidth="1"/>
    <col min="4883" max="4886" width="10.109375" style="1" customWidth="1"/>
    <col min="4887" max="4887" width="10.109375" style="1" bestFit="1" customWidth="1"/>
    <col min="4888" max="5106" width="8.88671875" style="1"/>
    <col min="5107" max="5107" width="4.5546875" style="1" bestFit="1" customWidth="1"/>
    <col min="5108" max="5108" width="18.5546875" style="1" customWidth="1"/>
    <col min="5109" max="5109" width="9.33203125" style="1" customWidth="1"/>
    <col min="5110" max="5110" width="10.88671875" style="1" customWidth="1"/>
    <col min="5111" max="5114" width="9.44140625" style="1" customWidth="1"/>
    <col min="5115" max="5116" width="9.88671875" style="1" customWidth="1"/>
    <col min="5117" max="5117" width="8.88671875" style="1" customWidth="1"/>
    <col min="5118" max="5118" width="9.109375" style="1" customWidth="1"/>
    <col min="5119" max="5119" width="11.6640625" style="1" customWidth="1"/>
    <col min="5120" max="5120" width="9.44140625" style="1" customWidth="1"/>
    <col min="5121" max="5121" width="9.5546875" style="1" customWidth="1"/>
    <col min="5122" max="5123" width="9.44140625" style="1" customWidth="1"/>
    <col min="5124" max="5124" width="9.88671875" style="1" customWidth="1"/>
    <col min="5125" max="5125" width="9.5546875" style="1" customWidth="1"/>
    <col min="5126" max="5126" width="0" style="1" hidden="1" customWidth="1"/>
    <col min="5127" max="5127" width="9.6640625" style="1" customWidth="1"/>
    <col min="5128" max="5132" width="10.109375" style="1" customWidth="1"/>
    <col min="5133" max="5133" width="10.109375" style="1" bestFit="1" customWidth="1"/>
    <col min="5134" max="5137" width="10.109375" style="1" customWidth="1"/>
    <col min="5138" max="5138" width="10.109375" style="1" bestFit="1" customWidth="1"/>
    <col min="5139" max="5142" width="10.109375" style="1" customWidth="1"/>
    <col min="5143" max="5143" width="10.109375" style="1" bestFit="1" customWidth="1"/>
    <col min="5144" max="5362" width="8.88671875" style="1"/>
    <col min="5363" max="5363" width="4.5546875" style="1" bestFit="1" customWidth="1"/>
    <col min="5364" max="5364" width="18.5546875" style="1" customWidth="1"/>
    <col min="5365" max="5365" width="9.33203125" style="1" customWidth="1"/>
    <col min="5366" max="5366" width="10.88671875" style="1" customWidth="1"/>
    <col min="5367" max="5370" width="9.44140625" style="1" customWidth="1"/>
    <col min="5371" max="5372" width="9.88671875" style="1" customWidth="1"/>
    <col min="5373" max="5373" width="8.88671875" style="1" customWidth="1"/>
    <col min="5374" max="5374" width="9.109375" style="1" customWidth="1"/>
    <col min="5375" max="5375" width="11.6640625" style="1" customWidth="1"/>
    <col min="5376" max="5376" width="9.44140625" style="1" customWidth="1"/>
    <col min="5377" max="5377" width="9.5546875" style="1" customWidth="1"/>
    <col min="5378" max="5379" width="9.44140625" style="1" customWidth="1"/>
    <col min="5380" max="5380" width="9.88671875" style="1" customWidth="1"/>
    <col min="5381" max="5381" width="9.5546875" style="1" customWidth="1"/>
    <col min="5382" max="5382" width="0" style="1" hidden="1" customWidth="1"/>
    <col min="5383" max="5383" width="9.6640625" style="1" customWidth="1"/>
    <col min="5384" max="5388" width="10.109375" style="1" customWidth="1"/>
    <col min="5389" max="5389" width="10.109375" style="1" bestFit="1" customWidth="1"/>
    <col min="5390" max="5393" width="10.109375" style="1" customWidth="1"/>
    <col min="5394" max="5394" width="10.109375" style="1" bestFit="1" customWidth="1"/>
    <col min="5395" max="5398" width="10.109375" style="1" customWidth="1"/>
    <col min="5399" max="5399" width="10.109375" style="1" bestFit="1" customWidth="1"/>
    <col min="5400" max="5618" width="8.88671875" style="1"/>
    <col min="5619" max="5619" width="4.5546875" style="1" bestFit="1" customWidth="1"/>
    <col min="5620" max="5620" width="18.5546875" style="1" customWidth="1"/>
    <col min="5621" max="5621" width="9.33203125" style="1" customWidth="1"/>
    <col min="5622" max="5622" width="10.88671875" style="1" customWidth="1"/>
    <col min="5623" max="5626" width="9.44140625" style="1" customWidth="1"/>
    <col min="5627" max="5628" width="9.88671875" style="1" customWidth="1"/>
    <col min="5629" max="5629" width="8.88671875" style="1" customWidth="1"/>
    <col min="5630" max="5630" width="9.109375" style="1" customWidth="1"/>
    <col min="5631" max="5631" width="11.6640625" style="1" customWidth="1"/>
    <col min="5632" max="5632" width="9.44140625" style="1" customWidth="1"/>
    <col min="5633" max="5633" width="9.5546875" style="1" customWidth="1"/>
    <col min="5634" max="5635" width="9.44140625" style="1" customWidth="1"/>
    <col min="5636" max="5636" width="9.88671875" style="1" customWidth="1"/>
    <col min="5637" max="5637" width="9.5546875" style="1" customWidth="1"/>
    <col min="5638" max="5638" width="0" style="1" hidden="1" customWidth="1"/>
    <col min="5639" max="5639" width="9.6640625" style="1" customWidth="1"/>
    <col min="5640" max="5644" width="10.109375" style="1" customWidth="1"/>
    <col min="5645" max="5645" width="10.109375" style="1" bestFit="1" customWidth="1"/>
    <col min="5646" max="5649" width="10.109375" style="1" customWidth="1"/>
    <col min="5650" max="5650" width="10.109375" style="1" bestFit="1" customWidth="1"/>
    <col min="5651" max="5654" width="10.109375" style="1" customWidth="1"/>
    <col min="5655" max="5655" width="10.109375" style="1" bestFit="1" customWidth="1"/>
    <col min="5656" max="5874" width="8.88671875" style="1"/>
    <col min="5875" max="5875" width="4.5546875" style="1" bestFit="1" customWidth="1"/>
    <col min="5876" max="5876" width="18.5546875" style="1" customWidth="1"/>
    <col min="5877" max="5877" width="9.33203125" style="1" customWidth="1"/>
    <col min="5878" max="5878" width="10.88671875" style="1" customWidth="1"/>
    <col min="5879" max="5882" width="9.44140625" style="1" customWidth="1"/>
    <col min="5883" max="5884" width="9.88671875" style="1" customWidth="1"/>
    <col min="5885" max="5885" width="8.88671875" style="1" customWidth="1"/>
    <col min="5886" max="5886" width="9.109375" style="1" customWidth="1"/>
    <col min="5887" max="5887" width="11.6640625" style="1" customWidth="1"/>
    <col min="5888" max="5888" width="9.44140625" style="1" customWidth="1"/>
    <col min="5889" max="5889" width="9.5546875" style="1" customWidth="1"/>
    <col min="5890" max="5891" width="9.44140625" style="1" customWidth="1"/>
    <col min="5892" max="5892" width="9.88671875" style="1" customWidth="1"/>
    <col min="5893" max="5893" width="9.5546875" style="1" customWidth="1"/>
    <col min="5894" max="5894" width="0" style="1" hidden="1" customWidth="1"/>
    <col min="5895" max="5895" width="9.6640625" style="1" customWidth="1"/>
    <col min="5896" max="5900" width="10.109375" style="1" customWidth="1"/>
    <col min="5901" max="5901" width="10.109375" style="1" bestFit="1" customWidth="1"/>
    <col min="5902" max="5905" width="10.109375" style="1" customWidth="1"/>
    <col min="5906" max="5906" width="10.109375" style="1" bestFit="1" customWidth="1"/>
    <col min="5907" max="5910" width="10.109375" style="1" customWidth="1"/>
    <col min="5911" max="5911" width="10.109375" style="1" bestFit="1" customWidth="1"/>
    <col min="5912" max="6130" width="8.88671875" style="1"/>
    <col min="6131" max="6131" width="4.5546875" style="1" bestFit="1" customWidth="1"/>
    <col min="6132" max="6132" width="18.5546875" style="1" customWidth="1"/>
    <col min="6133" max="6133" width="9.33203125" style="1" customWidth="1"/>
    <col min="6134" max="6134" width="10.88671875" style="1" customWidth="1"/>
    <col min="6135" max="6138" width="9.44140625" style="1" customWidth="1"/>
    <col min="6139" max="6140" width="9.88671875" style="1" customWidth="1"/>
    <col min="6141" max="6141" width="8.88671875" style="1" customWidth="1"/>
    <col min="6142" max="6142" width="9.109375" style="1" customWidth="1"/>
    <col min="6143" max="6143" width="11.6640625" style="1" customWidth="1"/>
    <col min="6144" max="6144" width="9.44140625" style="1" customWidth="1"/>
    <col min="6145" max="6145" width="9.5546875" style="1" customWidth="1"/>
    <col min="6146" max="6147" width="9.44140625" style="1" customWidth="1"/>
    <col min="6148" max="6148" width="9.88671875" style="1" customWidth="1"/>
    <col min="6149" max="6149" width="9.5546875" style="1" customWidth="1"/>
    <col min="6150" max="6150" width="0" style="1" hidden="1" customWidth="1"/>
    <col min="6151" max="6151" width="9.6640625" style="1" customWidth="1"/>
    <col min="6152" max="6156" width="10.109375" style="1" customWidth="1"/>
    <col min="6157" max="6157" width="10.109375" style="1" bestFit="1" customWidth="1"/>
    <col min="6158" max="6161" width="10.109375" style="1" customWidth="1"/>
    <col min="6162" max="6162" width="10.109375" style="1" bestFit="1" customWidth="1"/>
    <col min="6163" max="6166" width="10.109375" style="1" customWidth="1"/>
    <col min="6167" max="6167" width="10.109375" style="1" bestFit="1" customWidth="1"/>
    <col min="6168" max="6386" width="8.88671875" style="1"/>
    <col min="6387" max="6387" width="4.5546875" style="1" bestFit="1" customWidth="1"/>
    <col min="6388" max="6388" width="18.5546875" style="1" customWidth="1"/>
    <col min="6389" max="6389" width="9.33203125" style="1" customWidth="1"/>
    <col min="6390" max="6390" width="10.88671875" style="1" customWidth="1"/>
    <col min="6391" max="6394" width="9.44140625" style="1" customWidth="1"/>
    <col min="6395" max="6396" width="9.88671875" style="1" customWidth="1"/>
    <col min="6397" max="6397" width="8.88671875" style="1" customWidth="1"/>
    <col min="6398" max="6398" width="9.109375" style="1" customWidth="1"/>
    <col min="6399" max="6399" width="11.6640625" style="1" customWidth="1"/>
    <col min="6400" max="6400" width="9.44140625" style="1" customWidth="1"/>
    <col min="6401" max="6401" width="9.5546875" style="1" customWidth="1"/>
    <col min="6402" max="6403" width="9.44140625" style="1" customWidth="1"/>
    <col min="6404" max="6404" width="9.88671875" style="1" customWidth="1"/>
    <col min="6405" max="6405" width="9.5546875" style="1" customWidth="1"/>
    <col min="6406" max="6406" width="0" style="1" hidden="1" customWidth="1"/>
    <col min="6407" max="6407" width="9.6640625" style="1" customWidth="1"/>
    <col min="6408" max="6412" width="10.109375" style="1" customWidth="1"/>
    <col min="6413" max="6413" width="10.109375" style="1" bestFit="1" customWidth="1"/>
    <col min="6414" max="6417" width="10.109375" style="1" customWidth="1"/>
    <col min="6418" max="6418" width="10.109375" style="1" bestFit="1" customWidth="1"/>
    <col min="6419" max="6422" width="10.109375" style="1" customWidth="1"/>
    <col min="6423" max="6423" width="10.109375" style="1" bestFit="1" customWidth="1"/>
    <col min="6424" max="6642" width="8.88671875" style="1"/>
    <col min="6643" max="6643" width="4.5546875" style="1" bestFit="1" customWidth="1"/>
    <col min="6644" max="6644" width="18.5546875" style="1" customWidth="1"/>
    <col min="6645" max="6645" width="9.33203125" style="1" customWidth="1"/>
    <col min="6646" max="6646" width="10.88671875" style="1" customWidth="1"/>
    <col min="6647" max="6650" width="9.44140625" style="1" customWidth="1"/>
    <col min="6651" max="6652" width="9.88671875" style="1" customWidth="1"/>
    <col min="6653" max="6653" width="8.88671875" style="1" customWidth="1"/>
    <col min="6654" max="6654" width="9.109375" style="1" customWidth="1"/>
    <col min="6655" max="6655" width="11.6640625" style="1" customWidth="1"/>
    <col min="6656" max="6656" width="9.44140625" style="1" customWidth="1"/>
    <col min="6657" max="6657" width="9.5546875" style="1" customWidth="1"/>
    <col min="6658" max="6659" width="9.44140625" style="1" customWidth="1"/>
    <col min="6660" max="6660" width="9.88671875" style="1" customWidth="1"/>
    <col min="6661" max="6661" width="9.5546875" style="1" customWidth="1"/>
    <col min="6662" max="6662" width="0" style="1" hidden="1" customWidth="1"/>
    <col min="6663" max="6663" width="9.6640625" style="1" customWidth="1"/>
    <col min="6664" max="6668" width="10.109375" style="1" customWidth="1"/>
    <col min="6669" max="6669" width="10.109375" style="1" bestFit="1" customWidth="1"/>
    <col min="6670" max="6673" width="10.109375" style="1" customWidth="1"/>
    <col min="6674" max="6674" width="10.109375" style="1" bestFit="1" customWidth="1"/>
    <col min="6675" max="6678" width="10.109375" style="1" customWidth="1"/>
    <col min="6679" max="6679" width="10.109375" style="1" bestFit="1" customWidth="1"/>
    <col min="6680" max="6898" width="8.88671875" style="1"/>
    <col min="6899" max="6899" width="4.5546875" style="1" bestFit="1" customWidth="1"/>
    <col min="6900" max="6900" width="18.5546875" style="1" customWidth="1"/>
    <col min="6901" max="6901" width="9.33203125" style="1" customWidth="1"/>
    <col min="6902" max="6902" width="10.88671875" style="1" customWidth="1"/>
    <col min="6903" max="6906" width="9.44140625" style="1" customWidth="1"/>
    <col min="6907" max="6908" width="9.88671875" style="1" customWidth="1"/>
    <col min="6909" max="6909" width="8.88671875" style="1" customWidth="1"/>
    <col min="6910" max="6910" width="9.109375" style="1" customWidth="1"/>
    <col min="6911" max="6911" width="11.6640625" style="1" customWidth="1"/>
    <col min="6912" max="6912" width="9.44140625" style="1" customWidth="1"/>
    <col min="6913" max="6913" width="9.5546875" style="1" customWidth="1"/>
    <col min="6914" max="6915" width="9.44140625" style="1" customWidth="1"/>
    <col min="6916" max="6916" width="9.88671875" style="1" customWidth="1"/>
    <col min="6917" max="6917" width="9.5546875" style="1" customWidth="1"/>
    <col min="6918" max="6918" width="0" style="1" hidden="1" customWidth="1"/>
    <col min="6919" max="6919" width="9.6640625" style="1" customWidth="1"/>
    <col min="6920" max="6924" width="10.109375" style="1" customWidth="1"/>
    <col min="6925" max="6925" width="10.109375" style="1" bestFit="1" customWidth="1"/>
    <col min="6926" max="6929" width="10.109375" style="1" customWidth="1"/>
    <col min="6930" max="6930" width="10.109375" style="1" bestFit="1" customWidth="1"/>
    <col min="6931" max="6934" width="10.109375" style="1" customWidth="1"/>
    <col min="6935" max="6935" width="10.109375" style="1" bestFit="1" customWidth="1"/>
    <col min="6936" max="7154" width="8.88671875" style="1"/>
    <col min="7155" max="7155" width="4.5546875" style="1" bestFit="1" customWidth="1"/>
    <col min="7156" max="7156" width="18.5546875" style="1" customWidth="1"/>
    <col min="7157" max="7157" width="9.33203125" style="1" customWidth="1"/>
    <col min="7158" max="7158" width="10.88671875" style="1" customWidth="1"/>
    <col min="7159" max="7162" width="9.44140625" style="1" customWidth="1"/>
    <col min="7163" max="7164" width="9.88671875" style="1" customWidth="1"/>
    <col min="7165" max="7165" width="8.88671875" style="1" customWidth="1"/>
    <col min="7166" max="7166" width="9.109375" style="1" customWidth="1"/>
    <col min="7167" max="7167" width="11.6640625" style="1" customWidth="1"/>
    <col min="7168" max="7168" width="9.44140625" style="1" customWidth="1"/>
    <col min="7169" max="7169" width="9.5546875" style="1" customWidth="1"/>
    <col min="7170" max="7171" width="9.44140625" style="1" customWidth="1"/>
    <col min="7172" max="7172" width="9.88671875" style="1" customWidth="1"/>
    <col min="7173" max="7173" width="9.5546875" style="1" customWidth="1"/>
    <col min="7174" max="7174" width="0" style="1" hidden="1" customWidth="1"/>
    <col min="7175" max="7175" width="9.6640625" style="1" customWidth="1"/>
    <col min="7176" max="7180" width="10.109375" style="1" customWidth="1"/>
    <col min="7181" max="7181" width="10.109375" style="1" bestFit="1" customWidth="1"/>
    <col min="7182" max="7185" width="10.109375" style="1" customWidth="1"/>
    <col min="7186" max="7186" width="10.109375" style="1" bestFit="1" customWidth="1"/>
    <col min="7187" max="7190" width="10.109375" style="1" customWidth="1"/>
    <col min="7191" max="7191" width="10.109375" style="1" bestFit="1" customWidth="1"/>
    <col min="7192" max="7410" width="8.88671875" style="1"/>
    <col min="7411" max="7411" width="4.5546875" style="1" bestFit="1" customWidth="1"/>
    <col min="7412" max="7412" width="18.5546875" style="1" customWidth="1"/>
    <col min="7413" max="7413" width="9.33203125" style="1" customWidth="1"/>
    <col min="7414" max="7414" width="10.88671875" style="1" customWidth="1"/>
    <col min="7415" max="7418" width="9.44140625" style="1" customWidth="1"/>
    <col min="7419" max="7420" width="9.88671875" style="1" customWidth="1"/>
    <col min="7421" max="7421" width="8.88671875" style="1" customWidth="1"/>
    <col min="7422" max="7422" width="9.109375" style="1" customWidth="1"/>
    <col min="7423" max="7423" width="11.6640625" style="1" customWidth="1"/>
    <col min="7424" max="7424" width="9.44140625" style="1" customWidth="1"/>
    <col min="7425" max="7425" width="9.5546875" style="1" customWidth="1"/>
    <col min="7426" max="7427" width="9.44140625" style="1" customWidth="1"/>
    <col min="7428" max="7428" width="9.88671875" style="1" customWidth="1"/>
    <col min="7429" max="7429" width="9.5546875" style="1" customWidth="1"/>
    <col min="7430" max="7430" width="0" style="1" hidden="1" customWidth="1"/>
    <col min="7431" max="7431" width="9.6640625" style="1" customWidth="1"/>
    <col min="7432" max="7436" width="10.109375" style="1" customWidth="1"/>
    <col min="7437" max="7437" width="10.109375" style="1" bestFit="1" customWidth="1"/>
    <col min="7438" max="7441" width="10.109375" style="1" customWidth="1"/>
    <col min="7442" max="7442" width="10.109375" style="1" bestFit="1" customWidth="1"/>
    <col min="7443" max="7446" width="10.109375" style="1" customWidth="1"/>
    <col min="7447" max="7447" width="10.109375" style="1" bestFit="1" customWidth="1"/>
    <col min="7448" max="7666" width="8.88671875" style="1"/>
    <col min="7667" max="7667" width="4.5546875" style="1" bestFit="1" customWidth="1"/>
    <col min="7668" max="7668" width="18.5546875" style="1" customWidth="1"/>
    <col min="7669" max="7669" width="9.33203125" style="1" customWidth="1"/>
    <col min="7670" max="7670" width="10.88671875" style="1" customWidth="1"/>
    <col min="7671" max="7674" width="9.44140625" style="1" customWidth="1"/>
    <col min="7675" max="7676" width="9.88671875" style="1" customWidth="1"/>
    <col min="7677" max="7677" width="8.88671875" style="1" customWidth="1"/>
    <col min="7678" max="7678" width="9.109375" style="1" customWidth="1"/>
    <col min="7679" max="7679" width="11.6640625" style="1" customWidth="1"/>
    <col min="7680" max="7680" width="9.44140625" style="1" customWidth="1"/>
    <col min="7681" max="7681" width="9.5546875" style="1" customWidth="1"/>
    <col min="7682" max="7683" width="9.44140625" style="1" customWidth="1"/>
    <col min="7684" max="7684" width="9.88671875" style="1" customWidth="1"/>
    <col min="7685" max="7685" width="9.5546875" style="1" customWidth="1"/>
    <col min="7686" max="7686" width="0" style="1" hidden="1" customWidth="1"/>
    <col min="7687" max="7687" width="9.6640625" style="1" customWidth="1"/>
    <col min="7688" max="7692" width="10.109375" style="1" customWidth="1"/>
    <col min="7693" max="7693" width="10.109375" style="1" bestFit="1" customWidth="1"/>
    <col min="7694" max="7697" width="10.109375" style="1" customWidth="1"/>
    <col min="7698" max="7698" width="10.109375" style="1" bestFit="1" customWidth="1"/>
    <col min="7699" max="7702" width="10.109375" style="1" customWidth="1"/>
    <col min="7703" max="7703" width="10.109375" style="1" bestFit="1" customWidth="1"/>
    <col min="7704" max="7922" width="8.88671875" style="1"/>
    <col min="7923" max="7923" width="4.5546875" style="1" bestFit="1" customWidth="1"/>
    <col min="7924" max="7924" width="18.5546875" style="1" customWidth="1"/>
    <col min="7925" max="7925" width="9.33203125" style="1" customWidth="1"/>
    <col min="7926" max="7926" width="10.88671875" style="1" customWidth="1"/>
    <col min="7927" max="7930" width="9.44140625" style="1" customWidth="1"/>
    <col min="7931" max="7932" width="9.88671875" style="1" customWidth="1"/>
    <col min="7933" max="7933" width="8.88671875" style="1" customWidth="1"/>
    <col min="7934" max="7934" width="9.109375" style="1" customWidth="1"/>
    <col min="7935" max="7935" width="11.6640625" style="1" customWidth="1"/>
    <col min="7936" max="7936" width="9.44140625" style="1" customWidth="1"/>
    <col min="7937" max="7937" width="9.5546875" style="1" customWidth="1"/>
    <col min="7938" max="7939" width="9.44140625" style="1" customWidth="1"/>
    <col min="7940" max="7940" width="9.88671875" style="1" customWidth="1"/>
    <col min="7941" max="7941" width="9.5546875" style="1" customWidth="1"/>
    <col min="7942" max="7942" width="0" style="1" hidden="1" customWidth="1"/>
    <col min="7943" max="7943" width="9.6640625" style="1" customWidth="1"/>
    <col min="7944" max="7948" width="10.109375" style="1" customWidth="1"/>
    <col min="7949" max="7949" width="10.109375" style="1" bestFit="1" customWidth="1"/>
    <col min="7950" max="7953" width="10.109375" style="1" customWidth="1"/>
    <col min="7954" max="7954" width="10.109375" style="1" bestFit="1" customWidth="1"/>
    <col min="7955" max="7958" width="10.109375" style="1" customWidth="1"/>
    <col min="7959" max="7959" width="10.109375" style="1" bestFit="1" customWidth="1"/>
    <col min="7960" max="8178" width="8.88671875" style="1"/>
    <col min="8179" max="8179" width="4.5546875" style="1" bestFit="1" customWidth="1"/>
    <col min="8180" max="8180" width="18.5546875" style="1" customWidth="1"/>
    <col min="8181" max="8181" width="9.33203125" style="1" customWidth="1"/>
    <col min="8182" max="8182" width="10.88671875" style="1" customWidth="1"/>
    <col min="8183" max="8186" width="9.44140625" style="1" customWidth="1"/>
    <col min="8187" max="8188" width="9.88671875" style="1" customWidth="1"/>
    <col min="8189" max="8189" width="8.88671875" style="1" customWidth="1"/>
    <col min="8190" max="8190" width="9.109375" style="1" customWidth="1"/>
    <col min="8191" max="8191" width="11.6640625" style="1" customWidth="1"/>
    <col min="8192" max="8192" width="9.44140625" style="1" customWidth="1"/>
    <col min="8193" max="8193" width="9.5546875" style="1" customWidth="1"/>
    <col min="8194" max="8195" width="9.44140625" style="1" customWidth="1"/>
    <col min="8196" max="8196" width="9.88671875" style="1" customWidth="1"/>
    <col min="8197" max="8197" width="9.5546875" style="1" customWidth="1"/>
    <col min="8198" max="8198" width="0" style="1" hidden="1" customWidth="1"/>
    <col min="8199" max="8199" width="9.6640625" style="1" customWidth="1"/>
    <col min="8200" max="8204" width="10.109375" style="1" customWidth="1"/>
    <col min="8205" max="8205" width="10.109375" style="1" bestFit="1" customWidth="1"/>
    <col min="8206" max="8209" width="10.109375" style="1" customWidth="1"/>
    <col min="8210" max="8210" width="10.109375" style="1" bestFit="1" customWidth="1"/>
    <col min="8211" max="8214" width="10.109375" style="1" customWidth="1"/>
    <col min="8215" max="8215" width="10.109375" style="1" bestFit="1" customWidth="1"/>
    <col min="8216" max="8434" width="8.88671875" style="1"/>
    <col min="8435" max="8435" width="4.5546875" style="1" bestFit="1" customWidth="1"/>
    <col min="8436" max="8436" width="18.5546875" style="1" customWidth="1"/>
    <col min="8437" max="8437" width="9.33203125" style="1" customWidth="1"/>
    <col min="8438" max="8438" width="10.88671875" style="1" customWidth="1"/>
    <col min="8439" max="8442" width="9.44140625" style="1" customWidth="1"/>
    <col min="8443" max="8444" width="9.88671875" style="1" customWidth="1"/>
    <col min="8445" max="8445" width="8.88671875" style="1" customWidth="1"/>
    <col min="8446" max="8446" width="9.109375" style="1" customWidth="1"/>
    <col min="8447" max="8447" width="11.6640625" style="1" customWidth="1"/>
    <col min="8448" max="8448" width="9.44140625" style="1" customWidth="1"/>
    <col min="8449" max="8449" width="9.5546875" style="1" customWidth="1"/>
    <col min="8450" max="8451" width="9.44140625" style="1" customWidth="1"/>
    <col min="8452" max="8452" width="9.88671875" style="1" customWidth="1"/>
    <col min="8453" max="8453" width="9.5546875" style="1" customWidth="1"/>
    <col min="8454" max="8454" width="0" style="1" hidden="1" customWidth="1"/>
    <col min="8455" max="8455" width="9.6640625" style="1" customWidth="1"/>
    <col min="8456" max="8460" width="10.109375" style="1" customWidth="1"/>
    <col min="8461" max="8461" width="10.109375" style="1" bestFit="1" customWidth="1"/>
    <col min="8462" max="8465" width="10.109375" style="1" customWidth="1"/>
    <col min="8466" max="8466" width="10.109375" style="1" bestFit="1" customWidth="1"/>
    <col min="8467" max="8470" width="10.109375" style="1" customWidth="1"/>
    <col min="8471" max="8471" width="10.109375" style="1" bestFit="1" customWidth="1"/>
    <col min="8472" max="8690" width="8.88671875" style="1"/>
    <col min="8691" max="8691" width="4.5546875" style="1" bestFit="1" customWidth="1"/>
    <col min="8692" max="8692" width="18.5546875" style="1" customWidth="1"/>
    <col min="8693" max="8693" width="9.33203125" style="1" customWidth="1"/>
    <col min="8694" max="8694" width="10.88671875" style="1" customWidth="1"/>
    <col min="8695" max="8698" width="9.44140625" style="1" customWidth="1"/>
    <col min="8699" max="8700" width="9.88671875" style="1" customWidth="1"/>
    <col min="8701" max="8701" width="8.88671875" style="1" customWidth="1"/>
    <col min="8702" max="8702" width="9.109375" style="1" customWidth="1"/>
    <col min="8703" max="8703" width="11.6640625" style="1" customWidth="1"/>
    <col min="8704" max="8704" width="9.44140625" style="1" customWidth="1"/>
    <col min="8705" max="8705" width="9.5546875" style="1" customWidth="1"/>
    <col min="8706" max="8707" width="9.44140625" style="1" customWidth="1"/>
    <col min="8708" max="8708" width="9.88671875" style="1" customWidth="1"/>
    <col min="8709" max="8709" width="9.5546875" style="1" customWidth="1"/>
    <col min="8710" max="8710" width="0" style="1" hidden="1" customWidth="1"/>
    <col min="8711" max="8711" width="9.6640625" style="1" customWidth="1"/>
    <col min="8712" max="8716" width="10.109375" style="1" customWidth="1"/>
    <col min="8717" max="8717" width="10.109375" style="1" bestFit="1" customWidth="1"/>
    <col min="8718" max="8721" width="10.109375" style="1" customWidth="1"/>
    <col min="8722" max="8722" width="10.109375" style="1" bestFit="1" customWidth="1"/>
    <col min="8723" max="8726" width="10.109375" style="1" customWidth="1"/>
    <col min="8727" max="8727" width="10.109375" style="1" bestFit="1" customWidth="1"/>
    <col min="8728" max="8946" width="8.88671875" style="1"/>
    <col min="8947" max="8947" width="4.5546875" style="1" bestFit="1" customWidth="1"/>
    <col min="8948" max="8948" width="18.5546875" style="1" customWidth="1"/>
    <col min="8949" max="8949" width="9.33203125" style="1" customWidth="1"/>
    <col min="8950" max="8950" width="10.88671875" style="1" customWidth="1"/>
    <col min="8951" max="8954" width="9.44140625" style="1" customWidth="1"/>
    <col min="8955" max="8956" width="9.88671875" style="1" customWidth="1"/>
    <col min="8957" max="8957" width="8.88671875" style="1" customWidth="1"/>
    <col min="8958" max="8958" width="9.109375" style="1" customWidth="1"/>
    <col min="8959" max="8959" width="11.6640625" style="1" customWidth="1"/>
    <col min="8960" max="8960" width="9.44140625" style="1" customWidth="1"/>
    <col min="8961" max="8961" width="9.5546875" style="1" customWidth="1"/>
    <col min="8962" max="8963" width="9.44140625" style="1" customWidth="1"/>
    <col min="8964" max="8964" width="9.88671875" style="1" customWidth="1"/>
    <col min="8965" max="8965" width="9.5546875" style="1" customWidth="1"/>
    <col min="8966" max="8966" width="0" style="1" hidden="1" customWidth="1"/>
    <col min="8967" max="8967" width="9.6640625" style="1" customWidth="1"/>
    <col min="8968" max="8972" width="10.109375" style="1" customWidth="1"/>
    <col min="8973" max="8973" width="10.109375" style="1" bestFit="1" customWidth="1"/>
    <col min="8974" max="8977" width="10.109375" style="1" customWidth="1"/>
    <col min="8978" max="8978" width="10.109375" style="1" bestFit="1" customWidth="1"/>
    <col min="8979" max="8982" width="10.109375" style="1" customWidth="1"/>
    <col min="8983" max="8983" width="10.109375" style="1" bestFit="1" customWidth="1"/>
    <col min="8984" max="9202" width="8.88671875" style="1"/>
    <col min="9203" max="9203" width="4.5546875" style="1" bestFit="1" customWidth="1"/>
    <col min="9204" max="9204" width="18.5546875" style="1" customWidth="1"/>
    <col min="9205" max="9205" width="9.33203125" style="1" customWidth="1"/>
    <col min="9206" max="9206" width="10.88671875" style="1" customWidth="1"/>
    <col min="9207" max="9210" width="9.44140625" style="1" customWidth="1"/>
    <col min="9211" max="9212" width="9.88671875" style="1" customWidth="1"/>
    <col min="9213" max="9213" width="8.88671875" style="1" customWidth="1"/>
    <col min="9214" max="9214" width="9.109375" style="1" customWidth="1"/>
    <col min="9215" max="9215" width="11.6640625" style="1" customWidth="1"/>
    <col min="9216" max="9216" width="9.44140625" style="1" customWidth="1"/>
    <col min="9217" max="9217" width="9.5546875" style="1" customWidth="1"/>
    <col min="9218" max="9219" width="9.44140625" style="1" customWidth="1"/>
    <col min="9220" max="9220" width="9.88671875" style="1" customWidth="1"/>
    <col min="9221" max="9221" width="9.5546875" style="1" customWidth="1"/>
    <col min="9222" max="9222" width="0" style="1" hidden="1" customWidth="1"/>
    <col min="9223" max="9223" width="9.6640625" style="1" customWidth="1"/>
    <col min="9224" max="9228" width="10.109375" style="1" customWidth="1"/>
    <col min="9229" max="9229" width="10.109375" style="1" bestFit="1" customWidth="1"/>
    <col min="9230" max="9233" width="10.109375" style="1" customWidth="1"/>
    <col min="9234" max="9234" width="10.109375" style="1" bestFit="1" customWidth="1"/>
    <col min="9235" max="9238" width="10.109375" style="1" customWidth="1"/>
    <col min="9239" max="9239" width="10.109375" style="1" bestFit="1" customWidth="1"/>
    <col min="9240" max="9458" width="8.88671875" style="1"/>
    <col min="9459" max="9459" width="4.5546875" style="1" bestFit="1" customWidth="1"/>
    <col min="9460" max="9460" width="18.5546875" style="1" customWidth="1"/>
    <col min="9461" max="9461" width="9.33203125" style="1" customWidth="1"/>
    <col min="9462" max="9462" width="10.88671875" style="1" customWidth="1"/>
    <col min="9463" max="9466" width="9.44140625" style="1" customWidth="1"/>
    <col min="9467" max="9468" width="9.88671875" style="1" customWidth="1"/>
    <col min="9469" max="9469" width="8.88671875" style="1" customWidth="1"/>
    <col min="9470" max="9470" width="9.109375" style="1" customWidth="1"/>
    <col min="9471" max="9471" width="11.6640625" style="1" customWidth="1"/>
    <col min="9472" max="9472" width="9.44140625" style="1" customWidth="1"/>
    <col min="9473" max="9473" width="9.5546875" style="1" customWidth="1"/>
    <col min="9474" max="9475" width="9.44140625" style="1" customWidth="1"/>
    <col min="9476" max="9476" width="9.88671875" style="1" customWidth="1"/>
    <col min="9477" max="9477" width="9.5546875" style="1" customWidth="1"/>
    <col min="9478" max="9478" width="0" style="1" hidden="1" customWidth="1"/>
    <col min="9479" max="9479" width="9.6640625" style="1" customWidth="1"/>
    <col min="9480" max="9484" width="10.109375" style="1" customWidth="1"/>
    <col min="9485" max="9485" width="10.109375" style="1" bestFit="1" customWidth="1"/>
    <col min="9486" max="9489" width="10.109375" style="1" customWidth="1"/>
    <col min="9490" max="9490" width="10.109375" style="1" bestFit="1" customWidth="1"/>
    <col min="9491" max="9494" width="10.109375" style="1" customWidth="1"/>
    <col min="9495" max="9495" width="10.109375" style="1" bestFit="1" customWidth="1"/>
    <col min="9496" max="9714" width="8.88671875" style="1"/>
    <col min="9715" max="9715" width="4.5546875" style="1" bestFit="1" customWidth="1"/>
    <col min="9716" max="9716" width="18.5546875" style="1" customWidth="1"/>
    <col min="9717" max="9717" width="9.33203125" style="1" customWidth="1"/>
    <col min="9718" max="9718" width="10.88671875" style="1" customWidth="1"/>
    <col min="9719" max="9722" width="9.44140625" style="1" customWidth="1"/>
    <col min="9723" max="9724" width="9.88671875" style="1" customWidth="1"/>
    <col min="9725" max="9725" width="8.88671875" style="1" customWidth="1"/>
    <col min="9726" max="9726" width="9.109375" style="1" customWidth="1"/>
    <col min="9727" max="9727" width="11.6640625" style="1" customWidth="1"/>
    <col min="9728" max="9728" width="9.44140625" style="1" customWidth="1"/>
    <col min="9729" max="9729" width="9.5546875" style="1" customWidth="1"/>
    <col min="9730" max="9731" width="9.44140625" style="1" customWidth="1"/>
    <col min="9732" max="9732" width="9.88671875" style="1" customWidth="1"/>
    <col min="9733" max="9733" width="9.5546875" style="1" customWidth="1"/>
    <col min="9734" max="9734" width="0" style="1" hidden="1" customWidth="1"/>
    <col min="9735" max="9735" width="9.6640625" style="1" customWidth="1"/>
    <col min="9736" max="9740" width="10.109375" style="1" customWidth="1"/>
    <col min="9741" max="9741" width="10.109375" style="1" bestFit="1" customWidth="1"/>
    <col min="9742" max="9745" width="10.109375" style="1" customWidth="1"/>
    <col min="9746" max="9746" width="10.109375" style="1" bestFit="1" customWidth="1"/>
    <col min="9747" max="9750" width="10.109375" style="1" customWidth="1"/>
    <col min="9751" max="9751" width="10.109375" style="1" bestFit="1" customWidth="1"/>
    <col min="9752" max="9970" width="8.88671875" style="1"/>
    <col min="9971" max="9971" width="4.5546875" style="1" bestFit="1" customWidth="1"/>
    <col min="9972" max="9972" width="18.5546875" style="1" customWidth="1"/>
    <col min="9973" max="9973" width="9.33203125" style="1" customWidth="1"/>
    <col min="9974" max="9974" width="10.88671875" style="1" customWidth="1"/>
    <col min="9975" max="9978" width="9.44140625" style="1" customWidth="1"/>
    <col min="9979" max="9980" width="9.88671875" style="1" customWidth="1"/>
    <col min="9981" max="9981" width="8.88671875" style="1" customWidth="1"/>
    <col min="9982" max="9982" width="9.109375" style="1" customWidth="1"/>
    <col min="9983" max="9983" width="11.6640625" style="1" customWidth="1"/>
    <col min="9984" max="9984" width="9.44140625" style="1" customWidth="1"/>
    <col min="9985" max="9985" width="9.5546875" style="1" customWidth="1"/>
    <col min="9986" max="9987" width="9.44140625" style="1" customWidth="1"/>
    <col min="9988" max="9988" width="9.88671875" style="1" customWidth="1"/>
    <col min="9989" max="9989" width="9.5546875" style="1" customWidth="1"/>
    <col min="9990" max="9990" width="0" style="1" hidden="1" customWidth="1"/>
    <col min="9991" max="9991" width="9.6640625" style="1" customWidth="1"/>
    <col min="9992" max="9996" width="10.109375" style="1" customWidth="1"/>
    <col min="9997" max="9997" width="10.109375" style="1" bestFit="1" customWidth="1"/>
    <col min="9998" max="10001" width="10.109375" style="1" customWidth="1"/>
    <col min="10002" max="10002" width="10.109375" style="1" bestFit="1" customWidth="1"/>
    <col min="10003" max="10006" width="10.109375" style="1" customWidth="1"/>
    <col min="10007" max="10007" width="10.109375" style="1" bestFit="1" customWidth="1"/>
    <col min="10008" max="10226" width="8.88671875" style="1"/>
    <col min="10227" max="10227" width="4.5546875" style="1" bestFit="1" customWidth="1"/>
    <col min="10228" max="10228" width="18.5546875" style="1" customWidth="1"/>
    <col min="10229" max="10229" width="9.33203125" style="1" customWidth="1"/>
    <col min="10230" max="10230" width="10.88671875" style="1" customWidth="1"/>
    <col min="10231" max="10234" width="9.44140625" style="1" customWidth="1"/>
    <col min="10235" max="10236" width="9.88671875" style="1" customWidth="1"/>
    <col min="10237" max="10237" width="8.88671875" style="1" customWidth="1"/>
    <col min="10238" max="10238" width="9.109375" style="1" customWidth="1"/>
    <col min="10239" max="10239" width="11.6640625" style="1" customWidth="1"/>
    <col min="10240" max="10240" width="9.44140625" style="1" customWidth="1"/>
    <col min="10241" max="10241" width="9.5546875" style="1" customWidth="1"/>
    <col min="10242" max="10243" width="9.44140625" style="1" customWidth="1"/>
    <col min="10244" max="10244" width="9.88671875" style="1" customWidth="1"/>
    <col min="10245" max="10245" width="9.5546875" style="1" customWidth="1"/>
    <col min="10246" max="10246" width="0" style="1" hidden="1" customWidth="1"/>
    <col min="10247" max="10247" width="9.6640625" style="1" customWidth="1"/>
    <col min="10248" max="10252" width="10.109375" style="1" customWidth="1"/>
    <col min="10253" max="10253" width="10.109375" style="1" bestFit="1" customWidth="1"/>
    <col min="10254" max="10257" width="10.109375" style="1" customWidth="1"/>
    <col min="10258" max="10258" width="10.109375" style="1" bestFit="1" customWidth="1"/>
    <col min="10259" max="10262" width="10.109375" style="1" customWidth="1"/>
    <col min="10263" max="10263" width="10.109375" style="1" bestFit="1" customWidth="1"/>
    <col min="10264" max="10482" width="8.88671875" style="1"/>
    <col min="10483" max="10483" width="4.5546875" style="1" bestFit="1" customWidth="1"/>
    <col min="10484" max="10484" width="18.5546875" style="1" customWidth="1"/>
    <col min="10485" max="10485" width="9.33203125" style="1" customWidth="1"/>
    <col min="10486" max="10486" width="10.88671875" style="1" customWidth="1"/>
    <col min="10487" max="10490" width="9.44140625" style="1" customWidth="1"/>
    <col min="10491" max="10492" width="9.88671875" style="1" customWidth="1"/>
    <col min="10493" max="10493" width="8.88671875" style="1" customWidth="1"/>
    <col min="10494" max="10494" width="9.109375" style="1" customWidth="1"/>
    <col min="10495" max="10495" width="11.6640625" style="1" customWidth="1"/>
    <col min="10496" max="10496" width="9.44140625" style="1" customWidth="1"/>
    <col min="10497" max="10497" width="9.5546875" style="1" customWidth="1"/>
    <col min="10498" max="10499" width="9.44140625" style="1" customWidth="1"/>
    <col min="10500" max="10500" width="9.88671875" style="1" customWidth="1"/>
    <col min="10501" max="10501" width="9.5546875" style="1" customWidth="1"/>
    <col min="10502" max="10502" width="0" style="1" hidden="1" customWidth="1"/>
    <col min="10503" max="10503" width="9.6640625" style="1" customWidth="1"/>
    <col min="10504" max="10508" width="10.109375" style="1" customWidth="1"/>
    <col min="10509" max="10509" width="10.109375" style="1" bestFit="1" customWidth="1"/>
    <col min="10510" max="10513" width="10.109375" style="1" customWidth="1"/>
    <col min="10514" max="10514" width="10.109375" style="1" bestFit="1" customWidth="1"/>
    <col min="10515" max="10518" width="10.109375" style="1" customWidth="1"/>
    <col min="10519" max="10519" width="10.109375" style="1" bestFit="1" customWidth="1"/>
    <col min="10520" max="10738" width="8.88671875" style="1"/>
    <col min="10739" max="10739" width="4.5546875" style="1" bestFit="1" customWidth="1"/>
    <col min="10740" max="10740" width="18.5546875" style="1" customWidth="1"/>
    <col min="10741" max="10741" width="9.33203125" style="1" customWidth="1"/>
    <col min="10742" max="10742" width="10.88671875" style="1" customWidth="1"/>
    <col min="10743" max="10746" width="9.44140625" style="1" customWidth="1"/>
    <col min="10747" max="10748" width="9.88671875" style="1" customWidth="1"/>
    <col min="10749" max="10749" width="8.88671875" style="1" customWidth="1"/>
    <col min="10750" max="10750" width="9.109375" style="1" customWidth="1"/>
    <col min="10751" max="10751" width="11.6640625" style="1" customWidth="1"/>
    <col min="10752" max="10752" width="9.44140625" style="1" customWidth="1"/>
    <col min="10753" max="10753" width="9.5546875" style="1" customWidth="1"/>
    <col min="10754" max="10755" width="9.44140625" style="1" customWidth="1"/>
    <col min="10756" max="10756" width="9.88671875" style="1" customWidth="1"/>
    <col min="10757" max="10757" width="9.5546875" style="1" customWidth="1"/>
    <col min="10758" max="10758" width="0" style="1" hidden="1" customWidth="1"/>
    <col min="10759" max="10759" width="9.6640625" style="1" customWidth="1"/>
    <col min="10760" max="10764" width="10.109375" style="1" customWidth="1"/>
    <col min="10765" max="10765" width="10.109375" style="1" bestFit="1" customWidth="1"/>
    <col min="10766" max="10769" width="10.109375" style="1" customWidth="1"/>
    <col min="10770" max="10770" width="10.109375" style="1" bestFit="1" customWidth="1"/>
    <col min="10771" max="10774" width="10.109375" style="1" customWidth="1"/>
    <col min="10775" max="10775" width="10.109375" style="1" bestFit="1" customWidth="1"/>
    <col min="10776" max="10994" width="8.88671875" style="1"/>
    <col min="10995" max="10995" width="4.5546875" style="1" bestFit="1" customWidth="1"/>
    <col min="10996" max="10996" width="18.5546875" style="1" customWidth="1"/>
    <col min="10997" max="10997" width="9.33203125" style="1" customWidth="1"/>
    <col min="10998" max="10998" width="10.88671875" style="1" customWidth="1"/>
    <col min="10999" max="11002" width="9.44140625" style="1" customWidth="1"/>
    <col min="11003" max="11004" width="9.88671875" style="1" customWidth="1"/>
    <col min="11005" max="11005" width="8.88671875" style="1" customWidth="1"/>
    <col min="11006" max="11006" width="9.109375" style="1" customWidth="1"/>
    <col min="11007" max="11007" width="11.6640625" style="1" customWidth="1"/>
    <col min="11008" max="11008" width="9.44140625" style="1" customWidth="1"/>
    <col min="11009" max="11009" width="9.5546875" style="1" customWidth="1"/>
    <col min="11010" max="11011" width="9.44140625" style="1" customWidth="1"/>
    <col min="11012" max="11012" width="9.88671875" style="1" customWidth="1"/>
    <col min="11013" max="11013" width="9.5546875" style="1" customWidth="1"/>
    <col min="11014" max="11014" width="0" style="1" hidden="1" customWidth="1"/>
    <col min="11015" max="11015" width="9.6640625" style="1" customWidth="1"/>
    <col min="11016" max="11020" width="10.109375" style="1" customWidth="1"/>
    <col min="11021" max="11021" width="10.109375" style="1" bestFit="1" customWidth="1"/>
    <col min="11022" max="11025" width="10.109375" style="1" customWidth="1"/>
    <col min="11026" max="11026" width="10.109375" style="1" bestFit="1" customWidth="1"/>
    <col min="11027" max="11030" width="10.109375" style="1" customWidth="1"/>
    <col min="11031" max="11031" width="10.109375" style="1" bestFit="1" customWidth="1"/>
    <col min="11032" max="11250" width="8.88671875" style="1"/>
    <col min="11251" max="11251" width="4.5546875" style="1" bestFit="1" customWidth="1"/>
    <col min="11252" max="11252" width="18.5546875" style="1" customWidth="1"/>
    <col min="11253" max="11253" width="9.33203125" style="1" customWidth="1"/>
    <col min="11254" max="11254" width="10.88671875" style="1" customWidth="1"/>
    <col min="11255" max="11258" width="9.44140625" style="1" customWidth="1"/>
    <col min="11259" max="11260" width="9.88671875" style="1" customWidth="1"/>
    <col min="11261" max="11261" width="8.88671875" style="1" customWidth="1"/>
    <col min="11262" max="11262" width="9.109375" style="1" customWidth="1"/>
    <col min="11263" max="11263" width="11.6640625" style="1" customWidth="1"/>
    <col min="11264" max="11264" width="9.44140625" style="1" customWidth="1"/>
    <col min="11265" max="11265" width="9.5546875" style="1" customWidth="1"/>
    <col min="11266" max="11267" width="9.44140625" style="1" customWidth="1"/>
    <col min="11268" max="11268" width="9.88671875" style="1" customWidth="1"/>
    <col min="11269" max="11269" width="9.5546875" style="1" customWidth="1"/>
    <col min="11270" max="11270" width="0" style="1" hidden="1" customWidth="1"/>
    <col min="11271" max="11271" width="9.6640625" style="1" customWidth="1"/>
    <col min="11272" max="11276" width="10.109375" style="1" customWidth="1"/>
    <col min="11277" max="11277" width="10.109375" style="1" bestFit="1" customWidth="1"/>
    <col min="11278" max="11281" width="10.109375" style="1" customWidth="1"/>
    <col min="11282" max="11282" width="10.109375" style="1" bestFit="1" customWidth="1"/>
    <col min="11283" max="11286" width="10.109375" style="1" customWidth="1"/>
    <col min="11287" max="11287" width="10.109375" style="1" bestFit="1" customWidth="1"/>
    <col min="11288" max="11506" width="8.88671875" style="1"/>
    <col min="11507" max="11507" width="4.5546875" style="1" bestFit="1" customWidth="1"/>
    <col min="11508" max="11508" width="18.5546875" style="1" customWidth="1"/>
    <col min="11509" max="11509" width="9.33203125" style="1" customWidth="1"/>
    <col min="11510" max="11510" width="10.88671875" style="1" customWidth="1"/>
    <col min="11511" max="11514" width="9.44140625" style="1" customWidth="1"/>
    <col min="11515" max="11516" width="9.88671875" style="1" customWidth="1"/>
    <col min="11517" max="11517" width="8.88671875" style="1" customWidth="1"/>
    <col min="11518" max="11518" width="9.109375" style="1" customWidth="1"/>
    <col min="11519" max="11519" width="11.6640625" style="1" customWidth="1"/>
    <col min="11520" max="11520" width="9.44140625" style="1" customWidth="1"/>
    <col min="11521" max="11521" width="9.5546875" style="1" customWidth="1"/>
    <col min="11522" max="11523" width="9.44140625" style="1" customWidth="1"/>
    <col min="11524" max="11524" width="9.88671875" style="1" customWidth="1"/>
    <col min="11525" max="11525" width="9.5546875" style="1" customWidth="1"/>
    <col min="11526" max="11526" width="0" style="1" hidden="1" customWidth="1"/>
    <col min="11527" max="11527" width="9.6640625" style="1" customWidth="1"/>
    <col min="11528" max="11532" width="10.109375" style="1" customWidth="1"/>
    <col min="11533" max="11533" width="10.109375" style="1" bestFit="1" customWidth="1"/>
    <col min="11534" max="11537" width="10.109375" style="1" customWidth="1"/>
    <col min="11538" max="11538" width="10.109375" style="1" bestFit="1" customWidth="1"/>
    <col min="11539" max="11542" width="10.109375" style="1" customWidth="1"/>
    <col min="11543" max="11543" width="10.109375" style="1" bestFit="1" customWidth="1"/>
    <col min="11544" max="11762" width="8.88671875" style="1"/>
    <col min="11763" max="11763" width="4.5546875" style="1" bestFit="1" customWidth="1"/>
    <col min="11764" max="11764" width="18.5546875" style="1" customWidth="1"/>
    <col min="11765" max="11765" width="9.33203125" style="1" customWidth="1"/>
    <col min="11766" max="11766" width="10.88671875" style="1" customWidth="1"/>
    <col min="11767" max="11770" width="9.44140625" style="1" customWidth="1"/>
    <col min="11771" max="11772" width="9.88671875" style="1" customWidth="1"/>
    <col min="11773" max="11773" width="8.88671875" style="1" customWidth="1"/>
    <col min="11774" max="11774" width="9.109375" style="1" customWidth="1"/>
    <col min="11775" max="11775" width="11.6640625" style="1" customWidth="1"/>
    <col min="11776" max="11776" width="9.44140625" style="1" customWidth="1"/>
    <col min="11777" max="11777" width="9.5546875" style="1" customWidth="1"/>
    <col min="11778" max="11779" width="9.44140625" style="1" customWidth="1"/>
    <col min="11780" max="11780" width="9.88671875" style="1" customWidth="1"/>
    <col min="11781" max="11781" width="9.5546875" style="1" customWidth="1"/>
    <col min="11782" max="11782" width="0" style="1" hidden="1" customWidth="1"/>
    <col min="11783" max="11783" width="9.6640625" style="1" customWidth="1"/>
    <col min="11784" max="11788" width="10.109375" style="1" customWidth="1"/>
    <col min="11789" max="11789" width="10.109375" style="1" bestFit="1" customWidth="1"/>
    <col min="11790" max="11793" width="10.109375" style="1" customWidth="1"/>
    <col min="11794" max="11794" width="10.109375" style="1" bestFit="1" customWidth="1"/>
    <col min="11795" max="11798" width="10.109375" style="1" customWidth="1"/>
    <col min="11799" max="11799" width="10.109375" style="1" bestFit="1" customWidth="1"/>
    <col min="11800" max="12018" width="8.88671875" style="1"/>
    <col min="12019" max="12019" width="4.5546875" style="1" bestFit="1" customWidth="1"/>
    <col min="12020" max="12020" width="18.5546875" style="1" customWidth="1"/>
    <col min="12021" max="12021" width="9.33203125" style="1" customWidth="1"/>
    <col min="12022" max="12022" width="10.88671875" style="1" customWidth="1"/>
    <col min="12023" max="12026" width="9.44140625" style="1" customWidth="1"/>
    <col min="12027" max="12028" width="9.88671875" style="1" customWidth="1"/>
    <col min="12029" max="12029" width="8.88671875" style="1" customWidth="1"/>
    <col min="12030" max="12030" width="9.109375" style="1" customWidth="1"/>
    <col min="12031" max="12031" width="11.6640625" style="1" customWidth="1"/>
    <col min="12032" max="12032" width="9.44140625" style="1" customWidth="1"/>
    <col min="12033" max="12033" width="9.5546875" style="1" customWidth="1"/>
    <col min="12034" max="12035" width="9.44140625" style="1" customWidth="1"/>
    <col min="12036" max="12036" width="9.88671875" style="1" customWidth="1"/>
    <col min="12037" max="12037" width="9.5546875" style="1" customWidth="1"/>
    <col min="12038" max="12038" width="0" style="1" hidden="1" customWidth="1"/>
    <col min="12039" max="12039" width="9.6640625" style="1" customWidth="1"/>
    <col min="12040" max="12044" width="10.109375" style="1" customWidth="1"/>
    <col min="12045" max="12045" width="10.109375" style="1" bestFit="1" customWidth="1"/>
    <col min="12046" max="12049" width="10.109375" style="1" customWidth="1"/>
    <col min="12050" max="12050" width="10.109375" style="1" bestFit="1" customWidth="1"/>
    <col min="12051" max="12054" width="10.109375" style="1" customWidth="1"/>
    <col min="12055" max="12055" width="10.109375" style="1" bestFit="1" customWidth="1"/>
    <col min="12056" max="12274" width="8.88671875" style="1"/>
    <col min="12275" max="12275" width="4.5546875" style="1" bestFit="1" customWidth="1"/>
    <col min="12276" max="12276" width="18.5546875" style="1" customWidth="1"/>
    <col min="12277" max="12277" width="9.33203125" style="1" customWidth="1"/>
    <col min="12278" max="12278" width="10.88671875" style="1" customWidth="1"/>
    <col min="12279" max="12282" width="9.44140625" style="1" customWidth="1"/>
    <col min="12283" max="12284" width="9.88671875" style="1" customWidth="1"/>
    <col min="12285" max="12285" width="8.88671875" style="1" customWidth="1"/>
    <col min="12286" max="12286" width="9.109375" style="1" customWidth="1"/>
    <col min="12287" max="12287" width="11.6640625" style="1" customWidth="1"/>
    <col min="12288" max="12288" width="9.44140625" style="1" customWidth="1"/>
    <col min="12289" max="12289" width="9.5546875" style="1" customWidth="1"/>
    <col min="12290" max="12291" width="9.44140625" style="1" customWidth="1"/>
    <col min="12292" max="12292" width="9.88671875" style="1" customWidth="1"/>
    <col min="12293" max="12293" width="9.5546875" style="1" customWidth="1"/>
    <col min="12294" max="12294" width="0" style="1" hidden="1" customWidth="1"/>
    <col min="12295" max="12295" width="9.6640625" style="1" customWidth="1"/>
    <col min="12296" max="12300" width="10.109375" style="1" customWidth="1"/>
    <col min="12301" max="12301" width="10.109375" style="1" bestFit="1" customWidth="1"/>
    <col min="12302" max="12305" width="10.109375" style="1" customWidth="1"/>
    <col min="12306" max="12306" width="10.109375" style="1" bestFit="1" customWidth="1"/>
    <col min="12307" max="12310" width="10.109375" style="1" customWidth="1"/>
    <col min="12311" max="12311" width="10.109375" style="1" bestFit="1" customWidth="1"/>
    <col min="12312" max="12530" width="8.88671875" style="1"/>
    <col min="12531" max="12531" width="4.5546875" style="1" bestFit="1" customWidth="1"/>
    <col min="12532" max="12532" width="18.5546875" style="1" customWidth="1"/>
    <col min="12533" max="12533" width="9.33203125" style="1" customWidth="1"/>
    <col min="12534" max="12534" width="10.88671875" style="1" customWidth="1"/>
    <col min="12535" max="12538" width="9.44140625" style="1" customWidth="1"/>
    <col min="12539" max="12540" width="9.88671875" style="1" customWidth="1"/>
    <col min="12541" max="12541" width="8.88671875" style="1" customWidth="1"/>
    <col min="12542" max="12542" width="9.109375" style="1" customWidth="1"/>
    <col min="12543" max="12543" width="11.6640625" style="1" customWidth="1"/>
    <col min="12544" max="12544" width="9.44140625" style="1" customWidth="1"/>
    <col min="12545" max="12545" width="9.5546875" style="1" customWidth="1"/>
    <col min="12546" max="12547" width="9.44140625" style="1" customWidth="1"/>
    <col min="12548" max="12548" width="9.88671875" style="1" customWidth="1"/>
    <col min="12549" max="12549" width="9.5546875" style="1" customWidth="1"/>
    <col min="12550" max="12550" width="0" style="1" hidden="1" customWidth="1"/>
    <col min="12551" max="12551" width="9.6640625" style="1" customWidth="1"/>
    <col min="12552" max="12556" width="10.109375" style="1" customWidth="1"/>
    <col min="12557" max="12557" width="10.109375" style="1" bestFit="1" customWidth="1"/>
    <col min="12558" max="12561" width="10.109375" style="1" customWidth="1"/>
    <col min="12562" max="12562" width="10.109375" style="1" bestFit="1" customWidth="1"/>
    <col min="12563" max="12566" width="10.109375" style="1" customWidth="1"/>
    <col min="12567" max="12567" width="10.109375" style="1" bestFit="1" customWidth="1"/>
    <col min="12568" max="12786" width="8.88671875" style="1"/>
    <col min="12787" max="12787" width="4.5546875" style="1" bestFit="1" customWidth="1"/>
    <col min="12788" max="12788" width="18.5546875" style="1" customWidth="1"/>
    <col min="12789" max="12789" width="9.33203125" style="1" customWidth="1"/>
    <col min="12790" max="12790" width="10.88671875" style="1" customWidth="1"/>
    <col min="12791" max="12794" width="9.44140625" style="1" customWidth="1"/>
    <col min="12795" max="12796" width="9.88671875" style="1" customWidth="1"/>
    <col min="12797" max="12797" width="8.88671875" style="1" customWidth="1"/>
    <col min="12798" max="12798" width="9.109375" style="1" customWidth="1"/>
    <col min="12799" max="12799" width="11.6640625" style="1" customWidth="1"/>
    <col min="12800" max="12800" width="9.44140625" style="1" customWidth="1"/>
    <col min="12801" max="12801" width="9.5546875" style="1" customWidth="1"/>
    <col min="12802" max="12803" width="9.44140625" style="1" customWidth="1"/>
    <col min="12804" max="12804" width="9.88671875" style="1" customWidth="1"/>
    <col min="12805" max="12805" width="9.5546875" style="1" customWidth="1"/>
    <col min="12806" max="12806" width="0" style="1" hidden="1" customWidth="1"/>
    <col min="12807" max="12807" width="9.6640625" style="1" customWidth="1"/>
    <col min="12808" max="12812" width="10.109375" style="1" customWidth="1"/>
    <col min="12813" max="12813" width="10.109375" style="1" bestFit="1" customWidth="1"/>
    <col min="12814" max="12817" width="10.109375" style="1" customWidth="1"/>
    <col min="12818" max="12818" width="10.109375" style="1" bestFit="1" customWidth="1"/>
    <col min="12819" max="12822" width="10.109375" style="1" customWidth="1"/>
    <col min="12823" max="12823" width="10.109375" style="1" bestFit="1" customWidth="1"/>
    <col min="12824" max="13042" width="8.88671875" style="1"/>
    <col min="13043" max="13043" width="4.5546875" style="1" bestFit="1" customWidth="1"/>
    <col min="13044" max="13044" width="18.5546875" style="1" customWidth="1"/>
    <col min="13045" max="13045" width="9.33203125" style="1" customWidth="1"/>
    <col min="13046" max="13046" width="10.88671875" style="1" customWidth="1"/>
    <col min="13047" max="13050" width="9.44140625" style="1" customWidth="1"/>
    <col min="13051" max="13052" width="9.88671875" style="1" customWidth="1"/>
    <col min="13053" max="13053" width="8.88671875" style="1" customWidth="1"/>
    <col min="13054" max="13054" width="9.109375" style="1" customWidth="1"/>
    <col min="13055" max="13055" width="11.6640625" style="1" customWidth="1"/>
    <col min="13056" max="13056" width="9.44140625" style="1" customWidth="1"/>
    <col min="13057" max="13057" width="9.5546875" style="1" customWidth="1"/>
    <col min="13058" max="13059" width="9.44140625" style="1" customWidth="1"/>
    <col min="13060" max="13060" width="9.88671875" style="1" customWidth="1"/>
    <col min="13061" max="13061" width="9.5546875" style="1" customWidth="1"/>
    <col min="13062" max="13062" width="0" style="1" hidden="1" customWidth="1"/>
    <col min="13063" max="13063" width="9.6640625" style="1" customWidth="1"/>
    <col min="13064" max="13068" width="10.109375" style="1" customWidth="1"/>
    <col min="13069" max="13069" width="10.109375" style="1" bestFit="1" customWidth="1"/>
    <col min="13070" max="13073" width="10.109375" style="1" customWidth="1"/>
    <col min="13074" max="13074" width="10.109375" style="1" bestFit="1" customWidth="1"/>
    <col min="13075" max="13078" width="10.109375" style="1" customWidth="1"/>
    <col min="13079" max="13079" width="10.109375" style="1" bestFit="1" customWidth="1"/>
    <col min="13080" max="13298" width="8.88671875" style="1"/>
    <col min="13299" max="13299" width="4.5546875" style="1" bestFit="1" customWidth="1"/>
    <col min="13300" max="13300" width="18.5546875" style="1" customWidth="1"/>
    <col min="13301" max="13301" width="9.33203125" style="1" customWidth="1"/>
    <col min="13302" max="13302" width="10.88671875" style="1" customWidth="1"/>
    <col min="13303" max="13306" width="9.44140625" style="1" customWidth="1"/>
    <col min="13307" max="13308" width="9.88671875" style="1" customWidth="1"/>
    <col min="13309" max="13309" width="8.88671875" style="1" customWidth="1"/>
    <col min="13310" max="13310" width="9.109375" style="1" customWidth="1"/>
    <col min="13311" max="13311" width="11.6640625" style="1" customWidth="1"/>
    <col min="13312" max="13312" width="9.44140625" style="1" customWidth="1"/>
    <col min="13313" max="13313" width="9.5546875" style="1" customWidth="1"/>
    <col min="13314" max="13315" width="9.44140625" style="1" customWidth="1"/>
    <col min="13316" max="13316" width="9.88671875" style="1" customWidth="1"/>
    <col min="13317" max="13317" width="9.5546875" style="1" customWidth="1"/>
    <col min="13318" max="13318" width="0" style="1" hidden="1" customWidth="1"/>
    <col min="13319" max="13319" width="9.6640625" style="1" customWidth="1"/>
    <col min="13320" max="13324" width="10.109375" style="1" customWidth="1"/>
    <col min="13325" max="13325" width="10.109375" style="1" bestFit="1" customWidth="1"/>
    <col min="13326" max="13329" width="10.109375" style="1" customWidth="1"/>
    <col min="13330" max="13330" width="10.109375" style="1" bestFit="1" customWidth="1"/>
    <col min="13331" max="13334" width="10.109375" style="1" customWidth="1"/>
    <col min="13335" max="13335" width="10.109375" style="1" bestFit="1" customWidth="1"/>
    <col min="13336" max="13554" width="8.88671875" style="1"/>
    <col min="13555" max="13555" width="4.5546875" style="1" bestFit="1" customWidth="1"/>
    <col min="13556" max="13556" width="18.5546875" style="1" customWidth="1"/>
    <col min="13557" max="13557" width="9.33203125" style="1" customWidth="1"/>
    <col min="13558" max="13558" width="10.88671875" style="1" customWidth="1"/>
    <col min="13559" max="13562" width="9.44140625" style="1" customWidth="1"/>
    <col min="13563" max="13564" width="9.88671875" style="1" customWidth="1"/>
    <col min="13565" max="13565" width="8.88671875" style="1" customWidth="1"/>
    <col min="13566" max="13566" width="9.109375" style="1" customWidth="1"/>
    <col min="13567" max="13567" width="11.6640625" style="1" customWidth="1"/>
    <col min="13568" max="13568" width="9.44140625" style="1" customWidth="1"/>
    <col min="13569" max="13569" width="9.5546875" style="1" customWidth="1"/>
    <col min="13570" max="13571" width="9.44140625" style="1" customWidth="1"/>
    <col min="13572" max="13572" width="9.88671875" style="1" customWidth="1"/>
    <col min="13573" max="13573" width="9.5546875" style="1" customWidth="1"/>
    <col min="13574" max="13574" width="0" style="1" hidden="1" customWidth="1"/>
    <col min="13575" max="13575" width="9.6640625" style="1" customWidth="1"/>
    <col min="13576" max="13580" width="10.109375" style="1" customWidth="1"/>
    <col min="13581" max="13581" width="10.109375" style="1" bestFit="1" customWidth="1"/>
    <col min="13582" max="13585" width="10.109375" style="1" customWidth="1"/>
    <col min="13586" max="13586" width="10.109375" style="1" bestFit="1" customWidth="1"/>
    <col min="13587" max="13590" width="10.109375" style="1" customWidth="1"/>
    <col min="13591" max="13591" width="10.109375" style="1" bestFit="1" customWidth="1"/>
    <col min="13592" max="13810" width="8.88671875" style="1"/>
    <col min="13811" max="13811" width="4.5546875" style="1" bestFit="1" customWidth="1"/>
    <col min="13812" max="13812" width="18.5546875" style="1" customWidth="1"/>
    <col min="13813" max="13813" width="9.33203125" style="1" customWidth="1"/>
    <col min="13814" max="13814" width="10.88671875" style="1" customWidth="1"/>
    <col min="13815" max="13818" width="9.44140625" style="1" customWidth="1"/>
    <col min="13819" max="13820" width="9.88671875" style="1" customWidth="1"/>
    <col min="13821" max="13821" width="8.88671875" style="1" customWidth="1"/>
    <col min="13822" max="13822" width="9.109375" style="1" customWidth="1"/>
    <col min="13823" max="13823" width="11.6640625" style="1" customWidth="1"/>
    <col min="13824" max="13824" width="9.44140625" style="1" customWidth="1"/>
    <col min="13825" max="13825" width="9.5546875" style="1" customWidth="1"/>
    <col min="13826" max="13827" width="9.44140625" style="1" customWidth="1"/>
    <col min="13828" max="13828" width="9.88671875" style="1" customWidth="1"/>
    <col min="13829" max="13829" width="9.5546875" style="1" customWidth="1"/>
    <col min="13830" max="13830" width="0" style="1" hidden="1" customWidth="1"/>
    <col min="13831" max="13831" width="9.6640625" style="1" customWidth="1"/>
    <col min="13832" max="13836" width="10.109375" style="1" customWidth="1"/>
    <col min="13837" max="13837" width="10.109375" style="1" bestFit="1" customWidth="1"/>
    <col min="13838" max="13841" width="10.109375" style="1" customWidth="1"/>
    <col min="13842" max="13842" width="10.109375" style="1" bestFit="1" customWidth="1"/>
    <col min="13843" max="13846" width="10.109375" style="1" customWidth="1"/>
    <col min="13847" max="13847" width="10.109375" style="1" bestFit="1" customWidth="1"/>
    <col min="13848" max="14066" width="8.88671875" style="1"/>
    <col min="14067" max="14067" width="4.5546875" style="1" bestFit="1" customWidth="1"/>
    <col min="14068" max="14068" width="18.5546875" style="1" customWidth="1"/>
    <col min="14069" max="14069" width="9.33203125" style="1" customWidth="1"/>
    <col min="14070" max="14070" width="10.88671875" style="1" customWidth="1"/>
    <col min="14071" max="14074" width="9.44140625" style="1" customWidth="1"/>
    <col min="14075" max="14076" width="9.88671875" style="1" customWidth="1"/>
    <col min="14077" max="14077" width="8.88671875" style="1" customWidth="1"/>
    <col min="14078" max="14078" width="9.109375" style="1" customWidth="1"/>
    <col min="14079" max="14079" width="11.6640625" style="1" customWidth="1"/>
    <col min="14080" max="14080" width="9.44140625" style="1" customWidth="1"/>
    <col min="14081" max="14081" width="9.5546875" style="1" customWidth="1"/>
    <col min="14082" max="14083" width="9.44140625" style="1" customWidth="1"/>
    <col min="14084" max="14084" width="9.88671875" style="1" customWidth="1"/>
    <col min="14085" max="14085" width="9.5546875" style="1" customWidth="1"/>
    <col min="14086" max="14086" width="0" style="1" hidden="1" customWidth="1"/>
    <col min="14087" max="14087" width="9.6640625" style="1" customWidth="1"/>
    <col min="14088" max="14092" width="10.109375" style="1" customWidth="1"/>
    <col min="14093" max="14093" width="10.109375" style="1" bestFit="1" customWidth="1"/>
    <col min="14094" max="14097" width="10.109375" style="1" customWidth="1"/>
    <col min="14098" max="14098" width="10.109375" style="1" bestFit="1" customWidth="1"/>
    <col min="14099" max="14102" width="10.109375" style="1" customWidth="1"/>
    <col min="14103" max="14103" width="10.109375" style="1" bestFit="1" customWidth="1"/>
    <col min="14104" max="14322" width="8.88671875" style="1"/>
    <col min="14323" max="14323" width="4.5546875" style="1" bestFit="1" customWidth="1"/>
    <col min="14324" max="14324" width="18.5546875" style="1" customWidth="1"/>
    <col min="14325" max="14325" width="9.33203125" style="1" customWidth="1"/>
    <col min="14326" max="14326" width="10.88671875" style="1" customWidth="1"/>
    <col min="14327" max="14330" width="9.44140625" style="1" customWidth="1"/>
    <col min="14331" max="14332" width="9.88671875" style="1" customWidth="1"/>
    <col min="14333" max="14333" width="8.88671875" style="1" customWidth="1"/>
    <col min="14334" max="14334" width="9.109375" style="1" customWidth="1"/>
    <col min="14335" max="14335" width="11.6640625" style="1" customWidth="1"/>
    <col min="14336" max="14336" width="9.44140625" style="1" customWidth="1"/>
    <col min="14337" max="14337" width="9.5546875" style="1" customWidth="1"/>
    <col min="14338" max="14339" width="9.44140625" style="1" customWidth="1"/>
    <col min="14340" max="14340" width="9.88671875" style="1" customWidth="1"/>
    <col min="14341" max="14341" width="9.5546875" style="1" customWidth="1"/>
    <col min="14342" max="14342" width="0" style="1" hidden="1" customWidth="1"/>
    <col min="14343" max="14343" width="9.6640625" style="1" customWidth="1"/>
    <col min="14344" max="14348" width="10.109375" style="1" customWidth="1"/>
    <col min="14349" max="14349" width="10.109375" style="1" bestFit="1" customWidth="1"/>
    <col min="14350" max="14353" width="10.109375" style="1" customWidth="1"/>
    <col min="14354" max="14354" width="10.109375" style="1" bestFit="1" customWidth="1"/>
    <col min="14355" max="14358" width="10.109375" style="1" customWidth="1"/>
    <col min="14359" max="14359" width="10.109375" style="1" bestFit="1" customWidth="1"/>
    <col min="14360" max="14578" width="8.88671875" style="1"/>
    <col min="14579" max="14579" width="4.5546875" style="1" bestFit="1" customWidth="1"/>
    <col min="14580" max="14580" width="18.5546875" style="1" customWidth="1"/>
    <col min="14581" max="14581" width="9.33203125" style="1" customWidth="1"/>
    <col min="14582" max="14582" width="10.88671875" style="1" customWidth="1"/>
    <col min="14583" max="14586" width="9.44140625" style="1" customWidth="1"/>
    <col min="14587" max="14588" width="9.88671875" style="1" customWidth="1"/>
    <col min="14589" max="14589" width="8.88671875" style="1" customWidth="1"/>
    <col min="14590" max="14590" width="9.109375" style="1" customWidth="1"/>
    <col min="14591" max="14591" width="11.6640625" style="1" customWidth="1"/>
    <col min="14592" max="14592" width="9.44140625" style="1" customWidth="1"/>
    <col min="14593" max="14593" width="9.5546875" style="1" customWidth="1"/>
    <col min="14594" max="14595" width="9.44140625" style="1" customWidth="1"/>
    <col min="14596" max="14596" width="9.88671875" style="1" customWidth="1"/>
    <col min="14597" max="14597" width="9.5546875" style="1" customWidth="1"/>
    <col min="14598" max="14598" width="0" style="1" hidden="1" customWidth="1"/>
    <col min="14599" max="14599" width="9.6640625" style="1" customWidth="1"/>
    <col min="14600" max="14604" width="10.109375" style="1" customWidth="1"/>
    <col min="14605" max="14605" width="10.109375" style="1" bestFit="1" customWidth="1"/>
    <col min="14606" max="14609" width="10.109375" style="1" customWidth="1"/>
    <col min="14610" max="14610" width="10.109375" style="1" bestFit="1" customWidth="1"/>
    <col min="14611" max="14614" width="10.109375" style="1" customWidth="1"/>
    <col min="14615" max="14615" width="10.109375" style="1" bestFit="1" customWidth="1"/>
    <col min="14616" max="14834" width="8.88671875" style="1"/>
    <col min="14835" max="14835" width="4.5546875" style="1" bestFit="1" customWidth="1"/>
    <col min="14836" max="14836" width="18.5546875" style="1" customWidth="1"/>
    <col min="14837" max="14837" width="9.33203125" style="1" customWidth="1"/>
    <col min="14838" max="14838" width="10.88671875" style="1" customWidth="1"/>
    <col min="14839" max="14842" width="9.44140625" style="1" customWidth="1"/>
    <col min="14843" max="14844" width="9.88671875" style="1" customWidth="1"/>
    <col min="14845" max="14845" width="8.88671875" style="1" customWidth="1"/>
    <col min="14846" max="14846" width="9.109375" style="1" customWidth="1"/>
    <col min="14847" max="14847" width="11.6640625" style="1" customWidth="1"/>
    <col min="14848" max="14848" width="9.44140625" style="1" customWidth="1"/>
    <col min="14849" max="14849" width="9.5546875" style="1" customWidth="1"/>
    <col min="14850" max="14851" width="9.44140625" style="1" customWidth="1"/>
    <col min="14852" max="14852" width="9.88671875" style="1" customWidth="1"/>
    <col min="14853" max="14853" width="9.5546875" style="1" customWidth="1"/>
    <col min="14854" max="14854" width="0" style="1" hidden="1" customWidth="1"/>
    <col min="14855" max="14855" width="9.6640625" style="1" customWidth="1"/>
    <col min="14856" max="14860" width="10.109375" style="1" customWidth="1"/>
    <col min="14861" max="14861" width="10.109375" style="1" bestFit="1" customWidth="1"/>
    <col min="14862" max="14865" width="10.109375" style="1" customWidth="1"/>
    <col min="14866" max="14866" width="10.109375" style="1" bestFit="1" customWidth="1"/>
    <col min="14867" max="14870" width="10.109375" style="1" customWidth="1"/>
    <col min="14871" max="14871" width="10.109375" style="1" bestFit="1" customWidth="1"/>
    <col min="14872" max="15090" width="8.88671875" style="1"/>
    <col min="15091" max="15091" width="4.5546875" style="1" bestFit="1" customWidth="1"/>
    <col min="15092" max="15092" width="18.5546875" style="1" customWidth="1"/>
    <col min="15093" max="15093" width="9.33203125" style="1" customWidth="1"/>
    <col min="15094" max="15094" width="10.88671875" style="1" customWidth="1"/>
    <col min="15095" max="15098" width="9.44140625" style="1" customWidth="1"/>
    <col min="15099" max="15100" width="9.88671875" style="1" customWidth="1"/>
    <col min="15101" max="15101" width="8.88671875" style="1" customWidth="1"/>
    <col min="15102" max="15102" width="9.109375" style="1" customWidth="1"/>
    <col min="15103" max="15103" width="11.6640625" style="1" customWidth="1"/>
    <col min="15104" max="15104" width="9.44140625" style="1" customWidth="1"/>
    <col min="15105" max="15105" width="9.5546875" style="1" customWidth="1"/>
    <col min="15106" max="15107" width="9.44140625" style="1" customWidth="1"/>
    <col min="15108" max="15108" width="9.88671875" style="1" customWidth="1"/>
    <col min="15109" max="15109" width="9.5546875" style="1" customWidth="1"/>
    <col min="15110" max="15110" width="0" style="1" hidden="1" customWidth="1"/>
    <col min="15111" max="15111" width="9.6640625" style="1" customWidth="1"/>
    <col min="15112" max="15116" width="10.109375" style="1" customWidth="1"/>
    <col min="15117" max="15117" width="10.109375" style="1" bestFit="1" customWidth="1"/>
    <col min="15118" max="15121" width="10.109375" style="1" customWidth="1"/>
    <col min="15122" max="15122" width="10.109375" style="1" bestFit="1" customWidth="1"/>
    <col min="15123" max="15126" width="10.109375" style="1" customWidth="1"/>
    <col min="15127" max="15127" width="10.109375" style="1" bestFit="1" customWidth="1"/>
    <col min="15128" max="15346" width="8.88671875" style="1"/>
    <col min="15347" max="15347" width="4.5546875" style="1" bestFit="1" customWidth="1"/>
    <col min="15348" max="15348" width="18.5546875" style="1" customWidth="1"/>
    <col min="15349" max="15349" width="9.33203125" style="1" customWidth="1"/>
    <col min="15350" max="15350" width="10.88671875" style="1" customWidth="1"/>
    <col min="15351" max="15354" width="9.44140625" style="1" customWidth="1"/>
    <col min="15355" max="15356" width="9.88671875" style="1" customWidth="1"/>
    <col min="15357" max="15357" width="8.88671875" style="1" customWidth="1"/>
    <col min="15358" max="15358" width="9.109375" style="1" customWidth="1"/>
    <col min="15359" max="15359" width="11.6640625" style="1" customWidth="1"/>
    <col min="15360" max="15360" width="9.44140625" style="1" customWidth="1"/>
    <col min="15361" max="15361" width="9.5546875" style="1" customWidth="1"/>
    <col min="15362" max="15363" width="9.44140625" style="1" customWidth="1"/>
    <col min="15364" max="15364" width="9.88671875" style="1" customWidth="1"/>
    <col min="15365" max="15365" width="9.5546875" style="1" customWidth="1"/>
    <col min="15366" max="15366" width="0" style="1" hidden="1" customWidth="1"/>
    <col min="15367" max="15367" width="9.6640625" style="1" customWidth="1"/>
    <col min="15368" max="15372" width="10.109375" style="1" customWidth="1"/>
    <col min="15373" max="15373" width="10.109375" style="1" bestFit="1" customWidth="1"/>
    <col min="15374" max="15377" width="10.109375" style="1" customWidth="1"/>
    <col min="15378" max="15378" width="10.109375" style="1" bestFit="1" customWidth="1"/>
    <col min="15379" max="15382" width="10.109375" style="1" customWidth="1"/>
    <col min="15383" max="15383" width="10.109375" style="1" bestFit="1" customWidth="1"/>
    <col min="15384" max="15602" width="8.88671875" style="1"/>
    <col min="15603" max="15603" width="4.5546875" style="1" bestFit="1" customWidth="1"/>
    <col min="15604" max="15604" width="18.5546875" style="1" customWidth="1"/>
    <col min="15605" max="15605" width="9.33203125" style="1" customWidth="1"/>
    <col min="15606" max="15606" width="10.88671875" style="1" customWidth="1"/>
    <col min="15607" max="15610" width="9.44140625" style="1" customWidth="1"/>
    <col min="15611" max="15612" width="9.88671875" style="1" customWidth="1"/>
    <col min="15613" max="15613" width="8.88671875" style="1" customWidth="1"/>
    <col min="15614" max="15614" width="9.109375" style="1" customWidth="1"/>
    <col min="15615" max="15615" width="11.6640625" style="1" customWidth="1"/>
    <col min="15616" max="15616" width="9.44140625" style="1" customWidth="1"/>
    <col min="15617" max="15617" width="9.5546875" style="1" customWidth="1"/>
    <col min="15618" max="15619" width="9.44140625" style="1" customWidth="1"/>
    <col min="15620" max="15620" width="9.88671875" style="1" customWidth="1"/>
    <col min="15621" max="15621" width="9.5546875" style="1" customWidth="1"/>
    <col min="15622" max="15622" width="0" style="1" hidden="1" customWidth="1"/>
    <col min="15623" max="15623" width="9.6640625" style="1" customWidth="1"/>
    <col min="15624" max="15628" width="10.109375" style="1" customWidth="1"/>
    <col min="15629" max="15629" width="10.109375" style="1" bestFit="1" customWidth="1"/>
    <col min="15630" max="15633" width="10.109375" style="1" customWidth="1"/>
    <col min="15634" max="15634" width="10.109375" style="1" bestFit="1" customWidth="1"/>
    <col min="15635" max="15638" width="10.109375" style="1" customWidth="1"/>
    <col min="15639" max="15639" width="10.109375" style="1" bestFit="1" customWidth="1"/>
    <col min="15640" max="15858" width="8.88671875" style="1"/>
    <col min="15859" max="15859" width="4.5546875" style="1" bestFit="1" customWidth="1"/>
    <col min="15860" max="15860" width="18.5546875" style="1" customWidth="1"/>
    <col min="15861" max="15861" width="9.33203125" style="1" customWidth="1"/>
    <col min="15862" max="15862" width="10.88671875" style="1" customWidth="1"/>
    <col min="15863" max="15866" width="9.44140625" style="1" customWidth="1"/>
    <col min="15867" max="15868" width="9.88671875" style="1" customWidth="1"/>
    <col min="15869" max="15869" width="8.88671875" style="1" customWidth="1"/>
    <col min="15870" max="15870" width="9.109375" style="1" customWidth="1"/>
    <col min="15871" max="15871" width="11.6640625" style="1" customWidth="1"/>
    <col min="15872" max="15872" width="9.44140625" style="1" customWidth="1"/>
    <col min="15873" max="15873" width="9.5546875" style="1" customWidth="1"/>
    <col min="15874" max="15875" width="9.44140625" style="1" customWidth="1"/>
    <col min="15876" max="15876" width="9.88671875" style="1" customWidth="1"/>
    <col min="15877" max="15877" width="9.5546875" style="1" customWidth="1"/>
    <col min="15878" max="15878" width="0" style="1" hidden="1" customWidth="1"/>
    <col min="15879" max="15879" width="9.6640625" style="1" customWidth="1"/>
    <col min="15880" max="15884" width="10.109375" style="1" customWidth="1"/>
    <col min="15885" max="15885" width="10.109375" style="1" bestFit="1" customWidth="1"/>
    <col min="15886" max="15889" width="10.109375" style="1" customWidth="1"/>
    <col min="15890" max="15890" width="10.109375" style="1" bestFit="1" customWidth="1"/>
    <col min="15891" max="15894" width="10.109375" style="1" customWidth="1"/>
    <col min="15895" max="15895" width="10.109375" style="1" bestFit="1" customWidth="1"/>
    <col min="15896" max="16114" width="8.88671875" style="1"/>
    <col min="16115" max="16115" width="4.5546875" style="1" bestFit="1" customWidth="1"/>
    <col min="16116" max="16116" width="18.5546875" style="1" customWidth="1"/>
    <col min="16117" max="16117" width="9.33203125" style="1" customWidth="1"/>
    <col min="16118" max="16118" width="10.88671875" style="1" customWidth="1"/>
    <col min="16119" max="16122" width="9.44140625" style="1" customWidth="1"/>
    <col min="16123" max="16124" width="9.88671875" style="1" customWidth="1"/>
    <col min="16125" max="16125" width="8.88671875" style="1" customWidth="1"/>
    <col min="16126" max="16126" width="9.109375" style="1" customWidth="1"/>
    <col min="16127" max="16127" width="11.6640625" style="1" customWidth="1"/>
    <col min="16128" max="16128" width="9.44140625" style="1" customWidth="1"/>
    <col min="16129" max="16129" width="9.5546875" style="1" customWidth="1"/>
    <col min="16130" max="16131" width="9.44140625" style="1" customWidth="1"/>
    <col min="16132" max="16132" width="9.88671875" style="1" customWidth="1"/>
    <col min="16133" max="16133" width="9.5546875" style="1" customWidth="1"/>
    <col min="16134" max="16134" width="0" style="1" hidden="1" customWidth="1"/>
    <col min="16135" max="16135" width="9.6640625" style="1" customWidth="1"/>
    <col min="16136" max="16140" width="10.109375" style="1" customWidth="1"/>
    <col min="16141" max="16141" width="10.109375" style="1" bestFit="1" customWidth="1"/>
    <col min="16142" max="16145" width="10.109375" style="1" customWidth="1"/>
    <col min="16146" max="16146" width="10.109375" style="1" bestFit="1" customWidth="1"/>
    <col min="16147" max="16150" width="10.109375" style="1" customWidth="1"/>
    <col min="16151" max="16151" width="10.109375" style="1" bestFit="1" customWidth="1"/>
    <col min="16152" max="16384" width="8.88671875" style="1"/>
  </cols>
  <sheetData>
    <row r="1" spans="1:34" x14ac:dyDescent="0.35">
      <c r="A1" s="713" t="s">
        <v>335</v>
      </c>
      <c r="B1" s="713"/>
      <c r="C1" s="713"/>
      <c r="D1" s="713"/>
      <c r="E1" s="713"/>
      <c r="F1" s="713"/>
      <c r="G1" s="713"/>
      <c r="H1" s="713"/>
      <c r="I1" s="713"/>
      <c r="J1" s="713"/>
      <c r="W1" s="714" t="s">
        <v>683</v>
      </c>
      <c r="X1" s="714"/>
      <c r="Y1" s="714"/>
      <c r="Z1" s="714"/>
      <c r="AA1" s="714"/>
      <c r="AB1" s="714"/>
      <c r="AC1" s="714"/>
      <c r="AD1" s="714"/>
      <c r="AE1" s="714"/>
      <c r="AF1" s="714"/>
      <c r="AG1" s="714"/>
    </row>
    <row r="2" spans="1:34" x14ac:dyDescent="0.35">
      <c r="A2" s="2"/>
      <c r="B2" s="14"/>
      <c r="C2" s="2"/>
      <c r="D2" s="2"/>
      <c r="E2" s="2"/>
      <c r="F2" s="2"/>
      <c r="G2" s="2"/>
      <c r="H2" s="2"/>
      <c r="I2" s="2"/>
      <c r="J2" s="2"/>
      <c r="W2" s="2"/>
      <c r="X2" s="388"/>
      <c r="Y2" s="447"/>
      <c r="Z2" s="447"/>
      <c r="AA2" s="388"/>
      <c r="AB2" s="447"/>
      <c r="AC2" s="447"/>
      <c r="AD2" s="388"/>
      <c r="AE2" s="447"/>
      <c r="AF2" s="447"/>
      <c r="AG2" s="2"/>
    </row>
    <row r="3" spans="1:34" x14ac:dyDescent="0.35">
      <c r="A3" s="714" t="s">
        <v>684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row>
    <row r="5" spans="1:34" s="10" customFormat="1" ht="46.2" customHeight="1" x14ac:dyDescent="0.25">
      <c r="A5" s="715" t="s">
        <v>0</v>
      </c>
      <c r="B5" s="716" t="s">
        <v>685</v>
      </c>
      <c r="C5" s="715" t="s">
        <v>686</v>
      </c>
      <c r="D5" s="715" t="s">
        <v>687</v>
      </c>
      <c r="E5" s="717" t="s">
        <v>688</v>
      </c>
      <c r="F5" s="695" t="s">
        <v>689</v>
      </c>
      <c r="G5" s="696"/>
      <c r="H5" s="696"/>
      <c r="I5" s="696"/>
      <c r="J5" s="696"/>
      <c r="K5" s="697"/>
      <c r="L5" s="695" t="s">
        <v>690</v>
      </c>
      <c r="M5" s="696"/>
      <c r="N5" s="696"/>
      <c r="O5" s="696"/>
      <c r="P5" s="696"/>
      <c r="Q5" s="696"/>
      <c r="R5" s="696"/>
      <c r="S5" s="696"/>
      <c r="T5" s="696"/>
      <c r="U5" s="696"/>
      <c r="V5" s="696"/>
      <c r="W5" s="697"/>
      <c r="X5" s="723" t="s">
        <v>691</v>
      </c>
      <c r="Y5" s="724"/>
      <c r="Z5" s="724"/>
      <c r="AA5" s="724"/>
      <c r="AB5" s="724"/>
      <c r="AC5" s="724"/>
      <c r="AD5" s="724"/>
      <c r="AE5" s="724"/>
      <c r="AF5" s="725"/>
      <c r="AG5" s="717" t="s">
        <v>692</v>
      </c>
      <c r="AH5" s="441"/>
    </row>
    <row r="6" spans="1:34" s="10" customFormat="1" ht="44.4" customHeight="1" x14ac:dyDescent="0.25">
      <c r="A6" s="715"/>
      <c r="B6" s="716"/>
      <c r="C6" s="715"/>
      <c r="D6" s="715"/>
      <c r="E6" s="718"/>
      <c r="F6" s="715" t="s">
        <v>693</v>
      </c>
      <c r="G6" s="717" t="s">
        <v>694</v>
      </c>
      <c r="H6" s="717" t="s">
        <v>695</v>
      </c>
      <c r="I6" s="717" t="s">
        <v>696</v>
      </c>
      <c r="J6" s="717" t="s">
        <v>697</v>
      </c>
      <c r="K6" s="717" t="s">
        <v>698</v>
      </c>
      <c r="L6" s="715" t="s">
        <v>699</v>
      </c>
      <c r="M6" s="715"/>
      <c r="N6" s="715"/>
      <c r="O6" s="715" t="s">
        <v>700</v>
      </c>
      <c r="P6" s="715"/>
      <c r="Q6" s="715"/>
      <c r="R6" s="726" t="s">
        <v>701</v>
      </c>
      <c r="S6" s="727"/>
      <c r="T6" s="728"/>
      <c r="U6" s="726" t="s">
        <v>702</v>
      </c>
      <c r="V6" s="727"/>
      <c r="W6" s="728"/>
      <c r="X6" s="729" t="s">
        <v>695</v>
      </c>
      <c r="Y6" s="729"/>
      <c r="Z6" s="729"/>
      <c r="AA6" s="729" t="s">
        <v>696</v>
      </c>
      <c r="AB6" s="729"/>
      <c r="AC6" s="729"/>
      <c r="AD6" s="723" t="s">
        <v>703</v>
      </c>
      <c r="AE6" s="724"/>
      <c r="AF6" s="725"/>
      <c r="AG6" s="718"/>
      <c r="AH6" s="441"/>
    </row>
    <row r="7" spans="1:34" s="10" customFormat="1" ht="109.2" customHeight="1" x14ac:dyDescent="0.25">
      <c r="A7" s="715"/>
      <c r="B7" s="716"/>
      <c r="C7" s="715"/>
      <c r="D7" s="715"/>
      <c r="E7" s="719"/>
      <c r="F7" s="715"/>
      <c r="G7" s="719"/>
      <c r="H7" s="719"/>
      <c r="I7" s="719"/>
      <c r="J7" s="719"/>
      <c r="K7" s="719"/>
      <c r="L7" s="63" t="s">
        <v>704</v>
      </c>
      <c r="M7" s="63" t="s">
        <v>705</v>
      </c>
      <c r="N7" s="64" t="s">
        <v>706</v>
      </c>
      <c r="O7" s="63" t="s">
        <v>704</v>
      </c>
      <c r="P7" s="63" t="s">
        <v>705</v>
      </c>
      <c r="Q7" s="64" t="s">
        <v>706</v>
      </c>
      <c r="R7" s="63" t="s">
        <v>704</v>
      </c>
      <c r="S7" s="63" t="s">
        <v>705</v>
      </c>
      <c r="T7" s="64" t="s">
        <v>706</v>
      </c>
      <c r="U7" s="63" t="s">
        <v>704</v>
      </c>
      <c r="V7" s="63" t="s">
        <v>705</v>
      </c>
      <c r="W7" s="64" t="s">
        <v>706</v>
      </c>
      <c r="X7" s="389" t="s">
        <v>707</v>
      </c>
      <c r="Y7" s="448" t="s">
        <v>708</v>
      </c>
      <c r="Z7" s="448" t="s">
        <v>709</v>
      </c>
      <c r="AA7" s="389" t="s">
        <v>707</v>
      </c>
      <c r="AB7" s="448" t="s">
        <v>708</v>
      </c>
      <c r="AC7" s="448" t="s">
        <v>709</v>
      </c>
      <c r="AD7" s="389" t="s">
        <v>707</v>
      </c>
      <c r="AE7" s="448" t="s">
        <v>708</v>
      </c>
      <c r="AF7" s="448" t="s">
        <v>709</v>
      </c>
      <c r="AG7" s="719"/>
      <c r="AH7" s="441"/>
    </row>
    <row r="8" spans="1:34" s="539" customFormat="1" ht="33.6" customHeight="1" x14ac:dyDescent="0.2">
      <c r="A8" s="536">
        <v>1</v>
      </c>
      <c r="B8" s="537">
        <v>2</v>
      </c>
      <c r="C8" s="536">
        <v>3</v>
      </c>
      <c r="D8" s="538" t="s">
        <v>710</v>
      </c>
      <c r="E8" s="536">
        <v>5</v>
      </c>
      <c r="F8" s="538" t="s">
        <v>711</v>
      </c>
      <c r="G8" s="536">
        <v>7</v>
      </c>
      <c r="H8" s="536">
        <v>8</v>
      </c>
      <c r="I8" s="536">
        <v>9</v>
      </c>
      <c r="J8" s="536">
        <v>10</v>
      </c>
      <c r="K8" s="536">
        <v>11</v>
      </c>
      <c r="L8" s="536">
        <v>12</v>
      </c>
      <c r="M8" s="538" t="s">
        <v>712</v>
      </c>
      <c r="N8" s="538" t="s">
        <v>713</v>
      </c>
      <c r="O8" s="536">
        <v>15</v>
      </c>
      <c r="P8" s="538" t="s">
        <v>714</v>
      </c>
      <c r="Q8" s="553" t="s">
        <v>715</v>
      </c>
      <c r="R8" s="536">
        <v>18</v>
      </c>
      <c r="S8" s="538" t="s">
        <v>716</v>
      </c>
      <c r="T8" s="553" t="s">
        <v>717</v>
      </c>
      <c r="U8" s="553">
        <v>21</v>
      </c>
      <c r="V8" s="553" t="s">
        <v>718</v>
      </c>
      <c r="W8" s="553" t="s">
        <v>719</v>
      </c>
      <c r="X8" s="567" t="s">
        <v>720</v>
      </c>
      <c r="Y8" s="568">
        <v>25</v>
      </c>
      <c r="Z8" s="568">
        <v>26</v>
      </c>
      <c r="AA8" s="567" t="s">
        <v>721</v>
      </c>
      <c r="AB8" s="568">
        <v>28</v>
      </c>
      <c r="AC8" s="568">
        <v>29</v>
      </c>
      <c r="AD8" s="567" t="s">
        <v>722</v>
      </c>
      <c r="AE8" s="568">
        <v>31</v>
      </c>
      <c r="AF8" s="568">
        <v>32</v>
      </c>
      <c r="AG8" s="538">
        <v>33</v>
      </c>
      <c r="AH8" s="569"/>
    </row>
    <row r="9" spans="1:34" s="116" customFormat="1" ht="39.6" x14ac:dyDescent="0.25">
      <c r="A9" s="118" t="s">
        <v>758</v>
      </c>
      <c r="B9" s="289" t="s">
        <v>759</v>
      </c>
      <c r="C9" s="118"/>
      <c r="D9" s="118"/>
      <c r="E9" s="118"/>
      <c r="F9" s="118"/>
      <c r="G9" s="118"/>
      <c r="H9" s="118"/>
      <c r="I9" s="118"/>
      <c r="J9" s="118"/>
      <c r="K9" s="118"/>
      <c r="L9" s="118"/>
      <c r="M9" s="118"/>
      <c r="N9" s="118"/>
      <c r="O9" s="118"/>
      <c r="P9" s="118"/>
      <c r="Q9" s="118"/>
      <c r="R9" s="118"/>
      <c r="S9" s="118"/>
      <c r="T9" s="118"/>
      <c r="U9" s="118"/>
      <c r="V9" s="118"/>
      <c r="W9" s="118"/>
      <c r="X9" s="391"/>
      <c r="Y9" s="450"/>
      <c r="Z9" s="450"/>
      <c r="AA9" s="391"/>
      <c r="AB9" s="450"/>
      <c r="AC9" s="450"/>
      <c r="AD9" s="391"/>
      <c r="AE9" s="450"/>
      <c r="AF9" s="450"/>
      <c r="AG9" s="118"/>
      <c r="AH9" s="442"/>
    </row>
    <row r="10" spans="1:34" s="297" customFormat="1" ht="56.4" customHeight="1" x14ac:dyDescent="0.25">
      <c r="A10" s="176" t="s">
        <v>760</v>
      </c>
      <c r="B10" s="720" t="s">
        <v>958</v>
      </c>
      <c r="C10" s="721"/>
      <c r="D10" s="721"/>
      <c r="E10" s="721"/>
      <c r="F10" s="721"/>
      <c r="G10" s="721"/>
      <c r="H10" s="721"/>
      <c r="I10" s="721"/>
      <c r="J10" s="721"/>
      <c r="K10" s="721"/>
      <c r="L10" s="721"/>
      <c r="M10" s="721"/>
      <c r="N10" s="721"/>
      <c r="O10" s="721"/>
      <c r="P10" s="721"/>
      <c r="Q10" s="721"/>
      <c r="R10" s="721"/>
      <c r="S10" s="721"/>
      <c r="T10" s="721"/>
      <c r="U10" s="721"/>
      <c r="V10" s="721"/>
      <c r="W10" s="721"/>
      <c r="X10" s="721"/>
      <c r="Y10" s="721"/>
      <c r="Z10" s="721"/>
      <c r="AA10" s="721"/>
      <c r="AB10" s="721"/>
      <c r="AC10" s="721"/>
      <c r="AD10" s="721"/>
      <c r="AE10" s="721"/>
      <c r="AF10" s="721"/>
      <c r="AG10" s="722"/>
      <c r="AH10" s="443"/>
    </row>
    <row r="11" spans="1:34" s="21" customFormat="1" ht="13.2" x14ac:dyDescent="0.25">
      <c r="A11" s="8" t="s">
        <v>723</v>
      </c>
      <c r="B11" s="105" t="s">
        <v>707</v>
      </c>
      <c r="C11" s="8">
        <v>329</v>
      </c>
      <c r="D11" s="8">
        <v>236</v>
      </c>
      <c r="E11" s="8">
        <v>62</v>
      </c>
      <c r="F11" s="8">
        <v>174</v>
      </c>
      <c r="G11" s="8">
        <v>0</v>
      </c>
      <c r="H11" s="8">
        <v>1</v>
      </c>
      <c r="I11" s="8">
        <v>50</v>
      </c>
      <c r="J11" s="8">
        <v>121</v>
      </c>
      <c r="K11" s="8">
        <v>2</v>
      </c>
      <c r="L11" s="8">
        <v>1.4000000000000001</v>
      </c>
      <c r="M11" s="8">
        <v>0</v>
      </c>
      <c r="N11" s="8">
        <v>16.399999999999999</v>
      </c>
      <c r="O11" s="8">
        <v>7</v>
      </c>
      <c r="P11" s="8">
        <v>87</v>
      </c>
      <c r="Q11" s="8">
        <v>37</v>
      </c>
      <c r="R11" s="8">
        <v>5.6000000000000005</v>
      </c>
      <c r="S11" s="8">
        <v>69.600000000000009</v>
      </c>
      <c r="T11" s="8">
        <v>67.600000000000009</v>
      </c>
      <c r="U11" s="8">
        <v>0</v>
      </c>
      <c r="V11" s="8">
        <v>0</v>
      </c>
      <c r="W11" s="8">
        <v>0</v>
      </c>
      <c r="X11" s="392">
        <v>18</v>
      </c>
      <c r="Y11" s="451">
        <v>18</v>
      </c>
      <c r="Z11" s="451">
        <v>0</v>
      </c>
      <c r="AA11" s="392">
        <v>30</v>
      </c>
      <c r="AB11" s="451">
        <v>1</v>
      </c>
      <c r="AC11" s="451">
        <v>29</v>
      </c>
      <c r="AD11" s="392">
        <v>2</v>
      </c>
      <c r="AE11" s="451">
        <v>0</v>
      </c>
      <c r="AF11" s="451">
        <v>2</v>
      </c>
      <c r="AG11" s="69"/>
      <c r="AH11" s="444">
        <v>50</v>
      </c>
    </row>
    <row r="12" spans="1:34" s="10" customFormat="1" ht="13.2" x14ac:dyDescent="0.25">
      <c r="A12" s="70">
        <v>1</v>
      </c>
      <c r="B12" s="71" t="s">
        <v>367</v>
      </c>
      <c r="C12" s="70">
        <v>61</v>
      </c>
      <c r="D12" s="70">
        <v>42</v>
      </c>
      <c r="E12" s="70">
        <v>34</v>
      </c>
      <c r="F12" s="59">
        <v>8</v>
      </c>
      <c r="G12" s="60">
        <v>0</v>
      </c>
      <c r="H12" s="60">
        <v>0</v>
      </c>
      <c r="I12" s="60">
        <v>8</v>
      </c>
      <c r="J12" s="60">
        <v>0</v>
      </c>
      <c r="K12" s="60">
        <v>0</v>
      </c>
      <c r="L12" s="72">
        <v>0.1</v>
      </c>
      <c r="M12" s="60">
        <v>0.8</v>
      </c>
      <c r="N12" s="60">
        <v>0.8</v>
      </c>
      <c r="O12" s="72">
        <v>0.5</v>
      </c>
      <c r="P12" s="60">
        <v>4</v>
      </c>
      <c r="Q12" s="60">
        <v>-4</v>
      </c>
      <c r="R12" s="72">
        <v>0.4</v>
      </c>
      <c r="S12" s="60">
        <v>3.2</v>
      </c>
      <c r="T12" s="60">
        <v>3.2</v>
      </c>
      <c r="U12" s="60"/>
      <c r="V12" s="60"/>
      <c r="W12" s="60"/>
      <c r="X12" s="393">
        <v>11</v>
      </c>
      <c r="Y12" s="452">
        <v>11</v>
      </c>
      <c r="Z12" s="452"/>
      <c r="AA12" s="393">
        <v>0</v>
      </c>
      <c r="AB12" s="452"/>
      <c r="AC12" s="452"/>
      <c r="AD12" s="395"/>
      <c r="AE12" s="453"/>
      <c r="AF12" s="453"/>
      <c r="AG12" s="73"/>
      <c r="AH12" s="444">
        <v>11</v>
      </c>
    </row>
    <row r="13" spans="1:34" s="10" customFormat="1" ht="13.2" x14ac:dyDescent="0.25">
      <c r="A13" s="70">
        <v>2</v>
      </c>
      <c r="B13" s="71" t="s">
        <v>140</v>
      </c>
      <c r="C13" s="70">
        <v>15</v>
      </c>
      <c r="D13" s="70">
        <v>12</v>
      </c>
      <c r="E13" s="70">
        <v>3</v>
      </c>
      <c r="F13" s="59">
        <v>9</v>
      </c>
      <c r="G13" s="59">
        <v>0</v>
      </c>
      <c r="H13" s="59">
        <v>0</v>
      </c>
      <c r="I13" s="59">
        <v>4</v>
      </c>
      <c r="J13" s="59">
        <v>4</v>
      </c>
      <c r="K13" s="59">
        <v>1</v>
      </c>
      <c r="L13" s="72">
        <v>0.1</v>
      </c>
      <c r="M13" s="60">
        <v>0.9</v>
      </c>
      <c r="N13" s="60">
        <v>0.9</v>
      </c>
      <c r="O13" s="72">
        <v>0.5</v>
      </c>
      <c r="P13" s="60">
        <v>4.5</v>
      </c>
      <c r="Q13" s="60">
        <v>0.5</v>
      </c>
      <c r="R13" s="72">
        <v>0.4</v>
      </c>
      <c r="S13" s="60">
        <v>3.6</v>
      </c>
      <c r="T13" s="60">
        <v>2.6</v>
      </c>
      <c r="U13" s="60"/>
      <c r="V13" s="60"/>
      <c r="W13" s="60"/>
      <c r="X13" s="393">
        <v>1</v>
      </c>
      <c r="Y13" s="452">
        <v>1</v>
      </c>
      <c r="Z13" s="452"/>
      <c r="AA13" s="393">
        <v>0</v>
      </c>
      <c r="AB13" s="452"/>
      <c r="AC13" s="452"/>
      <c r="AD13" s="400"/>
      <c r="AE13" s="454"/>
      <c r="AF13" s="454"/>
      <c r="AG13" s="70"/>
      <c r="AH13" s="444">
        <v>1</v>
      </c>
    </row>
    <row r="14" spans="1:34" s="10" customFormat="1" ht="13.2" x14ac:dyDescent="0.25">
      <c r="A14" s="70">
        <v>3</v>
      </c>
      <c r="B14" s="71" t="s">
        <v>724</v>
      </c>
      <c r="C14" s="70">
        <v>183</v>
      </c>
      <c r="D14" s="70">
        <v>155</v>
      </c>
      <c r="E14" s="70">
        <v>15</v>
      </c>
      <c r="F14" s="59">
        <v>140</v>
      </c>
      <c r="G14" s="59">
        <v>0</v>
      </c>
      <c r="H14" s="59">
        <v>0</v>
      </c>
      <c r="I14" s="59">
        <v>26</v>
      </c>
      <c r="J14" s="59">
        <v>114</v>
      </c>
      <c r="K14" s="59">
        <v>0</v>
      </c>
      <c r="L14" s="72">
        <v>0.1</v>
      </c>
      <c r="M14" s="60">
        <v>14</v>
      </c>
      <c r="N14" s="60">
        <v>14</v>
      </c>
      <c r="O14" s="72">
        <v>0.5</v>
      </c>
      <c r="P14" s="60">
        <v>70</v>
      </c>
      <c r="Q14" s="60">
        <v>44</v>
      </c>
      <c r="R14" s="72">
        <v>0.4</v>
      </c>
      <c r="S14" s="60">
        <v>56</v>
      </c>
      <c r="T14" s="60">
        <v>56</v>
      </c>
      <c r="U14" s="60"/>
      <c r="V14" s="60"/>
      <c r="W14" s="60"/>
      <c r="X14" s="393">
        <v>5</v>
      </c>
      <c r="Y14" s="452">
        <v>5</v>
      </c>
      <c r="Z14" s="452"/>
      <c r="AA14" s="393">
        <v>30</v>
      </c>
      <c r="AB14" s="452">
        <v>1</v>
      </c>
      <c r="AC14" s="452">
        <v>29</v>
      </c>
      <c r="AD14" s="400"/>
      <c r="AE14" s="454"/>
      <c r="AF14" s="454"/>
      <c r="AG14" s="70"/>
      <c r="AH14" s="444">
        <v>35</v>
      </c>
    </row>
    <row r="15" spans="1:34" s="10" customFormat="1" ht="13.2" x14ac:dyDescent="0.25">
      <c r="A15" s="70">
        <v>4</v>
      </c>
      <c r="B15" s="61" t="s">
        <v>725</v>
      </c>
      <c r="C15" s="6">
        <v>17</v>
      </c>
      <c r="D15" s="6">
        <v>10</v>
      </c>
      <c r="E15" s="6">
        <v>3</v>
      </c>
      <c r="F15" s="7">
        <v>7</v>
      </c>
      <c r="G15" s="6">
        <v>0</v>
      </c>
      <c r="H15" s="6">
        <v>1</v>
      </c>
      <c r="I15" s="6">
        <v>6</v>
      </c>
      <c r="J15" s="6">
        <v>0</v>
      </c>
      <c r="K15" s="6">
        <v>0</v>
      </c>
      <c r="L15" s="74">
        <v>0.1</v>
      </c>
      <c r="M15" s="75">
        <v>0.70000000000000007</v>
      </c>
      <c r="N15" s="75">
        <v>-0.29999999999999993</v>
      </c>
      <c r="O15" s="74">
        <v>0.5</v>
      </c>
      <c r="P15" s="75">
        <v>3.5</v>
      </c>
      <c r="Q15" s="75">
        <v>-2.5</v>
      </c>
      <c r="R15" s="72">
        <v>0.4</v>
      </c>
      <c r="S15" s="75">
        <v>2.8000000000000003</v>
      </c>
      <c r="T15" s="75">
        <v>2.8000000000000003</v>
      </c>
      <c r="U15" s="76"/>
      <c r="V15" s="77"/>
      <c r="W15" s="77"/>
      <c r="X15" s="393">
        <v>0</v>
      </c>
      <c r="Y15" s="454"/>
      <c r="Z15" s="454"/>
      <c r="AA15" s="393">
        <v>0</v>
      </c>
      <c r="AB15" s="454"/>
      <c r="AC15" s="454"/>
      <c r="AD15" s="400"/>
      <c r="AE15" s="454"/>
      <c r="AF15" s="454"/>
      <c r="AG15" s="70"/>
      <c r="AH15" s="444">
        <v>0</v>
      </c>
    </row>
    <row r="16" spans="1:34" s="10" customFormat="1" ht="13.2" x14ac:dyDescent="0.25">
      <c r="A16" s="70">
        <v>5</v>
      </c>
      <c r="B16" s="61" t="s">
        <v>726</v>
      </c>
      <c r="C16" s="6">
        <v>19</v>
      </c>
      <c r="D16" s="6">
        <v>9</v>
      </c>
      <c r="E16" s="6">
        <v>5</v>
      </c>
      <c r="F16" s="7">
        <v>4</v>
      </c>
      <c r="G16" s="6">
        <v>0</v>
      </c>
      <c r="H16" s="6">
        <v>0</v>
      </c>
      <c r="I16" s="6">
        <v>3</v>
      </c>
      <c r="J16" s="6">
        <v>1</v>
      </c>
      <c r="K16" s="6">
        <v>0</v>
      </c>
      <c r="L16" s="74">
        <v>0.1</v>
      </c>
      <c r="M16" s="75">
        <v>0.4</v>
      </c>
      <c r="N16" s="75">
        <v>0.4</v>
      </c>
      <c r="O16" s="74">
        <v>0.5</v>
      </c>
      <c r="P16" s="75">
        <v>2</v>
      </c>
      <c r="Q16" s="75">
        <v>-1</v>
      </c>
      <c r="R16" s="72">
        <v>0.4</v>
      </c>
      <c r="S16" s="75">
        <v>1.6</v>
      </c>
      <c r="T16" s="75">
        <v>1.6</v>
      </c>
      <c r="U16" s="78"/>
      <c r="V16" s="77"/>
      <c r="W16" s="77"/>
      <c r="X16" s="393">
        <v>1</v>
      </c>
      <c r="Y16" s="454">
        <v>1</v>
      </c>
      <c r="Z16" s="454"/>
      <c r="AA16" s="393">
        <v>0</v>
      </c>
      <c r="AB16" s="454"/>
      <c r="AC16" s="454"/>
      <c r="AD16" s="400"/>
      <c r="AE16" s="454"/>
      <c r="AF16" s="454"/>
      <c r="AG16" s="70"/>
      <c r="AH16" s="444">
        <v>1</v>
      </c>
    </row>
    <row r="17" spans="1:34" s="10" customFormat="1" ht="13.2" x14ac:dyDescent="0.25">
      <c r="A17" s="70">
        <v>6</v>
      </c>
      <c r="B17" s="61" t="s">
        <v>727</v>
      </c>
      <c r="C17" s="6">
        <v>1</v>
      </c>
      <c r="D17" s="6">
        <v>1</v>
      </c>
      <c r="E17" s="6">
        <v>0</v>
      </c>
      <c r="F17" s="7">
        <v>1</v>
      </c>
      <c r="G17" s="6">
        <v>0</v>
      </c>
      <c r="H17" s="6">
        <v>0</v>
      </c>
      <c r="I17" s="6">
        <v>1</v>
      </c>
      <c r="J17" s="6">
        <v>0</v>
      </c>
      <c r="K17" s="6">
        <v>0</v>
      </c>
      <c r="L17" s="74">
        <v>0.1</v>
      </c>
      <c r="M17" s="75">
        <v>0.1</v>
      </c>
      <c r="N17" s="75">
        <v>0.1</v>
      </c>
      <c r="O17" s="74">
        <v>0.5</v>
      </c>
      <c r="P17" s="75">
        <v>0.5</v>
      </c>
      <c r="Q17" s="75">
        <v>-0.5</v>
      </c>
      <c r="R17" s="72">
        <v>0.4</v>
      </c>
      <c r="S17" s="75">
        <v>0.4</v>
      </c>
      <c r="T17" s="75">
        <v>0.4</v>
      </c>
      <c r="U17" s="78"/>
      <c r="V17" s="77"/>
      <c r="W17" s="77"/>
      <c r="X17" s="393">
        <v>0</v>
      </c>
      <c r="Y17" s="454"/>
      <c r="Z17" s="454"/>
      <c r="AA17" s="393">
        <v>0</v>
      </c>
      <c r="AB17" s="454"/>
      <c r="AC17" s="454"/>
      <c r="AD17" s="400"/>
      <c r="AE17" s="454"/>
      <c r="AF17" s="454"/>
      <c r="AG17" s="70"/>
      <c r="AH17" s="444">
        <v>0</v>
      </c>
    </row>
    <row r="18" spans="1:34" s="10" customFormat="1" ht="13.2" x14ac:dyDescent="0.25">
      <c r="A18" s="70">
        <v>7</v>
      </c>
      <c r="B18" s="61" t="s">
        <v>728</v>
      </c>
      <c r="C18" s="6">
        <v>9</v>
      </c>
      <c r="D18" s="6">
        <v>3</v>
      </c>
      <c r="E18" s="6">
        <v>2</v>
      </c>
      <c r="F18" s="7">
        <v>1</v>
      </c>
      <c r="G18" s="6">
        <v>0</v>
      </c>
      <c r="H18" s="6">
        <v>0</v>
      </c>
      <c r="I18" s="6">
        <v>1</v>
      </c>
      <c r="J18" s="6">
        <v>0</v>
      </c>
      <c r="K18" s="6">
        <v>0</v>
      </c>
      <c r="L18" s="80">
        <v>0.1</v>
      </c>
      <c r="M18" s="7">
        <v>0.1</v>
      </c>
      <c r="N18" s="7">
        <v>0.1</v>
      </c>
      <c r="O18" s="80">
        <v>0.5</v>
      </c>
      <c r="P18" s="7">
        <v>0.5</v>
      </c>
      <c r="Q18" s="7">
        <v>-0.5</v>
      </c>
      <c r="R18" s="72">
        <v>0.4</v>
      </c>
      <c r="S18" s="7">
        <v>0.4</v>
      </c>
      <c r="T18" s="7">
        <v>0.4</v>
      </c>
      <c r="U18" s="81"/>
      <c r="V18" s="70"/>
      <c r="W18" s="70"/>
      <c r="X18" s="393">
        <v>0</v>
      </c>
      <c r="Y18" s="454"/>
      <c r="Z18" s="454"/>
      <c r="AA18" s="400">
        <v>0</v>
      </c>
      <c r="AB18" s="454"/>
      <c r="AC18" s="454"/>
      <c r="AD18" s="400"/>
      <c r="AE18" s="454"/>
      <c r="AF18" s="454"/>
      <c r="AG18" s="70"/>
      <c r="AH18" s="444">
        <v>0</v>
      </c>
    </row>
    <row r="19" spans="1:34" s="10" customFormat="1" ht="13.2" x14ac:dyDescent="0.25">
      <c r="A19" s="70">
        <v>8</v>
      </c>
      <c r="B19" s="61" t="s">
        <v>729</v>
      </c>
      <c r="C19" s="6">
        <v>2</v>
      </c>
      <c r="D19" s="6">
        <v>0</v>
      </c>
      <c r="E19" s="6">
        <v>0</v>
      </c>
      <c r="F19" s="7">
        <v>0</v>
      </c>
      <c r="G19" s="6">
        <v>0</v>
      </c>
      <c r="H19" s="6">
        <v>0</v>
      </c>
      <c r="I19" s="6">
        <v>0</v>
      </c>
      <c r="J19" s="6">
        <v>0</v>
      </c>
      <c r="K19" s="6">
        <v>0</v>
      </c>
      <c r="L19" s="80">
        <v>0.1</v>
      </c>
      <c r="M19" s="7">
        <v>0</v>
      </c>
      <c r="N19" s="7">
        <v>0</v>
      </c>
      <c r="O19" s="80">
        <v>0.5</v>
      </c>
      <c r="P19" s="7">
        <v>0</v>
      </c>
      <c r="Q19" s="7">
        <v>0</v>
      </c>
      <c r="R19" s="72">
        <v>0.4</v>
      </c>
      <c r="S19" s="7">
        <v>0</v>
      </c>
      <c r="T19" s="7">
        <v>0</v>
      </c>
      <c r="U19" s="81"/>
      <c r="V19" s="70"/>
      <c r="W19" s="70"/>
      <c r="X19" s="393">
        <v>0</v>
      </c>
      <c r="Y19" s="454"/>
      <c r="Z19" s="454"/>
      <c r="AA19" s="400">
        <v>0</v>
      </c>
      <c r="AB19" s="454"/>
      <c r="AC19" s="454"/>
      <c r="AD19" s="400"/>
      <c r="AE19" s="454"/>
      <c r="AF19" s="454"/>
      <c r="AG19" s="70"/>
      <c r="AH19" s="444">
        <v>0</v>
      </c>
    </row>
    <row r="20" spans="1:34" s="10" customFormat="1" ht="13.2" x14ac:dyDescent="0.25">
      <c r="A20" s="70">
        <v>9</v>
      </c>
      <c r="B20" s="61" t="s">
        <v>730</v>
      </c>
      <c r="C20" s="6">
        <v>1</v>
      </c>
      <c r="D20" s="6">
        <v>1</v>
      </c>
      <c r="E20" s="6">
        <v>0</v>
      </c>
      <c r="F20" s="7">
        <v>1</v>
      </c>
      <c r="G20" s="6">
        <v>0</v>
      </c>
      <c r="H20" s="6">
        <v>0</v>
      </c>
      <c r="I20" s="6">
        <v>1</v>
      </c>
      <c r="J20" s="6">
        <v>0</v>
      </c>
      <c r="K20" s="6">
        <v>0</v>
      </c>
      <c r="L20" s="80">
        <v>0.1</v>
      </c>
      <c r="M20" s="7">
        <v>0.1</v>
      </c>
      <c r="N20" s="7">
        <v>0.1</v>
      </c>
      <c r="O20" s="80">
        <v>0.5</v>
      </c>
      <c r="P20" s="7">
        <v>0.5</v>
      </c>
      <c r="Q20" s="7">
        <v>-0.5</v>
      </c>
      <c r="R20" s="72">
        <v>0.4</v>
      </c>
      <c r="S20" s="7">
        <v>0.4</v>
      </c>
      <c r="T20" s="7">
        <v>0.4</v>
      </c>
      <c r="U20" s="81"/>
      <c r="V20" s="70"/>
      <c r="W20" s="70"/>
      <c r="X20" s="393">
        <v>0</v>
      </c>
      <c r="Y20" s="454"/>
      <c r="Z20" s="454"/>
      <c r="AA20" s="400">
        <v>0</v>
      </c>
      <c r="AB20" s="454"/>
      <c r="AC20" s="454"/>
      <c r="AD20" s="400"/>
      <c r="AE20" s="454"/>
      <c r="AF20" s="454"/>
      <c r="AG20" s="70"/>
      <c r="AH20" s="444">
        <v>0</v>
      </c>
    </row>
    <row r="21" spans="1:34" s="10" customFormat="1" ht="13.2" x14ac:dyDescent="0.25">
      <c r="A21" s="70">
        <v>10</v>
      </c>
      <c r="B21" s="61" t="s">
        <v>731</v>
      </c>
      <c r="C21" s="6">
        <v>1</v>
      </c>
      <c r="D21" s="6">
        <v>0</v>
      </c>
      <c r="E21" s="6">
        <v>0</v>
      </c>
      <c r="F21" s="7">
        <v>0</v>
      </c>
      <c r="G21" s="6">
        <v>0</v>
      </c>
      <c r="H21" s="6">
        <v>0</v>
      </c>
      <c r="I21" s="6">
        <v>0</v>
      </c>
      <c r="J21" s="6">
        <v>0</v>
      </c>
      <c r="K21" s="6">
        <v>0</v>
      </c>
      <c r="L21" s="80">
        <v>0.1</v>
      </c>
      <c r="M21" s="7">
        <v>0</v>
      </c>
      <c r="N21" s="7">
        <v>0</v>
      </c>
      <c r="O21" s="80">
        <v>0.5</v>
      </c>
      <c r="P21" s="7">
        <v>0</v>
      </c>
      <c r="Q21" s="7">
        <v>0</v>
      </c>
      <c r="R21" s="72">
        <v>0.4</v>
      </c>
      <c r="S21" s="7">
        <v>0</v>
      </c>
      <c r="T21" s="7">
        <v>0</v>
      </c>
      <c r="U21" s="81"/>
      <c r="V21" s="70"/>
      <c r="W21" s="70"/>
      <c r="X21" s="393">
        <v>0</v>
      </c>
      <c r="Y21" s="454"/>
      <c r="Z21" s="454"/>
      <c r="AA21" s="400">
        <v>0</v>
      </c>
      <c r="AB21" s="454"/>
      <c r="AC21" s="454"/>
      <c r="AD21" s="400"/>
      <c r="AE21" s="454"/>
      <c r="AF21" s="454"/>
      <c r="AG21" s="70"/>
      <c r="AH21" s="444">
        <v>0</v>
      </c>
    </row>
    <row r="22" spans="1:34" s="10" customFormat="1" ht="13.2" x14ac:dyDescent="0.25">
      <c r="A22" s="70">
        <v>11</v>
      </c>
      <c r="B22" s="61" t="s">
        <v>732</v>
      </c>
      <c r="C22" s="6">
        <v>1</v>
      </c>
      <c r="D22" s="6">
        <v>0</v>
      </c>
      <c r="E22" s="6">
        <v>0</v>
      </c>
      <c r="F22" s="7">
        <v>0</v>
      </c>
      <c r="G22" s="6">
        <v>0</v>
      </c>
      <c r="H22" s="6">
        <v>0</v>
      </c>
      <c r="I22" s="6">
        <v>0</v>
      </c>
      <c r="J22" s="6">
        <v>0</v>
      </c>
      <c r="K22" s="6">
        <v>0</v>
      </c>
      <c r="L22" s="80">
        <v>0.1</v>
      </c>
      <c r="M22" s="7">
        <v>0</v>
      </c>
      <c r="N22" s="7">
        <v>0</v>
      </c>
      <c r="O22" s="80">
        <v>0.5</v>
      </c>
      <c r="P22" s="7">
        <v>0</v>
      </c>
      <c r="Q22" s="7">
        <v>0</v>
      </c>
      <c r="R22" s="72">
        <v>0.4</v>
      </c>
      <c r="S22" s="7">
        <v>0</v>
      </c>
      <c r="T22" s="7">
        <v>0</v>
      </c>
      <c r="U22" s="81"/>
      <c r="V22" s="70"/>
      <c r="W22" s="70"/>
      <c r="X22" s="393">
        <v>0</v>
      </c>
      <c r="Y22" s="454"/>
      <c r="Z22" s="454"/>
      <c r="AA22" s="400">
        <v>0</v>
      </c>
      <c r="AB22" s="454"/>
      <c r="AC22" s="454"/>
      <c r="AD22" s="400"/>
      <c r="AE22" s="454"/>
      <c r="AF22" s="454"/>
      <c r="AG22" s="70"/>
      <c r="AH22" s="444">
        <v>0</v>
      </c>
    </row>
    <row r="23" spans="1:34" s="10" customFormat="1" ht="13.2" x14ac:dyDescent="0.25">
      <c r="A23" s="70">
        <v>12</v>
      </c>
      <c r="B23" s="61" t="s">
        <v>733</v>
      </c>
      <c r="C23" s="6">
        <v>5</v>
      </c>
      <c r="D23" s="6">
        <v>0</v>
      </c>
      <c r="E23" s="6">
        <v>0</v>
      </c>
      <c r="F23" s="7">
        <v>0</v>
      </c>
      <c r="G23" s="6">
        <v>0</v>
      </c>
      <c r="H23" s="6">
        <v>0</v>
      </c>
      <c r="I23" s="6">
        <v>0</v>
      </c>
      <c r="J23" s="6">
        <v>0</v>
      </c>
      <c r="K23" s="6">
        <v>0</v>
      </c>
      <c r="L23" s="80">
        <v>0.1</v>
      </c>
      <c r="M23" s="7">
        <v>0</v>
      </c>
      <c r="N23" s="7">
        <v>0</v>
      </c>
      <c r="O23" s="80">
        <v>0.5</v>
      </c>
      <c r="P23" s="7">
        <v>0</v>
      </c>
      <c r="Q23" s="7">
        <v>0</v>
      </c>
      <c r="R23" s="72">
        <v>0.4</v>
      </c>
      <c r="S23" s="7">
        <v>0</v>
      </c>
      <c r="T23" s="7">
        <v>0</v>
      </c>
      <c r="U23" s="6"/>
      <c r="V23" s="70"/>
      <c r="W23" s="70"/>
      <c r="X23" s="393">
        <v>0</v>
      </c>
      <c r="Y23" s="454"/>
      <c r="Z23" s="454"/>
      <c r="AA23" s="400">
        <v>0</v>
      </c>
      <c r="AB23" s="454"/>
      <c r="AC23" s="454"/>
      <c r="AD23" s="400"/>
      <c r="AE23" s="454"/>
      <c r="AF23" s="454"/>
      <c r="AG23" s="70"/>
      <c r="AH23" s="444">
        <v>0</v>
      </c>
    </row>
    <row r="24" spans="1:34" s="10" customFormat="1" ht="13.2" x14ac:dyDescent="0.25">
      <c r="A24" s="70">
        <v>13</v>
      </c>
      <c r="B24" s="61" t="s">
        <v>734</v>
      </c>
      <c r="C24" s="6">
        <v>12</v>
      </c>
      <c r="D24" s="6">
        <v>1</v>
      </c>
      <c r="E24" s="6">
        <v>0</v>
      </c>
      <c r="F24" s="7">
        <v>1</v>
      </c>
      <c r="G24" s="6">
        <v>0</v>
      </c>
      <c r="H24" s="6">
        <v>0</v>
      </c>
      <c r="I24" s="6">
        <v>0</v>
      </c>
      <c r="J24" s="6">
        <v>0</v>
      </c>
      <c r="K24" s="6">
        <v>1</v>
      </c>
      <c r="L24" s="80">
        <v>0.1</v>
      </c>
      <c r="M24" s="7">
        <v>0.1</v>
      </c>
      <c r="N24" s="7">
        <v>0.1</v>
      </c>
      <c r="O24" s="80">
        <v>0.5</v>
      </c>
      <c r="P24" s="7">
        <v>0.5</v>
      </c>
      <c r="Q24" s="7">
        <v>0.5</v>
      </c>
      <c r="R24" s="72">
        <v>0.4</v>
      </c>
      <c r="S24" s="7">
        <v>0.4</v>
      </c>
      <c r="T24" s="7">
        <v>-0.6</v>
      </c>
      <c r="U24" s="6"/>
      <c r="V24" s="70"/>
      <c r="W24" s="70"/>
      <c r="X24" s="393">
        <v>0</v>
      </c>
      <c r="Y24" s="454"/>
      <c r="Z24" s="454"/>
      <c r="AA24" s="400">
        <v>0</v>
      </c>
      <c r="AB24" s="454"/>
      <c r="AC24" s="454"/>
      <c r="AD24" s="400"/>
      <c r="AE24" s="454"/>
      <c r="AF24" s="454"/>
      <c r="AG24" s="70"/>
      <c r="AH24" s="444">
        <v>0</v>
      </c>
    </row>
    <row r="25" spans="1:34" s="121" customFormat="1" ht="92.4" x14ac:dyDescent="0.25">
      <c r="A25" s="70">
        <v>14</v>
      </c>
      <c r="B25" s="61" t="s">
        <v>41</v>
      </c>
      <c r="C25" s="6">
        <v>2</v>
      </c>
      <c r="D25" s="6">
        <v>2</v>
      </c>
      <c r="E25" s="6">
        <v>0</v>
      </c>
      <c r="F25" s="7">
        <v>2</v>
      </c>
      <c r="G25" s="6">
        <v>0</v>
      </c>
      <c r="H25" s="6">
        <v>0</v>
      </c>
      <c r="I25" s="6">
        <v>0</v>
      </c>
      <c r="J25" s="6">
        <v>2</v>
      </c>
      <c r="K25" s="6">
        <v>0</v>
      </c>
      <c r="L25" s="74">
        <v>0.1</v>
      </c>
      <c r="M25" s="75">
        <v>0.2</v>
      </c>
      <c r="N25" s="75">
        <v>0.2</v>
      </c>
      <c r="O25" s="74">
        <v>0.5</v>
      </c>
      <c r="P25" s="75">
        <v>1</v>
      </c>
      <c r="Q25" s="75">
        <v>1</v>
      </c>
      <c r="R25" s="72">
        <v>0.4</v>
      </c>
      <c r="S25" s="75">
        <v>0.8</v>
      </c>
      <c r="T25" s="75">
        <v>0.8</v>
      </c>
      <c r="U25" s="78"/>
      <c r="V25" s="77"/>
      <c r="W25" s="77"/>
      <c r="X25" s="393">
        <v>0</v>
      </c>
      <c r="Y25" s="454"/>
      <c r="Z25" s="454"/>
      <c r="AA25" s="400">
        <v>0</v>
      </c>
      <c r="AB25" s="454"/>
      <c r="AC25" s="454"/>
      <c r="AD25" s="400">
        <v>2</v>
      </c>
      <c r="AE25" s="454"/>
      <c r="AF25" s="454">
        <v>2</v>
      </c>
      <c r="AG25" s="70" t="s">
        <v>735</v>
      </c>
      <c r="AH25" s="444">
        <v>2</v>
      </c>
    </row>
    <row r="26" spans="1:34" s="297" customFormat="1" ht="55.95" customHeight="1" x14ac:dyDescent="0.25">
      <c r="A26" s="176" t="s">
        <v>762</v>
      </c>
      <c r="B26" s="732" t="s">
        <v>959</v>
      </c>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4"/>
      <c r="AH26" s="444">
        <v>0</v>
      </c>
    </row>
    <row r="27" spans="1:34" s="21" customFormat="1" ht="13.2" x14ac:dyDescent="0.25">
      <c r="A27" s="8" t="s">
        <v>723</v>
      </c>
      <c r="B27" s="105" t="s">
        <v>707</v>
      </c>
      <c r="C27" s="8">
        <v>254</v>
      </c>
      <c r="D27" s="8">
        <v>212</v>
      </c>
      <c r="E27" s="8">
        <v>37</v>
      </c>
      <c r="F27" s="8">
        <v>167</v>
      </c>
      <c r="G27" s="8">
        <v>0</v>
      </c>
      <c r="H27" s="8">
        <v>0</v>
      </c>
      <c r="I27" s="8">
        <v>50</v>
      </c>
      <c r="J27" s="8">
        <v>115</v>
      </c>
      <c r="K27" s="8">
        <v>4</v>
      </c>
      <c r="L27" s="8">
        <v>0.8536999999999999</v>
      </c>
      <c r="M27" s="8">
        <v>12.0954</v>
      </c>
      <c r="N27" s="8">
        <v>10.115399999999999</v>
      </c>
      <c r="O27" s="8">
        <v>2.6884999999999994</v>
      </c>
      <c r="P27" s="8">
        <v>76.070999999999998</v>
      </c>
      <c r="Q27" s="8">
        <v>40.071000000000005</v>
      </c>
      <c r="R27" s="8">
        <v>1.4569999999999999</v>
      </c>
      <c r="S27" s="8">
        <v>67.960000000000008</v>
      </c>
      <c r="T27" s="8">
        <v>-44.04</v>
      </c>
      <c r="U27" s="8">
        <v>0</v>
      </c>
      <c r="V27" s="8">
        <v>0</v>
      </c>
      <c r="W27" s="8">
        <v>0</v>
      </c>
      <c r="X27" s="392">
        <v>4</v>
      </c>
      <c r="Y27" s="451">
        <v>3</v>
      </c>
      <c r="Z27" s="451">
        <v>1</v>
      </c>
      <c r="AA27" s="392">
        <v>21</v>
      </c>
      <c r="AB27" s="451">
        <v>1</v>
      </c>
      <c r="AC27" s="451">
        <v>20</v>
      </c>
      <c r="AD27" s="392">
        <v>2</v>
      </c>
      <c r="AE27" s="451">
        <v>0</v>
      </c>
      <c r="AF27" s="451">
        <v>2</v>
      </c>
      <c r="AG27" s="69"/>
      <c r="AH27" s="444">
        <v>27</v>
      </c>
    </row>
    <row r="28" spans="1:34" s="10" customFormat="1" ht="13.2" x14ac:dyDescent="0.25">
      <c r="A28" s="70">
        <v>1</v>
      </c>
      <c r="B28" s="71" t="s">
        <v>367</v>
      </c>
      <c r="C28" s="93">
        <v>57</v>
      </c>
      <c r="D28" s="93">
        <v>34</v>
      </c>
      <c r="E28" s="93">
        <v>14</v>
      </c>
      <c r="F28" s="94">
        <v>14</v>
      </c>
      <c r="G28" s="94">
        <v>0</v>
      </c>
      <c r="H28" s="94">
        <v>0</v>
      </c>
      <c r="I28" s="95">
        <v>14</v>
      </c>
      <c r="J28" s="95"/>
      <c r="K28" s="95"/>
      <c r="L28" s="96">
        <v>0.40699999999999997</v>
      </c>
      <c r="M28" s="97">
        <v>5.6979999999999995</v>
      </c>
      <c r="N28" s="97">
        <v>5.6979999999999995</v>
      </c>
      <c r="O28" s="96">
        <v>0.59</v>
      </c>
      <c r="P28" s="97">
        <v>8.26</v>
      </c>
      <c r="Q28" s="97">
        <v>-5.74</v>
      </c>
      <c r="R28" s="96"/>
      <c r="S28" s="95"/>
      <c r="T28" s="95"/>
      <c r="U28" s="95"/>
      <c r="V28" s="95"/>
      <c r="W28" s="95"/>
      <c r="X28" s="394">
        <v>4</v>
      </c>
      <c r="Y28" s="455">
        <v>3</v>
      </c>
      <c r="Z28" s="455">
        <v>1</v>
      </c>
      <c r="AA28" s="394"/>
      <c r="AB28" s="455"/>
      <c r="AC28" s="455"/>
      <c r="AD28" s="395"/>
      <c r="AE28" s="453"/>
      <c r="AF28" s="453"/>
      <c r="AG28" s="73"/>
      <c r="AH28" s="444">
        <v>4</v>
      </c>
    </row>
    <row r="29" spans="1:34" s="10" customFormat="1" ht="13.2" x14ac:dyDescent="0.25">
      <c r="A29" s="70">
        <v>2</v>
      </c>
      <c r="B29" s="71" t="s">
        <v>752</v>
      </c>
      <c r="C29" s="93">
        <v>2</v>
      </c>
      <c r="D29" s="93">
        <v>2</v>
      </c>
      <c r="E29" s="93">
        <v>0</v>
      </c>
      <c r="F29" s="94"/>
      <c r="G29" s="94">
        <v>0</v>
      </c>
      <c r="H29" s="94">
        <v>0</v>
      </c>
      <c r="I29" s="95">
        <v>2</v>
      </c>
      <c r="J29" s="95"/>
      <c r="K29" s="95"/>
      <c r="L29" s="95"/>
      <c r="M29" s="95"/>
      <c r="N29" s="95"/>
      <c r="O29" s="96"/>
      <c r="P29" s="95">
        <v>2</v>
      </c>
      <c r="Q29" s="95">
        <v>0</v>
      </c>
      <c r="R29" s="95"/>
      <c r="S29" s="95"/>
      <c r="T29" s="95"/>
      <c r="U29" s="95"/>
      <c r="V29" s="95"/>
      <c r="W29" s="95"/>
      <c r="X29" s="394"/>
      <c r="Y29" s="455"/>
      <c r="Z29" s="455"/>
      <c r="AA29" s="394">
        <v>0</v>
      </c>
      <c r="AB29" s="455"/>
      <c r="AC29" s="455"/>
      <c r="AD29" s="395"/>
      <c r="AE29" s="453"/>
      <c r="AF29" s="453"/>
      <c r="AG29" s="73"/>
      <c r="AH29" s="444">
        <v>0</v>
      </c>
    </row>
    <row r="30" spans="1:34" s="10" customFormat="1" ht="13.2" x14ac:dyDescent="0.25">
      <c r="A30" s="70">
        <v>3</v>
      </c>
      <c r="B30" s="71" t="s">
        <v>140</v>
      </c>
      <c r="C30" s="93">
        <v>14</v>
      </c>
      <c r="D30" s="93">
        <v>9</v>
      </c>
      <c r="E30" s="93">
        <v>1</v>
      </c>
      <c r="F30" s="94">
        <v>8</v>
      </c>
      <c r="G30" s="94">
        <v>0</v>
      </c>
      <c r="H30" s="94">
        <v>0</v>
      </c>
      <c r="I30" s="94">
        <v>5</v>
      </c>
      <c r="J30" s="94">
        <v>3</v>
      </c>
      <c r="K30" s="94"/>
      <c r="L30" s="96">
        <v>0.16600000000000001</v>
      </c>
      <c r="M30" s="98">
        <v>1.3280000000000001</v>
      </c>
      <c r="N30" s="98">
        <v>1.3280000000000001</v>
      </c>
      <c r="O30" s="96">
        <v>0.5</v>
      </c>
      <c r="P30" s="94">
        <v>4</v>
      </c>
      <c r="Q30" s="95">
        <v>-1</v>
      </c>
      <c r="R30" s="96">
        <v>0.33</v>
      </c>
      <c r="S30" s="98">
        <v>2.64</v>
      </c>
      <c r="T30" s="97">
        <v>-0.35999999999999988</v>
      </c>
      <c r="U30" s="95"/>
      <c r="V30" s="95"/>
      <c r="W30" s="95"/>
      <c r="X30" s="394"/>
      <c r="Y30" s="455"/>
      <c r="Z30" s="455"/>
      <c r="AA30" s="394">
        <v>1</v>
      </c>
      <c r="AB30" s="455"/>
      <c r="AC30" s="455">
        <v>1</v>
      </c>
      <c r="AD30" s="395"/>
      <c r="AE30" s="453"/>
      <c r="AF30" s="453"/>
      <c r="AG30" s="73"/>
      <c r="AH30" s="444">
        <v>1</v>
      </c>
    </row>
    <row r="31" spans="1:34" s="10" customFormat="1" ht="13.2" x14ac:dyDescent="0.25">
      <c r="A31" s="70">
        <v>4</v>
      </c>
      <c r="B31" s="71" t="s">
        <v>151</v>
      </c>
      <c r="C31" s="93">
        <v>123</v>
      </c>
      <c r="D31" s="93">
        <v>122</v>
      </c>
      <c r="E31" s="93">
        <v>12</v>
      </c>
      <c r="F31" s="94">
        <v>110</v>
      </c>
      <c r="G31" s="94">
        <v>0</v>
      </c>
      <c r="H31" s="94">
        <v>0</v>
      </c>
      <c r="I31" s="94">
        <v>15</v>
      </c>
      <c r="J31" s="94">
        <v>95</v>
      </c>
      <c r="K31" s="94"/>
      <c r="L31" s="99">
        <v>1.6899999999999998E-2</v>
      </c>
      <c r="M31" s="98">
        <v>1.8589999999999998</v>
      </c>
      <c r="N31" s="98">
        <v>1.8589999999999998</v>
      </c>
      <c r="O31" s="96">
        <v>0.45450000000000002</v>
      </c>
      <c r="P31" s="98">
        <v>49.995000000000005</v>
      </c>
      <c r="Q31" s="97">
        <v>34.995000000000005</v>
      </c>
      <c r="R31" s="96">
        <v>0.52700000000000002</v>
      </c>
      <c r="S31" s="98">
        <v>57.970000000000006</v>
      </c>
      <c r="T31" s="97">
        <v>-37.029999999999994</v>
      </c>
      <c r="U31" s="95"/>
      <c r="V31" s="95"/>
      <c r="W31" s="95"/>
      <c r="X31" s="394"/>
      <c r="Y31" s="455"/>
      <c r="Z31" s="455"/>
      <c r="AA31" s="394">
        <v>18</v>
      </c>
      <c r="AB31" s="455"/>
      <c r="AC31" s="455">
        <v>18</v>
      </c>
      <c r="AD31" s="395"/>
      <c r="AE31" s="453"/>
      <c r="AF31" s="453"/>
      <c r="AG31" s="73"/>
      <c r="AH31" s="444">
        <v>18</v>
      </c>
    </row>
    <row r="32" spans="1:34" s="10" customFormat="1" ht="13.2" x14ac:dyDescent="0.25">
      <c r="A32" s="70">
        <v>5</v>
      </c>
      <c r="B32" s="100" t="s">
        <v>753</v>
      </c>
      <c r="C32" s="73">
        <v>23</v>
      </c>
      <c r="D32" s="73">
        <v>18</v>
      </c>
      <c r="E32" s="73">
        <v>4</v>
      </c>
      <c r="F32" s="94">
        <v>14</v>
      </c>
      <c r="G32" s="94">
        <v>0</v>
      </c>
      <c r="H32" s="94">
        <v>0</v>
      </c>
      <c r="I32" s="94">
        <v>0</v>
      </c>
      <c r="J32" s="94">
        <v>14</v>
      </c>
      <c r="K32" s="73"/>
      <c r="L32" s="99">
        <v>0.11</v>
      </c>
      <c r="M32" s="98">
        <v>1.98</v>
      </c>
      <c r="N32" s="73"/>
      <c r="O32" s="96">
        <v>0.44400000000000001</v>
      </c>
      <c r="P32" s="98">
        <v>6.2160000000000002</v>
      </c>
      <c r="Q32" s="97">
        <v>6.2160000000000002</v>
      </c>
      <c r="R32" s="96">
        <v>0.45</v>
      </c>
      <c r="S32" s="101">
        <v>6.3</v>
      </c>
      <c r="T32" s="97">
        <v>-7.7</v>
      </c>
      <c r="U32" s="88"/>
      <c r="V32" s="88"/>
      <c r="W32" s="88"/>
      <c r="X32" s="395"/>
      <c r="Y32" s="453"/>
      <c r="Z32" s="453"/>
      <c r="AA32" s="394">
        <v>2</v>
      </c>
      <c r="AB32" s="453">
        <v>1</v>
      </c>
      <c r="AC32" s="453">
        <v>1</v>
      </c>
      <c r="AD32" s="395"/>
      <c r="AE32" s="453"/>
      <c r="AF32" s="453"/>
      <c r="AG32" s="73"/>
      <c r="AH32" s="444">
        <v>2</v>
      </c>
    </row>
    <row r="33" spans="1:34" s="10" customFormat="1" ht="13.2" x14ac:dyDescent="0.25">
      <c r="A33" s="70">
        <v>6</v>
      </c>
      <c r="B33" s="100" t="s">
        <v>754</v>
      </c>
      <c r="C33" s="73">
        <v>3</v>
      </c>
      <c r="D33" s="73">
        <v>2</v>
      </c>
      <c r="E33" s="73">
        <v>2</v>
      </c>
      <c r="F33" s="94">
        <v>0</v>
      </c>
      <c r="G33" s="94">
        <v>0</v>
      </c>
      <c r="H33" s="94">
        <v>0</v>
      </c>
      <c r="I33" s="94">
        <v>0</v>
      </c>
      <c r="J33" s="94">
        <v>0</v>
      </c>
      <c r="K33" s="73">
        <v>0</v>
      </c>
      <c r="L33" s="99"/>
      <c r="M33" s="94"/>
      <c r="N33" s="73"/>
      <c r="O33" s="73"/>
      <c r="P33" s="73"/>
      <c r="Q33" s="88"/>
      <c r="R33" s="96"/>
      <c r="S33" s="73"/>
      <c r="T33" s="88"/>
      <c r="U33" s="88"/>
      <c r="V33" s="88"/>
      <c r="W33" s="88"/>
      <c r="X33" s="395"/>
      <c r="Y33" s="453"/>
      <c r="Z33" s="453"/>
      <c r="AA33" s="394">
        <v>0</v>
      </c>
      <c r="AB33" s="453"/>
      <c r="AC33" s="453"/>
      <c r="AD33" s="395"/>
      <c r="AE33" s="453"/>
      <c r="AF33" s="453"/>
      <c r="AG33" s="73"/>
      <c r="AH33" s="444">
        <v>0</v>
      </c>
    </row>
    <row r="34" spans="1:34" s="10" customFormat="1" ht="13.2" x14ac:dyDescent="0.25">
      <c r="A34" s="70">
        <v>7</v>
      </c>
      <c r="B34" s="100" t="s">
        <v>755</v>
      </c>
      <c r="C34" s="73">
        <v>3</v>
      </c>
      <c r="D34" s="73">
        <v>3</v>
      </c>
      <c r="E34" s="73">
        <v>2</v>
      </c>
      <c r="F34" s="94">
        <v>1</v>
      </c>
      <c r="G34" s="94">
        <v>0</v>
      </c>
      <c r="H34" s="94">
        <v>0</v>
      </c>
      <c r="I34" s="94">
        <v>0</v>
      </c>
      <c r="J34" s="94">
        <v>0</v>
      </c>
      <c r="K34" s="73">
        <v>1</v>
      </c>
      <c r="L34" s="99"/>
      <c r="M34" s="94"/>
      <c r="N34" s="73"/>
      <c r="O34" s="73"/>
      <c r="P34" s="73"/>
      <c r="Q34" s="88"/>
      <c r="R34" s="96"/>
      <c r="S34" s="73"/>
      <c r="T34" s="88"/>
      <c r="U34" s="88"/>
      <c r="V34" s="88"/>
      <c r="W34" s="88"/>
      <c r="X34" s="395"/>
      <c r="Y34" s="453"/>
      <c r="Z34" s="453"/>
      <c r="AA34" s="394">
        <v>0</v>
      </c>
      <c r="AB34" s="453"/>
      <c r="AC34" s="453"/>
      <c r="AD34" s="395"/>
      <c r="AE34" s="453"/>
      <c r="AF34" s="453"/>
      <c r="AG34" s="73"/>
      <c r="AH34" s="444">
        <v>0</v>
      </c>
    </row>
    <row r="35" spans="1:34" s="10" customFormat="1" ht="13.2" x14ac:dyDescent="0.25">
      <c r="A35" s="70">
        <v>8</v>
      </c>
      <c r="B35" s="100" t="s">
        <v>756</v>
      </c>
      <c r="C35" s="73">
        <v>2</v>
      </c>
      <c r="D35" s="73">
        <v>1</v>
      </c>
      <c r="E35" s="73">
        <v>0</v>
      </c>
      <c r="F35" s="94">
        <v>1</v>
      </c>
      <c r="G35" s="94">
        <v>0</v>
      </c>
      <c r="H35" s="94">
        <v>0</v>
      </c>
      <c r="I35" s="94">
        <v>1</v>
      </c>
      <c r="J35" s="94">
        <v>0</v>
      </c>
      <c r="K35" s="94">
        <v>0</v>
      </c>
      <c r="L35" s="99"/>
      <c r="M35" s="94"/>
      <c r="N35" s="73"/>
      <c r="O35" s="73"/>
      <c r="P35" s="73"/>
      <c r="Q35" s="88"/>
      <c r="R35" s="96"/>
      <c r="S35" s="73"/>
      <c r="T35" s="88"/>
      <c r="U35" s="88"/>
      <c r="V35" s="88"/>
      <c r="W35" s="88"/>
      <c r="X35" s="395"/>
      <c r="Y35" s="453"/>
      <c r="Z35" s="453"/>
      <c r="AA35" s="394">
        <v>0</v>
      </c>
      <c r="AB35" s="453"/>
      <c r="AC35" s="453"/>
      <c r="AD35" s="395"/>
      <c r="AE35" s="453"/>
      <c r="AF35" s="453"/>
      <c r="AG35" s="73"/>
      <c r="AH35" s="444">
        <v>0</v>
      </c>
    </row>
    <row r="36" spans="1:34" s="10" customFormat="1" ht="13.2" x14ac:dyDescent="0.25">
      <c r="A36" s="70">
        <v>9</v>
      </c>
      <c r="B36" s="100" t="s">
        <v>725</v>
      </c>
      <c r="C36" s="73">
        <v>14</v>
      </c>
      <c r="D36" s="73">
        <v>13</v>
      </c>
      <c r="E36" s="73">
        <v>1</v>
      </c>
      <c r="F36" s="102">
        <v>12</v>
      </c>
      <c r="G36" s="94">
        <v>0</v>
      </c>
      <c r="H36" s="94">
        <v>0</v>
      </c>
      <c r="I36" s="102">
        <v>9</v>
      </c>
      <c r="J36" s="102">
        <v>3</v>
      </c>
      <c r="K36" s="73"/>
      <c r="L36" s="99"/>
      <c r="M36" s="94"/>
      <c r="N36" s="73"/>
      <c r="O36" s="73"/>
      <c r="P36" s="73"/>
      <c r="Q36" s="88"/>
      <c r="R36" s="96"/>
      <c r="S36" s="73"/>
      <c r="T36" s="88"/>
      <c r="U36" s="88"/>
      <c r="V36" s="88"/>
      <c r="W36" s="88"/>
      <c r="X36" s="395"/>
      <c r="Y36" s="453"/>
      <c r="Z36" s="453"/>
      <c r="AA36" s="395"/>
      <c r="AB36" s="453"/>
      <c r="AC36" s="453"/>
      <c r="AD36" s="395"/>
      <c r="AE36" s="453"/>
      <c r="AF36" s="453"/>
      <c r="AG36" s="73"/>
      <c r="AH36" s="444">
        <v>0</v>
      </c>
    </row>
    <row r="37" spans="1:34" s="10" customFormat="1" ht="13.2" x14ac:dyDescent="0.25">
      <c r="A37" s="70">
        <v>10</v>
      </c>
      <c r="B37" s="100" t="s">
        <v>757</v>
      </c>
      <c r="C37" s="73">
        <v>13</v>
      </c>
      <c r="D37" s="73">
        <v>8</v>
      </c>
      <c r="E37" s="73">
        <v>1</v>
      </c>
      <c r="F37" s="94">
        <v>7</v>
      </c>
      <c r="G37" s="94">
        <v>0</v>
      </c>
      <c r="H37" s="94">
        <v>0</v>
      </c>
      <c r="I37" s="94">
        <v>4</v>
      </c>
      <c r="J37" s="94">
        <v>0</v>
      </c>
      <c r="K37" s="73">
        <v>3</v>
      </c>
      <c r="L37" s="99">
        <v>0.15379999999999999</v>
      </c>
      <c r="M37" s="98">
        <v>1.2303999999999999</v>
      </c>
      <c r="N37" s="101">
        <v>1.2303999999999999</v>
      </c>
      <c r="O37" s="103">
        <v>0.7</v>
      </c>
      <c r="P37" s="101">
        <v>5.6</v>
      </c>
      <c r="Q37" s="104">
        <v>5.6</v>
      </c>
      <c r="R37" s="96">
        <v>0.15</v>
      </c>
      <c r="S37" s="101">
        <v>1.05</v>
      </c>
      <c r="T37" s="104">
        <v>1.05</v>
      </c>
      <c r="U37" s="88">
        <v>0</v>
      </c>
      <c r="V37" s="88"/>
      <c r="W37" s="88"/>
      <c r="X37" s="395"/>
      <c r="Y37" s="453"/>
      <c r="Z37" s="453"/>
      <c r="AA37" s="395"/>
      <c r="AB37" s="453"/>
      <c r="AC37" s="453"/>
      <c r="AD37" s="395">
        <v>2</v>
      </c>
      <c r="AE37" s="453"/>
      <c r="AF37" s="453">
        <v>2</v>
      </c>
      <c r="AG37" s="73"/>
      <c r="AH37" s="444">
        <v>2</v>
      </c>
    </row>
    <row r="38" spans="1:34" s="297" customFormat="1" ht="158.4" x14ac:dyDescent="0.25">
      <c r="A38" s="176" t="s">
        <v>770</v>
      </c>
      <c r="B38" s="435" t="s">
        <v>960</v>
      </c>
      <c r="C38" s="176"/>
      <c r="D38" s="176"/>
      <c r="E38" s="176"/>
      <c r="F38" s="176"/>
      <c r="G38" s="176"/>
      <c r="H38" s="176"/>
      <c r="I38" s="176"/>
      <c r="J38" s="176"/>
      <c r="K38" s="176"/>
      <c r="L38" s="176"/>
      <c r="M38" s="176"/>
      <c r="N38" s="176"/>
      <c r="O38" s="176"/>
      <c r="P38" s="176"/>
      <c r="Q38" s="180"/>
      <c r="R38" s="176"/>
      <c r="S38" s="176"/>
      <c r="T38" s="180"/>
      <c r="U38" s="180"/>
      <c r="V38" s="180"/>
      <c r="W38" s="180"/>
      <c r="X38" s="396"/>
      <c r="Y38" s="456"/>
      <c r="Z38" s="456"/>
      <c r="AA38" s="396"/>
      <c r="AB38" s="456"/>
      <c r="AC38" s="456"/>
      <c r="AD38" s="396"/>
      <c r="AE38" s="456"/>
      <c r="AF38" s="456"/>
      <c r="AG38" s="176"/>
      <c r="AH38" s="444">
        <v>0</v>
      </c>
    </row>
    <row r="39" spans="1:34" s="21" customFormat="1" ht="13.2" x14ac:dyDescent="0.25">
      <c r="A39" s="8" t="s">
        <v>723</v>
      </c>
      <c r="B39" s="105" t="s">
        <v>707</v>
      </c>
      <c r="C39" s="8">
        <v>298</v>
      </c>
      <c r="D39" s="8">
        <v>186</v>
      </c>
      <c r="E39" s="8">
        <v>46</v>
      </c>
      <c r="F39" s="8">
        <v>140</v>
      </c>
      <c r="G39" s="8">
        <v>0</v>
      </c>
      <c r="H39" s="8">
        <v>2</v>
      </c>
      <c r="I39" s="8">
        <v>39</v>
      </c>
      <c r="J39" s="8">
        <v>98</v>
      </c>
      <c r="K39" s="8">
        <v>1</v>
      </c>
      <c r="L39" s="8">
        <v>2.6</v>
      </c>
      <c r="M39" s="8">
        <v>81.699999999999989</v>
      </c>
      <c r="N39" s="8">
        <v>79.699999999999989</v>
      </c>
      <c r="O39" s="8">
        <v>4.8999999999999995</v>
      </c>
      <c r="P39" s="8">
        <v>45</v>
      </c>
      <c r="Q39" s="8">
        <v>6.0000000000000009</v>
      </c>
      <c r="R39" s="8">
        <v>1.9000000000000004</v>
      </c>
      <c r="S39" s="8">
        <v>13.300000000000002</v>
      </c>
      <c r="T39" s="8">
        <v>-84.7</v>
      </c>
      <c r="U39" s="8">
        <v>0</v>
      </c>
      <c r="V39" s="8">
        <v>0</v>
      </c>
      <c r="W39" s="8">
        <v>-1</v>
      </c>
      <c r="X39" s="392">
        <v>3</v>
      </c>
      <c r="Y39" s="451">
        <v>3</v>
      </c>
      <c r="Z39" s="451">
        <v>0</v>
      </c>
      <c r="AA39" s="392">
        <v>11</v>
      </c>
      <c r="AB39" s="451">
        <v>0</v>
      </c>
      <c r="AC39" s="451">
        <v>11</v>
      </c>
      <c r="AD39" s="392">
        <v>0</v>
      </c>
      <c r="AE39" s="451">
        <v>0</v>
      </c>
      <c r="AF39" s="451">
        <v>0</v>
      </c>
      <c r="AG39" s="8">
        <v>0</v>
      </c>
      <c r="AH39" s="444">
        <v>14</v>
      </c>
    </row>
    <row r="40" spans="1:34" s="121" customFormat="1" ht="13.2" x14ac:dyDescent="0.25">
      <c r="A40" s="70">
        <v>1</v>
      </c>
      <c r="B40" s="61" t="s">
        <v>746</v>
      </c>
      <c r="C40" s="6">
        <v>75</v>
      </c>
      <c r="D40" s="6">
        <v>43</v>
      </c>
      <c r="E40" s="6">
        <v>20</v>
      </c>
      <c r="F40" s="7">
        <v>23</v>
      </c>
      <c r="G40" s="6">
        <v>0</v>
      </c>
      <c r="H40" s="6">
        <v>2</v>
      </c>
      <c r="I40" s="6">
        <v>21</v>
      </c>
      <c r="J40" s="6">
        <v>0</v>
      </c>
      <c r="K40" s="6">
        <v>0</v>
      </c>
      <c r="L40" s="74" t="s">
        <v>747</v>
      </c>
      <c r="M40" s="75">
        <v>13.799999999999999</v>
      </c>
      <c r="N40" s="75">
        <v>11.799999999999999</v>
      </c>
      <c r="O40" s="74" t="s">
        <v>748</v>
      </c>
      <c r="P40" s="75">
        <v>9.2000000000000011</v>
      </c>
      <c r="Q40" s="75">
        <v>-11.799999999999999</v>
      </c>
      <c r="R40" s="72">
        <v>0</v>
      </c>
      <c r="S40" s="75">
        <v>0</v>
      </c>
      <c r="T40" s="75">
        <v>0</v>
      </c>
      <c r="U40" s="78">
        <v>0</v>
      </c>
      <c r="V40" s="77">
        <v>0</v>
      </c>
      <c r="W40" s="77">
        <v>0</v>
      </c>
      <c r="X40" s="393">
        <v>1</v>
      </c>
      <c r="Y40" s="454">
        <v>1</v>
      </c>
      <c r="Z40" s="454"/>
      <c r="AA40" s="400">
        <v>0</v>
      </c>
      <c r="AB40" s="454"/>
      <c r="AC40" s="454"/>
      <c r="AD40" s="400"/>
      <c r="AE40" s="454"/>
      <c r="AF40" s="454"/>
      <c r="AG40" s="70"/>
      <c r="AH40" s="444">
        <v>1</v>
      </c>
    </row>
    <row r="41" spans="1:34" s="121" customFormat="1" ht="13.2" x14ac:dyDescent="0.25">
      <c r="A41" s="70">
        <v>2</v>
      </c>
      <c r="B41" s="61" t="s">
        <v>140</v>
      </c>
      <c r="C41" s="6">
        <v>24</v>
      </c>
      <c r="D41" s="6">
        <v>13</v>
      </c>
      <c r="E41" s="6">
        <v>4</v>
      </c>
      <c r="F41" s="7">
        <v>9</v>
      </c>
      <c r="G41" s="6">
        <v>0</v>
      </c>
      <c r="H41" s="6">
        <v>0</v>
      </c>
      <c r="I41" s="6">
        <v>2</v>
      </c>
      <c r="J41" s="6">
        <v>6</v>
      </c>
      <c r="K41" s="6">
        <v>1</v>
      </c>
      <c r="L41" s="74" t="s">
        <v>747</v>
      </c>
      <c r="M41" s="75">
        <v>5.3999999999999995</v>
      </c>
      <c r="N41" s="75">
        <v>5.3999999999999995</v>
      </c>
      <c r="O41" s="74">
        <v>0.2</v>
      </c>
      <c r="P41" s="75">
        <v>1.8</v>
      </c>
      <c r="Q41" s="75">
        <v>-0.19999999999999996</v>
      </c>
      <c r="R41" s="72">
        <v>0.2</v>
      </c>
      <c r="S41" s="75">
        <v>1.8</v>
      </c>
      <c r="T41" s="75">
        <v>-4.2</v>
      </c>
      <c r="U41" s="78">
        <v>0</v>
      </c>
      <c r="V41" s="77">
        <v>0</v>
      </c>
      <c r="W41" s="77">
        <v>-1</v>
      </c>
      <c r="X41" s="393">
        <v>2</v>
      </c>
      <c r="Y41" s="454">
        <v>2</v>
      </c>
      <c r="Z41" s="454"/>
      <c r="AA41" s="400">
        <v>1</v>
      </c>
      <c r="AB41" s="454"/>
      <c r="AC41" s="454">
        <v>1</v>
      </c>
      <c r="AD41" s="400"/>
      <c r="AE41" s="454"/>
      <c r="AF41" s="454"/>
      <c r="AG41" s="70"/>
      <c r="AH41" s="444">
        <v>3</v>
      </c>
    </row>
    <row r="42" spans="1:34" s="121" customFormat="1" ht="13.2" x14ac:dyDescent="0.25">
      <c r="A42" s="70">
        <v>3</v>
      </c>
      <c r="B42" s="61" t="s">
        <v>151</v>
      </c>
      <c r="C42" s="6">
        <v>145</v>
      </c>
      <c r="D42" s="6">
        <v>109</v>
      </c>
      <c r="E42" s="6">
        <v>14</v>
      </c>
      <c r="F42" s="7">
        <v>95</v>
      </c>
      <c r="G42" s="6">
        <v>0</v>
      </c>
      <c r="H42" s="6">
        <v>0</v>
      </c>
      <c r="I42" s="6">
        <v>6</v>
      </c>
      <c r="J42" s="6">
        <v>89</v>
      </c>
      <c r="K42" s="6">
        <v>0</v>
      </c>
      <c r="L42" s="74">
        <v>0.6</v>
      </c>
      <c r="M42" s="75">
        <v>57</v>
      </c>
      <c r="N42" s="75">
        <v>57</v>
      </c>
      <c r="O42" s="74">
        <v>0.3</v>
      </c>
      <c r="P42" s="75">
        <v>28.5</v>
      </c>
      <c r="Q42" s="75">
        <v>22.5</v>
      </c>
      <c r="R42" s="72">
        <v>0.1</v>
      </c>
      <c r="S42" s="75">
        <v>9.5</v>
      </c>
      <c r="T42" s="75">
        <v>-79.5</v>
      </c>
      <c r="U42" s="78">
        <v>0</v>
      </c>
      <c r="V42" s="77">
        <v>0</v>
      </c>
      <c r="W42" s="77">
        <v>0</v>
      </c>
      <c r="X42" s="393">
        <v>0</v>
      </c>
      <c r="Y42" s="454"/>
      <c r="Z42" s="454"/>
      <c r="AA42" s="400">
        <v>5</v>
      </c>
      <c r="AB42" s="454"/>
      <c r="AC42" s="454">
        <v>5</v>
      </c>
      <c r="AD42" s="400"/>
      <c r="AE42" s="454"/>
      <c r="AF42" s="454"/>
      <c r="AG42" s="70"/>
      <c r="AH42" s="444">
        <v>5</v>
      </c>
    </row>
    <row r="43" spans="1:34" s="121" customFormat="1" ht="13.2" x14ac:dyDescent="0.25">
      <c r="A43" s="70">
        <v>4</v>
      </c>
      <c r="B43" s="61" t="s">
        <v>749</v>
      </c>
      <c r="C43" s="6">
        <v>10</v>
      </c>
      <c r="D43" s="6">
        <v>6</v>
      </c>
      <c r="E43" s="6">
        <v>3</v>
      </c>
      <c r="F43" s="7">
        <v>3</v>
      </c>
      <c r="G43" s="6">
        <v>0</v>
      </c>
      <c r="H43" s="6">
        <v>0</v>
      </c>
      <c r="I43" s="6">
        <v>2</v>
      </c>
      <c r="J43" s="6">
        <v>1</v>
      </c>
      <c r="K43" s="6">
        <v>0</v>
      </c>
      <c r="L43" s="74">
        <v>0.6</v>
      </c>
      <c r="M43" s="75">
        <v>1.7999999999999998</v>
      </c>
      <c r="N43" s="75">
        <v>1.7999999999999998</v>
      </c>
      <c r="O43" s="74">
        <v>0.3</v>
      </c>
      <c r="P43" s="75">
        <v>0.89999999999999991</v>
      </c>
      <c r="Q43" s="75">
        <v>-1.1000000000000001</v>
      </c>
      <c r="R43" s="72">
        <v>0.1</v>
      </c>
      <c r="S43" s="75">
        <v>0.30000000000000004</v>
      </c>
      <c r="T43" s="75">
        <v>-0.7</v>
      </c>
      <c r="U43" s="78">
        <v>0</v>
      </c>
      <c r="V43" s="77">
        <v>0</v>
      </c>
      <c r="W43" s="77">
        <v>0</v>
      </c>
      <c r="X43" s="393">
        <v>0</v>
      </c>
      <c r="Y43" s="454"/>
      <c r="Z43" s="454"/>
      <c r="AA43" s="400">
        <v>4</v>
      </c>
      <c r="AB43" s="454"/>
      <c r="AC43" s="454">
        <v>4</v>
      </c>
      <c r="AD43" s="400"/>
      <c r="AE43" s="454"/>
      <c r="AF43" s="454"/>
      <c r="AG43" s="70"/>
      <c r="AH43" s="444">
        <v>4</v>
      </c>
    </row>
    <row r="44" spans="1:34" s="121" customFormat="1" ht="13.2" x14ac:dyDescent="0.25">
      <c r="A44" s="70">
        <v>5</v>
      </c>
      <c r="B44" s="61" t="s">
        <v>738</v>
      </c>
      <c r="C44" s="6">
        <v>1</v>
      </c>
      <c r="D44" s="6">
        <v>1</v>
      </c>
      <c r="E44" s="6">
        <v>0</v>
      </c>
      <c r="F44" s="7">
        <v>1</v>
      </c>
      <c r="G44" s="6">
        <v>0</v>
      </c>
      <c r="H44" s="6">
        <v>0</v>
      </c>
      <c r="I44" s="6">
        <v>0</v>
      </c>
      <c r="J44" s="6">
        <v>1</v>
      </c>
      <c r="K44" s="6">
        <v>0</v>
      </c>
      <c r="L44" s="74">
        <v>0</v>
      </c>
      <c r="M44" s="75">
        <v>0</v>
      </c>
      <c r="N44" s="75">
        <v>0</v>
      </c>
      <c r="O44" s="74">
        <v>0.6</v>
      </c>
      <c r="P44" s="75">
        <v>0.6</v>
      </c>
      <c r="Q44" s="75">
        <v>0.6</v>
      </c>
      <c r="R44" s="72">
        <v>0.4</v>
      </c>
      <c r="S44" s="75">
        <v>0.4</v>
      </c>
      <c r="T44" s="75">
        <v>-0.6</v>
      </c>
      <c r="U44" s="78">
        <v>0</v>
      </c>
      <c r="V44" s="77">
        <v>0</v>
      </c>
      <c r="W44" s="77">
        <v>0</v>
      </c>
      <c r="X44" s="393">
        <v>0</v>
      </c>
      <c r="Y44" s="454"/>
      <c r="Z44" s="454"/>
      <c r="AA44" s="400">
        <v>0</v>
      </c>
      <c r="AB44" s="454"/>
      <c r="AC44" s="454"/>
      <c r="AD44" s="400"/>
      <c r="AE44" s="454"/>
      <c r="AF44" s="454"/>
      <c r="AG44" s="70"/>
      <c r="AH44" s="444">
        <v>0</v>
      </c>
    </row>
    <row r="45" spans="1:34" s="121" customFormat="1" ht="13.2" x14ac:dyDescent="0.25">
      <c r="A45" s="70">
        <v>6</v>
      </c>
      <c r="B45" s="61" t="s">
        <v>733</v>
      </c>
      <c r="C45" s="6">
        <v>5</v>
      </c>
      <c r="D45" s="6">
        <v>1</v>
      </c>
      <c r="E45" s="6">
        <v>0</v>
      </c>
      <c r="F45" s="7">
        <v>1</v>
      </c>
      <c r="G45" s="6">
        <v>0</v>
      </c>
      <c r="H45" s="6">
        <v>0</v>
      </c>
      <c r="I45" s="6">
        <v>1</v>
      </c>
      <c r="J45" s="6">
        <v>0</v>
      </c>
      <c r="K45" s="6">
        <v>0</v>
      </c>
      <c r="L45" s="74">
        <v>0.1</v>
      </c>
      <c r="M45" s="75">
        <v>0.1</v>
      </c>
      <c r="N45" s="75">
        <v>0.1</v>
      </c>
      <c r="O45" s="74">
        <v>0.6</v>
      </c>
      <c r="P45" s="75">
        <v>0.6</v>
      </c>
      <c r="Q45" s="75">
        <v>-0.4</v>
      </c>
      <c r="R45" s="72">
        <v>0.3</v>
      </c>
      <c r="S45" s="75">
        <v>0.3</v>
      </c>
      <c r="T45" s="75">
        <v>0.3</v>
      </c>
      <c r="U45" s="78">
        <v>0</v>
      </c>
      <c r="V45" s="77">
        <v>0</v>
      </c>
      <c r="W45" s="77">
        <v>0</v>
      </c>
      <c r="X45" s="393">
        <v>0</v>
      </c>
      <c r="Y45" s="454"/>
      <c r="Z45" s="454"/>
      <c r="AA45" s="400">
        <v>0</v>
      </c>
      <c r="AB45" s="454"/>
      <c r="AC45" s="454"/>
      <c r="AD45" s="400"/>
      <c r="AE45" s="454"/>
      <c r="AF45" s="454"/>
      <c r="AG45" s="70"/>
      <c r="AH45" s="444">
        <v>0</v>
      </c>
    </row>
    <row r="46" spans="1:34" s="121" customFormat="1" ht="13.2" x14ac:dyDescent="0.25">
      <c r="A46" s="70">
        <v>7</v>
      </c>
      <c r="B46" s="61" t="s">
        <v>739</v>
      </c>
      <c r="C46" s="6">
        <v>2</v>
      </c>
      <c r="D46" s="6">
        <v>0</v>
      </c>
      <c r="E46" s="6">
        <v>0</v>
      </c>
      <c r="F46" s="7">
        <v>0</v>
      </c>
      <c r="G46" s="6">
        <v>0</v>
      </c>
      <c r="H46" s="6">
        <v>0</v>
      </c>
      <c r="I46" s="6">
        <v>0</v>
      </c>
      <c r="J46" s="6">
        <v>0</v>
      </c>
      <c r="K46" s="6">
        <v>0</v>
      </c>
      <c r="L46" s="74">
        <v>0.1</v>
      </c>
      <c r="M46" s="75">
        <v>0</v>
      </c>
      <c r="N46" s="75">
        <v>0</v>
      </c>
      <c r="O46" s="74">
        <v>0.6</v>
      </c>
      <c r="P46" s="75">
        <v>0</v>
      </c>
      <c r="Q46" s="75">
        <v>0</v>
      </c>
      <c r="R46" s="72">
        <v>0.3</v>
      </c>
      <c r="S46" s="75">
        <v>0</v>
      </c>
      <c r="T46" s="75">
        <v>0</v>
      </c>
      <c r="U46" s="78">
        <v>0</v>
      </c>
      <c r="V46" s="77">
        <v>0</v>
      </c>
      <c r="W46" s="77">
        <v>0</v>
      </c>
      <c r="X46" s="393">
        <v>0</v>
      </c>
      <c r="Y46" s="454"/>
      <c r="Z46" s="454"/>
      <c r="AA46" s="400">
        <v>0</v>
      </c>
      <c r="AB46" s="454"/>
      <c r="AC46" s="454"/>
      <c r="AD46" s="400"/>
      <c r="AE46" s="454"/>
      <c r="AF46" s="454"/>
      <c r="AG46" s="70"/>
      <c r="AH46" s="444">
        <v>0</v>
      </c>
    </row>
    <row r="47" spans="1:34" s="121" customFormat="1" ht="13.2" x14ac:dyDescent="0.25">
      <c r="A47" s="70">
        <v>8</v>
      </c>
      <c r="B47" s="61" t="s">
        <v>726</v>
      </c>
      <c r="C47" s="6">
        <v>15</v>
      </c>
      <c r="D47" s="6">
        <v>2</v>
      </c>
      <c r="E47" s="6">
        <v>2</v>
      </c>
      <c r="F47" s="7">
        <v>0</v>
      </c>
      <c r="G47" s="6">
        <v>0</v>
      </c>
      <c r="H47" s="6">
        <v>0</v>
      </c>
      <c r="I47" s="6">
        <v>0</v>
      </c>
      <c r="J47" s="6">
        <v>0</v>
      </c>
      <c r="K47" s="6">
        <v>0</v>
      </c>
      <c r="L47" s="74">
        <v>0.6</v>
      </c>
      <c r="M47" s="75">
        <v>0</v>
      </c>
      <c r="N47" s="75">
        <v>0</v>
      </c>
      <c r="O47" s="74">
        <v>0.4</v>
      </c>
      <c r="P47" s="75">
        <v>0</v>
      </c>
      <c r="Q47" s="75">
        <v>0</v>
      </c>
      <c r="R47" s="72">
        <v>0</v>
      </c>
      <c r="S47" s="75">
        <v>0</v>
      </c>
      <c r="T47" s="75">
        <v>0</v>
      </c>
      <c r="U47" s="78">
        <v>0</v>
      </c>
      <c r="V47" s="77">
        <v>0</v>
      </c>
      <c r="W47" s="77">
        <v>0</v>
      </c>
      <c r="X47" s="393">
        <v>0</v>
      </c>
      <c r="Y47" s="454"/>
      <c r="Z47" s="454"/>
      <c r="AA47" s="400">
        <v>0</v>
      </c>
      <c r="AB47" s="454"/>
      <c r="AC47" s="454"/>
      <c r="AD47" s="400"/>
      <c r="AE47" s="454"/>
      <c r="AF47" s="454"/>
      <c r="AG47" s="70"/>
      <c r="AH47" s="444">
        <v>0</v>
      </c>
    </row>
    <row r="48" spans="1:34" s="121" customFormat="1" ht="13.2" x14ac:dyDescent="0.25">
      <c r="A48" s="70">
        <v>9</v>
      </c>
      <c r="B48" s="61" t="s">
        <v>744</v>
      </c>
      <c r="C48" s="6">
        <v>2</v>
      </c>
      <c r="D48" s="6">
        <v>1</v>
      </c>
      <c r="E48" s="6">
        <v>0</v>
      </c>
      <c r="F48" s="7">
        <v>1</v>
      </c>
      <c r="G48" s="6">
        <v>0</v>
      </c>
      <c r="H48" s="6">
        <v>0</v>
      </c>
      <c r="I48" s="6">
        <v>0</v>
      </c>
      <c r="J48" s="6">
        <v>1</v>
      </c>
      <c r="K48" s="6">
        <v>0</v>
      </c>
      <c r="L48" s="74">
        <v>0</v>
      </c>
      <c r="M48" s="75">
        <v>0</v>
      </c>
      <c r="N48" s="75">
        <v>0</v>
      </c>
      <c r="O48" s="74">
        <v>1</v>
      </c>
      <c r="P48" s="75">
        <v>1</v>
      </c>
      <c r="Q48" s="75">
        <v>1</v>
      </c>
      <c r="R48" s="72">
        <v>0</v>
      </c>
      <c r="S48" s="75">
        <v>0</v>
      </c>
      <c r="T48" s="75">
        <v>-1</v>
      </c>
      <c r="U48" s="78">
        <v>0</v>
      </c>
      <c r="V48" s="77">
        <v>0</v>
      </c>
      <c r="W48" s="77">
        <v>0</v>
      </c>
      <c r="X48" s="393">
        <v>0</v>
      </c>
      <c r="Y48" s="454"/>
      <c r="Z48" s="454"/>
      <c r="AA48" s="400">
        <v>0</v>
      </c>
      <c r="AB48" s="454"/>
      <c r="AC48" s="454"/>
      <c r="AD48" s="400"/>
      <c r="AE48" s="454"/>
      <c r="AF48" s="454"/>
      <c r="AG48" s="70"/>
      <c r="AH48" s="444">
        <v>0</v>
      </c>
    </row>
    <row r="49" spans="1:34" s="121" customFormat="1" ht="13.2" x14ac:dyDescent="0.25">
      <c r="A49" s="70">
        <v>10</v>
      </c>
      <c r="B49" s="61" t="s">
        <v>750</v>
      </c>
      <c r="C49" s="6">
        <v>18</v>
      </c>
      <c r="D49" s="6">
        <v>9</v>
      </c>
      <c r="E49" s="6">
        <v>3</v>
      </c>
      <c r="F49" s="7">
        <v>6</v>
      </c>
      <c r="G49" s="6">
        <v>0</v>
      </c>
      <c r="H49" s="6">
        <v>0</v>
      </c>
      <c r="I49" s="6">
        <v>6</v>
      </c>
      <c r="J49" s="6">
        <v>0</v>
      </c>
      <c r="K49" s="6">
        <v>0</v>
      </c>
      <c r="L49" s="74">
        <v>0.6</v>
      </c>
      <c r="M49" s="75">
        <v>3.5999999999999996</v>
      </c>
      <c r="N49" s="75">
        <v>3.5999999999999996</v>
      </c>
      <c r="O49" s="74">
        <v>0.3</v>
      </c>
      <c r="P49" s="75">
        <v>1.7999999999999998</v>
      </c>
      <c r="Q49" s="75">
        <v>-4.2</v>
      </c>
      <c r="R49" s="72">
        <v>0.1</v>
      </c>
      <c r="S49" s="75">
        <v>0.60000000000000009</v>
      </c>
      <c r="T49" s="75">
        <v>0.60000000000000009</v>
      </c>
      <c r="U49" s="78">
        <v>0</v>
      </c>
      <c r="V49" s="77">
        <v>0</v>
      </c>
      <c r="W49" s="77">
        <v>0</v>
      </c>
      <c r="X49" s="393">
        <v>0</v>
      </c>
      <c r="Y49" s="454"/>
      <c r="Z49" s="454"/>
      <c r="AA49" s="400">
        <v>1</v>
      </c>
      <c r="AB49" s="454"/>
      <c r="AC49" s="454">
        <v>1</v>
      </c>
      <c r="AD49" s="400"/>
      <c r="AE49" s="454"/>
      <c r="AF49" s="454"/>
      <c r="AG49" s="70"/>
      <c r="AH49" s="444">
        <v>1</v>
      </c>
    </row>
    <row r="50" spans="1:34" s="121" customFormat="1" ht="13.2" x14ac:dyDescent="0.25">
      <c r="A50" s="70">
        <v>11</v>
      </c>
      <c r="B50" s="61" t="s">
        <v>751</v>
      </c>
      <c r="C50" s="6">
        <v>1</v>
      </c>
      <c r="D50" s="6">
        <v>1</v>
      </c>
      <c r="E50" s="6">
        <v>0</v>
      </c>
      <c r="F50" s="7">
        <v>1</v>
      </c>
      <c r="G50" s="6">
        <v>0</v>
      </c>
      <c r="H50" s="6">
        <v>0</v>
      </c>
      <c r="I50" s="6">
        <v>1</v>
      </c>
      <c r="J50" s="6">
        <v>0</v>
      </c>
      <c r="K50" s="6">
        <v>0</v>
      </c>
      <c r="L50" s="74">
        <v>0</v>
      </c>
      <c r="M50" s="75">
        <v>0</v>
      </c>
      <c r="N50" s="75">
        <v>0</v>
      </c>
      <c r="O50" s="74">
        <v>0.6</v>
      </c>
      <c r="P50" s="75">
        <v>0.6</v>
      </c>
      <c r="Q50" s="75">
        <v>-0.4</v>
      </c>
      <c r="R50" s="72">
        <v>0.4</v>
      </c>
      <c r="S50" s="75">
        <v>0.4</v>
      </c>
      <c r="T50" s="75">
        <v>0.4</v>
      </c>
      <c r="U50" s="78">
        <v>0</v>
      </c>
      <c r="V50" s="77">
        <v>0</v>
      </c>
      <c r="W50" s="77">
        <v>0</v>
      </c>
      <c r="X50" s="393">
        <v>0</v>
      </c>
      <c r="Y50" s="454"/>
      <c r="Z50" s="454"/>
      <c r="AA50" s="400">
        <v>0</v>
      </c>
      <c r="AB50" s="454"/>
      <c r="AC50" s="454"/>
      <c r="AD50" s="400"/>
      <c r="AE50" s="454"/>
      <c r="AF50" s="454"/>
      <c r="AG50" s="70"/>
      <c r="AH50" s="444">
        <v>0</v>
      </c>
    </row>
    <row r="51" spans="1:34" s="297" customFormat="1" ht="76.95" customHeight="1" x14ac:dyDescent="0.25">
      <c r="A51" s="176" t="s">
        <v>771</v>
      </c>
      <c r="B51" s="732" t="s">
        <v>961</v>
      </c>
      <c r="C51" s="733"/>
      <c r="D51" s="733"/>
      <c r="E51" s="733"/>
      <c r="F51" s="733"/>
      <c r="G51" s="733"/>
      <c r="H51" s="733"/>
      <c r="I51" s="733"/>
      <c r="J51" s="733"/>
      <c r="K51" s="733"/>
      <c r="L51" s="733"/>
      <c r="M51" s="733"/>
      <c r="N51" s="733"/>
      <c r="O51" s="733"/>
      <c r="P51" s="733"/>
      <c r="Q51" s="733"/>
      <c r="R51" s="733"/>
      <c r="S51" s="733"/>
      <c r="T51" s="733"/>
      <c r="U51" s="733"/>
      <c r="V51" s="733"/>
      <c r="W51" s="733"/>
      <c r="X51" s="733"/>
      <c r="Y51" s="733"/>
      <c r="Z51" s="733"/>
      <c r="AA51" s="733"/>
      <c r="AB51" s="733"/>
      <c r="AC51" s="733"/>
      <c r="AD51" s="733"/>
      <c r="AE51" s="733"/>
      <c r="AF51" s="733"/>
      <c r="AG51" s="734"/>
      <c r="AH51" s="444">
        <v>0</v>
      </c>
    </row>
    <row r="52" spans="1:34" s="21" customFormat="1" ht="13.2" x14ac:dyDescent="0.25">
      <c r="A52" s="8" t="s">
        <v>723</v>
      </c>
      <c r="B52" s="105" t="s">
        <v>707</v>
      </c>
      <c r="C52" s="8">
        <v>58</v>
      </c>
      <c r="D52" s="8">
        <v>40</v>
      </c>
      <c r="E52" s="8">
        <v>11</v>
      </c>
      <c r="F52" s="8">
        <v>29</v>
      </c>
      <c r="G52" s="8">
        <v>0</v>
      </c>
      <c r="H52" s="8">
        <v>0</v>
      </c>
      <c r="I52" s="8">
        <v>9</v>
      </c>
      <c r="J52" s="8">
        <v>19</v>
      </c>
      <c r="K52" s="8">
        <v>1</v>
      </c>
      <c r="L52" s="8">
        <v>0.89999999999999991</v>
      </c>
      <c r="M52" s="8">
        <v>0</v>
      </c>
      <c r="N52" s="8">
        <v>0</v>
      </c>
      <c r="O52" s="8">
        <v>4.5</v>
      </c>
      <c r="P52" s="8">
        <v>9.5</v>
      </c>
      <c r="Q52" s="8">
        <v>0.5</v>
      </c>
      <c r="R52" s="8">
        <v>3.2399999999999993</v>
      </c>
      <c r="S52" s="8">
        <v>19</v>
      </c>
      <c r="T52" s="8">
        <v>18</v>
      </c>
      <c r="U52" s="8">
        <v>1</v>
      </c>
      <c r="V52" s="8">
        <v>1</v>
      </c>
      <c r="W52" s="8">
        <v>1</v>
      </c>
      <c r="X52" s="392">
        <v>2</v>
      </c>
      <c r="Y52" s="451">
        <v>2</v>
      </c>
      <c r="Z52" s="451">
        <v>0</v>
      </c>
      <c r="AA52" s="392">
        <v>2</v>
      </c>
      <c r="AB52" s="451">
        <v>1</v>
      </c>
      <c r="AC52" s="451">
        <v>1</v>
      </c>
      <c r="AD52" s="392">
        <v>1</v>
      </c>
      <c r="AE52" s="451">
        <v>0</v>
      </c>
      <c r="AF52" s="451">
        <v>1</v>
      </c>
      <c r="AG52" s="69"/>
      <c r="AH52" s="444">
        <v>5</v>
      </c>
    </row>
    <row r="53" spans="1:34" s="10" customFormat="1" ht="13.2" x14ac:dyDescent="0.25">
      <c r="A53" s="70">
        <v>1</v>
      </c>
      <c r="B53" s="71" t="s">
        <v>367</v>
      </c>
      <c r="C53" s="70">
        <v>14</v>
      </c>
      <c r="D53" s="70">
        <v>7</v>
      </c>
      <c r="E53" s="70">
        <v>5</v>
      </c>
      <c r="F53" s="59">
        <v>2</v>
      </c>
      <c r="G53" s="60">
        <v>0</v>
      </c>
      <c r="H53" s="60">
        <v>0</v>
      </c>
      <c r="I53" s="60">
        <v>2</v>
      </c>
      <c r="J53" s="60">
        <v>0</v>
      </c>
      <c r="K53" s="60">
        <v>0</v>
      </c>
      <c r="L53" s="72">
        <v>0.1</v>
      </c>
      <c r="M53" s="60">
        <v>0</v>
      </c>
      <c r="N53" s="60">
        <v>0</v>
      </c>
      <c r="O53" s="72">
        <v>0.5</v>
      </c>
      <c r="P53" s="60">
        <v>4</v>
      </c>
      <c r="Q53" s="60">
        <v>2</v>
      </c>
      <c r="R53" s="72">
        <v>0.36</v>
      </c>
      <c r="S53" s="60">
        <v>0</v>
      </c>
      <c r="T53" s="60">
        <v>0</v>
      </c>
      <c r="U53" s="60">
        <v>0</v>
      </c>
      <c r="V53" s="60">
        <v>0</v>
      </c>
      <c r="W53" s="60">
        <v>0</v>
      </c>
      <c r="X53" s="393">
        <v>2</v>
      </c>
      <c r="Y53" s="452">
        <v>2</v>
      </c>
      <c r="Z53" s="452">
        <v>0</v>
      </c>
      <c r="AA53" s="393">
        <v>0</v>
      </c>
      <c r="AB53" s="452">
        <v>0</v>
      </c>
      <c r="AC53" s="452">
        <v>0</v>
      </c>
      <c r="AD53" s="395">
        <v>0</v>
      </c>
      <c r="AE53" s="453">
        <v>0</v>
      </c>
      <c r="AF53" s="453">
        <v>0</v>
      </c>
      <c r="AG53" s="73"/>
      <c r="AH53" s="444">
        <v>2</v>
      </c>
    </row>
    <row r="54" spans="1:34" s="10" customFormat="1" ht="13.2" x14ac:dyDescent="0.25">
      <c r="A54" s="70">
        <v>2</v>
      </c>
      <c r="B54" s="71" t="s">
        <v>140</v>
      </c>
      <c r="C54" s="70">
        <v>5</v>
      </c>
      <c r="D54" s="70">
        <v>4</v>
      </c>
      <c r="E54" s="70">
        <v>1</v>
      </c>
      <c r="F54" s="59">
        <v>3</v>
      </c>
      <c r="G54" s="59">
        <v>0</v>
      </c>
      <c r="H54" s="59">
        <v>0</v>
      </c>
      <c r="I54" s="59">
        <v>1</v>
      </c>
      <c r="J54" s="59">
        <v>1</v>
      </c>
      <c r="K54" s="59">
        <v>1</v>
      </c>
      <c r="L54" s="72">
        <v>0.1</v>
      </c>
      <c r="M54" s="60">
        <v>0</v>
      </c>
      <c r="N54" s="60">
        <v>0</v>
      </c>
      <c r="O54" s="72">
        <v>0.5</v>
      </c>
      <c r="P54" s="60">
        <v>1</v>
      </c>
      <c r="Q54" s="60">
        <v>0</v>
      </c>
      <c r="R54" s="72">
        <v>0.36</v>
      </c>
      <c r="S54" s="60">
        <v>1</v>
      </c>
      <c r="T54" s="60">
        <v>0</v>
      </c>
      <c r="U54" s="60">
        <v>1</v>
      </c>
      <c r="V54" s="60">
        <v>1</v>
      </c>
      <c r="W54" s="60">
        <v>1</v>
      </c>
      <c r="X54" s="393">
        <v>0</v>
      </c>
      <c r="Y54" s="452">
        <v>0</v>
      </c>
      <c r="Z54" s="452">
        <v>0</v>
      </c>
      <c r="AA54" s="393">
        <v>0</v>
      </c>
      <c r="AB54" s="452">
        <v>0</v>
      </c>
      <c r="AC54" s="452">
        <v>0</v>
      </c>
      <c r="AD54" s="400">
        <v>1</v>
      </c>
      <c r="AE54" s="454">
        <v>0</v>
      </c>
      <c r="AF54" s="454">
        <v>1</v>
      </c>
      <c r="AG54" s="70"/>
      <c r="AH54" s="444">
        <v>1</v>
      </c>
    </row>
    <row r="55" spans="1:34" s="10" customFormat="1" ht="13.2" x14ac:dyDescent="0.25">
      <c r="A55" s="70">
        <v>3</v>
      </c>
      <c r="B55" s="71" t="s">
        <v>724</v>
      </c>
      <c r="C55" s="70">
        <v>27</v>
      </c>
      <c r="D55" s="70">
        <v>22</v>
      </c>
      <c r="E55" s="70">
        <v>3</v>
      </c>
      <c r="F55" s="59">
        <v>19</v>
      </c>
      <c r="G55" s="59">
        <v>0</v>
      </c>
      <c r="H55" s="59">
        <v>0</v>
      </c>
      <c r="I55" s="59">
        <v>2</v>
      </c>
      <c r="J55" s="59">
        <v>17</v>
      </c>
      <c r="K55" s="59">
        <v>0</v>
      </c>
      <c r="L55" s="72">
        <v>0.1</v>
      </c>
      <c r="M55" s="60">
        <v>0</v>
      </c>
      <c r="N55" s="60">
        <v>0</v>
      </c>
      <c r="O55" s="72">
        <v>0.5</v>
      </c>
      <c r="P55" s="60">
        <v>1</v>
      </c>
      <c r="Q55" s="60">
        <v>-1</v>
      </c>
      <c r="R55" s="72">
        <v>0.36</v>
      </c>
      <c r="S55" s="60">
        <v>17</v>
      </c>
      <c r="T55" s="60">
        <v>17</v>
      </c>
      <c r="U55" s="60">
        <v>0</v>
      </c>
      <c r="V55" s="60">
        <v>0</v>
      </c>
      <c r="W55" s="60">
        <v>0</v>
      </c>
      <c r="X55" s="393">
        <v>0</v>
      </c>
      <c r="Y55" s="452">
        <v>0</v>
      </c>
      <c r="Z55" s="452">
        <v>0</v>
      </c>
      <c r="AA55" s="393">
        <v>1</v>
      </c>
      <c r="AB55" s="452">
        <v>0</v>
      </c>
      <c r="AC55" s="452">
        <v>1</v>
      </c>
      <c r="AD55" s="400">
        <v>0</v>
      </c>
      <c r="AE55" s="454">
        <v>0</v>
      </c>
      <c r="AF55" s="454">
        <v>0</v>
      </c>
      <c r="AG55" s="70"/>
      <c r="AH55" s="444">
        <v>1</v>
      </c>
    </row>
    <row r="56" spans="1:34" s="10" customFormat="1" ht="13.2" x14ac:dyDescent="0.25">
      <c r="A56" s="70">
        <v>4</v>
      </c>
      <c r="B56" s="61" t="s">
        <v>725</v>
      </c>
      <c r="C56" s="6">
        <v>4</v>
      </c>
      <c r="D56" s="6">
        <v>3</v>
      </c>
      <c r="E56" s="6">
        <v>1</v>
      </c>
      <c r="F56" s="7">
        <v>2</v>
      </c>
      <c r="G56" s="6">
        <v>0</v>
      </c>
      <c r="H56" s="6">
        <v>0</v>
      </c>
      <c r="I56" s="6">
        <v>1</v>
      </c>
      <c r="J56" s="6">
        <v>1</v>
      </c>
      <c r="K56" s="6">
        <v>0</v>
      </c>
      <c r="L56" s="74">
        <v>0.1</v>
      </c>
      <c r="M56" s="75">
        <v>0</v>
      </c>
      <c r="N56" s="75">
        <v>0</v>
      </c>
      <c r="O56" s="74">
        <v>0.5</v>
      </c>
      <c r="P56" s="75">
        <v>1</v>
      </c>
      <c r="Q56" s="75">
        <v>0</v>
      </c>
      <c r="R56" s="74">
        <v>0.36</v>
      </c>
      <c r="S56" s="75">
        <v>1</v>
      </c>
      <c r="T56" s="75">
        <v>1</v>
      </c>
      <c r="U56" s="76">
        <v>0</v>
      </c>
      <c r="V56" s="77">
        <v>0</v>
      </c>
      <c r="W56" s="77">
        <v>0</v>
      </c>
      <c r="X56" s="393">
        <v>0</v>
      </c>
      <c r="Y56" s="454">
        <v>0</v>
      </c>
      <c r="Z56" s="454">
        <v>0</v>
      </c>
      <c r="AA56" s="393">
        <v>0</v>
      </c>
      <c r="AB56" s="454">
        <v>0</v>
      </c>
      <c r="AC56" s="454">
        <v>0</v>
      </c>
      <c r="AD56" s="400">
        <v>0</v>
      </c>
      <c r="AE56" s="454">
        <v>0</v>
      </c>
      <c r="AF56" s="454">
        <v>0</v>
      </c>
      <c r="AG56" s="70"/>
      <c r="AH56" s="444">
        <v>0</v>
      </c>
    </row>
    <row r="57" spans="1:34" s="10" customFormat="1" ht="13.2" x14ac:dyDescent="0.25">
      <c r="A57" s="70">
        <v>5</v>
      </c>
      <c r="B57" s="61" t="s">
        <v>726</v>
      </c>
      <c r="C57" s="6">
        <v>3</v>
      </c>
      <c r="D57" s="6">
        <v>2</v>
      </c>
      <c r="E57" s="6">
        <v>0</v>
      </c>
      <c r="F57" s="7">
        <v>2</v>
      </c>
      <c r="G57" s="6">
        <v>0</v>
      </c>
      <c r="H57" s="6">
        <v>0</v>
      </c>
      <c r="I57" s="6">
        <v>2</v>
      </c>
      <c r="J57" s="6">
        <v>0</v>
      </c>
      <c r="K57" s="6">
        <v>0</v>
      </c>
      <c r="L57" s="74">
        <v>0.1</v>
      </c>
      <c r="M57" s="75">
        <v>0</v>
      </c>
      <c r="N57" s="75">
        <v>0</v>
      </c>
      <c r="O57" s="74">
        <v>0.5</v>
      </c>
      <c r="P57" s="75">
        <v>2</v>
      </c>
      <c r="Q57" s="75">
        <v>0</v>
      </c>
      <c r="R57" s="74">
        <v>0.36</v>
      </c>
      <c r="S57" s="75">
        <v>0</v>
      </c>
      <c r="T57" s="75">
        <v>0</v>
      </c>
      <c r="U57" s="78">
        <v>0</v>
      </c>
      <c r="V57" s="77">
        <v>0</v>
      </c>
      <c r="W57" s="77">
        <v>0</v>
      </c>
      <c r="X57" s="393">
        <v>0</v>
      </c>
      <c r="Y57" s="454">
        <v>0</v>
      </c>
      <c r="Z57" s="454">
        <v>0</v>
      </c>
      <c r="AA57" s="393">
        <v>0</v>
      </c>
      <c r="AB57" s="454">
        <v>0</v>
      </c>
      <c r="AC57" s="454">
        <v>0</v>
      </c>
      <c r="AD57" s="400">
        <v>0</v>
      </c>
      <c r="AE57" s="454">
        <v>0</v>
      </c>
      <c r="AF57" s="454">
        <v>0</v>
      </c>
      <c r="AG57" s="70"/>
      <c r="AH57" s="444">
        <v>0</v>
      </c>
    </row>
    <row r="58" spans="1:34" s="10" customFormat="1" ht="13.2" x14ac:dyDescent="0.25">
      <c r="A58" s="70">
        <v>7</v>
      </c>
      <c r="B58" s="61" t="s">
        <v>728</v>
      </c>
      <c r="C58" s="6">
        <v>1</v>
      </c>
      <c r="D58" s="6">
        <v>1</v>
      </c>
      <c r="E58" s="6">
        <v>1</v>
      </c>
      <c r="F58" s="7">
        <v>0</v>
      </c>
      <c r="G58" s="6">
        <v>0</v>
      </c>
      <c r="H58" s="6">
        <v>0</v>
      </c>
      <c r="I58" s="6">
        <v>0</v>
      </c>
      <c r="J58" s="6">
        <v>0</v>
      </c>
      <c r="K58" s="6">
        <v>0</v>
      </c>
      <c r="L58" s="80">
        <v>0.1</v>
      </c>
      <c r="M58" s="7">
        <v>0</v>
      </c>
      <c r="N58" s="7">
        <v>0</v>
      </c>
      <c r="O58" s="80">
        <v>0.5</v>
      </c>
      <c r="P58" s="7">
        <v>0</v>
      </c>
      <c r="Q58" s="7">
        <v>0</v>
      </c>
      <c r="R58" s="80">
        <v>0.36</v>
      </c>
      <c r="S58" s="7">
        <v>0</v>
      </c>
      <c r="T58" s="7">
        <v>0</v>
      </c>
      <c r="U58" s="81">
        <v>0</v>
      </c>
      <c r="V58" s="70">
        <v>0</v>
      </c>
      <c r="W58" s="70">
        <v>0</v>
      </c>
      <c r="X58" s="393">
        <v>0</v>
      </c>
      <c r="Y58" s="454">
        <v>0</v>
      </c>
      <c r="Z58" s="454">
        <v>0</v>
      </c>
      <c r="AA58" s="400">
        <v>1</v>
      </c>
      <c r="AB58" s="454">
        <v>1</v>
      </c>
      <c r="AC58" s="454">
        <v>0</v>
      </c>
      <c r="AD58" s="400">
        <v>0</v>
      </c>
      <c r="AE58" s="454">
        <v>0</v>
      </c>
      <c r="AF58" s="454">
        <v>0</v>
      </c>
      <c r="AG58" s="70"/>
      <c r="AH58" s="444">
        <v>1</v>
      </c>
    </row>
    <row r="59" spans="1:34" s="10" customFormat="1" ht="13.2" x14ac:dyDescent="0.25">
      <c r="A59" s="70">
        <v>9</v>
      </c>
      <c r="B59" s="61" t="s">
        <v>730</v>
      </c>
      <c r="C59" s="6">
        <v>1</v>
      </c>
      <c r="D59" s="6">
        <v>0</v>
      </c>
      <c r="E59" s="6">
        <v>0</v>
      </c>
      <c r="F59" s="7">
        <v>0</v>
      </c>
      <c r="G59" s="6">
        <v>0</v>
      </c>
      <c r="H59" s="6">
        <v>0</v>
      </c>
      <c r="I59" s="6">
        <v>0</v>
      </c>
      <c r="J59" s="6">
        <v>0</v>
      </c>
      <c r="K59" s="6">
        <v>0</v>
      </c>
      <c r="L59" s="80">
        <v>0.1</v>
      </c>
      <c r="M59" s="7">
        <v>0</v>
      </c>
      <c r="N59" s="7">
        <v>0</v>
      </c>
      <c r="O59" s="80">
        <v>0.5</v>
      </c>
      <c r="P59" s="7">
        <v>0</v>
      </c>
      <c r="Q59" s="7">
        <v>0</v>
      </c>
      <c r="R59" s="80">
        <v>0.36</v>
      </c>
      <c r="S59" s="7">
        <v>0</v>
      </c>
      <c r="T59" s="7">
        <v>0</v>
      </c>
      <c r="U59" s="81">
        <v>0</v>
      </c>
      <c r="V59" s="70">
        <v>0</v>
      </c>
      <c r="W59" s="70">
        <v>0</v>
      </c>
      <c r="X59" s="393">
        <v>0</v>
      </c>
      <c r="Y59" s="454">
        <v>0</v>
      </c>
      <c r="Z59" s="454">
        <v>0</v>
      </c>
      <c r="AA59" s="400">
        <v>0</v>
      </c>
      <c r="AB59" s="454">
        <v>0</v>
      </c>
      <c r="AC59" s="454">
        <v>0</v>
      </c>
      <c r="AD59" s="400">
        <v>0</v>
      </c>
      <c r="AE59" s="454">
        <v>0</v>
      </c>
      <c r="AF59" s="454">
        <v>0</v>
      </c>
      <c r="AG59" s="70"/>
      <c r="AH59" s="444">
        <v>0</v>
      </c>
    </row>
    <row r="60" spans="1:34" s="10" customFormat="1" ht="13.2" x14ac:dyDescent="0.25">
      <c r="A60" s="70">
        <v>10</v>
      </c>
      <c r="B60" s="61" t="s">
        <v>731</v>
      </c>
      <c r="C60" s="6">
        <v>1</v>
      </c>
      <c r="D60" s="6">
        <v>0</v>
      </c>
      <c r="E60" s="6">
        <v>0</v>
      </c>
      <c r="F60" s="7">
        <v>0</v>
      </c>
      <c r="G60" s="6">
        <v>0</v>
      </c>
      <c r="H60" s="6">
        <v>0</v>
      </c>
      <c r="I60" s="6">
        <v>0</v>
      </c>
      <c r="J60" s="6">
        <v>0</v>
      </c>
      <c r="K60" s="6">
        <v>0</v>
      </c>
      <c r="L60" s="80">
        <v>0.1</v>
      </c>
      <c r="M60" s="7">
        <v>0</v>
      </c>
      <c r="N60" s="7">
        <v>0</v>
      </c>
      <c r="O60" s="80">
        <v>0.5</v>
      </c>
      <c r="P60" s="7">
        <v>0</v>
      </c>
      <c r="Q60" s="7">
        <v>0</v>
      </c>
      <c r="R60" s="80">
        <v>0.36</v>
      </c>
      <c r="S60" s="7">
        <v>0</v>
      </c>
      <c r="T60" s="7">
        <v>0</v>
      </c>
      <c r="U60" s="81">
        <v>0</v>
      </c>
      <c r="V60" s="70">
        <v>0</v>
      </c>
      <c r="W60" s="70">
        <v>0</v>
      </c>
      <c r="X60" s="393">
        <v>0</v>
      </c>
      <c r="Y60" s="454">
        <v>0</v>
      </c>
      <c r="Z60" s="454">
        <v>0</v>
      </c>
      <c r="AA60" s="400">
        <v>0</v>
      </c>
      <c r="AB60" s="454">
        <v>0</v>
      </c>
      <c r="AC60" s="454">
        <v>0</v>
      </c>
      <c r="AD60" s="400">
        <v>0</v>
      </c>
      <c r="AE60" s="454">
        <v>0</v>
      </c>
      <c r="AF60" s="454">
        <v>0</v>
      </c>
      <c r="AG60" s="70"/>
      <c r="AH60" s="444">
        <v>0</v>
      </c>
    </row>
    <row r="61" spans="1:34" s="10" customFormat="1" ht="13.2" x14ac:dyDescent="0.25">
      <c r="A61" s="70">
        <v>12</v>
      </c>
      <c r="B61" s="61" t="s">
        <v>733</v>
      </c>
      <c r="C61" s="6">
        <v>2</v>
      </c>
      <c r="D61" s="6">
        <v>1</v>
      </c>
      <c r="E61" s="6">
        <v>0</v>
      </c>
      <c r="F61" s="7">
        <v>1</v>
      </c>
      <c r="G61" s="6">
        <v>0</v>
      </c>
      <c r="H61" s="6">
        <v>0</v>
      </c>
      <c r="I61" s="6">
        <v>1</v>
      </c>
      <c r="J61" s="6">
        <v>0</v>
      </c>
      <c r="K61" s="6">
        <v>0</v>
      </c>
      <c r="L61" s="80">
        <v>0.1</v>
      </c>
      <c r="M61" s="7">
        <v>0</v>
      </c>
      <c r="N61" s="7">
        <v>0</v>
      </c>
      <c r="O61" s="80">
        <v>0.5</v>
      </c>
      <c r="P61" s="7">
        <v>0.5</v>
      </c>
      <c r="Q61" s="7">
        <v>-0.5</v>
      </c>
      <c r="R61" s="80">
        <v>0.36</v>
      </c>
      <c r="S61" s="7">
        <v>0</v>
      </c>
      <c r="T61" s="7">
        <v>0</v>
      </c>
      <c r="U61" s="6">
        <v>0</v>
      </c>
      <c r="V61" s="70">
        <v>0</v>
      </c>
      <c r="W61" s="70">
        <v>0</v>
      </c>
      <c r="X61" s="393">
        <v>0</v>
      </c>
      <c r="Y61" s="454">
        <v>0</v>
      </c>
      <c r="Z61" s="454">
        <v>0</v>
      </c>
      <c r="AA61" s="400">
        <v>0</v>
      </c>
      <c r="AB61" s="454">
        <v>0</v>
      </c>
      <c r="AC61" s="454">
        <v>0</v>
      </c>
      <c r="AD61" s="400">
        <v>0</v>
      </c>
      <c r="AE61" s="454">
        <v>0</v>
      </c>
      <c r="AF61" s="454">
        <v>0</v>
      </c>
      <c r="AG61" s="70"/>
      <c r="AH61" s="444">
        <v>0</v>
      </c>
    </row>
    <row r="62" spans="1:34" s="297" customFormat="1" ht="51.6" customHeight="1" x14ac:dyDescent="0.25">
      <c r="A62" s="176" t="s">
        <v>772</v>
      </c>
      <c r="B62" s="732" t="s">
        <v>962</v>
      </c>
      <c r="C62" s="733"/>
      <c r="D62" s="733"/>
      <c r="E62" s="733"/>
      <c r="F62" s="733"/>
      <c r="G62" s="733"/>
      <c r="H62" s="733"/>
      <c r="I62" s="733"/>
      <c r="J62" s="733"/>
      <c r="K62" s="733"/>
      <c r="L62" s="733"/>
      <c r="M62" s="733"/>
      <c r="N62" s="733"/>
      <c r="O62" s="733"/>
      <c r="P62" s="733"/>
      <c r="Q62" s="733"/>
      <c r="R62" s="733"/>
      <c r="S62" s="733"/>
      <c r="T62" s="733"/>
      <c r="U62" s="733"/>
      <c r="V62" s="733"/>
      <c r="W62" s="733"/>
      <c r="X62" s="733"/>
      <c r="Y62" s="733"/>
      <c r="Z62" s="733"/>
      <c r="AA62" s="733"/>
      <c r="AB62" s="733"/>
      <c r="AC62" s="733"/>
      <c r="AD62" s="733"/>
      <c r="AE62" s="733"/>
      <c r="AF62" s="733"/>
      <c r="AG62" s="734"/>
      <c r="AH62" s="444">
        <v>0</v>
      </c>
    </row>
    <row r="63" spans="1:34" s="86" customFormat="1" ht="13.2" x14ac:dyDescent="0.25">
      <c r="A63" s="83" t="s">
        <v>723</v>
      </c>
      <c r="B63" s="84" t="s">
        <v>707</v>
      </c>
      <c r="C63" s="83">
        <v>145</v>
      </c>
      <c r="D63" s="83">
        <v>68</v>
      </c>
      <c r="E63" s="83">
        <v>19</v>
      </c>
      <c r="F63" s="83">
        <v>49</v>
      </c>
      <c r="G63" s="83">
        <v>0</v>
      </c>
      <c r="H63" s="83">
        <v>0</v>
      </c>
      <c r="I63" s="83">
        <v>16</v>
      </c>
      <c r="J63" s="83">
        <v>33</v>
      </c>
      <c r="K63" s="83">
        <v>0</v>
      </c>
      <c r="L63" s="83">
        <v>5.6000000000000005</v>
      </c>
      <c r="M63" s="83">
        <v>19.599999999999998</v>
      </c>
      <c r="N63" s="83">
        <v>19.599999999999998</v>
      </c>
      <c r="O63" s="83">
        <v>8.3999999999999986</v>
      </c>
      <c r="P63" s="83">
        <v>29.400000000000002</v>
      </c>
      <c r="Q63" s="83">
        <v>13.399999999999999</v>
      </c>
      <c r="R63" s="83">
        <v>0</v>
      </c>
      <c r="S63" s="83">
        <v>0</v>
      </c>
      <c r="T63" s="83">
        <v>0</v>
      </c>
      <c r="U63" s="83">
        <v>0</v>
      </c>
      <c r="V63" s="83">
        <v>0</v>
      </c>
      <c r="W63" s="83">
        <v>0</v>
      </c>
      <c r="X63" s="392">
        <v>2</v>
      </c>
      <c r="Y63" s="451">
        <v>2</v>
      </c>
      <c r="Z63" s="451">
        <v>0</v>
      </c>
      <c r="AA63" s="392">
        <v>8</v>
      </c>
      <c r="AB63" s="451">
        <v>1</v>
      </c>
      <c r="AC63" s="451">
        <v>7</v>
      </c>
      <c r="AD63" s="392">
        <v>0</v>
      </c>
      <c r="AE63" s="451">
        <v>0</v>
      </c>
      <c r="AF63" s="451">
        <v>0</v>
      </c>
      <c r="AG63" s="83">
        <v>0</v>
      </c>
      <c r="AH63" s="444">
        <v>10</v>
      </c>
    </row>
    <row r="64" spans="1:34" s="89" customFormat="1" ht="13.2" x14ac:dyDescent="0.25">
      <c r="A64" s="77">
        <v>1</v>
      </c>
      <c r="B64" s="87" t="s">
        <v>367</v>
      </c>
      <c r="C64" s="77">
        <v>33</v>
      </c>
      <c r="D64" s="83">
        <v>14</v>
      </c>
      <c r="E64" s="77">
        <v>9</v>
      </c>
      <c r="F64" s="60">
        <v>5</v>
      </c>
      <c r="G64" s="60"/>
      <c r="H64" s="60"/>
      <c r="I64" s="60">
        <v>5</v>
      </c>
      <c r="J64" s="60"/>
      <c r="K64" s="60"/>
      <c r="L64" s="72">
        <v>0.4</v>
      </c>
      <c r="M64" s="60">
        <v>2</v>
      </c>
      <c r="N64" s="60">
        <v>2</v>
      </c>
      <c r="O64" s="72">
        <v>0.6</v>
      </c>
      <c r="P64" s="60">
        <v>3</v>
      </c>
      <c r="Q64" s="60">
        <v>-2</v>
      </c>
      <c r="R64" s="72"/>
      <c r="S64" s="60"/>
      <c r="T64" s="60"/>
      <c r="U64" s="60"/>
      <c r="V64" s="60"/>
      <c r="W64" s="60"/>
      <c r="X64" s="393">
        <v>2</v>
      </c>
      <c r="Y64" s="452">
        <v>2</v>
      </c>
      <c r="Z64" s="452">
        <v>0</v>
      </c>
      <c r="AA64" s="393">
        <v>0</v>
      </c>
      <c r="AB64" s="452">
        <v>0</v>
      </c>
      <c r="AC64" s="452">
        <v>0</v>
      </c>
      <c r="AD64" s="395">
        <v>0</v>
      </c>
      <c r="AE64" s="453"/>
      <c r="AF64" s="453"/>
      <c r="AG64" s="88"/>
      <c r="AH64" s="444">
        <v>2</v>
      </c>
    </row>
    <row r="65" spans="1:34" s="89" customFormat="1" ht="13.2" x14ac:dyDescent="0.25">
      <c r="A65" s="77">
        <v>2</v>
      </c>
      <c r="B65" s="87" t="s">
        <v>140</v>
      </c>
      <c r="C65" s="77">
        <v>7</v>
      </c>
      <c r="D65" s="83">
        <v>3</v>
      </c>
      <c r="E65" s="77">
        <v>1</v>
      </c>
      <c r="F65" s="60">
        <v>2</v>
      </c>
      <c r="G65" s="60"/>
      <c r="H65" s="60"/>
      <c r="I65" s="60">
        <v>1</v>
      </c>
      <c r="J65" s="60">
        <v>1</v>
      </c>
      <c r="K65" s="60"/>
      <c r="L65" s="72">
        <v>0.4</v>
      </c>
      <c r="M65" s="60">
        <v>0.8</v>
      </c>
      <c r="N65" s="60">
        <v>0.8</v>
      </c>
      <c r="O65" s="72">
        <v>0.6</v>
      </c>
      <c r="P65" s="60">
        <v>1.2</v>
      </c>
      <c r="Q65" s="60">
        <v>0.19999999999999996</v>
      </c>
      <c r="R65" s="72"/>
      <c r="S65" s="60"/>
      <c r="T65" s="60"/>
      <c r="U65" s="60"/>
      <c r="V65" s="60"/>
      <c r="W65" s="60"/>
      <c r="X65" s="393">
        <v>0</v>
      </c>
      <c r="Y65" s="452">
        <v>0</v>
      </c>
      <c r="Z65" s="452">
        <v>0</v>
      </c>
      <c r="AA65" s="393">
        <v>0</v>
      </c>
      <c r="AB65" s="452">
        <v>0</v>
      </c>
      <c r="AC65" s="452"/>
      <c r="AD65" s="395"/>
      <c r="AE65" s="453"/>
      <c r="AF65" s="453"/>
      <c r="AG65" s="88"/>
      <c r="AH65" s="444">
        <v>0</v>
      </c>
    </row>
    <row r="66" spans="1:34" s="89" customFormat="1" ht="13.2" x14ac:dyDescent="0.25">
      <c r="A66" s="77">
        <v>3</v>
      </c>
      <c r="B66" s="87" t="s">
        <v>151</v>
      </c>
      <c r="C66" s="77">
        <v>51</v>
      </c>
      <c r="D66" s="83">
        <v>36</v>
      </c>
      <c r="E66" s="90">
        <v>6</v>
      </c>
      <c r="F66" s="60">
        <v>30</v>
      </c>
      <c r="G66" s="60"/>
      <c r="H66" s="60"/>
      <c r="I66" s="60">
        <v>4</v>
      </c>
      <c r="J66" s="60">
        <v>26</v>
      </c>
      <c r="K66" s="60"/>
      <c r="L66" s="72">
        <v>0.4</v>
      </c>
      <c r="M66" s="60">
        <v>12</v>
      </c>
      <c r="N66" s="60">
        <v>12</v>
      </c>
      <c r="O66" s="72">
        <v>0.6</v>
      </c>
      <c r="P66" s="60">
        <v>18</v>
      </c>
      <c r="Q66" s="60">
        <v>14</v>
      </c>
      <c r="R66" s="72"/>
      <c r="S66" s="60"/>
      <c r="T66" s="60"/>
      <c r="U66" s="60"/>
      <c r="V66" s="60"/>
      <c r="W66" s="60"/>
      <c r="X66" s="393">
        <v>0</v>
      </c>
      <c r="Y66" s="452">
        <v>0</v>
      </c>
      <c r="Z66" s="452">
        <v>0</v>
      </c>
      <c r="AA66" s="393">
        <v>8</v>
      </c>
      <c r="AB66" s="452">
        <v>1</v>
      </c>
      <c r="AC66" s="452">
        <v>7</v>
      </c>
      <c r="AD66" s="395">
        <v>0</v>
      </c>
      <c r="AE66" s="453"/>
      <c r="AF66" s="453"/>
      <c r="AG66" s="88"/>
      <c r="AH66" s="444">
        <v>8</v>
      </c>
    </row>
    <row r="67" spans="1:34" s="89" customFormat="1" ht="13.2" x14ac:dyDescent="0.25">
      <c r="A67" s="77">
        <v>4</v>
      </c>
      <c r="B67" s="91" t="s">
        <v>737</v>
      </c>
      <c r="C67" s="92">
        <v>32</v>
      </c>
      <c r="D67" s="83">
        <v>8</v>
      </c>
      <c r="E67" s="88">
        <v>0</v>
      </c>
      <c r="F67" s="60">
        <v>8</v>
      </c>
      <c r="G67" s="60"/>
      <c r="H67" s="60"/>
      <c r="I67" s="60">
        <v>3</v>
      </c>
      <c r="J67" s="60">
        <v>5</v>
      </c>
      <c r="K67" s="60"/>
      <c r="L67" s="72">
        <v>0.4</v>
      </c>
      <c r="M67" s="60">
        <v>3.2</v>
      </c>
      <c r="N67" s="60">
        <v>3.2</v>
      </c>
      <c r="O67" s="72">
        <v>0.6</v>
      </c>
      <c r="P67" s="60">
        <v>4.8</v>
      </c>
      <c r="Q67" s="60">
        <v>1.7999999999999998</v>
      </c>
      <c r="R67" s="72"/>
      <c r="S67" s="60"/>
      <c r="T67" s="60"/>
      <c r="U67" s="60"/>
      <c r="V67" s="60"/>
      <c r="W67" s="60"/>
      <c r="X67" s="393"/>
      <c r="Y67" s="452"/>
      <c r="Z67" s="452"/>
      <c r="AA67" s="393"/>
      <c r="AB67" s="452"/>
      <c r="AC67" s="452"/>
      <c r="AD67" s="395"/>
      <c r="AE67" s="453"/>
      <c r="AF67" s="453"/>
      <c r="AG67" s="88"/>
      <c r="AH67" s="444">
        <v>0</v>
      </c>
    </row>
    <row r="68" spans="1:34" s="89" customFormat="1" ht="13.2" x14ac:dyDescent="0.25">
      <c r="A68" s="77">
        <v>5</v>
      </c>
      <c r="B68" s="91" t="s">
        <v>738</v>
      </c>
      <c r="C68" s="92">
        <v>2</v>
      </c>
      <c r="D68" s="83">
        <v>0</v>
      </c>
      <c r="E68" s="88"/>
      <c r="F68" s="60">
        <v>0</v>
      </c>
      <c r="G68" s="60"/>
      <c r="H68" s="60"/>
      <c r="I68" s="60"/>
      <c r="J68" s="60"/>
      <c r="K68" s="60"/>
      <c r="L68" s="72">
        <v>0.4</v>
      </c>
      <c r="M68" s="60">
        <v>0</v>
      </c>
      <c r="N68" s="60">
        <v>0</v>
      </c>
      <c r="O68" s="72">
        <v>0.6</v>
      </c>
      <c r="P68" s="60">
        <v>0</v>
      </c>
      <c r="Q68" s="60">
        <v>0</v>
      </c>
      <c r="R68" s="72"/>
      <c r="S68" s="60"/>
      <c r="T68" s="60"/>
      <c r="U68" s="60"/>
      <c r="V68" s="60"/>
      <c r="W68" s="60"/>
      <c r="X68" s="393"/>
      <c r="Y68" s="452"/>
      <c r="Z68" s="452"/>
      <c r="AA68" s="393"/>
      <c r="AB68" s="452"/>
      <c r="AC68" s="452"/>
      <c r="AD68" s="395"/>
      <c r="AE68" s="453"/>
      <c r="AF68" s="453"/>
      <c r="AG68" s="88"/>
      <c r="AH68" s="444">
        <v>0</v>
      </c>
    </row>
    <row r="69" spans="1:34" s="89" customFormat="1" ht="13.2" x14ac:dyDescent="0.25">
      <c r="A69" s="77">
        <v>6</v>
      </c>
      <c r="B69" s="91" t="s">
        <v>739</v>
      </c>
      <c r="C69" s="92">
        <v>2</v>
      </c>
      <c r="D69" s="83">
        <v>0</v>
      </c>
      <c r="E69" s="88"/>
      <c r="F69" s="60">
        <v>0</v>
      </c>
      <c r="G69" s="60"/>
      <c r="H69" s="60"/>
      <c r="I69" s="60"/>
      <c r="J69" s="60"/>
      <c r="K69" s="60"/>
      <c r="L69" s="72">
        <v>0.4</v>
      </c>
      <c r="M69" s="60">
        <v>0</v>
      </c>
      <c r="N69" s="60">
        <v>0</v>
      </c>
      <c r="O69" s="72">
        <v>0.6</v>
      </c>
      <c r="P69" s="60">
        <v>0</v>
      </c>
      <c r="Q69" s="60">
        <v>0</v>
      </c>
      <c r="R69" s="72"/>
      <c r="S69" s="60"/>
      <c r="T69" s="60"/>
      <c r="U69" s="60"/>
      <c r="V69" s="60"/>
      <c r="W69" s="60"/>
      <c r="X69" s="393"/>
      <c r="Y69" s="452"/>
      <c r="Z69" s="452"/>
      <c r="AA69" s="393"/>
      <c r="AB69" s="452"/>
      <c r="AC69" s="452"/>
      <c r="AD69" s="395"/>
      <c r="AE69" s="453"/>
      <c r="AF69" s="453"/>
      <c r="AG69" s="88"/>
      <c r="AH69" s="444">
        <v>0</v>
      </c>
    </row>
    <row r="70" spans="1:34" s="89" customFormat="1" ht="26.4" x14ac:dyDescent="0.25">
      <c r="A70" s="77">
        <v>7</v>
      </c>
      <c r="B70" s="91" t="s">
        <v>740</v>
      </c>
      <c r="C70" s="92">
        <v>2</v>
      </c>
      <c r="D70" s="83">
        <v>1</v>
      </c>
      <c r="E70" s="88"/>
      <c r="F70" s="60">
        <v>1</v>
      </c>
      <c r="G70" s="60"/>
      <c r="H70" s="60"/>
      <c r="I70" s="60">
        <v>1</v>
      </c>
      <c r="J70" s="60"/>
      <c r="K70" s="60"/>
      <c r="L70" s="72">
        <v>0.4</v>
      </c>
      <c r="M70" s="60">
        <v>0.4</v>
      </c>
      <c r="N70" s="60">
        <v>0.4</v>
      </c>
      <c r="O70" s="72">
        <v>0.6</v>
      </c>
      <c r="P70" s="60">
        <v>0.6</v>
      </c>
      <c r="Q70" s="60">
        <v>-0.4</v>
      </c>
      <c r="R70" s="72"/>
      <c r="S70" s="60"/>
      <c r="T70" s="60"/>
      <c r="U70" s="60"/>
      <c r="V70" s="60"/>
      <c r="W70" s="60"/>
      <c r="X70" s="393"/>
      <c r="Y70" s="452"/>
      <c r="Z70" s="452"/>
      <c r="AA70" s="393"/>
      <c r="AB70" s="452"/>
      <c r="AC70" s="452"/>
      <c r="AD70" s="395"/>
      <c r="AE70" s="453"/>
      <c r="AF70" s="453"/>
      <c r="AG70" s="88"/>
      <c r="AH70" s="444">
        <v>0</v>
      </c>
    </row>
    <row r="71" spans="1:34" s="89" customFormat="1" ht="26.4" x14ac:dyDescent="0.25">
      <c r="A71" s="77">
        <v>8</v>
      </c>
      <c r="B71" s="91" t="s">
        <v>741</v>
      </c>
      <c r="C71" s="92">
        <v>2</v>
      </c>
      <c r="D71" s="83">
        <v>0</v>
      </c>
      <c r="E71" s="88"/>
      <c r="F71" s="60">
        <v>0</v>
      </c>
      <c r="G71" s="60"/>
      <c r="H71" s="60"/>
      <c r="I71" s="60"/>
      <c r="J71" s="60"/>
      <c r="K71" s="60"/>
      <c r="L71" s="72">
        <v>0.4</v>
      </c>
      <c r="M71" s="60">
        <v>0</v>
      </c>
      <c r="N71" s="60">
        <v>0</v>
      </c>
      <c r="O71" s="72">
        <v>0.6</v>
      </c>
      <c r="P71" s="60">
        <v>0</v>
      </c>
      <c r="Q71" s="60">
        <v>0</v>
      </c>
      <c r="R71" s="72"/>
      <c r="S71" s="60"/>
      <c r="T71" s="60"/>
      <c r="U71" s="60"/>
      <c r="V71" s="60"/>
      <c r="W71" s="60"/>
      <c r="X71" s="393"/>
      <c r="Y71" s="452"/>
      <c r="Z71" s="452"/>
      <c r="AA71" s="393"/>
      <c r="AB71" s="452"/>
      <c r="AC71" s="452"/>
      <c r="AD71" s="395"/>
      <c r="AE71" s="453"/>
      <c r="AF71" s="453"/>
      <c r="AG71" s="88"/>
      <c r="AH71" s="444">
        <v>0</v>
      </c>
    </row>
    <row r="72" spans="1:34" s="89" customFormat="1" ht="26.4" x14ac:dyDescent="0.25">
      <c r="A72" s="77">
        <v>9</v>
      </c>
      <c r="B72" s="91" t="s">
        <v>742</v>
      </c>
      <c r="C72" s="92">
        <v>1</v>
      </c>
      <c r="D72" s="83">
        <v>0</v>
      </c>
      <c r="E72" s="88"/>
      <c r="F72" s="60">
        <v>0</v>
      </c>
      <c r="G72" s="60"/>
      <c r="H72" s="60"/>
      <c r="I72" s="60"/>
      <c r="J72" s="60"/>
      <c r="K72" s="60"/>
      <c r="L72" s="72">
        <v>0.4</v>
      </c>
      <c r="M72" s="60">
        <v>0</v>
      </c>
      <c r="N72" s="60">
        <v>0</v>
      </c>
      <c r="O72" s="72">
        <v>0.6</v>
      </c>
      <c r="P72" s="60">
        <v>0</v>
      </c>
      <c r="Q72" s="60">
        <v>0</v>
      </c>
      <c r="R72" s="72"/>
      <c r="S72" s="60"/>
      <c r="T72" s="60"/>
      <c r="U72" s="60"/>
      <c r="V72" s="60"/>
      <c r="W72" s="60"/>
      <c r="X72" s="393"/>
      <c r="Y72" s="452"/>
      <c r="Z72" s="452"/>
      <c r="AA72" s="393"/>
      <c r="AB72" s="452"/>
      <c r="AC72" s="452"/>
      <c r="AD72" s="395"/>
      <c r="AE72" s="453"/>
      <c r="AF72" s="453"/>
      <c r="AG72" s="88"/>
      <c r="AH72" s="444">
        <v>0</v>
      </c>
    </row>
    <row r="73" spans="1:34" s="89" customFormat="1" ht="26.4" x14ac:dyDescent="0.25">
      <c r="A73" s="77">
        <v>10</v>
      </c>
      <c r="B73" s="91" t="s">
        <v>743</v>
      </c>
      <c r="C73" s="92">
        <v>1</v>
      </c>
      <c r="D73" s="83">
        <v>1</v>
      </c>
      <c r="E73" s="88">
        <v>1</v>
      </c>
      <c r="F73" s="60">
        <v>0</v>
      </c>
      <c r="G73" s="60"/>
      <c r="H73" s="60"/>
      <c r="I73" s="60"/>
      <c r="J73" s="60"/>
      <c r="K73" s="60"/>
      <c r="L73" s="72">
        <v>0.4</v>
      </c>
      <c r="M73" s="60">
        <v>0</v>
      </c>
      <c r="N73" s="60">
        <v>0</v>
      </c>
      <c r="O73" s="72">
        <v>0.6</v>
      </c>
      <c r="P73" s="60">
        <v>0</v>
      </c>
      <c r="Q73" s="60">
        <v>0</v>
      </c>
      <c r="R73" s="72"/>
      <c r="S73" s="60"/>
      <c r="T73" s="60"/>
      <c r="U73" s="60"/>
      <c r="V73" s="60"/>
      <c r="W73" s="60"/>
      <c r="X73" s="393"/>
      <c r="Y73" s="452"/>
      <c r="Z73" s="452"/>
      <c r="AA73" s="393"/>
      <c r="AB73" s="452"/>
      <c r="AC73" s="452"/>
      <c r="AD73" s="395"/>
      <c r="AE73" s="453"/>
      <c r="AF73" s="453"/>
      <c r="AG73" s="88"/>
      <c r="AH73" s="444">
        <v>0</v>
      </c>
    </row>
    <row r="74" spans="1:34" s="89" customFormat="1" ht="13.2" x14ac:dyDescent="0.25">
      <c r="A74" s="77">
        <v>11</v>
      </c>
      <c r="B74" s="91" t="s">
        <v>744</v>
      </c>
      <c r="C74" s="92">
        <v>1</v>
      </c>
      <c r="D74" s="83">
        <v>0</v>
      </c>
      <c r="E74" s="88"/>
      <c r="F74" s="60">
        <v>0</v>
      </c>
      <c r="G74" s="88"/>
      <c r="H74" s="88"/>
      <c r="I74" s="88"/>
      <c r="J74" s="88"/>
      <c r="K74" s="88"/>
      <c r="L74" s="72">
        <v>0.4</v>
      </c>
      <c r="M74" s="60">
        <v>0</v>
      </c>
      <c r="N74" s="60">
        <v>0</v>
      </c>
      <c r="O74" s="72">
        <v>0.6</v>
      </c>
      <c r="P74" s="60">
        <v>0</v>
      </c>
      <c r="Q74" s="60">
        <v>0</v>
      </c>
      <c r="R74" s="88"/>
      <c r="S74" s="88"/>
      <c r="T74" s="88"/>
      <c r="U74" s="88"/>
      <c r="V74" s="88"/>
      <c r="W74" s="88"/>
      <c r="X74" s="395"/>
      <c r="Y74" s="453"/>
      <c r="Z74" s="453"/>
      <c r="AA74" s="395"/>
      <c r="AB74" s="453"/>
      <c r="AC74" s="453"/>
      <c r="AD74" s="395"/>
      <c r="AE74" s="453"/>
      <c r="AF74" s="453"/>
      <c r="AG74" s="88"/>
      <c r="AH74" s="444">
        <v>0</v>
      </c>
    </row>
    <row r="75" spans="1:34" s="89" customFormat="1" ht="13.2" x14ac:dyDescent="0.25">
      <c r="A75" s="77">
        <v>12</v>
      </c>
      <c r="B75" s="91" t="s">
        <v>725</v>
      </c>
      <c r="C75" s="92">
        <v>8</v>
      </c>
      <c r="D75" s="83">
        <v>5</v>
      </c>
      <c r="E75" s="88">
        <v>2</v>
      </c>
      <c r="F75" s="60">
        <v>3</v>
      </c>
      <c r="G75" s="88"/>
      <c r="H75" s="88"/>
      <c r="I75" s="92">
        <v>2</v>
      </c>
      <c r="J75" s="92">
        <v>1</v>
      </c>
      <c r="K75" s="88"/>
      <c r="L75" s="72">
        <v>0.4</v>
      </c>
      <c r="M75" s="60">
        <v>1.2000000000000002</v>
      </c>
      <c r="N75" s="60">
        <v>1.2000000000000002</v>
      </c>
      <c r="O75" s="72">
        <v>0.6</v>
      </c>
      <c r="P75" s="60">
        <v>1.7999999999999998</v>
      </c>
      <c r="Q75" s="60">
        <v>-0.20000000000000018</v>
      </c>
      <c r="R75" s="88"/>
      <c r="S75" s="88"/>
      <c r="T75" s="88"/>
      <c r="U75" s="88"/>
      <c r="V75" s="88"/>
      <c r="W75" s="88"/>
      <c r="X75" s="395"/>
      <c r="Y75" s="453"/>
      <c r="Z75" s="453"/>
      <c r="AA75" s="395"/>
      <c r="AB75" s="453"/>
      <c r="AC75" s="453"/>
      <c r="AD75" s="395"/>
      <c r="AE75" s="453"/>
      <c r="AF75" s="453"/>
      <c r="AG75" s="88"/>
      <c r="AH75" s="444">
        <v>0</v>
      </c>
    </row>
    <row r="76" spans="1:34" s="89" customFormat="1" ht="13.2" x14ac:dyDescent="0.25">
      <c r="A76" s="77">
        <v>13</v>
      </c>
      <c r="B76" s="91" t="s">
        <v>733</v>
      </c>
      <c r="C76" s="92">
        <v>2</v>
      </c>
      <c r="D76" s="83">
        <v>0</v>
      </c>
      <c r="E76" s="88"/>
      <c r="F76" s="60">
        <v>0</v>
      </c>
      <c r="G76" s="88"/>
      <c r="H76" s="88"/>
      <c r="I76" s="88"/>
      <c r="J76" s="88"/>
      <c r="K76" s="88"/>
      <c r="L76" s="72">
        <v>0.4</v>
      </c>
      <c r="M76" s="60">
        <v>0</v>
      </c>
      <c r="N76" s="60">
        <v>0</v>
      </c>
      <c r="O76" s="72">
        <v>0.6</v>
      </c>
      <c r="P76" s="60">
        <v>0</v>
      </c>
      <c r="Q76" s="60">
        <v>0</v>
      </c>
      <c r="R76" s="88"/>
      <c r="S76" s="88"/>
      <c r="T76" s="88"/>
      <c r="U76" s="88"/>
      <c r="V76" s="88"/>
      <c r="W76" s="88"/>
      <c r="X76" s="395"/>
      <c r="Y76" s="453"/>
      <c r="Z76" s="453"/>
      <c r="AA76" s="395"/>
      <c r="AB76" s="453"/>
      <c r="AC76" s="453"/>
      <c r="AD76" s="395"/>
      <c r="AE76" s="453"/>
      <c r="AF76" s="453"/>
      <c r="AG76" s="88"/>
      <c r="AH76" s="444">
        <v>0</v>
      </c>
    </row>
    <row r="77" spans="1:34" s="89" customFormat="1" ht="13.2" x14ac:dyDescent="0.25">
      <c r="A77" s="77">
        <v>14</v>
      </c>
      <c r="B77" s="91" t="s">
        <v>731</v>
      </c>
      <c r="C77" s="92">
        <v>1</v>
      </c>
      <c r="D77" s="83">
        <v>0</v>
      </c>
      <c r="E77" s="88"/>
      <c r="F77" s="60">
        <v>0</v>
      </c>
      <c r="G77" s="88"/>
      <c r="H77" s="88"/>
      <c r="I77" s="88"/>
      <c r="J77" s="88"/>
      <c r="K77" s="88"/>
      <c r="L77" s="72">
        <v>0.4</v>
      </c>
      <c r="M77" s="60">
        <v>0</v>
      </c>
      <c r="N77" s="60">
        <v>0</v>
      </c>
      <c r="O77" s="72">
        <v>0.6</v>
      </c>
      <c r="P77" s="60">
        <v>0</v>
      </c>
      <c r="Q77" s="60">
        <v>0</v>
      </c>
      <c r="R77" s="88"/>
      <c r="S77" s="88"/>
      <c r="T77" s="88"/>
      <c r="U77" s="88"/>
      <c r="V77" s="88"/>
      <c r="W77" s="88"/>
      <c r="X77" s="395"/>
      <c r="Y77" s="453"/>
      <c r="Z77" s="453"/>
      <c r="AA77" s="395"/>
      <c r="AB77" s="453"/>
      <c r="AC77" s="453"/>
      <c r="AD77" s="395"/>
      <c r="AE77" s="453"/>
      <c r="AF77" s="453"/>
      <c r="AG77" s="88"/>
      <c r="AH77" s="444">
        <v>0</v>
      </c>
    </row>
    <row r="78" spans="1:34" s="298" customFormat="1" ht="51.6" customHeight="1" x14ac:dyDescent="0.25">
      <c r="A78" s="180" t="s">
        <v>774</v>
      </c>
      <c r="B78" s="735" t="s">
        <v>963</v>
      </c>
      <c r="C78" s="736"/>
      <c r="D78" s="736"/>
      <c r="E78" s="736"/>
      <c r="F78" s="736"/>
      <c r="G78" s="736"/>
      <c r="H78" s="736"/>
      <c r="I78" s="736"/>
      <c r="J78" s="736"/>
      <c r="K78" s="736"/>
      <c r="L78" s="736"/>
      <c r="M78" s="736"/>
      <c r="N78" s="736"/>
      <c r="O78" s="736"/>
      <c r="P78" s="736"/>
      <c r="Q78" s="736"/>
      <c r="R78" s="736"/>
      <c r="S78" s="736"/>
      <c r="T78" s="736"/>
      <c r="U78" s="736"/>
      <c r="V78" s="736"/>
      <c r="W78" s="736"/>
      <c r="X78" s="736"/>
      <c r="Y78" s="736"/>
      <c r="Z78" s="736"/>
      <c r="AA78" s="736"/>
      <c r="AB78" s="736"/>
      <c r="AC78" s="736"/>
      <c r="AD78" s="736"/>
      <c r="AE78" s="736"/>
      <c r="AF78" s="736"/>
      <c r="AG78" s="737"/>
      <c r="AH78" s="444">
        <v>0</v>
      </c>
    </row>
    <row r="79" spans="1:34" s="109" customFormat="1" ht="13.2" x14ac:dyDescent="0.25">
      <c r="A79" s="8" t="s">
        <v>723</v>
      </c>
      <c r="B79" s="105" t="s">
        <v>707</v>
      </c>
      <c r="C79" s="58">
        <v>286</v>
      </c>
      <c r="D79" s="58">
        <v>204</v>
      </c>
      <c r="E79" s="58">
        <v>38</v>
      </c>
      <c r="F79" s="58">
        <v>166</v>
      </c>
      <c r="G79" s="58">
        <v>0</v>
      </c>
      <c r="H79" s="58">
        <v>2</v>
      </c>
      <c r="I79" s="58">
        <v>110</v>
      </c>
      <c r="J79" s="58">
        <v>54</v>
      </c>
      <c r="K79" s="58">
        <v>0</v>
      </c>
      <c r="L79" s="106"/>
      <c r="M79" s="107"/>
      <c r="N79" s="107"/>
      <c r="O79" s="108"/>
      <c r="P79" s="107"/>
      <c r="Q79" s="107"/>
      <c r="R79" s="108"/>
      <c r="S79" s="107"/>
      <c r="T79" s="107"/>
      <c r="U79" s="106"/>
      <c r="V79" s="58"/>
      <c r="W79" s="58"/>
      <c r="X79" s="391">
        <v>3</v>
      </c>
      <c r="Y79" s="450">
        <v>3</v>
      </c>
      <c r="Z79" s="450">
        <v>0</v>
      </c>
      <c r="AA79" s="391">
        <v>11</v>
      </c>
      <c r="AB79" s="450">
        <v>0</v>
      </c>
      <c r="AC79" s="450">
        <v>11</v>
      </c>
      <c r="AD79" s="400">
        <v>0</v>
      </c>
      <c r="AE79" s="451"/>
      <c r="AF79" s="451"/>
      <c r="AG79" s="8"/>
      <c r="AH79" s="444">
        <v>14</v>
      </c>
    </row>
    <row r="80" spans="1:34" s="26" customFormat="1" ht="13.2" x14ac:dyDescent="0.25">
      <c r="A80" s="70">
        <v>1</v>
      </c>
      <c r="B80" s="71" t="s">
        <v>746</v>
      </c>
      <c r="C80" s="70">
        <v>63</v>
      </c>
      <c r="D80" s="70">
        <v>39</v>
      </c>
      <c r="E80" s="59">
        <v>18</v>
      </c>
      <c r="F80" s="59">
        <v>21</v>
      </c>
      <c r="G80" s="59">
        <v>0</v>
      </c>
      <c r="H80" s="59">
        <v>1</v>
      </c>
      <c r="I80" s="59">
        <v>20</v>
      </c>
      <c r="J80" s="59">
        <v>0</v>
      </c>
      <c r="K80" s="59">
        <v>0</v>
      </c>
      <c r="L80" s="110" t="s">
        <v>747</v>
      </c>
      <c r="M80" s="111">
        <v>12.6</v>
      </c>
      <c r="N80" s="111">
        <v>11.6</v>
      </c>
      <c r="O80" s="112" t="s">
        <v>748</v>
      </c>
      <c r="P80" s="111">
        <v>8.4</v>
      </c>
      <c r="Q80" s="111">
        <v>-11.6</v>
      </c>
      <c r="R80" s="110">
        <v>0</v>
      </c>
      <c r="S80" s="111">
        <v>0</v>
      </c>
      <c r="T80" s="111">
        <v>0</v>
      </c>
      <c r="U80" s="110">
        <v>0</v>
      </c>
      <c r="V80" s="59">
        <v>0</v>
      </c>
      <c r="W80" s="59">
        <v>0</v>
      </c>
      <c r="X80" s="393">
        <v>1</v>
      </c>
      <c r="Y80" s="452">
        <v>1</v>
      </c>
      <c r="Z80" s="452"/>
      <c r="AA80" s="393">
        <v>0</v>
      </c>
      <c r="AB80" s="452"/>
      <c r="AC80" s="452"/>
      <c r="AD80" s="400"/>
      <c r="AE80" s="454"/>
      <c r="AF80" s="454"/>
      <c r="AG80" s="70"/>
      <c r="AH80" s="444">
        <v>1</v>
      </c>
    </row>
    <row r="81" spans="1:34" s="26" customFormat="1" ht="13.2" x14ac:dyDescent="0.25">
      <c r="A81" s="70">
        <v>2</v>
      </c>
      <c r="B81" s="71" t="s">
        <v>140</v>
      </c>
      <c r="C81" s="70">
        <v>33</v>
      </c>
      <c r="D81" s="70">
        <v>31</v>
      </c>
      <c r="E81" s="59">
        <v>3</v>
      </c>
      <c r="F81" s="59">
        <v>28</v>
      </c>
      <c r="G81" s="59">
        <v>0</v>
      </c>
      <c r="H81" s="59">
        <v>1</v>
      </c>
      <c r="I81" s="59">
        <v>0</v>
      </c>
      <c r="J81" s="59">
        <v>27</v>
      </c>
      <c r="K81" s="59">
        <v>0</v>
      </c>
      <c r="L81" s="110" t="s">
        <v>747</v>
      </c>
      <c r="M81" s="111">
        <v>16.8</v>
      </c>
      <c r="N81" s="111">
        <v>15.8</v>
      </c>
      <c r="O81" s="110">
        <v>0.2</v>
      </c>
      <c r="P81" s="111">
        <v>5.6000000000000005</v>
      </c>
      <c r="Q81" s="111">
        <v>5.6000000000000005</v>
      </c>
      <c r="R81" s="110">
        <v>0.2</v>
      </c>
      <c r="S81" s="111">
        <v>5.6000000000000005</v>
      </c>
      <c r="T81" s="111">
        <v>-21.4</v>
      </c>
      <c r="U81" s="110">
        <v>0</v>
      </c>
      <c r="V81" s="59">
        <v>0</v>
      </c>
      <c r="W81" s="59">
        <v>0</v>
      </c>
      <c r="X81" s="393">
        <v>2</v>
      </c>
      <c r="Y81" s="452">
        <v>2</v>
      </c>
      <c r="Z81" s="452"/>
      <c r="AA81" s="393">
        <v>1</v>
      </c>
      <c r="AB81" s="452"/>
      <c r="AC81" s="452">
        <v>1</v>
      </c>
      <c r="AD81" s="400"/>
      <c r="AE81" s="454"/>
      <c r="AF81" s="454"/>
      <c r="AG81" s="70"/>
      <c r="AH81" s="444">
        <v>3</v>
      </c>
    </row>
    <row r="82" spans="1:34" s="26" customFormat="1" ht="13.2" x14ac:dyDescent="0.25">
      <c r="A82" s="70">
        <v>3</v>
      </c>
      <c r="B82" s="71" t="s">
        <v>151</v>
      </c>
      <c r="C82" s="70">
        <v>108</v>
      </c>
      <c r="D82" s="70">
        <v>88</v>
      </c>
      <c r="E82" s="59">
        <v>8</v>
      </c>
      <c r="F82" s="59">
        <v>80</v>
      </c>
      <c r="G82" s="59">
        <v>0</v>
      </c>
      <c r="H82" s="59">
        <v>0</v>
      </c>
      <c r="I82" s="59">
        <v>61</v>
      </c>
      <c r="J82" s="59">
        <v>19</v>
      </c>
      <c r="K82" s="59">
        <v>0</v>
      </c>
      <c r="L82" s="110">
        <v>0.6</v>
      </c>
      <c r="M82" s="111">
        <v>48</v>
      </c>
      <c r="N82" s="111">
        <v>48</v>
      </c>
      <c r="O82" s="110">
        <v>0.3</v>
      </c>
      <c r="P82" s="111">
        <v>24</v>
      </c>
      <c r="Q82" s="111">
        <v>-37</v>
      </c>
      <c r="R82" s="110">
        <v>0.1</v>
      </c>
      <c r="S82" s="111">
        <v>8</v>
      </c>
      <c r="T82" s="111">
        <v>-11</v>
      </c>
      <c r="U82" s="110">
        <v>0</v>
      </c>
      <c r="V82" s="59">
        <v>0</v>
      </c>
      <c r="W82" s="59">
        <v>0</v>
      </c>
      <c r="X82" s="393">
        <v>0</v>
      </c>
      <c r="Y82" s="452"/>
      <c r="Z82" s="452"/>
      <c r="AA82" s="393">
        <v>5</v>
      </c>
      <c r="AB82" s="452"/>
      <c r="AC82" s="452">
        <v>5</v>
      </c>
      <c r="AD82" s="400"/>
      <c r="AE82" s="454"/>
      <c r="AF82" s="454"/>
      <c r="AG82" s="70"/>
      <c r="AH82" s="444">
        <v>5</v>
      </c>
    </row>
    <row r="83" spans="1:34" s="26" customFormat="1" ht="13.2" x14ac:dyDescent="0.25">
      <c r="A83" s="70">
        <v>4</v>
      </c>
      <c r="B83" s="71" t="s">
        <v>749</v>
      </c>
      <c r="C83" s="70">
        <v>32</v>
      </c>
      <c r="D83" s="70">
        <v>21</v>
      </c>
      <c r="E83" s="59">
        <v>2</v>
      </c>
      <c r="F83" s="59">
        <v>19</v>
      </c>
      <c r="G83" s="59">
        <v>0</v>
      </c>
      <c r="H83" s="59">
        <v>0</v>
      </c>
      <c r="I83" s="59">
        <v>12</v>
      </c>
      <c r="J83" s="59">
        <v>7</v>
      </c>
      <c r="K83" s="59">
        <v>0</v>
      </c>
      <c r="L83" s="110">
        <v>0.6</v>
      </c>
      <c r="M83" s="111">
        <v>11.4</v>
      </c>
      <c r="N83" s="111">
        <v>11.4</v>
      </c>
      <c r="O83" s="110">
        <v>0.3</v>
      </c>
      <c r="P83" s="111">
        <v>5.7</v>
      </c>
      <c r="Q83" s="111">
        <v>-6.3</v>
      </c>
      <c r="R83" s="110">
        <v>0.1</v>
      </c>
      <c r="S83" s="111">
        <v>1.9000000000000001</v>
      </c>
      <c r="T83" s="111">
        <v>-5.0999999999999996</v>
      </c>
      <c r="U83" s="110">
        <v>0</v>
      </c>
      <c r="V83" s="59">
        <v>0</v>
      </c>
      <c r="W83" s="59">
        <v>0</v>
      </c>
      <c r="X83" s="393">
        <v>0</v>
      </c>
      <c r="Y83" s="452"/>
      <c r="Z83" s="452"/>
      <c r="AA83" s="393">
        <v>4</v>
      </c>
      <c r="AB83" s="452"/>
      <c r="AC83" s="452">
        <v>4</v>
      </c>
      <c r="AD83" s="400"/>
      <c r="AE83" s="454"/>
      <c r="AF83" s="454"/>
      <c r="AG83" s="70"/>
      <c r="AH83" s="444">
        <v>4</v>
      </c>
    </row>
    <row r="84" spans="1:34" s="26" customFormat="1" ht="13.2" x14ac:dyDescent="0.25">
      <c r="A84" s="70">
        <v>5</v>
      </c>
      <c r="B84" s="71" t="s">
        <v>754</v>
      </c>
      <c r="C84" s="70">
        <v>3</v>
      </c>
      <c r="D84" s="70">
        <v>0</v>
      </c>
      <c r="E84" s="59">
        <v>0</v>
      </c>
      <c r="F84" s="59">
        <v>0</v>
      </c>
      <c r="G84" s="59">
        <v>0</v>
      </c>
      <c r="H84" s="59">
        <v>0</v>
      </c>
      <c r="I84" s="59">
        <v>0</v>
      </c>
      <c r="J84" s="59">
        <v>0</v>
      </c>
      <c r="K84" s="59">
        <v>0</v>
      </c>
      <c r="L84" s="110">
        <v>0</v>
      </c>
      <c r="M84" s="111">
        <v>0</v>
      </c>
      <c r="N84" s="111">
        <v>0</v>
      </c>
      <c r="O84" s="110">
        <v>0.6</v>
      </c>
      <c r="P84" s="111">
        <v>0</v>
      </c>
      <c r="Q84" s="111">
        <v>0</v>
      </c>
      <c r="R84" s="110">
        <v>0.4</v>
      </c>
      <c r="S84" s="111">
        <v>0</v>
      </c>
      <c r="T84" s="111">
        <v>0</v>
      </c>
      <c r="U84" s="110">
        <v>0</v>
      </c>
      <c r="V84" s="59">
        <v>0</v>
      </c>
      <c r="W84" s="59">
        <v>0</v>
      </c>
      <c r="X84" s="393">
        <v>0</v>
      </c>
      <c r="Y84" s="452"/>
      <c r="Z84" s="452"/>
      <c r="AA84" s="393">
        <v>0</v>
      </c>
      <c r="AB84" s="452"/>
      <c r="AC84" s="452"/>
      <c r="AD84" s="400"/>
      <c r="AE84" s="454"/>
      <c r="AF84" s="454"/>
      <c r="AG84" s="70"/>
      <c r="AH84" s="444">
        <v>0</v>
      </c>
    </row>
    <row r="85" spans="1:34" s="26" customFormat="1" ht="13.2" x14ac:dyDescent="0.25">
      <c r="A85" s="70">
        <v>6</v>
      </c>
      <c r="B85" s="71" t="s">
        <v>738</v>
      </c>
      <c r="C85" s="70">
        <v>1</v>
      </c>
      <c r="D85" s="70">
        <v>0</v>
      </c>
      <c r="E85" s="59">
        <v>0</v>
      </c>
      <c r="F85" s="59">
        <v>0</v>
      </c>
      <c r="G85" s="59">
        <v>0</v>
      </c>
      <c r="H85" s="59">
        <v>0</v>
      </c>
      <c r="I85" s="59">
        <v>0</v>
      </c>
      <c r="J85" s="59">
        <v>0</v>
      </c>
      <c r="K85" s="59">
        <v>0</v>
      </c>
      <c r="L85" s="110">
        <v>0</v>
      </c>
      <c r="M85" s="111">
        <v>0</v>
      </c>
      <c r="N85" s="111">
        <v>0</v>
      </c>
      <c r="O85" s="110">
        <v>0.6</v>
      </c>
      <c r="P85" s="111">
        <v>0</v>
      </c>
      <c r="Q85" s="111">
        <v>0</v>
      </c>
      <c r="R85" s="110">
        <v>0.4</v>
      </c>
      <c r="S85" s="111">
        <v>0</v>
      </c>
      <c r="T85" s="111">
        <v>0</v>
      </c>
      <c r="U85" s="110">
        <v>0</v>
      </c>
      <c r="V85" s="59">
        <v>0</v>
      </c>
      <c r="W85" s="59">
        <v>0</v>
      </c>
      <c r="X85" s="393">
        <v>0</v>
      </c>
      <c r="Y85" s="452"/>
      <c r="Z85" s="452"/>
      <c r="AA85" s="393">
        <v>0</v>
      </c>
      <c r="AB85" s="452"/>
      <c r="AC85" s="452"/>
      <c r="AD85" s="400"/>
      <c r="AE85" s="454"/>
      <c r="AF85" s="454"/>
      <c r="AG85" s="70"/>
      <c r="AH85" s="444">
        <v>0</v>
      </c>
    </row>
    <row r="86" spans="1:34" s="26" customFormat="1" ht="13.2" x14ac:dyDescent="0.25">
      <c r="A86" s="70">
        <v>7</v>
      </c>
      <c r="B86" s="71" t="s">
        <v>739</v>
      </c>
      <c r="C86" s="70">
        <v>2</v>
      </c>
      <c r="D86" s="70">
        <v>1</v>
      </c>
      <c r="E86" s="59">
        <v>0</v>
      </c>
      <c r="F86" s="59">
        <v>1</v>
      </c>
      <c r="G86" s="59">
        <v>0</v>
      </c>
      <c r="H86" s="59">
        <v>0</v>
      </c>
      <c r="I86" s="59">
        <v>1</v>
      </c>
      <c r="J86" s="59">
        <v>0</v>
      </c>
      <c r="K86" s="59">
        <v>0</v>
      </c>
      <c r="L86" s="110">
        <v>0.1</v>
      </c>
      <c r="M86" s="111">
        <v>0.1</v>
      </c>
      <c r="N86" s="111">
        <v>0.1</v>
      </c>
      <c r="O86" s="110">
        <v>0.6</v>
      </c>
      <c r="P86" s="111">
        <v>0.6</v>
      </c>
      <c r="Q86" s="111">
        <v>-0.4</v>
      </c>
      <c r="R86" s="110">
        <v>0.3</v>
      </c>
      <c r="S86" s="111">
        <v>0.3</v>
      </c>
      <c r="T86" s="111">
        <v>0.3</v>
      </c>
      <c r="U86" s="110">
        <v>0</v>
      </c>
      <c r="V86" s="59">
        <v>0</v>
      </c>
      <c r="W86" s="59">
        <v>0</v>
      </c>
      <c r="X86" s="393">
        <v>0</v>
      </c>
      <c r="Y86" s="452"/>
      <c r="Z86" s="452"/>
      <c r="AA86" s="393">
        <v>0</v>
      </c>
      <c r="AB86" s="452"/>
      <c r="AC86" s="452"/>
      <c r="AD86" s="400"/>
      <c r="AE86" s="454"/>
      <c r="AF86" s="454"/>
      <c r="AG86" s="70"/>
      <c r="AH86" s="444">
        <v>0</v>
      </c>
    </row>
    <row r="87" spans="1:34" s="26" customFormat="1" ht="13.2" x14ac:dyDescent="0.25">
      <c r="A87" s="70">
        <v>8</v>
      </c>
      <c r="B87" s="113" t="s">
        <v>728</v>
      </c>
      <c r="C87" s="70">
        <v>1</v>
      </c>
      <c r="D87" s="70">
        <v>0</v>
      </c>
      <c r="E87" s="70">
        <v>0</v>
      </c>
      <c r="F87" s="59">
        <v>0</v>
      </c>
      <c r="G87" s="70">
        <v>0</v>
      </c>
      <c r="H87" s="70">
        <v>0</v>
      </c>
      <c r="I87" s="70">
        <v>0</v>
      </c>
      <c r="J87" s="59">
        <v>0</v>
      </c>
      <c r="K87" s="59">
        <v>0</v>
      </c>
      <c r="L87" s="110">
        <v>0.1</v>
      </c>
      <c r="M87" s="111">
        <v>0</v>
      </c>
      <c r="N87" s="111">
        <v>0</v>
      </c>
      <c r="O87" s="110">
        <v>0.6</v>
      </c>
      <c r="P87" s="111">
        <v>0</v>
      </c>
      <c r="Q87" s="111">
        <v>0</v>
      </c>
      <c r="R87" s="110">
        <v>0.3</v>
      </c>
      <c r="S87" s="111">
        <v>0</v>
      </c>
      <c r="T87" s="111">
        <v>0</v>
      </c>
      <c r="U87" s="110">
        <v>0</v>
      </c>
      <c r="V87" s="59">
        <v>0</v>
      </c>
      <c r="W87" s="59">
        <v>0</v>
      </c>
      <c r="X87" s="393">
        <v>0</v>
      </c>
      <c r="Y87" s="454"/>
      <c r="Z87" s="454"/>
      <c r="AA87" s="393">
        <v>0</v>
      </c>
      <c r="AB87" s="454"/>
      <c r="AC87" s="454"/>
      <c r="AD87" s="400"/>
      <c r="AE87" s="454"/>
      <c r="AF87" s="454"/>
      <c r="AG87" s="70"/>
      <c r="AH87" s="444">
        <v>0</v>
      </c>
    </row>
    <row r="88" spans="1:34" s="26" customFormat="1" ht="13.2" x14ac:dyDescent="0.25">
      <c r="A88" s="70">
        <v>9</v>
      </c>
      <c r="B88" s="113" t="s">
        <v>726</v>
      </c>
      <c r="C88" s="70">
        <v>22</v>
      </c>
      <c r="D88" s="70">
        <v>11</v>
      </c>
      <c r="E88" s="70">
        <v>4</v>
      </c>
      <c r="F88" s="59">
        <v>7</v>
      </c>
      <c r="G88" s="70">
        <v>0</v>
      </c>
      <c r="H88" s="70">
        <v>0</v>
      </c>
      <c r="I88" s="70">
        <v>7</v>
      </c>
      <c r="J88" s="59">
        <v>0</v>
      </c>
      <c r="K88" s="59">
        <v>0</v>
      </c>
      <c r="L88" s="110">
        <v>0.6</v>
      </c>
      <c r="M88" s="111">
        <v>4.2</v>
      </c>
      <c r="N88" s="111">
        <v>4.2</v>
      </c>
      <c r="O88" s="110">
        <v>0.4</v>
      </c>
      <c r="P88" s="111">
        <v>2.8000000000000003</v>
      </c>
      <c r="Q88" s="111">
        <v>-4.1999999999999993</v>
      </c>
      <c r="R88" s="110">
        <v>0</v>
      </c>
      <c r="S88" s="111">
        <v>0</v>
      </c>
      <c r="T88" s="111">
        <v>0</v>
      </c>
      <c r="U88" s="110">
        <v>0</v>
      </c>
      <c r="V88" s="59">
        <v>0</v>
      </c>
      <c r="W88" s="59">
        <v>0</v>
      </c>
      <c r="X88" s="393">
        <v>0</v>
      </c>
      <c r="Y88" s="454"/>
      <c r="Z88" s="454"/>
      <c r="AA88" s="393">
        <v>0</v>
      </c>
      <c r="AB88" s="454"/>
      <c r="AC88" s="454"/>
      <c r="AD88" s="400"/>
      <c r="AE88" s="454"/>
      <c r="AF88" s="454"/>
      <c r="AG88" s="70"/>
      <c r="AH88" s="444">
        <v>0</v>
      </c>
    </row>
    <row r="89" spans="1:34" s="26" customFormat="1" ht="13.2" x14ac:dyDescent="0.25">
      <c r="A89" s="70">
        <v>10</v>
      </c>
      <c r="B89" s="61" t="s">
        <v>744</v>
      </c>
      <c r="C89" s="70">
        <v>0</v>
      </c>
      <c r="D89" s="70">
        <v>0</v>
      </c>
      <c r="E89" s="70">
        <v>0</v>
      </c>
      <c r="F89" s="59">
        <v>0</v>
      </c>
      <c r="G89" s="70">
        <v>0</v>
      </c>
      <c r="H89" s="70">
        <v>0</v>
      </c>
      <c r="I89" s="70">
        <v>0</v>
      </c>
      <c r="J89" s="70">
        <v>0</v>
      </c>
      <c r="K89" s="70">
        <v>0</v>
      </c>
      <c r="L89" s="110">
        <v>0</v>
      </c>
      <c r="M89" s="111">
        <v>0</v>
      </c>
      <c r="N89" s="111">
        <v>0</v>
      </c>
      <c r="O89" s="110">
        <v>1</v>
      </c>
      <c r="P89" s="111">
        <v>0</v>
      </c>
      <c r="Q89" s="111">
        <v>0</v>
      </c>
      <c r="R89" s="110">
        <v>0</v>
      </c>
      <c r="S89" s="111">
        <v>0</v>
      </c>
      <c r="T89" s="111">
        <v>0</v>
      </c>
      <c r="U89" s="110">
        <v>0</v>
      </c>
      <c r="V89" s="59">
        <v>0</v>
      </c>
      <c r="W89" s="59">
        <v>0</v>
      </c>
      <c r="X89" s="393">
        <v>0</v>
      </c>
      <c r="Y89" s="454"/>
      <c r="Z89" s="454"/>
      <c r="AA89" s="393">
        <v>0</v>
      </c>
      <c r="AB89" s="454"/>
      <c r="AC89" s="454"/>
      <c r="AD89" s="400"/>
      <c r="AE89" s="454"/>
      <c r="AF89" s="454"/>
      <c r="AG89" s="70"/>
      <c r="AH89" s="444">
        <v>0</v>
      </c>
    </row>
    <row r="90" spans="1:34" s="26" customFormat="1" ht="13.2" x14ac:dyDescent="0.25">
      <c r="A90" s="70">
        <v>11</v>
      </c>
      <c r="B90" s="61" t="s">
        <v>763</v>
      </c>
      <c r="C90" s="70">
        <v>1</v>
      </c>
      <c r="D90" s="70">
        <v>1</v>
      </c>
      <c r="E90" s="70">
        <v>0</v>
      </c>
      <c r="F90" s="59">
        <v>1</v>
      </c>
      <c r="G90" s="70">
        <v>0</v>
      </c>
      <c r="H90" s="70">
        <v>0</v>
      </c>
      <c r="I90" s="70">
        <v>1</v>
      </c>
      <c r="J90" s="70">
        <v>0</v>
      </c>
      <c r="K90" s="70">
        <v>0</v>
      </c>
      <c r="L90" s="110">
        <v>0.1</v>
      </c>
      <c r="M90" s="111">
        <v>0.1</v>
      </c>
      <c r="N90" s="111">
        <v>0.1</v>
      </c>
      <c r="O90" s="110">
        <v>0.9</v>
      </c>
      <c r="P90" s="111">
        <v>0.9</v>
      </c>
      <c r="Q90" s="111">
        <v>-9.9999999999999978E-2</v>
      </c>
      <c r="R90" s="110">
        <v>0</v>
      </c>
      <c r="S90" s="111">
        <v>0</v>
      </c>
      <c r="T90" s="111">
        <v>0</v>
      </c>
      <c r="U90" s="110">
        <v>0</v>
      </c>
      <c r="V90" s="59">
        <v>0</v>
      </c>
      <c r="W90" s="59">
        <v>0</v>
      </c>
      <c r="X90" s="393">
        <v>0</v>
      </c>
      <c r="Y90" s="454"/>
      <c r="Z90" s="454"/>
      <c r="AA90" s="393">
        <v>0</v>
      </c>
      <c r="AB90" s="454"/>
      <c r="AC90" s="454"/>
      <c r="AD90" s="400"/>
      <c r="AE90" s="454"/>
      <c r="AF90" s="454"/>
      <c r="AG90" s="70"/>
      <c r="AH90" s="444">
        <v>0</v>
      </c>
    </row>
    <row r="91" spans="1:34" s="26" customFormat="1" ht="13.2" x14ac:dyDescent="0.25">
      <c r="A91" s="70">
        <v>12</v>
      </c>
      <c r="B91" s="61" t="s">
        <v>750</v>
      </c>
      <c r="C91" s="70">
        <v>17</v>
      </c>
      <c r="D91" s="70">
        <v>11</v>
      </c>
      <c r="E91" s="70">
        <v>3</v>
      </c>
      <c r="F91" s="59">
        <v>8</v>
      </c>
      <c r="G91" s="70">
        <v>0</v>
      </c>
      <c r="H91" s="70">
        <v>0</v>
      </c>
      <c r="I91" s="70">
        <v>7</v>
      </c>
      <c r="J91" s="70">
        <v>1</v>
      </c>
      <c r="K91" s="70">
        <v>0</v>
      </c>
      <c r="L91" s="110">
        <v>0.6</v>
      </c>
      <c r="M91" s="111">
        <v>4.8</v>
      </c>
      <c r="N91" s="111">
        <v>4.8</v>
      </c>
      <c r="O91" s="110">
        <v>0.3</v>
      </c>
      <c r="P91" s="111">
        <v>2.4</v>
      </c>
      <c r="Q91" s="111">
        <v>-4.5999999999999996</v>
      </c>
      <c r="R91" s="110">
        <v>0.1</v>
      </c>
      <c r="S91" s="111">
        <v>0.8</v>
      </c>
      <c r="T91" s="111">
        <v>-0.19999999999999996</v>
      </c>
      <c r="U91" s="110">
        <v>0</v>
      </c>
      <c r="V91" s="59">
        <v>0</v>
      </c>
      <c r="W91" s="59">
        <v>0</v>
      </c>
      <c r="X91" s="393">
        <v>0</v>
      </c>
      <c r="Y91" s="454"/>
      <c r="Z91" s="454"/>
      <c r="AA91" s="393">
        <v>1</v>
      </c>
      <c r="AB91" s="452"/>
      <c r="AC91" s="452">
        <v>1</v>
      </c>
      <c r="AD91" s="400"/>
      <c r="AE91" s="454"/>
      <c r="AF91" s="454"/>
      <c r="AG91" s="70"/>
      <c r="AH91" s="444">
        <v>1</v>
      </c>
    </row>
    <row r="92" spans="1:34" s="26" customFormat="1" ht="13.2" x14ac:dyDescent="0.25">
      <c r="A92" s="70">
        <v>13</v>
      </c>
      <c r="B92" s="61" t="s">
        <v>751</v>
      </c>
      <c r="C92" s="70">
        <v>1</v>
      </c>
      <c r="D92" s="70">
        <v>0</v>
      </c>
      <c r="E92" s="70">
        <v>0</v>
      </c>
      <c r="F92" s="59">
        <v>0</v>
      </c>
      <c r="G92" s="70">
        <v>0</v>
      </c>
      <c r="H92" s="70">
        <v>0</v>
      </c>
      <c r="I92" s="70">
        <v>0</v>
      </c>
      <c r="J92" s="70">
        <v>0</v>
      </c>
      <c r="K92" s="70">
        <v>0</v>
      </c>
      <c r="L92" s="110">
        <v>0</v>
      </c>
      <c r="M92" s="111">
        <v>0</v>
      </c>
      <c r="N92" s="111">
        <v>0</v>
      </c>
      <c r="O92" s="110">
        <v>0.6</v>
      </c>
      <c r="P92" s="111">
        <v>0</v>
      </c>
      <c r="Q92" s="111">
        <v>0</v>
      </c>
      <c r="R92" s="110">
        <v>0.4</v>
      </c>
      <c r="S92" s="111">
        <v>0</v>
      </c>
      <c r="T92" s="111">
        <v>0</v>
      </c>
      <c r="U92" s="110">
        <v>0</v>
      </c>
      <c r="V92" s="59">
        <v>0</v>
      </c>
      <c r="W92" s="59">
        <v>0</v>
      </c>
      <c r="X92" s="393">
        <v>0</v>
      </c>
      <c r="Y92" s="454"/>
      <c r="Z92" s="454"/>
      <c r="AA92" s="393">
        <v>0</v>
      </c>
      <c r="AB92" s="454"/>
      <c r="AC92" s="454"/>
      <c r="AD92" s="400"/>
      <c r="AE92" s="454"/>
      <c r="AF92" s="454"/>
      <c r="AG92" s="70"/>
      <c r="AH92" s="444">
        <v>0</v>
      </c>
    </row>
    <row r="93" spans="1:34" s="26" customFormat="1" ht="13.2" x14ac:dyDescent="0.25">
      <c r="A93" s="70">
        <v>14</v>
      </c>
      <c r="B93" s="61" t="s">
        <v>733</v>
      </c>
      <c r="C93" s="70">
        <v>2</v>
      </c>
      <c r="D93" s="70">
        <v>1</v>
      </c>
      <c r="E93" s="70">
        <v>0</v>
      </c>
      <c r="F93" s="59">
        <v>1</v>
      </c>
      <c r="G93" s="70">
        <v>0</v>
      </c>
      <c r="H93" s="70">
        <v>0</v>
      </c>
      <c r="I93" s="70">
        <v>1</v>
      </c>
      <c r="J93" s="70">
        <v>0</v>
      </c>
      <c r="K93" s="70">
        <v>0</v>
      </c>
      <c r="L93" s="110">
        <v>0.1</v>
      </c>
      <c r="M93" s="111">
        <v>0.1</v>
      </c>
      <c r="N93" s="111">
        <v>0.1</v>
      </c>
      <c r="O93" s="110">
        <v>0</v>
      </c>
      <c r="P93" s="111">
        <v>0</v>
      </c>
      <c r="Q93" s="111">
        <v>-1</v>
      </c>
      <c r="R93" s="110">
        <v>0.3</v>
      </c>
      <c r="S93" s="111">
        <v>0.3</v>
      </c>
      <c r="T93" s="111">
        <v>0.3</v>
      </c>
      <c r="U93" s="110">
        <v>0</v>
      </c>
      <c r="V93" s="59">
        <v>0</v>
      </c>
      <c r="W93" s="59">
        <v>0</v>
      </c>
      <c r="X93" s="393">
        <v>0</v>
      </c>
      <c r="Y93" s="454"/>
      <c r="Z93" s="454"/>
      <c r="AA93" s="393">
        <v>0</v>
      </c>
      <c r="AB93" s="454"/>
      <c r="AC93" s="454"/>
      <c r="AD93" s="400"/>
      <c r="AE93" s="454"/>
      <c r="AF93" s="454"/>
      <c r="AG93" s="70"/>
      <c r="AH93" s="444">
        <v>0</v>
      </c>
    </row>
    <row r="94" spans="1:34" s="298" customFormat="1" ht="59.4" customHeight="1" x14ac:dyDescent="0.25">
      <c r="A94" s="180" t="s">
        <v>776</v>
      </c>
      <c r="B94" s="735" t="s">
        <v>964</v>
      </c>
      <c r="C94" s="736"/>
      <c r="D94" s="736"/>
      <c r="E94" s="736"/>
      <c r="F94" s="736"/>
      <c r="G94" s="736"/>
      <c r="H94" s="736"/>
      <c r="I94" s="736"/>
      <c r="J94" s="736"/>
      <c r="K94" s="736"/>
      <c r="L94" s="736"/>
      <c r="M94" s="736"/>
      <c r="N94" s="736"/>
      <c r="O94" s="736"/>
      <c r="P94" s="736"/>
      <c r="Q94" s="736"/>
      <c r="R94" s="736"/>
      <c r="S94" s="736"/>
      <c r="T94" s="736"/>
      <c r="U94" s="736"/>
      <c r="V94" s="736"/>
      <c r="W94" s="736"/>
      <c r="X94" s="736"/>
      <c r="Y94" s="736"/>
      <c r="Z94" s="736"/>
      <c r="AA94" s="736"/>
      <c r="AB94" s="736"/>
      <c r="AC94" s="736"/>
      <c r="AD94" s="736"/>
      <c r="AE94" s="736"/>
      <c r="AF94" s="736"/>
      <c r="AG94" s="737"/>
      <c r="AH94" s="444">
        <v>0</v>
      </c>
    </row>
    <row r="95" spans="1:34" s="109" customFormat="1" ht="13.2" x14ac:dyDescent="0.25">
      <c r="A95" s="8" t="s">
        <v>723</v>
      </c>
      <c r="B95" s="105" t="s">
        <v>707</v>
      </c>
      <c r="C95" s="58">
        <v>108</v>
      </c>
      <c r="D95" s="58">
        <v>85</v>
      </c>
      <c r="E95" s="58">
        <v>27</v>
      </c>
      <c r="F95" s="58">
        <v>58</v>
      </c>
      <c r="G95" s="58">
        <v>0</v>
      </c>
      <c r="H95" s="58">
        <v>0</v>
      </c>
      <c r="I95" s="58">
        <v>49</v>
      </c>
      <c r="J95" s="58">
        <v>9</v>
      </c>
      <c r="K95" s="58">
        <v>0</v>
      </c>
      <c r="L95" s="58">
        <v>4.3</v>
      </c>
      <c r="M95" s="58">
        <v>15.4</v>
      </c>
      <c r="N95" s="58">
        <v>15.4</v>
      </c>
      <c r="O95" s="58">
        <v>4.3999999999999995</v>
      </c>
      <c r="P95" s="58">
        <v>23.2</v>
      </c>
      <c r="Q95" s="58">
        <v>-25.8</v>
      </c>
      <c r="R95" s="58">
        <v>0</v>
      </c>
      <c r="S95" s="58">
        <v>0</v>
      </c>
      <c r="T95" s="58">
        <v>0</v>
      </c>
      <c r="U95" s="58">
        <v>0</v>
      </c>
      <c r="V95" s="58">
        <v>0</v>
      </c>
      <c r="W95" s="58">
        <v>0</v>
      </c>
      <c r="X95" s="391">
        <v>3</v>
      </c>
      <c r="Y95" s="450">
        <v>3</v>
      </c>
      <c r="Z95" s="450">
        <v>0</v>
      </c>
      <c r="AA95" s="391">
        <v>3</v>
      </c>
      <c r="AB95" s="450">
        <v>0</v>
      </c>
      <c r="AC95" s="450">
        <v>3</v>
      </c>
      <c r="AD95" s="391">
        <v>0</v>
      </c>
      <c r="AE95" s="450">
        <v>0</v>
      </c>
      <c r="AF95" s="450">
        <v>0</v>
      </c>
      <c r="AG95" s="8"/>
      <c r="AH95" s="444">
        <v>6</v>
      </c>
    </row>
    <row r="96" spans="1:34" s="26" customFormat="1" ht="13.2" x14ac:dyDescent="0.25">
      <c r="A96" s="70">
        <v>1</v>
      </c>
      <c r="B96" s="71" t="s">
        <v>367</v>
      </c>
      <c r="C96" s="70">
        <v>22</v>
      </c>
      <c r="D96" s="70">
        <v>19</v>
      </c>
      <c r="E96" s="70">
        <v>13</v>
      </c>
      <c r="F96" s="59">
        <v>6</v>
      </c>
      <c r="G96" s="59">
        <v>0</v>
      </c>
      <c r="H96" s="59">
        <v>0</v>
      </c>
      <c r="I96" s="59">
        <v>6</v>
      </c>
      <c r="J96" s="59">
        <v>0</v>
      </c>
      <c r="K96" s="59">
        <v>0</v>
      </c>
      <c r="L96" s="110">
        <v>0.1</v>
      </c>
      <c r="M96" s="59">
        <v>0.60000000000000009</v>
      </c>
      <c r="N96" s="59">
        <v>0.60000000000000009</v>
      </c>
      <c r="O96" s="110">
        <v>0.4</v>
      </c>
      <c r="P96" s="59">
        <v>2.4000000000000004</v>
      </c>
      <c r="Q96" s="59">
        <v>-3.5999999999999996</v>
      </c>
      <c r="R96" s="110">
        <v>0</v>
      </c>
      <c r="S96" s="59">
        <v>0</v>
      </c>
      <c r="T96" s="59">
        <v>0</v>
      </c>
      <c r="U96" s="59">
        <v>0</v>
      </c>
      <c r="V96" s="59">
        <v>0</v>
      </c>
      <c r="W96" s="59">
        <v>0</v>
      </c>
      <c r="X96" s="397">
        <v>2</v>
      </c>
      <c r="Y96" s="457">
        <v>2</v>
      </c>
      <c r="Z96" s="452"/>
      <c r="AA96" s="393">
        <v>0</v>
      </c>
      <c r="AB96" s="452"/>
      <c r="AC96" s="452">
        <v>0</v>
      </c>
      <c r="AD96" s="400">
        <v>0</v>
      </c>
      <c r="AE96" s="454"/>
      <c r="AF96" s="454">
        <v>0</v>
      </c>
      <c r="AG96" s="70"/>
      <c r="AH96" s="444">
        <v>2</v>
      </c>
    </row>
    <row r="97" spans="1:34" s="26" customFormat="1" ht="13.2" x14ac:dyDescent="0.25">
      <c r="A97" s="70">
        <v>2</v>
      </c>
      <c r="B97" s="71" t="s">
        <v>752</v>
      </c>
      <c r="C97" s="70">
        <v>3</v>
      </c>
      <c r="D97" s="70">
        <v>3</v>
      </c>
      <c r="E97" s="70">
        <v>1</v>
      </c>
      <c r="F97" s="59">
        <v>2</v>
      </c>
      <c r="G97" s="59">
        <v>0</v>
      </c>
      <c r="H97" s="59">
        <v>0</v>
      </c>
      <c r="I97" s="59">
        <v>2</v>
      </c>
      <c r="J97" s="59">
        <v>0</v>
      </c>
      <c r="K97" s="59">
        <v>0</v>
      </c>
      <c r="L97" s="110">
        <v>0.1</v>
      </c>
      <c r="M97" s="59">
        <v>0.2</v>
      </c>
      <c r="N97" s="59">
        <v>0.2</v>
      </c>
      <c r="O97" s="110">
        <v>0.4</v>
      </c>
      <c r="P97" s="59">
        <v>0.8</v>
      </c>
      <c r="Q97" s="59">
        <v>-1.2</v>
      </c>
      <c r="R97" s="110">
        <v>0</v>
      </c>
      <c r="S97" s="59">
        <v>0</v>
      </c>
      <c r="T97" s="59">
        <v>0</v>
      </c>
      <c r="U97" s="59">
        <v>0</v>
      </c>
      <c r="V97" s="59">
        <v>0</v>
      </c>
      <c r="W97" s="59">
        <v>0</v>
      </c>
      <c r="X97" s="393">
        <v>0</v>
      </c>
      <c r="Y97" s="452">
        <v>0</v>
      </c>
      <c r="Z97" s="452"/>
      <c r="AA97" s="393">
        <v>0</v>
      </c>
      <c r="AB97" s="452"/>
      <c r="AC97" s="452">
        <v>0</v>
      </c>
      <c r="AD97" s="400">
        <v>0</v>
      </c>
      <c r="AE97" s="454"/>
      <c r="AF97" s="454">
        <v>0</v>
      </c>
      <c r="AG97" s="70"/>
      <c r="AH97" s="444">
        <v>0</v>
      </c>
    </row>
    <row r="98" spans="1:34" s="26" customFormat="1" ht="13.2" x14ac:dyDescent="0.25">
      <c r="A98" s="70">
        <v>3</v>
      </c>
      <c r="B98" s="71" t="s">
        <v>151</v>
      </c>
      <c r="C98" s="70">
        <v>44</v>
      </c>
      <c r="D98" s="70">
        <v>30</v>
      </c>
      <c r="E98" s="70">
        <v>4</v>
      </c>
      <c r="F98" s="59">
        <v>26</v>
      </c>
      <c r="G98" s="59">
        <v>0</v>
      </c>
      <c r="H98" s="59">
        <v>0</v>
      </c>
      <c r="I98" s="59">
        <v>22</v>
      </c>
      <c r="J98" s="59">
        <v>4</v>
      </c>
      <c r="K98" s="59">
        <v>0</v>
      </c>
      <c r="L98" s="110">
        <v>0.1</v>
      </c>
      <c r="M98" s="59">
        <v>2.6</v>
      </c>
      <c r="N98" s="59">
        <v>2.6</v>
      </c>
      <c r="O98" s="110">
        <v>0.4</v>
      </c>
      <c r="P98" s="59">
        <v>10.4</v>
      </c>
      <c r="Q98" s="59">
        <v>-11.6</v>
      </c>
      <c r="R98" s="110">
        <v>0</v>
      </c>
      <c r="S98" s="59">
        <v>0</v>
      </c>
      <c r="T98" s="59">
        <v>0</v>
      </c>
      <c r="U98" s="59">
        <v>0</v>
      </c>
      <c r="V98" s="59">
        <v>0</v>
      </c>
      <c r="W98" s="59">
        <v>0</v>
      </c>
      <c r="X98" s="393">
        <v>0</v>
      </c>
      <c r="Y98" s="452">
        <v>0</v>
      </c>
      <c r="Z98" s="452"/>
      <c r="AA98" s="397">
        <v>1</v>
      </c>
      <c r="AB98" s="452"/>
      <c r="AC98" s="457">
        <v>1</v>
      </c>
      <c r="AD98" s="400">
        <v>0</v>
      </c>
      <c r="AE98" s="454"/>
      <c r="AF98" s="454">
        <v>0</v>
      </c>
      <c r="AG98" s="70"/>
      <c r="AH98" s="444">
        <v>1</v>
      </c>
    </row>
    <row r="99" spans="1:34" s="26" customFormat="1" ht="13.2" x14ac:dyDescent="0.25">
      <c r="A99" s="70">
        <v>4</v>
      </c>
      <c r="B99" s="71" t="s">
        <v>140</v>
      </c>
      <c r="C99" s="70">
        <v>7</v>
      </c>
      <c r="D99" s="70">
        <v>7</v>
      </c>
      <c r="E99" s="70">
        <v>2</v>
      </c>
      <c r="F99" s="59">
        <v>5</v>
      </c>
      <c r="G99" s="59">
        <v>0</v>
      </c>
      <c r="H99" s="59">
        <v>0</v>
      </c>
      <c r="I99" s="59">
        <v>3</v>
      </c>
      <c r="J99" s="59">
        <v>2</v>
      </c>
      <c r="K99" s="59">
        <v>0</v>
      </c>
      <c r="L99" s="110">
        <v>0.5</v>
      </c>
      <c r="M99" s="59">
        <v>2.5</v>
      </c>
      <c r="N99" s="59">
        <v>2.5</v>
      </c>
      <c r="O99" s="110">
        <v>0.4</v>
      </c>
      <c r="P99" s="59">
        <v>2</v>
      </c>
      <c r="Q99" s="59">
        <v>-1</v>
      </c>
      <c r="R99" s="110">
        <v>0</v>
      </c>
      <c r="S99" s="59">
        <v>0</v>
      </c>
      <c r="T99" s="59">
        <v>0</v>
      </c>
      <c r="U99" s="59">
        <v>0</v>
      </c>
      <c r="V99" s="59">
        <v>0</v>
      </c>
      <c r="W99" s="59">
        <v>0</v>
      </c>
      <c r="X99" s="393">
        <v>0</v>
      </c>
      <c r="Y99" s="452">
        <v>0</v>
      </c>
      <c r="Z99" s="452"/>
      <c r="AA99" s="397">
        <v>1</v>
      </c>
      <c r="AB99" s="452"/>
      <c r="AC99" s="457">
        <v>1</v>
      </c>
      <c r="AD99" s="400">
        <v>0</v>
      </c>
      <c r="AE99" s="454"/>
      <c r="AF99" s="454">
        <v>0</v>
      </c>
      <c r="AG99" s="70"/>
      <c r="AH99" s="444">
        <v>1</v>
      </c>
    </row>
    <row r="100" spans="1:34" s="26" customFormat="1" ht="13.2" x14ac:dyDescent="0.25">
      <c r="A100" s="70">
        <v>5</v>
      </c>
      <c r="B100" s="71" t="s">
        <v>764</v>
      </c>
      <c r="C100" s="70">
        <v>4</v>
      </c>
      <c r="D100" s="70">
        <v>4</v>
      </c>
      <c r="E100" s="70">
        <v>2</v>
      </c>
      <c r="F100" s="59">
        <v>2</v>
      </c>
      <c r="G100" s="59">
        <v>0</v>
      </c>
      <c r="H100" s="59">
        <v>0</v>
      </c>
      <c r="I100" s="59">
        <v>2</v>
      </c>
      <c r="J100" s="59">
        <v>0</v>
      </c>
      <c r="K100" s="59">
        <v>0</v>
      </c>
      <c r="L100" s="110">
        <v>0.5</v>
      </c>
      <c r="M100" s="59">
        <v>1</v>
      </c>
      <c r="N100" s="59">
        <v>1</v>
      </c>
      <c r="O100" s="110">
        <v>0.4</v>
      </c>
      <c r="P100" s="59">
        <v>0.8</v>
      </c>
      <c r="Q100" s="59">
        <v>-1.2</v>
      </c>
      <c r="R100" s="110">
        <v>0</v>
      </c>
      <c r="S100" s="59">
        <v>0</v>
      </c>
      <c r="T100" s="59">
        <v>0</v>
      </c>
      <c r="U100" s="59">
        <v>0</v>
      </c>
      <c r="V100" s="59">
        <v>0</v>
      </c>
      <c r="W100" s="59">
        <v>0</v>
      </c>
      <c r="X100" s="397">
        <v>1</v>
      </c>
      <c r="Y100" s="457">
        <v>1</v>
      </c>
      <c r="Z100" s="452"/>
      <c r="AA100" s="393">
        <v>0</v>
      </c>
      <c r="AB100" s="452"/>
      <c r="AC100" s="452">
        <v>0</v>
      </c>
      <c r="AD100" s="400">
        <v>0</v>
      </c>
      <c r="AE100" s="454"/>
      <c r="AF100" s="454">
        <v>0</v>
      </c>
      <c r="AG100" s="70"/>
      <c r="AH100" s="444">
        <v>1</v>
      </c>
    </row>
    <row r="101" spans="1:34" s="26" customFormat="1" ht="13.2" x14ac:dyDescent="0.25">
      <c r="A101" s="70">
        <v>6</v>
      </c>
      <c r="B101" s="71" t="s">
        <v>749</v>
      </c>
      <c r="C101" s="70">
        <v>12</v>
      </c>
      <c r="D101" s="70">
        <v>11</v>
      </c>
      <c r="E101" s="70">
        <v>2</v>
      </c>
      <c r="F101" s="59">
        <v>9</v>
      </c>
      <c r="G101" s="59">
        <v>0</v>
      </c>
      <c r="H101" s="70">
        <v>0</v>
      </c>
      <c r="I101" s="70">
        <v>7</v>
      </c>
      <c r="J101" s="70">
        <v>2</v>
      </c>
      <c r="K101" s="59">
        <v>0</v>
      </c>
      <c r="L101" s="110">
        <v>0.5</v>
      </c>
      <c r="M101" s="59">
        <v>4.5</v>
      </c>
      <c r="N101" s="59">
        <v>4.5</v>
      </c>
      <c r="O101" s="110">
        <v>0.4</v>
      </c>
      <c r="P101" s="59">
        <v>3.6</v>
      </c>
      <c r="Q101" s="59">
        <v>-3.4</v>
      </c>
      <c r="R101" s="110">
        <v>0</v>
      </c>
      <c r="S101" s="59">
        <v>0</v>
      </c>
      <c r="T101" s="59">
        <v>0</v>
      </c>
      <c r="U101" s="59">
        <v>0</v>
      </c>
      <c r="V101" s="59">
        <v>0</v>
      </c>
      <c r="W101" s="59">
        <v>0</v>
      </c>
      <c r="X101" s="393">
        <v>0</v>
      </c>
      <c r="Y101" s="452">
        <v>0</v>
      </c>
      <c r="Z101" s="452"/>
      <c r="AA101" s="397">
        <v>1</v>
      </c>
      <c r="AB101" s="452"/>
      <c r="AC101" s="457">
        <v>1</v>
      </c>
      <c r="AD101" s="400">
        <v>0</v>
      </c>
      <c r="AE101" s="454"/>
      <c r="AF101" s="454">
        <v>0</v>
      </c>
      <c r="AG101" s="70"/>
      <c r="AH101" s="444">
        <v>1</v>
      </c>
    </row>
    <row r="102" spans="1:34" s="26" customFormat="1" ht="13.2" x14ac:dyDescent="0.25">
      <c r="A102" s="70">
        <v>7</v>
      </c>
      <c r="B102" s="71" t="s">
        <v>728</v>
      </c>
      <c r="C102" s="70">
        <v>2</v>
      </c>
      <c r="D102" s="70">
        <v>1</v>
      </c>
      <c r="E102" s="70">
        <v>0</v>
      </c>
      <c r="F102" s="59">
        <v>1</v>
      </c>
      <c r="G102" s="59">
        <v>0</v>
      </c>
      <c r="H102" s="59">
        <v>0</v>
      </c>
      <c r="I102" s="59">
        <v>1</v>
      </c>
      <c r="J102" s="59">
        <v>0</v>
      </c>
      <c r="K102" s="59">
        <v>0</v>
      </c>
      <c r="L102" s="110">
        <v>0.5</v>
      </c>
      <c r="M102" s="59">
        <v>0.5</v>
      </c>
      <c r="N102" s="59">
        <v>0.5</v>
      </c>
      <c r="O102" s="110">
        <v>0.4</v>
      </c>
      <c r="P102" s="59">
        <v>0.4</v>
      </c>
      <c r="Q102" s="59">
        <v>-0.6</v>
      </c>
      <c r="R102" s="110">
        <v>0</v>
      </c>
      <c r="S102" s="59">
        <v>0</v>
      </c>
      <c r="T102" s="59">
        <v>0</v>
      </c>
      <c r="U102" s="59">
        <v>0</v>
      </c>
      <c r="V102" s="59">
        <v>0</v>
      </c>
      <c r="W102" s="59">
        <v>0</v>
      </c>
      <c r="X102" s="393">
        <v>0</v>
      </c>
      <c r="Y102" s="452">
        <v>0</v>
      </c>
      <c r="Z102" s="452"/>
      <c r="AA102" s="393">
        <v>0</v>
      </c>
      <c r="AB102" s="452"/>
      <c r="AC102" s="452">
        <v>0</v>
      </c>
      <c r="AD102" s="400">
        <v>0</v>
      </c>
      <c r="AE102" s="454"/>
      <c r="AF102" s="454">
        <v>0</v>
      </c>
      <c r="AG102" s="70"/>
      <c r="AH102" s="444">
        <v>0</v>
      </c>
    </row>
    <row r="103" spans="1:34" s="26" customFormat="1" ht="26.4" x14ac:dyDescent="0.25">
      <c r="A103" s="70">
        <v>8</v>
      </c>
      <c r="B103" s="71" t="s">
        <v>765</v>
      </c>
      <c r="C103" s="70">
        <v>5</v>
      </c>
      <c r="D103" s="70">
        <v>3</v>
      </c>
      <c r="E103" s="70">
        <v>2</v>
      </c>
      <c r="F103" s="70">
        <v>1</v>
      </c>
      <c r="G103" s="70">
        <v>0</v>
      </c>
      <c r="H103" s="70">
        <v>0</v>
      </c>
      <c r="I103" s="70">
        <v>1</v>
      </c>
      <c r="J103" s="70">
        <v>0</v>
      </c>
      <c r="K103" s="70">
        <v>0</v>
      </c>
      <c r="L103" s="110">
        <v>0.5</v>
      </c>
      <c r="M103" s="59">
        <v>0.5</v>
      </c>
      <c r="N103" s="59">
        <v>0.5</v>
      </c>
      <c r="O103" s="110">
        <v>0.4</v>
      </c>
      <c r="P103" s="59">
        <v>0.4</v>
      </c>
      <c r="Q103" s="59">
        <v>-0.6</v>
      </c>
      <c r="R103" s="110">
        <v>0</v>
      </c>
      <c r="S103" s="59">
        <v>0</v>
      </c>
      <c r="T103" s="59">
        <v>0</v>
      </c>
      <c r="U103" s="59">
        <v>0</v>
      </c>
      <c r="V103" s="59">
        <v>0</v>
      </c>
      <c r="W103" s="59">
        <v>0</v>
      </c>
      <c r="X103" s="393">
        <v>0</v>
      </c>
      <c r="Y103" s="452">
        <v>0</v>
      </c>
      <c r="Z103" s="452"/>
      <c r="AA103" s="393">
        <v>0</v>
      </c>
      <c r="AB103" s="452"/>
      <c r="AC103" s="452">
        <v>0</v>
      </c>
      <c r="AD103" s="400">
        <v>0</v>
      </c>
      <c r="AE103" s="454"/>
      <c r="AF103" s="454">
        <v>0</v>
      </c>
      <c r="AG103" s="70"/>
      <c r="AH103" s="444">
        <v>0</v>
      </c>
    </row>
    <row r="104" spans="1:34" s="26" customFormat="1" ht="13.2" x14ac:dyDescent="0.25">
      <c r="A104" s="70">
        <v>9</v>
      </c>
      <c r="B104" s="71" t="s">
        <v>725</v>
      </c>
      <c r="C104" s="70">
        <v>6</v>
      </c>
      <c r="D104" s="70">
        <v>5</v>
      </c>
      <c r="E104" s="70">
        <v>1</v>
      </c>
      <c r="F104" s="70">
        <v>4</v>
      </c>
      <c r="G104" s="70">
        <v>0</v>
      </c>
      <c r="H104" s="70">
        <v>0</v>
      </c>
      <c r="I104" s="70">
        <v>4</v>
      </c>
      <c r="J104" s="70">
        <v>0</v>
      </c>
      <c r="K104" s="70">
        <v>0</v>
      </c>
      <c r="L104" s="110">
        <v>0.5</v>
      </c>
      <c r="M104" s="59">
        <v>2</v>
      </c>
      <c r="N104" s="59">
        <v>2</v>
      </c>
      <c r="O104" s="110">
        <v>0.4</v>
      </c>
      <c r="P104" s="59">
        <v>1.6</v>
      </c>
      <c r="Q104" s="59">
        <v>-2.4</v>
      </c>
      <c r="R104" s="110">
        <v>0</v>
      </c>
      <c r="S104" s="59">
        <v>0</v>
      </c>
      <c r="T104" s="59">
        <v>0</v>
      </c>
      <c r="U104" s="59">
        <v>0</v>
      </c>
      <c r="V104" s="59">
        <v>0</v>
      </c>
      <c r="W104" s="59">
        <v>0</v>
      </c>
      <c r="X104" s="393">
        <v>0</v>
      </c>
      <c r="Y104" s="452">
        <v>0</v>
      </c>
      <c r="Z104" s="452"/>
      <c r="AA104" s="393">
        <v>0</v>
      </c>
      <c r="AB104" s="452"/>
      <c r="AC104" s="452">
        <v>0</v>
      </c>
      <c r="AD104" s="400">
        <v>0</v>
      </c>
      <c r="AE104" s="454"/>
      <c r="AF104" s="454">
        <v>0</v>
      </c>
      <c r="AG104" s="70"/>
      <c r="AH104" s="444">
        <v>0</v>
      </c>
    </row>
    <row r="105" spans="1:34" s="26" customFormat="1" ht="13.2" x14ac:dyDescent="0.25">
      <c r="A105" s="70">
        <v>10</v>
      </c>
      <c r="B105" s="71" t="s">
        <v>733</v>
      </c>
      <c r="C105" s="70">
        <v>2</v>
      </c>
      <c r="D105" s="70">
        <v>1</v>
      </c>
      <c r="E105" s="70">
        <v>0</v>
      </c>
      <c r="F105" s="70">
        <v>1</v>
      </c>
      <c r="G105" s="70">
        <v>0</v>
      </c>
      <c r="H105" s="70">
        <v>0</v>
      </c>
      <c r="I105" s="70">
        <v>1</v>
      </c>
      <c r="J105" s="70">
        <v>0</v>
      </c>
      <c r="K105" s="70">
        <v>0</v>
      </c>
      <c r="L105" s="110">
        <v>0.5</v>
      </c>
      <c r="M105" s="59">
        <v>0.5</v>
      </c>
      <c r="N105" s="59">
        <v>0.5</v>
      </c>
      <c r="O105" s="110">
        <v>0.4</v>
      </c>
      <c r="P105" s="59">
        <v>0.4</v>
      </c>
      <c r="Q105" s="59">
        <v>-0.6</v>
      </c>
      <c r="R105" s="110">
        <v>0</v>
      </c>
      <c r="S105" s="59">
        <v>0</v>
      </c>
      <c r="T105" s="59">
        <v>0</v>
      </c>
      <c r="U105" s="59">
        <v>0</v>
      </c>
      <c r="V105" s="59">
        <v>0</v>
      </c>
      <c r="W105" s="59">
        <v>0</v>
      </c>
      <c r="X105" s="393">
        <v>0</v>
      </c>
      <c r="Y105" s="452">
        <v>0</v>
      </c>
      <c r="Z105" s="452"/>
      <c r="AA105" s="393">
        <v>0</v>
      </c>
      <c r="AB105" s="452"/>
      <c r="AC105" s="452">
        <v>0</v>
      </c>
      <c r="AD105" s="400">
        <v>0</v>
      </c>
      <c r="AE105" s="454"/>
      <c r="AF105" s="454">
        <v>0</v>
      </c>
      <c r="AG105" s="70"/>
      <c r="AH105" s="444">
        <v>0</v>
      </c>
    </row>
    <row r="106" spans="1:34" s="26" customFormat="1" ht="13.2" x14ac:dyDescent="0.25">
      <c r="A106" s="70">
        <v>11</v>
      </c>
      <c r="B106" s="71" t="s">
        <v>766</v>
      </c>
      <c r="C106" s="70">
        <v>1</v>
      </c>
      <c r="D106" s="70">
        <v>1</v>
      </c>
      <c r="E106" s="70">
        <v>0</v>
      </c>
      <c r="F106" s="70">
        <v>1</v>
      </c>
      <c r="G106" s="70">
        <v>0</v>
      </c>
      <c r="H106" s="70">
        <v>0</v>
      </c>
      <c r="I106" s="70">
        <v>0</v>
      </c>
      <c r="J106" s="70">
        <v>1</v>
      </c>
      <c r="K106" s="70">
        <v>0</v>
      </c>
      <c r="L106" s="110">
        <v>0.5</v>
      </c>
      <c r="M106" s="59">
        <v>0.5</v>
      </c>
      <c r="N106" s="59">
        <v>0.5</v>
      </c>
      <c r="O106" s="110">
        <v>0.4</v>
      </c>
      <c r="P106" s="59">
        <v>0.4</v>
      </c>
      <c r="Q106" s="59">
        <v>0.4</v>
      </c>
      <c r="R106" s="110">
        <v>0</v>
      </c>
      <c r="S106" s="59">
        <v>0</v>
      </c>
      <c r="T106" s="59">
        <v>0</v>
      </c>
      <c r="U106" s="59">
        <v>0</v>
      </c>
      <c r="V106" s="59">
        <v>0</v>
      </c>
      <c r="W106" s="59">
        <v>0</v>
      </c>
      <c r="X106" s="393">
        <v>0</v>
      </c>
      <c r="Y106" s="452">
        <v>0</v>
      </c>
      <c r="Z106" s="452"/>
      <c r="AA106" s="393">
        <v>0</v>
      </c>
      <c r="AB106" s="452"/>
      <c r="AC106" s="452">
        <v>0</v>
      </c>
      <c r="AD106" s="400">
        <v>0</v>
      </c>
      <c r="AE106" s="454"/>
      <c r="AF106" s="454">
        <v>0</v>
      </c>
      <c r="AG106" s="70"/>
      <c r="AH106" s="444">
        <v>0</v>
      </c>
    </row>
    <row r="107" spans="1:34" s="298" customFormat="1" ht="58.95" customHeight="1" x14ac:dyDescent="0.25">
      <c r="A107" s="180" t="s">
        <v>777</v>
      </c>
      <c r="B107" s="735" t="s">
        <v>965</v>
      </c>
      <c r="C107" s="736"/>
      <c r="D107" s="736"/>
      <c r="E107" s="736"/>
      <c r="F107" s="736"/>
      <c r="G107" s="736"/>
      <c r="H107" s="736"/>
      <c r="I107" s="736"/>
      <c r="J107" s="736"/>
      <c r="K107" s="736"/>
      <c r="L107" s="736"/>
      <c r="M107" s="736"/>
      <c r="N107" s="736"/>
      <c r="O107" s="736"/>
      <c r="P107" s="736"/>
      <c r="Q107" s="736"/>
      <c r="R107" s="736"/>
      <c r="S107" s="736"/>
      <c r="T107" s="736"/>
      <c r="U107" s="736"/>
      <c r="V107" s="736"/>
      <c r="W107" s="736"/>
      <c r="X107" s="736"/>
      <c r="Y107" s="736"/>
      <c r="Z107" s="736"/>
      <c r="AA107" s="736"/>
      <c r="AB107" s="736"/>
      <c r="AC107" s="736"/>
      <c r="AD107" s="736"/>
      <c r="AE107" s="736"/>
      <c r="AF107" s="736"/>
      <c r="AG107" s="737"/>
      <c r="AH107" s="444">
        <v>0</v>
      </c>
    </row>
    <row r="108" spans="1:34" s="226" customFormat="1" ht="13.2" x14ac:dyDescent="0.25">
      <c r="A108" s="8" t="s">
        <v>723</v>
      </c>
      <c r="B108" s="105" t="s">
        <v>707</v>
      </c>
      <c r="C108" s="8">
        <v>28</v>
      </c>
      <c r="D108" s="8">
        <v>28</v>
      </c>
      <c r="E108" s="8">
        <v>9</v>
      </c>
      <c r="F108" s="8">
        <v>19</v>
      </c>
      <c r="G108" s="8">
        <v>0</v>
      </c>
      <c r="H108" s="8">
        <v>0</v>
      </c>
      <c r="I108" s="8">
        <v>8</v>
      </c>
      <c r="J108" s="8">
        <v>11</v>
      </c>
      <c r="K108" s="8">
        <v>0</v>
      </c>
      <c r="L108" s="8">
        <v>0</v>
      </c>
      <c r="M108" s="8">
        <v>0</v>
      </c>
      <c r="N108" s="8">
        <v>0</v>
      </c>
      <c r="O108" s="8">
        <v>0</v>
      </c>
      <c r="P108" s="8">
        <v>8</v>
      </c>
      <c r="Q108" s="8">
        <v>0</v>
      </c>
      <c r="R108" s="8">
        <v>0</v>
      </c>
      <c r="S108" s="8">
        <v>0</v>
      </c>
      <c r="T108" s="8">
        <v>0</v>
      </c>
      <c r="U108" s="8">
        <v>0</v>
      </c>
      <c r="V108" s="8">
        <v>0</v>
      </c>
      <c r="W108" s="8">
        <v>0</v>
      </c>
      <c r="X108" s="392">
        <v>1</v>
      </c>
      <c r="Y108" s="451">
        <v>1</v>
      </c>
      <c r="Z108" s="451">
        <v>0</v>
      </c>
      <c r="AA108" s="392">
        <v>1</v>
      </c>
      <c r="AB108" s="451">
        <v>0</v>
      </c>
      <c r="AC108" s="451">
        <v>1</v>
      </c>
      <c r="AD108" s="392">
        <v>0</v>
      </c>
      <c r="AE108" s="451">
        <v>0</v>
      </c>
      <c r="AF108" s="451">
        <v>0</v>
      </c>
      <c r="AG108" s="8">
        <v>0</v>
      </c>
      <c r="AH108" s="444">
        <v>2</v>
      </c>
    </row>
    <row r="109" spans="1:34" s="226" customFormat="1" ht="13.2" x14ac:dyDescent="0.25">
      <c r="A109" s="70">
        <v>1</v>
      </c>
      <c r="B109" s="71" t="s">
        <v>367</v>
      </c>
      <c r="C109" s="70">
        <v>5</v>
      </c>
      <c r="D109" s="70">
        <v>5</v>
      </c>
      <c r="E109" s="70">
        <v>4</v>
      </c>
      <c r="F109" s="59">
        <v>1</v>
      </c>
      <c r="G109" s="60"/>
      <c r="H109" s="60"/>
      <c r="I109" s="60">
        <v>1</v>
      </c>
      <c r="J109" s="60"/>
      <c r="K109" s="60"/>
      <c r="L109" s="106"/>
      <c r="M109" s="58">
        <v>0</v>
      </c>
      <c r="N109" s="60">
        <v>0</v>
      </c>
      <c r="O109" s="72"/>
      <c r="P109" s="60">
        <v>1</v>
      </c>
      <c r="Q109" s="125">
        <v>0</v>
      </c>
      <c r="R109" s="72"/>
      <c r="S109" s="60"/>
      <c r="T109" s="60"/>
      <c r="U109" s="60"/>
      <c r="V109" s="60"/>
      <c r="W109" s="60"/>
      <c r="X109" s="393"/>
      <c r="Y109" s="452"/>
      <c r="Z109" s="452"/>
      <c r="AA109" s="393"/>
      <c r="AB109" s="452"/>
      <c r="AC109" s="452"/>
      <c r="AD109" s="395"/>
      <c r="AE109" s="453"/>
      <c r="AF109" s="453"/>
      <c r="AG109" s="73"/>
      <c r="AH109" s="444">
        <v>0</v>
      </c>
    </row>
    <row r="110" spans="1:34" s="226" customFormat="1" ht="13.2" x14ac:dyDescent="0.25">
      <c r="A110" s="70">
        <v>3</v>
      </c>
      <c r="B110" s="71" t="s">
        <v>752</v>
      </c>
      <c r="C110" s="70">
        <v>0</v>
      </c>
      <c r="D110" s="70">
        <v>0</v>
      </c>
      <c r="E110" s="70">
        <v>0</v>
      </c>
      <c r="F110" s="59">
        <v>0</v>
      </c>
      <c r="G110" s="60"/>
      <c r="H110" s="60"/>
      <c r="I110" s="60"/>
      <c r="J110" s="60"/>
      <c r="K110" s="60"/>
      <c r="L110" s="106"/>
      <c r="M110" s="58">
        <v>0</v>
      </c>
      <c r="N110" s="60">
        <v>0</v>
      </c>
      <c r="O110" s="72"/>
      <c r="P110" s="60">
        <v>0</v>
      </c>
      <c r="Q110" s="125">
        <v>0</v>
      </c>
      <c r="R110" s="60"/>
      <c r="S110" s="60"/>
      <c r="T110" s="60"/>
      <c r="U110" s="60"/>
      <c r="V110" s="60"/>
      <c r="W110" s="60"/>
      <c r="X110" s="393"/>
      <c r="Y110" s="452"/>
      <c r="Z110" s="452"/>
      <c r="AA110" s="393"/>
      <c r="AB110" s="452"/>
      <c r="AC110" s="452"/>
      <c r="AD110" s="395"/>
      <c r="AE110" s="453"/>
      <c r="AF110" s="453"/>
      <c r="AG110" s="73"/>
      <c r="AH110" s="444">
        <v>0</v>
      </c>
    </row>
    <row r="111" spans="1:34" s="226" customFormat="1" ht="13.2" x14ac:dyDescent="0.25">
      <c r="A111" s="70">
        <v>4</v>
      </c>
      <c r="B111" s="71" t="s">
        <v>140</v>
      </c>
      <c r="C111" s="70">
        <v>2</v>
      </c>
      <c r="D111" s="70">
        <v>2</v>
      </c>
      <c r="E111" s="70">
        <v>1</v>
      </c>
      <c r="F111" s="59">
        <v>1</v>
      </c>
      <c r="G111" s="59"/>
      <c r="H111" s="59"/>
      <c r="I111" s="59">
        <v>1</v>
      </c>
      <c r="J111" s="59"/>
      <c r="K111" s="59"/>
      <c r="L111" s="106"/>
      <c r="M111" s="58">
        <v>0</v>
      </c>
      <c r="N111" s="59">
        <v>0</v>
      </c>
      <c r="O111" s="72"/>
      <c r="P111" s="59">
        <v>1</v>
      </c>
      <c r="Q111" s="125">
        <v>0</v>
      </c>
      <c r="R111" s="72"/>
      <c r="S111" s="59"/>
      <c r="T111" s="60"/>
      <c r="U111" s="60"/>
      <c r="V111" s="60"/>
      <c r="W111" s="60"/>
      <c r="X111" s="393"/>
      <c r="Y111" s="452"/>
      <c r="Z111" s="452"/>
      <c r="AA111" s="393"/>
      <c r="AB111" s="452"/>
      <c r="AC111" s="452"/>
      <c r="AD111" s="395"/>
      <c r="AE111" s="453"/>
      <c r="AF111" s="453"/>
      <c r="AG111" s="73"/>
      <c r="AH111" s="444">
        <v>0</v>
      </c>
    </row>
    <row r="112" spans="1:34" s="226" customFormat="1" ht="13.2" x14ac:dyDescent="0.25">
      <c r="A112" s="70">
        <v>5</v>
      </c>
      <c r="B112" s="71" t="s">
        <v>151</v>
      </c>
      <c r="C112" s="70">
        <v>14</v>
      </c>
      <c r="D112" s="70">
        <v>14</v>
      </c>
      <c r="E112" s="70">
        <v>2</v>
      </c>
      <c r="F112" s="59">
        <v>12</v>
      </c>
      <c r="G112" s="59"/>
      <c r="H112" s="59"/>
      <c r="I112" s="59">
        <v>2</v>
      </c>
      <c r="J112" s="59">
        <v>10</v>
      </c>
      <c r="K112" s="59"/>
      <c r="L112" s="106"/>
      <c r="M112" s="58">
        <v>0</v>
      </c>
      <c r="N112" s="59">
        <v>0</v>
      </c>
      <c r="O112" s="59"/>
      <c r="P112" s="59">
        <v>2</v>
      </c>
      <c r="Q112" s="125">
        <v>0</v>
      </c>
      <c r="R112" s="60"/>
      <c r="S112" s="59"/>
      <c r="T112" s="60"/>
      <c r="U112" s="60"/>
      <c r="V112" s="60"/>
      <c r="W112" s="60"/>
      <c r="X112" s="393"/>
      <c r="Y112" s="452"/>
      <c r="Z112" s="452"/>
      <c r="AA112" s="393"/>
      <c r="AB112" s="452"/>
      <c r="AC112" s="452"/>
      <c r="AD112" s="395"/>
      <c r="AE112" s="453"/>
      <c r="AF112" s="453"/>
      <c r="AG112" s="73"/>
      <c r="AH112" s="444">
        <v>0</v>
      </c>
    </row>
    <row r="113" spans="1:34" s="226" customFormat="1" ht="13.2" x14ac:dyDescent="0.25">
      <c r="A113" s="70">
        <v>6</v>
      </c>
      <c r="B113" s="71" t="s">
        <v>737</v>
      </c>
      <c r="C113" s="70">
        <v>3</v>
      </c>
      <c r="D113" s="70">
        <v>3</v>
      </c>
      <c r="E113" s="70">
        <v>1</v>
      </c>
      <c r="F113" s="59">
        <v>2</v>
      </c>
      <c r="G113" s="59"/>
      <c r="H113" s="59"/>
      <c r="I113" s="59">
        <v>2</v>
      </c>
      <c r="J113" s="59"/>
      <c r="K113" s="59"/>
      <c r="L113" s="106"/>
      <c r="M113" s="58">
        <v>0</v>
      </c>
      <c r="N113" s="59">
        <v>0</v>
      </c>
      <c r="O113" s="59"/>
      <c r="P113" s="59">
        <v>2</v>
      </c>
      <c r="Q113" s="125">
        <v>0</v>
      </c>
      <c r="R113" s="60"/>
      <c r="S113" s="59"/>
      <c r="T113" s="60"/>
      <c r="U113" s="60"/>
      <c r="V113" s="60"/>
      <c r="W113" s="60"/>
      <c r="X113" s="393"/>
      <c r="Y113" s="452"/>
      <c r="Z113" s="452"/>
      <c r="AA113" s="393"/>
      <c r="AB113" s="452"/>
      <c r="AC113" s="452"/>
      <c r="AD113" s="395"/>
      <c r="AE113" s="453"/>
      <c r="AF113" s="453"/>
      <c r="AG113" s="73"/>
      <c r="AH113" s="444">
        <v>0</v>
      </c>
    </row>
    <row r="114" spans="1:34" s="226" customFormat="1" ht="13.2" x14ac:dyDescent="0.25">
      <c r="A114" s="70">
        <v>7</v>
      </c>
      <c r="B114" s="100" t="s">
        <v>725</v>
      </c>
      <c r="C114" s="70">
        <v>2</v>
      </c>
      <c r="D114" s="70">
        <v>2</v>
      </c>
      <c r="E114" s="117">
        <v>1</v>
      </c>
      <c r="F114" s="59">
        <v>1</v>
      </c>
      <c r="G114" s="117"/>
      <c r="H114" s="117"/>
      <c r="I114" s="117">
        <v>1</v>
      </c>
      <c r="J114" s="117"/>
      <c r="K114" s="73"/>
      <c r="L114" s="106"/>
      <c r="M114" s="58">
        <v>0</v>
      </c>
      <c r="N114" s="117">
        <v>0</v>
      </c>
      <c r="O114" s="73"/>
      <c r="P114" s="117">
        <v>1</v>
      </c>
      <c r="Q114" s="92">
        <v>0</v>
      </c>
      <c r="R114" s="73"/>
      <c r="S114" s="117"/>
      <c r="T114" s="88"/>
      <c r="U114" s="88"/>
      <c r="V114" s="92"/>
      <c r="W114" s="92"/>
      <c r="X114" s="398">
        <v>1</v>
      </c>
      <c r="Y114" s="458">
        <v>1</v>
      </c>
      <c r="Z114" s="458"/>
      <c r="AA114" s="398"/>
      <c r="AB114" s="458"/>
      <c r="AC114" s="458"/>
      <c r="AD114" s="395"/>
      <c r="AE114" s="453"/>
      <c r="AF114" s="453"/>
      <c r="AG114" s="73"/>
      <c r="AH114" s="444">
        <v>1</v>
      </c>
    </row>
    <row r="115" spans="1:34" s="226" customFormat="1" ht="13.2" x14ac:dyDescent="0.25">
      <c r="A115" s="70">
        <v>8</v>
      </c>
      <c r="B115" s="100" t="s">
        <v>766</v>
      </c>
      <c r="C115" s="70">
        <v>1</v>
      </c>
      <c r="D115" s="70">
        <v>1</v>
      </c>
      <c r="E115" s="117"/>
      <c r="F115" s="59">
        <v>1</v>
      </c>
      <c r="G115" s="117"/>
      <c r="H115" s="117"/>
      <c r="I115" s="117">
        <v>1</v>
      </c>
      <c r="J115" s="117"/>
      <c r="K115" s="73"/>
      <c r="L115" s="106"/>
      <c r="M115" s="58">
        <v>0</v>
      </c>
      <c r="N115" s="117">
        <v>0</v>
      </c>
      <c r="O115" s="73"/>
      <c r="P115" s="117">
        <v>1</v>
      </c>
      <c r="Q115" s="92">
        <v>0</v>
      </c>
      <c r="R115" s="73"/>
      <c r="S115" s="117"/>
      <c r="T115" s="88"/>
      <c r="U115" s="88"/>
      <c r="V115" s="92"/>
      <c r="W115" s="92"/>
      <c r="X115" s="398"/>
      <c r="Y115" s="458"/>
      <c r="Z115" s="458"/>
      <c r="AA115" s="398"/>
      <c r="AB115" s="458"/>
      <c r="AC115" s="458"/>
      <c r="AD115" s="395"/>
      <c r="AE115" s="453"/>
      <c r="AF115" s="453"/>
      <c r="AG115" s="73"/>
      <c r="AH115" s="444">
        <v>0</v>
      </c>
    </row>
    <row r="116" spans="1:34" s="226" customFormat="1" ht="13.2" x14ac:dyDescent="0.25">
      <c r="A116" s="70">
        <v>9</v>
      </c>
      <c r="B116" s="100" t="s">
        <v>767</v>
      </c>
      <c r="C116" s="70">
        <v>1</v>
      </c>
      <c r="D116" s="70">
        <v>1</v>
      </c>
      <c r="E116" s="117"/>
      <c r="F116" s="59">
        <v>1</v>
      </c>
      <c r="G116" s="117"/>
      <c r="H116" s="117"/>
      <c r="I116" s="117"/>
      <c r="J116" s="70">
        <v>1</v>
      </c>
      <c r="K116" s="73"/>
      <c r="L116" s="106"/>
      <c r="M116" s="58">
        <v>0</v>
      </c>
      <c r="N116" s="117">
        <v>0</v>
      </c>
      <c r="O116" s="73"/>
      <c r="P116" s="117">
        <v>0</v>
      </c>
      <c r="Q116" s="92">
        <v>0</v>
      </c>
      <c r="R116" s="73"/>
      <c r="S116" s="117"/>
      <c r="T116" s="88"/>
      <c r="U116" s="88"/>
      <c r="V116" s="92"/>
      <c r="W116" s="92"/>
      <c r="X116" s="398"/>
      <c r="Y116" s="458"/>
      <c r="Z116" s="458"/>
      <c r="AA116" s="400">
        <v>1</v>
      </c>
      <c r="AB116" s="454"/>
      <c r="AC116" s="454">
        <v>1</v>
      </c>
      <c r="AD116" s="395"/>
      <c r="AE116" s="453"/>
      <c r="AF116" s="453"/>
      <c r="AG116" s="73"/>
      <c r="AH116" s="444">
        <v>1</v>
      </c>
    </row>
    <row r="117" spans="1:34" s="298" customFormat="1" ht="52.2" customHeight="1" x14ac:dyDescent="0.25">
      <c r="A117" s="180" t="s">
        <v>780</v>
      </c>
      <c r="B117" s="735" t="s">
        <v>966</v>
      </c>
      <c r="C117" s="736"/>
      <c r="D117" s="736"/>
      <c r="E117" s="736"/>
      <c r="F117" s="736"/>
      <c r="G117" s="736"/>
      <c r="H117" s="736"/>
      <c r="I117" s="736"/>
      <c r="J117" s="736"/>
      <c r="K117" s="736"/>
      <c r="L117" s="736"/>
      <c r="M117" s="736"/>
      <c r="N117" s="736"/>
      <c r="O117" s="736"/>
      <c r="P117" s="736"/>
      <c r="Q117" s="736"/>
      <c r="R117" s="736"/>
      <c r="S117" s="736"/>
      <c r="T117" s="736"/>
      <c r="U117" s="736"/>
      <c r="V117" s="736"/>
      <c r="W117" s="736"/>
      <c r="X117" s="736"/>
      <c r="Y117" s="736"/>
      <c r="Z117" s="736"/>
      <c r="AA117" s="736"/>
      <c r="AB117" s="736"/>
      <c r="AC117" s="736"/>
      <c r="AD117" s="736"/>
      <c r="AE117" s="736"/>
      <c r="AF117" s="736"/>
      <c r="AG117" s="737"/>
      <c r="AH117" s="444">
        <v>0</v>
      </c>
    </row>
    <row r="118" spans="1:34" s="21" customFormat="1" ht="13.2" x14ac:dyDescent="0.25">
      <c r="A118" s="8" t="s">
        <v>723</v>
      </c>
      <c r="B118" s="105" t="s">
        <v>707</v>
      </c>
      <c r="C118" s="114">
        <v>300</v>
      </c>
      <c r="D118" s="114">
        <v>176</v>
      </c>
      <c r="E118" s="114">
        <v>27</v>
      </c>
      <c r="F118" s="114">
        <v>149</v>
      </c>
      <c r="G118" s="114">
        <v>0</v>
      </c>
      <c r="H118" s="114">
        <v>0</v>
      </c>
      <c r="I118" s="114">
        <v>69</v>
      </c>
      <c r="J118" s="114">
        <v>80</v>
      </c>
      <c r="K118" s="114">
        <v>0</v>
      </c>
      <c r="L118" s="114">
        <v>0</v>
      </c>
      <c r="M118" s="114">
        <v>7</v>
      </c>
      <c r="N118" s="114">
        <v>7</v>
      </c>
      <c r="O118" s="114">
        <v>0</v>
      </c>
      <c r="P118" s="114">
        <v>162</v>
      </c>
      <c r="Q118" s="114">
        <v>94</v>
      </c>
      <c r="R118" s="114">
        <v>0</v>
      </c>
      <c r="S118" s="114">
        <v>95</v>
      </c>
      <c r="T118" s="114">
        <v>21</v>
      </c>
      <c r="U118" s="114">
        <v>0</v>
      </c>
      <c r="V118" s="114">
        <v>0</v>
      </c>
      <c r="W118" s="114">
        <v>0</v>
      </c>
      <c r="X118" s="399">
        <v>2</v>
      </c>
      <c r="Y118" s="459">
        <v>2</v>
      </c>
      <c r="Z118" s="459">
        <v>0</v>
      </c>
      <c r="AA118" s="399">
        <v>25</v>
      </c>
      <c r="AB118" s="459">
        <v>0</v>
      </c>
      <c r="AC118" s="459">
        <v>25</v>
      </c>
      <c r="AD118" s="399">
        <v>0</v>
      </c>
      <c r="AE118" s="459">
        <v>0</v>
      </c>
      <c r="AF118" s="459">
        <v>0</v>
      </c>
      <c r="AG118" s="114">
        <v>0</v>
      </c>
      <c r="AH118" s="444">
        <v>27</v>
      </c>
    </row>
    <row r="119" spans="1:34" s="10" customFormat="1" ht="13.2" x14ac:dyDescent="0.25">
      <c r="A119" s="70">
        <v>1</v>
      </c>
      <c r="B119" s="71" t="s">
        <v>367</v>
      </c>
      <c r="C119" s="70">
        <v>65</v>
      </c>
      <c r="D119" s="70">
        <v>27</v>
      </c>
      <c r="E119" s="70">
        <v>14</v>
      </c>
      <c r="F119" s="59">
        <v>13</v>
      </c>
      <c r="G119" s="70">
        <v>0</v>
      </c>
      <c r="H119" s="70">
        <v>0</v>
      </c>
      <c r="I119" s="60">
        <v>12</v>
      </c>
      <c r="J119" s="60">
        <v>1</v>
      </c>
      <c r="K119" s="60">
        <v>0</v>
      </c>
      <c r="L119" s="72"/>
      <c r="M119" s="60">
        <v>5</v>
      </c>
      <c r="N119" s="60">
        <v>5</v>
      </c>
      <c r="O119" s="72"/>
      <c r="P119" s="60">
        <v>37</v>
      </c>
      <c r="Q119" s="60">
        <v>25</v>
      </c>
      <c r="R119" s="72"/>
      <c r="S119" s="60">
        <v>0</v>
      </c>
      <c r="T119" s="60">
        <v>0</v>
      </c>
      <c r="U119" s="60"/>
      <c r="V119" s="60"/>
      <c r="W119" s="60"/>
      <c r="X119" s="399">
        <v>1</v>
      </c>
      <c r="Y119" s="452">
        <v>1</v>
      </c>
      <c r="Z119" s="452">
        <v>0</v>
      </c>
      <c r="AA119" s="393">
        <v>0</v>
      </c>
      <c r="AB119" s="452">
        <v>0</v>
      </c>
      <c r="AC119" s="452">
        <v>0</v>
      </c>
      <c r="AD119" s="403"/>
      <c r="AE119" s="460"/>
      <c r="AF119" s="460"/>
      <c r="AG119" s="93"/>
      <c r="AH119" s="444">
        <v>1</v>
      </c>
    </row>
    <row r="120" spans="1:34" s="10" customFormat="1" ht="13.2" x14ac:dyDescent="0.25">
      <c r="A120" s="70">
        <v>2</v>
      </c>
      <c r="B120" s="71" t="s">
        <v>140</v>
      </c>
      <c r="C120" s="70">
        <v>21</v>
      </c>
      <c r="D120" s="70">
        <v>11</v>
      </c>
      <c r="E120" s="70">
        <v>2</v>
      </c>
      <c r="F120" s="59">
        <v>9</v>
      </c>
      <c r="G120" s="70">
        <v>0</v>
      </c>
      <c r="H120" s="70">
        <v>0</v>
      </c>
      <c r="I120" s="59">
        <v>1</v>
      </c>
      <c r="J120" s="59">
        <v>8</v>
      </c>
      <c r="K120" s="59"/>
      <c r="L120" s="59"/>
      <c r="M120" s="59">
        <v>0</v>
      </c>
      <c r="N120" s="59">
        <v>0</v>
      </c>
      <c r="O120" s="72"/>
      <c r="P120" s="59">
        <v>5</v>
      </c>
      <c r="Q120" s="60">
        <v>4</v>
      </c>
      <c r="R120" s="72"/>
      <c r="S120" s="59">
        <v>14</v>
      </c>
      <c r="T120" s="60">
        <v>11</v>
      </c>
      <c r="U120" s="60"/>
      <c r="V120" s="60"/>
      <c r="W120" s="60"/>
      <c r="X120" s="399">
        <v>1</v>
      </c>
      <c r="Y120" s="452">
        <v>1</v>
      </c>
      <c r="Z120" s="452">
        <v>0</v>
      </c>
      <c r="AA120" s="393">
        <v>1</v>
      </c>
      <c r="AB120" s="452">
        <v>0</v>
      </c>
      <c r="AC120" s="452">
        <v>1</v>
      </c>
      <c r="AD120" s="403"/>
      <c r="AE120" s="460"/>
      <c r="AF120" s="460"/>
      <c r="AG120" s="93"/>
      <c r="AH120" s="444">
        <v>2</v>
      </c>
    </row>
    <row r="121" spans="1:34" s="10" customFormat="1" ht="13.2" x14ac:dyDescent="0.25">
      <c r="A121" s="70">
        <v>3</v>
      </c>
      <c r="B121" s="71" t="s">
        <v>151</v>
      </c>
      <c r="C121" s="70">
        <v>151</v>
      </c>
      <c r="D121" s="70">
        <v>111</v>
      </c>
      <c r="E121" s="70">
        <v>7</v>
      </c>
      <c r="F121" s="59">
        <v>104</v>
      </c>
      <c r="G121" s="70">
        <v>0</v>
      </c>
      <c r="H121" s="70">
        <v>0</v>
      </c>
      <c r="I121" s="59">
        <v>42</v>
      </c>
      <c r="J121" s="59">
        <v>62</v>
      </c>
      <c r="K121" s="59"/>
      <c r="L121" s="59"/>
      <c r="M121" s="59">
        <v>0</v>
      </c>
      <c r="N121" s="59">
        <v>0</v>
      </c>
      <c r="O121" s="59"/>
      <c r="P121" s="59">
        <v>81</v>
      </c>
      <c r="Q121" s="60">
        <v>39</v>
      </c>
      <c r="R121" s="60"/>
      <c r="S121" s="59">
        <v>62</v>
      </c>
      <c r="T121" s="60">
        <v>0</v>
      </c>
      <c r="U121" s="60"/>
      <c r="V121" s="60"/>
      <c r="W121" s="60"/>
      <c r="X121" s="393"/>
      <c r="Y121" s="452">
        <v>0</v>
      </c>
      <c r="Z121" s="452">
        <v>0</v>
      </c>
      <c r="AA121" s="393">
        <v>23</v>
      </c>
      <c r="AB121" s="452">
        <v>0</v>
      </c>
      <c r="AC121" s="452">
        <v>23</v>
      </c>
      <c r="AD121" s="403"/>
      <c r="AE121" s="460"/>
      <c r="AF121" s="460"/>
      <c r="AG121" s="93"/>
      <c r="AH121" s="444">
        <v>23</v>
      </c>
    </row>
    <row r="122" spans="1:34" s="10" customFormat="1" ht="13.2" x14ac:dyDescent="0.25">
      <c r="A122" s="70">
        <v>4</v>
      </c>
      <c r="B122" s="71" t="s">
        <v>749</v>
      </c>
      <c r="C122" s="70">
        <v>9</v>
      </c>
      <c r="D122" s="70">
        <v>6</v>
      </c>
      <c r="E122" s="70">
        <v>0</v>
      </c>
      <c r="F122" s="70">
        <v>6</v>
      </c>
      <c r="G122" s="70">
        <v>0</v>
      </c>
      <c r="H122" s="70">
        <v>0</v>
      </c>
      <c r="I122" s="70">
        <v>2</v>
      </c>
      <c r="J122" s="70">
        <v>4</v>
      </c>
      <c r="K122" s="70"/>
      <c r="L122" s="70"/>
      <c r="M122" s="70">
        <v>0</v>
      </c>
      <c r="N122" s="70">
        <v>0</v>
      </c>
      <c r="O122" s="70"/>
      <c r="P122" s="70">
        <v>5</v>
      </c>
      <c r="Q122" s="77">
        <v>3</v>
      </c>
      <c r="R122" s="70"/>
      <c r="S122" s="70">
        <v>4</v>
      </c>
      <c r="T122" s="77">
        <v>0</v>
      </c>
      <c r="U122" s="77"/>
      <c r="V122" s="77"/>
      <c r="W122" s="77"/>
      <c r="X122" s="400"/>
      <c r="Y122" s="454"/>
      <c r="Z122" s="454"/>
      <c r="AA122" s="393">
        <v>1</v>
      </c>
      <c r="AB122" s="454"/>
      <c r="AC122" s="454">
        <v>1</v>
      </c>
      <c r="AD122" s="403"/>
      <c r="AE122" s="460"/>
      <c r="AF122" s="460"/>
      <c r="AG122" s="93"/>
      <c r="AH122" s="444">
        <v>1</v>
      </c>
    </row>
    <row r="123" spans="1:34" s="10" customFormat="1" ht="13.2" x14ac:dyDescent="0.25">
      <c r="A123" s="70">
        <v>5</v>
      </c>
      <c r="B123" s="71" t="s">
        <v>739</v>
      </c>
      <c r="C123" s="70">
        <v>9</v>
      </c>
      <c r="D123" s="70">
        <v>4</v>
      </c>
      <c r="E123" s="70"/>
      <c r="F123" s="70">
        <v>4</v>
      </c>
      <c r="G123" s="70">
        <v>0</v>
      </c>
      <c r="H123" s="70">
        <v>0</v>
      </c>
      <c r="I123" s="70">
        <v>0</v>
      </c>
      <c r="J123" s="70">
        <v>4</v>
      </c>
      <c r="K123" s="70"/>
      <c r="L123" s="70"/>
      <c r="M123" s="70">
        <v>0</v>
      </c>
      <c r="N123" s="70">
        <v>0</v>
      </c>
      <c r="O123" s="70"/>
      <c r="P123" s="70">
        <v>3</v>
      </c>
      <c r="Q123" s="77">
        <v>3</v>
      </c>
      <c r="R123" s="70"/>
      <c r="S123" s="70">
        <v>6</v>
      </c>
      <c r="T123" s="77">
        <v>2</v>
      </c>
      <c r="U123" s="77"/>
      <c r="V123" s="77"/>
      <c r="W123" s="77"/>
      <c r="X123" s="400"/>
      <c r="Y123" s="454"/>
      <c r="Z123" s="454"/>
      <c r="AA123" s="393"/>
      <c r="AB123" s="454"/>
      <c r="AC123" s="454"/>
      <c r="AD123" s="403"/>
      <c r="AE123" s="460"/>
      <c r="AF123" s="460"/>
      <c r="AG123" s="93"/>
      <c r="AH123" s="444">
        <v>0</v>
      </c>
    </row>
    <row r="124" spans="1:34" s="10" customFormat="1" ht="13.2" x14ac:dyDescent="0.25">
      <c r="A124" s="70">
        <v>6</v>
      </c>
      <c r="B124" s="71" t="s">
        <v>725</v>
      </c>
      <c r="C124" s="70">
        <v>28</v>
      </c>
      <c r="D124" s="70">
        <v>12</v>
      </c>
      <c r="E124" s="70">
        <v>3</v>
      </c>
      <c r="F124" s="70">
        <v>9</v>
      </c>
      <c r="G124" s="70">
        <v>0</v>
      </c>
      <c r="H124" s="70">
        <v>0</v>
      </c>
      <c r="I124" s="70">
        <v>9</v>
      </c>
      <c r="J124" s="70">
        <v>0</v>
      </c>
      <c r="K124" s="70"/>
      <c r="L124" s="70"/>
      <c r="M124" s="70">
        <v>1</v>
      </c>
      <c r="N124" s="70">
        <v>1</v>
      </c>
      <c r="O124" s="70"/>
      <c r="P124" s="70">
        <v>19</v>
      </c>
      <c r="Q124" s="77">
        <v>10</v>
      </c>
      <c r="R124" s="70"/>
      <c r="S124" s="70">
        <v>5</v>
      </c>
      <c r="T124" s="77">
        <v>5</v>
      </c>
      <c r="U124" s="77"/>
      <c r="V124" s="77"/>
      <c r="W124" s="77"/>
      <c r="X124" s="400"/>
      <c r="Y124" s="454"/>
      <c r="Z124" s="454"/>
      <c r="AA124" s="400"/>
      <c r="AB124" s="454"/>
      <c r="AC124" s="454"/>
      <c r="AD124" s="403"/>
      <c r="AE124" s="460"/>
      <c r="AF124" s="460"/>
      <c r="AG124" s="93"/>
      <c r="AH124" s="444">
        <v>0</v>
      </c>
    </row>
    <row r="125" spans="1:34" s="10" customFormat="1" ht="13.2" x14ac:dyDescent="0.25">
      <c r="A125" s="70">
        <v>7</v>
      </c>
      <c r="B125" s="71" t="s">
        <v>726</v>
      </c>
      <c r="C125" s="70">
        <v>9</v>
      </c>
      <c r="D125" s="70">
        <v>1</v>
      </c>
      <c r="E125" s="70">
        <v>1</v>
      </c>
      <c r="F125" s="70">
        <v>0</v>
      </c>
      <c r="G125" s="70">
        <v>0</v>
      </c>
      <c r="H125" s="70">
        <v>0</v>
      </c>
      <c r="I125" s="70">
        <v>0</v>
      </c>
      <c r="J125" s="70">
        <v>0</v>
      </c>
      <c r="K125" s="70"/>
      <c r="L125" s="70"/>
      <c r="M125" s="70">
        <v>1</v>
      </c>
      <c r="N125" s="70">
        <v>1</v>
      </c>
      <c r="O125" s="70"/>
      <c r="P125" s="70">
        <v>7</v>
      </c>
      <c r="Q125" s="77">
        <v>7</v>
      </c>
      <c r="R125" s="70"/>
      <c r="S125" s="70">
        <v>1</v>
      </c>
      <c r="T125" s="77">
        <v>1</v>
      </c>
      <c r="U125" s="77"/>
      <c r="V125" s="77"/>
      <c r="W125" s="77"/>
      <c r="X125" s="400"/>
      <c r="Y125" s="454"/>
      <c r="Z125" s="454"/>
      <c r="AA125" s="400"/>
      <c r="AB125" s="454"/>
      <c r="AC125" s="454"/>
      <c r="AD125" s="403"/>
      <c r="AE125" s="460"/>
      <c r="AF125" s="460"/>
      <c r="AG125" s="93"/>
      <c r="AH125" s="444">
        <v>0</v>
      </c>
    </row>
    <row r="126" spans="1:34" s="10" customFormat="1" ht="26.4" x14ac:dyDescent="0.25">
      <c r="A126" s="70">
        <v>8</v>
      </c>
      <c r="B126" s="71" t="s">
        <v>768</v>
      </c>
      <c r="C126" s="70">
        <v>3</v>
      </c>
      <c r="D126" s="70">
        <v>2</v>
      </c>
      <c r="E126" s="70">
        <v>0</v>
      </c>
      <c r="F126" s="70">
        <v>2</v>
      </c>
      <c r="G126" s="70">
        <v>0</v>
      </c>
      <c r="H126" s="70">
        <v>0</v>
      </c>
      <c r="I126" s="70">
        <v>2</v>
      </c>
      <c r="J126" s="70">
        <v>0</v>
      </c>
      <c r="K126" s="70">
        <v>0</v>
      </c>
      <c r="L126" s="70"/>
      <c r="M126" s="70">
        <v>0</v>
      </c>
      <c r="N126" s="70">
        <v>0</v>
      </c>
      <c r="O126" s="70"/>
      <c r="P126" s="70">
        <v>3</v>
      </c>
      <c r="Q126" s="77">
        <v>1</v>
      </c>
      <c r="R126" s="70"/>
      <c r="S126" s="70">
        <v>0</v>
      </c>
      <c r="T126" s="77">
        <v>0</v>
      </c>
      <c r="U126" s="77"/>
      <c r="V126" s="77"/>
      <c r="W126" s="77"/>
      <c r="X126" s="400"/>
      <c r="Y126" s="454"/>
      <c r="Z126" s="454"/>
      <c r="AA126" s="400"/>
      <c r="AB126" s="454"/>
      <c r="AC126" s="454"/>
      <c r="AD126" s="403"/>
      <c r="AE126" s="460"/>
      <c r="AF126" s="460"/>
      <c r="AG126" s="93"/>
      <c r="AH126" s="444">
        <v>0</v>
      </c>
    </row>
    <row r="127" spans="1:34" s="10" customFormat="1" ht="13.2" x14ac:dyDescent="0.25">
      <c r="A127" s="70">
        <v>9</v>
      </c>
      <c r="B127" s="71" t="s">
        <v>766</v>
      </c>
      <c r="C127" s="70">
        <v>2</v>
      </c>
      <c r="D127" s="70">
        <v>1</v>
      </c>
      <c r="E127" s="70">
        <v>0</v>
      </c>
      <c r="F127" s="70">
        <v>1</v>
      </c>
      <c r="G127" s="70">
        <v>0</v>
      </c>
      <c r="H127" s="70">
        <v>0</v>
      </c>
      <c r="I127" s="70">
        <v>0</v>
      </c>
      <c r="J127" s="70">
        <v>1</v>
      </c>
      <c r="K127" s="70">
        <v>0</v>
      </c>
      <c r="L127" s="70"/>
      <c r="M127" s="70">
        <v>0</v>
      </c>
      <c r="N127" s="70">
        <v>0</v>
      </c>
      <c r="O127" s="70"/>
      <c r="P127" s="70">
        <v>1</v>
      </c>
      <c r="Q127" s="77">
        <v>1</v>
      </c>
      <c r="R127" s="70"/>
      <c r="S127" s="70">
        <v>1</v>
      </c>
      <c r="T127" s="77">
        <v>0</v>
      </c>
      <c r="U127" s="77"/>
      <c r="V127" s="77"/>
      <c r="W127" s="77"/>
      <c r="X127" s="400"/>
      <c r="Y127" s="454"/>
      <c r="Z127" s="454"/>
      <c r="AA127" s="400"/>
      <c r="AB127" s="454"/>
      <c r="AC127" s="454"/>
      <c r="AD127" s="403"/>
      <c r="AE127" s="460"/>
      <c r="AF127" s="460"/>
      <c r="AG127" s="93"/>
      <c r="AH127" s="444">
        <v>0</v>
      </c>
    </row>
    <row r="128" spans="1:34" s="10" customFormat="1" ht="13.2" x14ac:dyDescent="0.25">
      <c r="A128" s="70">
        <v>10</v>
      </c>
      <c r="B128" s="71" t="s">
        <v>769</v>
      </c>
      <c r="C128" s="70">
        <v>1</v>
      </c>
      <c r="D128" s="70">
        <v>0</v>
      </c>
      <c r="E128" s="70">
        <v>0</v>
      </c>
      <c r="F128" s="70">
        <v>0</v>
      </c>
      <c r="G128" s="70">
        <v>0</v>
      </c>
      <c r="H128" s="70">
        <v>0</v>
      </c>
      <c r="I128" s="70">
        <v>0</v>
      </c>
      <c r="J128" s="70">
        <v>0</v>
      </c>
      <c r="K128" s="70"/>
      <c r="L128" s="70"/>
      <c r="M128" s="70">
        <v>0</v>
      </c>
      <c r="N128" s="70">
        <v>0</v>
      </c>
      <c r="O128" s="70"/>
      <c r="P128" s="70">
        <v>0</v>
      </c>
      <c r="Q128" s="77">
        <v>0</v>
      </c>
      <c r="R128" s="70"/>
      <c r="S128" s="70">
        <v>1</v>
      </c>
      <c r="T128" s="77">
        <v>1</v>
      </c>
      <c r="U128" s="77"/>
      <c r="V128" s="77"/>
      <c r="W128" s="77"/>
      <c r="X128" s="400"/>
      <c r="Y128" s="454"/>
      <c r="Z128" s="454"/>
      <c r="AA128" s="400"/>
      <c r="AB128" s="454"/>
      <c r="AC128" s="454"/>
      <c r="AD128" s="403"/>
      <c r="AE128" s="460"/>
      <c r="AF128" s="460"/>
      <c r="AG128" s="93"/>
      <c r="AH128" s="444">
        <v>0</v>
      </c>
    </row>
    <row r="129" spans="1:34" s="10" customFormat="1" ht="13.2" x14ac:dyDescent="0.25">
      <c r="A129" s="70">
        <v>11</v>
      </c>
      <c r="B129" s="71" t="s">
        <v>751</v>
      </c>
      <c r="C129" s="70">
        <v>2</v>
      </c>
      <c r="D129" s="70">
        <v>1</v>
      </c>
      <c r="E129" s="70">
        <v>0</v>
      </c>
      <c r="F129" s="70">
        <v>1</v>
      </c>
      <c r="G129" s="70">
        <v>0</v>
      </c>
      <c r="H129" s="70">
        <v>0</v>
      </c>
      <c r="I129" s="70">
        <v>1</v>
      </c>
      <c r="J129" s="70">
        <v>0</v>
      </c>
      <c r="K129" s="70"/>
      <c r="L129" s="70"/>
      <c r="M129" s="70">
        <v>0</v>
      </c>
      <c r="N129" s="70">
        <v>0</v>
      </c>
      <c r="O129" s="70"/>
      <c r="P129" s="70">
        <v>1</v>
      </c>
      <c r="Q129" s="77">
        <v>1</v>
      </c>
      <c r="R129" s="70"/>
      <c r="S129" s="70">
        <v>1</v>
      </c>
      <c r="T129" s="77">
        <v>1</v>
      </c>
      <c r="U129" s="77"/>
      <c r="V129" s="77"/>
      <c r="W129" s="77"/>
      <c r="X129" s="400"/>
      <c r="Y129" s="454"/>
      <c r="Z129" s="454"/>
      <c r="AA129" s="400"/>
      <c r="AB129" s="454"/>
      <c r="AC129" s="454"/>
      <c r="AD129" s="403"/>
      <c r="AE129" s="460"/>
      <c r="AF129" s="460"/>
      <c r="AG129" s="93"/>
      <c r="AH129" s="444">
        <v>0</v>
      </c>
    </row>
    <row r="130" spans="1:34" s="13" customFormat="1" ht="31.2" customHeight="1" x14ac:dyDescent="0.25">
      <c r="A130" s="120" t="s">
        <v>781</v>
      </c>
      <c r="B130" s="143" t="s">
        <v>782</v>
      </c>
      <c r="C130" s="119"/>
      <c r="D130" s="284"/>
      <c r="E130" s="284"/>
      <c r="F130" s="284"/>
      <c r="G130" s="284"/>
      <c r="H130" s="284"/>
      <c r="I130" s="284"/>
      <c r="J130" s="284"/>
      <c r="K130" s="284"/>
      <c r="L130" s="284"/>
      <c r="M130" s="284"/>
      <c r="N130" s="284"/>
      <c r="O130" s="284"/>
      <c r="P130" s="284"/>
      <c r="Q130" s="284"/>
      <c r="R130" s="284"/>
      <c r="S130" s="284"/>
      <c r="T130" s="284"/>
      <c r="U130" s="284"/>
      <c r="V130" s="284"/>
      <c r="W130" s="284"/>
      <c r="X130" s="401"/>
      <c r="Y130" s="461"/>
      <c r="Z130" s="461"/>
      <c r="AA130" s="401"/>
      <c r="AB130" s="461"/>
      <c r="AC130" s="461"/>
      <c r="AD130" s="401"/>
      <c r="AE130" s="461"/>
      <c r="AF130" s="461"/>
      <c r="AG130" s="284"/>
      <c r="AH130" s="444">
        <v>0</v>
      </c>
    </row>
    <row r="131" spans="1:34" s="239" customFormat="1" ht="54.6" customHeight="1" x14ac:dyDescent="0.25">
      <c r="A131" s="296">
        <v>1</v>
      </c>
      <c r="B131" s="735" t="s">
        <v>967</v>
      </c>
      <c r="C131" s="736"/>
      <c r="D131" s="736"/>
      <c r="E131" s="736"/>
      <c r="F131" s="736"/>
      <c r="G131" s="736"/>
      <c r="H131" s="736"/>
      <c r="I131" s="736"/>
      <c r="J131" s="736"/>
      <c r="K131" s="736"/>
      <c r="L131" s="736"/>
      <c r="M131" s="736"/>
      <c r="N131" s="736"/>
      <c r="O131" s="736"/>
      <c r="P131" s="736"/>
      <c r="Q131" s="736"/>
      <c r="R131" s="736"/>
      <c r="S131" s="736"/>
      <c r="T131" s="736"/>
      <c r="U131" s="736"/>
      <c r="V131" s="736"/>
      <c r="W131" s="736"/>
      <c r="X131" s="736"/>
      <c r="Y131" s="736"/>
      <c r="Z131" s="736"/>
      <c r="AA131" s="736"/>
      <c r="AB131" s="736"/>
      <c r="AC131" s="736"/>
      <c r="AD131" s="736"/>
      <c r="AE131" s="736"/>
      <c r="AF131" s="736"/>
      <c r="AG131" s="737"/>
      <c r="AH131" s="444">
        <v>0</v>
      </c>
    </row>
    <row r="132" spans="1:34" s="86" customFormat="1" ht="13.2" x14ac:dyDescent="0.25">
      <c r="A132" s="83"/>
      <c r="B132" s="84" t="s">
        <v>707</v>
      </c>
      <c r="C132" s="83">
        <v>65</v>
      </c>
      <c r="D132" s="68">
        <v>47</v>
      </c>
      <c r="E132" s="68">
        <v>16</v>
      </c>
      <c r="F132" s="68">
        <v>31</v>
      </c>
      <c r="G132" s="68">
        <v>0</v>
      </c>
      <c r="H132" s="68">
        <v>1</v>
      </c>
      <c r="I132" s="68">
        <v>20</v>
      </c>
      <c r="J132" s="68">
        <v>10</v>
      </c>
      <c r="K132" s="68">
        <v>0</v>
      </c>
      <c r="L132" s="72">
        <v>0.5</v>
      </c>
      <c r="M132" s="68">
        <v>17</v>
      </c>
      <c r="N132" s="68">
        <v>16</v>
      </c>
      <c r="O132" s="124">
        <v>0.25</v>
      </c>
      <c r="P132" s="68">
        <v>8</v>
      </c>
      <c r="Q132" s="68">
        <v>-12</v>
      </c>
      <c r="R132" s="72">
        <v>0.15</v>
      </c>
      <c r="S132" s="68">
        <v>5</v>
      </c>
      <c r="T132" s="68">
        <v>-5</v>
      </c>
      <c r="U132" s="68">
        <v>0</v>
      </c>
      <c r="V132" s="68">
        <v>0</v>
      </c>
      <c r="W132" s="68">
        <v>0</v>
      </c>
      <c r="X132" s="391">
        <v>4</v>
      </c>
      <c r="Y132" s="450">
        <v>4</v>
      </c>
      <c r="Z132" s="450">
        <v>0</v>
      </c>
      <c r="AA132" s="391">
        <v>3</v>
      </c>
      <c r="AB132" s="450">
        <v>1</v>
      </c>
      <c r="AC132" s="450">
        <v>2</v>
      </c>
      <c r="AD132" s="391">
        <v>0</v>
      </c>
      <c r="AE132" s="450">
        <v>0</v>
      </c>
      <c r="AF132" s="450">
        <v>0</v>
      </c>
      <c r="AG132" s="85"/>
      <c r="AH132" s="444">
        <v>14</v>
      </c>
    </row>
    <row r="133" spans="1:34" s="10" customFormat="1" ht="13.2" x14ac:dyDescent="0.25">
      <c r="A133" s="70">
        <v>1</v>
      </c>
      <c r="B133" s="71" t="s">
        <v>140</v>
      </c>
      <c r="C133" s="70"/>
      <c r="D133" s="70">
        <v>38</v>
      </c>
      <c r="E133" s="70">
        <v>11</v>
      </c>
      <c r="F133" s="70">
        <v>27</v>
      </c>
      <c r="G133" s="70">
        <v>0</v>
      </c>
      <c r="H133" s="70">
        <v>1</v>
      </c>
      <c r="I133" s="70">
        <v>16</v>
      </c>
      <c r="J133" s="70">
        <v>10</v>
      </c>
      <c r="K133" s="70">
        <v>0</v>
      </c>
      <c r="L133" s="110">
        <v>0.5</v>
      </c>
      <c r="M133" s="59">
        <v>14</v>
      </c>
      <c r="N133" s="59">
        <v>13</v>
      </c>
      <c r="O133" s="110">
        <v>0.25</v>
      </c>
      <c r="P133" s="59">
        <v>7</v>
      </c>
      <c r="Q133" s="59">
        <v>-9</v>
      </c>
      <c r="R133" s="110">
        <v>0.15</v>
      </c>
      <c r="S133" s="59">
        <v>4</v>
      </c>
      <c r="T133" s="59">
        <v>-6</v>
      </c>
      <c r="U133" s="59">
        <v>0</v>
      </c>
      <c r="V133" s="59">
        <v>0</v>
      </c>
      <c r="W133" s="59">
        <v>0</v>
      </c>
      <c r="X133" s="391">
        <v>3</v>
      </c>
      <c r="Y133" s="452">
        <v>3</v>
      </c>
      <c r="Z133" s="452">
        <v>0</v>
      </c>
      <c r="AA133" s="393">
        <v>3</v>
      </c>
      <c r="AB133" s="454">
        <v>1</v>
      </c>
      <c r="AC133" s="454">
        <v>2</v>
      </c>
      <c r="AD133" s="393">
        <v>0</v>
      </c>
      <c r="AE133" s="452">
        <v>0</v>
      </c>
      <c r="AF133" s="452">
        <v>0</v>
      </c>
      <c r="AG133" s="73"/>
      <c r="AH133" s="444">
        <v>14</v>
      </c>
    </row>
    <row r="134" spans="1:34" s="10" customFormat="1" ht="13.2" x14ac:dyDescent="0.25">
      <c r="A134" s="70">
        <v>2</v>
      </c>
      <c r="B134" s="71" t="s">
        <v>749</v>
      </c>
      <c r="C134" s="70"/>
      <c r="D134" s="70">
        <v>0</v>
      </c>
      <c r="E134" s="70">
        <v>0</v>
      </c>
      <c r="F134" s="70">
        <v>0</v>
      </c>
      <c r="G134" s="70">
        <v>0</v>
      </c>
      <c r="H134" s="70">
        <v>0</v>
      </c>
      <c r="I134" s="70">
        <v>0</v>
      </c>
      <c r="J134" s="70">
        <v>0</v>
      </c>
      <c r="K134" s="70">
        <v>0</v>
      </c>
      <c r="L134" s="110">
        <v>0.5</v>
      </c>
      <c r="M134" s="70">
        <v>0</v>
      </c>
      <c r="N134" s="70">
        <v>0</v>
      </c>
      <c r="O134" s="110">
        <v>0.25</v>
      </c>
      <c r="P134" s="70">
        <v>0</v>
      </c>
      <c r="Q134" s="70">
        <v>0</v>
      </c>
      <c r="R134" s="110">
        <v>0.15</v>
      </c>
      <c r="S134" s="70">
        <v>0</v>
      </c>
      <c r="T134" s="70">
        <v>0</v>
      </c>
      <c r="U134" s="70">
        <v>0</v>
      </c>
      <c r="V134" s="70">
        <v>0</v>
      </c>
      <c r="W134" s="70">
        <v>0</v>
      </c>
      <c r="X134" s="400">
        <v>0</v>
      </c>
      <c r="Y134" s="454">
        <v>0</v>
      </c>
      <c r="Z134" s="454">
        <v>0</v>
      </c>
      <c r="AA134" s="400">
        <v>0</v>
      </c>
      <c r="AB134" s="454">
        <v>0</v>
      </c>
      <c r="AC134" s="454">
        <v>0</v>
      </c>
      <c r="AD134" s="400">
        <v>0</v>
      </c>
      <c r="AE134" s="454">
        <v>0</v>
      </c>
      <c r="AF134" s="454">
        <v>0</v>
      </c>
      <c r="AG134" s="73"/>
      <c r="AH134" s="444">
        <v>0</v>
      </c>
    </row>
    <row r="135" spans="1:34" s="10" customFormat="1" ht="13.2" x14ac:dyDescent="0.25">
      <c r="A135" s="70">
        <v>3</v>
      </c>
      <c r="B135" s="71" t="s">
        <v>728</v>
      </c>
      <c r="C135" s="70"/>
      <c r="D135" s="70">
        <v>3</v>
      </c>
      <c r="E135" s="70">
        <v>2</v>
      </c>
      <c r="F135" s="70">
        <v>1</v>
      </c>
      <c r="G135" s="70">
        <v>0</v>
      </c>
      <c r="H135" s="70">
        <v>0</v>
      </c>
      <c r="I135" s="70">
        <v>1</v>
      </c>
      <c r="J135" s="70">
        <v>0</v>
      </c>
      <c r="K135" s="70">
        <v>0</v>
      </c>
      <c r="L135" s="110">
        <v>0.5</v>
      </c>
      <c r="M135" s="59">
        <v>1</v>
      </c>
      <c r="N135" s="59">
        <v>1</v>
      </c>
      <c r="O135" s="110">
        <v>0.25</v>
      </c>
      <c r="P135" s="59">
        <v>0</v>
      </c>
      <c r="Q135" s="59">
        <v>-1</v>
      </c>
      <c r="R135" s="110">
        <v>0.15</v>
      </c>
      <c r="S135" s="59">
        <v>0</v>
      </c>
      <c r="T135" s="59">
        <v>0</v>
      </c>
      <c r="U135" s="59">
        <v>0</v>
      </c>
      <c r="V135" s="59">
        <v>0</v>
      </c>
      <c r="W135" s="59">
        <v>0</v>
      </c>
      <c r="X135" s="391">
        <v>0</v>
      </c>
      <c r="Y135" s="454">
        <v>0</v>
      </c>
      <c r="Z135" s="454">
        <v>0</v>
      </c>
      <c r="AA135" s="393">
        <v>0</v>
      </c>
      <c r="AB135" s="454">
        <v>0</v>
      </c>
      <c r="AC135" s="454">
        <v>0</v>
      </c>
      <c r="AD135" s="393">
        <v>0</v>
      </c>
      <c r="AE135" s="452">
        <v>0</v>
      </c>
      <c r="AF135" s="452">
        <v>0</v>
      </c>
      <c r="AG135" s="73"/>
      <c r="AH135" s="444">
        <v>14</v>
      </c>
    </row>
    <row r="136" spans="1:34" s="10" customFormat="1" ht="13.2" x14ac:dyDescent="0.25">
      <c r="A136" s="70">
        <v>4</v>
      </c>
      <c r="B136" s="71" t="s">
        <v>725</v>
      </c>
      <c r="C136" s="70"/>
      <c r="D136" s="70">
        <v>2</v>
      </c>
      <c r="E136" s="70">
        <v>1</v>
      </c>
      <c r="F136" s="70">
        <v>1</v>
      </c>
      <c r="G136" s="70">
        <v>0</v>
      </c>
      <c r="H136" s="70">
        <v>0</v>
      </c>
      <c r="I136" s="70">
        <v>1</v>
      </c>
      <c r="J136" s="70">
        <v>0</v>
      </c>
      <c r="K136" s="70">
        <v>0</v>
      </c>
      <c r="L136" s="110">
        <v>0.5</v>
      </c>
      <c r="M136" s="59">
        <v>1</v>
      </c>
      <c r="N136" s="59">
        <v>1</v>
      </c>
      <c r="O136" s="110">
        <v>0.25</v>
      </c>
      <c r="P136" s="59">
        <v>0</v>
      </c>
      <c r="Q136" s="59">
        <v>-1</v>
      </c>
      <c r="R136" s="110">
        <v>0.15</v>
      </c>
      <c r="S136" s="59">
        <v>0</v>
      </c>
      <c r="T136" s="59">
        <v>0</v>
      </c>
      <c r="U136" s="59">
        <v>0</v>
      </c>
      <c r="V136" s="59">
        <v>0</v>
      </c>
      <c r="W136" s="59">
        <v>0</v>
      </c>
      <c r="X136" s="391">
        <v>1</v>
      </c>
      <c r="Y136" s="454">
        <v>1</v>
      </c>
      <c r="Z136" s="454">
        <v>0</v>
      </c>
      <c r="AA136" s="393">
        <v>0</v>
      </c>
      <c r="AB136" s="454">
        <v>0</v>
      </c>
      <c r="AC136" s="454">
        <v>0</v>
      </c>
      <c r="AD136" s="393">
        <v>0</v>
      </c>
      <c r="AE136" s="452">
        <v>0</v>
      </c>
      <c r="AF136" s="452">
        <v>0</v>
      </c>
      <c r="AG136" s="73"/>
      <c r="AH136" s="444">
        <v>14</v>
      </c>
    </row>
    <row r="137" spans="1:34" s="10" customFormat="1" ht="13.2" x14ac:dyDescent="0.25">
      <c r="A137" s="70">
        <v>5</v>
      </c>
      <c r="B137" s="71" t="s">
        <v>766</v>
      </c>
      <c r="C137" s="70"/>
      <c r="D137" s="70">
        <v>0</v>
      </c>
      <c r="E137" s="70">
        <v>0</v>
      </c>
      <c r="F137" s="70">
        <v>0</v>
      </c>
      <c r="G137" s="70">
        <v>0</v>
      </c>
      <c r="H137" s="70">
        <v>0</v>
      </c>
      <c r="I137" s="70">
        <v>0</v>
      </c>
      <c r="J137" s="70">
        <v>0</v>
      </c>
      <c r="K137" s="70">
        <v>0</v>
      </c>
      <c r="L137" s="110">
        <v>0.5</v>
      </c>
      <c r="M137" s="59">
        <v>0</v>
      </c>
      <c r="N137" s="59">
        <v>0</v>
      </c>
      <c r="O137" s="110">
        <v>0.25</v>
      </c>
      <c r="P137" s="59">
        <v>0</v>
      </c>
      <c r="Q137" s="59">
        <v>0</v>
      </c>
      <c r="R137" s="110">
        <v>0.15</v>
      </c>
      <c r="S137" s="59">
        <v>0</v>
      </c>
      <c r="T137" s="59">
        <v>0</v>
      </c>
      <c r="U137" s="59">
        <v>0</v>
      </c>
      <c r="V137" s="59">
        <v>0</v>
      </c>
      <c r="W137" s="59">
        <v>0</v>
      </c>
      <c r="X137" s="391">
        <v>0</v>
      </c>
      <c r="Y137" s="454">
        <v>0</v>
      </c>
      <c r="Z137" s="454">
        <v>0</v>
      </c>
      <c r="AA137" s="393">
        <v>0</v>
      </c>
      <c r="AB137" s="454">
        <v>0</v>
      </c>
      <c r="AC137" s="454">
        <v>0</v>
      </c>
      <c r="AD137" s="393">
        <v>0</v>
      </c>
      <c r="AE137" s="452">
        <v>0</v>
      </c>
      <c r="AF137" s="452">
        <v>0</v>
      </c>
      <c r="AG137" s="73"/>
      <c r="AH137" s="444">
        <v>14</v>
      </c>
    </row>
    <row r="138" spans="1:34" s="10" customFormat="1" ht="13.2" x14ac:dyDescent="0.25">
      <c r="A138" s="70">
        <v>6</v>
      </c>
      <c r="B138" s="71" t="s">
        <v>726</v>
      </c>
      <c r="C138" s="70"/>
      <c r="D138" s="70">
        <v>4</v>
      </c>
      <c r="E138" s="70">
        <v>2</v>
      </c>
      <c r="F138" s="70">
        <v>2</v>
      </c>
      <c r="G138" s="70">
        <v>0</v>
      </c>
      <c r="H138" s="70">
        <v>0</v>
      </c>
      <c r="I138" s="70">
        <v>2</v>
      </c>
      <c r="J138" s="70">
        <v>0</v>
      </c>
      <c r="K138" s="70">
        <v>0</v>
      </c>
      <c r="L138" s="110">
        <v>0.5</v>
      </c>
      <c r="M138" s="59">
        <v>1</v>
      </c>
      <c r="N138" s="59">
        <v>1</v>
      </c>
      <c r="O138" s="110">
        <v>0.25</v>
      </c>
      <c r="P138" s="59">
        <v>1</v>
      </c>
      <c r="Q138" s="59">
        <v>-1</v>
      </c>
      <c r="R138" s="110">
        <v>0.15</v>
      </c>
      <c r="S138" s="59">
        <v>0</v>
      </c>
      <c r="T138" s="59">
        <v>0</v>
      </c>
      <c r="U138" s="59">
        <v>0</v>
      </c>
      <c r="V138" s="59">
        <v>0</v>
      </c>
      <c r="W138" s="59">
        <v>0</v>
      </c>
      <c r="X138" s="391">
        <v>0</v>
      </c>
      <c r="Y138" s="454">
        <v>0</v>
      </c>
      <c r="Z138" s="454">
        <v>0</v>
      </c>
      <c r="AA138" s="393">
        <v>0</v>
      </c>
      <c r="AB138" s="454">
        <v>0</v>
      </c>
      <c r="AC138" s="454">
        <v>0</v>
      </c>
      <c r="AD138" s="393">
        <v>0</v>
      </c>
      <c r="AE138" s="452">
        <v>0</v>
      </c>
      <c r="AF138" s="452">
        <v>0</v>
      </c>
      <c r="AG138" s="73"/>
      <c r="AH138" s="444">
        <v>14</v>
      </c>
    </row>
    <row r="139" spans="1:34" s="138" customFormat="1" ht="46.2" customHeight="1" x14ac:dyDescent="0.25">
      <c r="A139" s="296">
        <v>2</v>
      </c>
      <c r="B139" s="735" t="s">
        <v>968</v>
      </c>
      <c r="C139" s="736"/>
      <c r="D139" s="736"/>
      <c r="E139" s="736"/>
      <c r="F139" s="736"/>
      <c r="G139" s="736"/>
      <c r="H139" s="736"/>
      <c r="I139" s="736"/>
      <c r="J139" s="736"/>
      <c r="K139" s="736"/>
      <c r="L139" s="736"/>
      <c r="M139" s="736"/>
      <c r="N139" s="736"/>
      <c r="O139" s="736"/>
      <c r="P139" s="736"/>
      <c r="Q139" s="736"/>
      <c r="R139" s="736"/>
      <c r="S139" s="736"/>
      <c r="T139" s="736"/>
      <c r="U139" s="736"/>
      <c r="V139" s="736"/>
      <c r="W139" s="736"/>
      <c r="X139" s="736"/>
      <c r="Y139" s="736"/>
      <c r="Z139" s="736"/>
      <c r="AA139" s="736"/>
      <c r="AB139" s="736"/>
      <c r="AC139" s="736"/>
      <c r="AD139" s="736"/>
      <c r="AE139" s="736"/>
      <c r="AF139" s="736"/>
      <c r="AG139" s="737"/>
      <c r="AH139" s="444">
        <v>0</v>
      </c>
    </row>
    <row r="140" spans="1:34" s="86" customFormat="1" ht="13.2" x14ac:dyDescent="0.25">
      <c r="A140" s="83"/>
      <c r="B140" s="84" t="s">
        <v>707</v>
      </c>
      <c r="C140" s="83">
        <v>79</v>
      </c>
      <c r="D140" s="68">
        <v>54</v>
      </c>
      <c r="E140" s="68">
        <v>12</v>
      </c>
      <c r="F140" s="68">
        <v>42</v>
      </c>
      <c r="G140" s="68"/>
      <c r="H140" s="68">
        <v>2</v>
      </c>
      <c r="I140" s="68">
        <v>18</v>
      </c>
      <c r="J140" s="68">
        <v>18</v>
      </c>
      <c r="K140" s="68">
        <v>4</v>
      </c>
      <c r="L140" s="124">
        <v>0.05</v>
      </c>
      <c r="M140" s="68">
        <v>3</v>
      </c>
      <c r="N140" s="68">
        <v>1</v>
      </c>
      <c r="O140" s="124">
        <v>0.4</v>
      </c>
      <c r="P140" s="68">
        <v>26</v>
      </c>
      <c r="Q140" s="68">
        <v>8</v>
      </c>
      <c r="R140" s="124">
        <v>0.55000000000000004</v>
      </c>
      <c r="S140" s="68">
        <v>35</v>
      </c>
      <c r="T140" s="68">
        <v>17</v>
      </c>
      <c r="U140" s="68"/>
      <c r="V140" s="68"/>
      <c r="W140" s="68"/>
      <c r="X140" s="391">
        <v>1</v>
      </c>
      <c r="Y140" s="450">
        <v>1</v>
      </c>
      <c r="Z140" s="450"/>
      <c r="AA140" s="391">
        <v>6</v>
      </c>
      <c r="AB140" s="450"/>
      <c r="AC140" s="450">
        <v>6</v>
      </c>
      <c r="AD140" s="416"/>
      <c r="AE140" s="462"/>
      <c r="AF140" s="462"/>
      <c r="AG140" s="85"/>
      <c r="AH140" s="444">
        <v>7</v>
      </c>
    </row>
    <row r="141" spans="1:34" s="89" customFormat="1" ht="13.2" x14ac:dyDescent="0.25">
      <c r="A141" s="77">
        <v>1</v>
      </c>
      <c r="B141" s="87" t="s">
        <v>367</v>
      </c>
      <c r="C141" s="77"/>
      <c r="D141" s="77"/>
      <c r="E141" s="77"/>
      <c r="F141" s="60"/>
      <c r="G141" s="60"/>
      <c r="H141" s="60"/>
      <c r="I141" s="60"/>
      <c r="J141" s="60"/>
      <c r="K141" s="60"/>
      <c r="L141" s="72"/>
      <c r="M141" s="60"/>
      <c r="N141" s="60"/>
      <c r="O141" s="72"/>
      <c r="P141" s="60"/>
      <c r="Q141" s="60"/>
      <c r="R141" s="72"/>
      <c r="S141" s="60"/>
      <c r="T141" s="60"/>
      <c r="U141" s="60"/>
      <c r="V141" s="60"/>
      <c r="W141" s="60"/>
      <c r="X141" s="393">
        <v>1</v>
      </c>
      <c r="Y141" s="452">
        <v>1</v>
      </c>
      <c r="Z141" s="452"/>
      <c r="AA141" s="393"/>
      <c r="AB141" s="452"/>
      <c r="AC141" s="452"/>
      <c r="AD141" s="395"/>
      <c r="AE141" s="453"/>
      <c r="AF141" s="453"/>
      <c r="AG141" s="88"/>
      <c r="AH141" s="444">
        <v>1</v>
      </c>
    </row>
    <row r="142" spans="1:34" s="10" customFormat="1" ht="13.2" x14ac:dyDescent="0.25">
      <c r="A142" s="70">
        <v>2</v>
      </c>
      <c r="B142" s="71" t="s">
        <v>752</v>
      </c>
      <c r="C142" s="70"/>
      <c r="D142" s="93"/>
      <c r="E142" s="93"/>
      <c r="F142" s="59"/>
      <c r="G142" s="60"/>
      <c r="H142" s="60"/>
      <c r="I142" s="60"/>
      <c r="J142" s="60"/>
      <c r="K142" s="60"/>
      <c r="L142" s="60"/>
      <c r="M142" s="60"/>
      <c r="N142" s="60"/>
      <c r="O142" s="72"/>
      <c r="P142" s="60"/>
      <c r="Q142" s="60"/>
      <c r="R142" s="60"/>
      <c r="S142" s="60"/>
      <c r="T142" s="60"/>
      <c r="U142" s="60"/>
      <c r="V142" s="60"/>
      <c r="W142" s="60"/>
      <c r="X142" s="393"/>
      <c r="Y142" s="452"/>
      <c r="Z142" s="452"/>
      <c r="AA142" s="393"/>
      <c r="AB142" s="452"/>
      <c r="AC142" s="452"/>
      <c r="AD142" s="395"/>
      <c r="AE142" s="453"/>
      <c r="AF142" s="453"/>
      <c r="AG142" s="73"/>
      <c r="AH142" s="444">
        <v>0</v>
      </c>
    </row>
    <row r="143" spans="1:34" s="10" customFormat="1" ht="13.2" x14ac:dyDescent="0.25">
      <c r="A143" s="70">
        <v>3</v>
      </c>
      <c r="B143" s="71" t="s">
        <v>140</v>
      </c>
      <c r="C143" s="70"/>
      <c r="D143" s="70"/>
      <c r="E143" s="70"/>
      <c r="F143" s="59"/>
      <c r="G143" s="59"/>
      <c r="H143" s="59"/>
      <c r="I143" s="59"/>
      <c r="J143" s="59"/>
      <c r="K143" s="59"/>
      <c r="L143" s="59"/>
      <c r="M143" s="59"/>
      <c r="N143" s="59"/>
      <c r="O143" s="72"/>
      <c r="P143" s="59"/>
      <c r="Q143" s="60"/>
      <c r="R143" s="72"/>
      <c r="S143" s="59"/>
      <c r="T143" s="60"/>
      <c r="U143" s="60"/>
      <c r="V143" s="60"/>
      <c r="W143" s="60"/>
      <c r="X143" s="393"/>
      <c r="Y143" s="452"/>
      <c r="Z143" s="452"/>
      <c r="AA143" s="393">
        <v>1</v>
      </c>
      <c r="AB143" s="452"/>
      <c r="AC143" s="452">
        <v>1</v>
      </c>
      <c r="AD143" s="395"/>
      <c r="AE143" s="453"/>
      <c r="AF143" s="453"/>
      <c r="AG143" s="73"/>
      <c r="AH143" s="444">
        <v>1</v>
      </c>
    </row>
    <row r="144" spans="1:34" s="10" customFormat="1" ht="13.2" x14ac:dyDescent="0.25">
      <c r="A144" s="70">
        <v>4</v>
      </c>
      <c r="B144" s="71" t="s">
        <v>151</v>
      </c>
      <c r="C144" s="70"/>
      <c r="D144" s="93"/>
      <c r="E144" s="93"/>
      <c r="F144" s="59"/>
      <c r="G144" s="59"/>
      <c r="H144" s="59"/>
      <c r="I144" s="59"/>
      <c r="J144" s="59"/>
      <c r="K144" s="59"/>
      <c r="L144" s="59"/>
      <c r="M144" s="59"/>
      <c r="N144" s="59"/>
      <c r="O144" s="59"/>
      <c r="P144" s="59"/>
      <c r="Q144" s="60"/>
      <c r="R144" s="60"/>
      <c r="S144" s="59"/>
      <c r="T144" s="60"/>
      <c r="U144" s="60"/>
      <c r="V144" s="60"/>
      <c r="W144" s="60"/>
      <c r="X144" s="393"/>
      <c r="Y144" s="452"/>
      <c r="Z144" s="452"/>
      <c r="AA144" s="393">
        <v>5</v>
      </c>
      <c r="AB144" s="452"/>
      <c r="AC144" s="452">
        <v>5</v>
      </c>
      <c r="AD144" s="395"/>
      <c r="AE144" s="453"/>
      <c r="AF144" s="453"/>
      <c r="AG144" s="73"/>
      <c r="AH144" s="444">
        <v>5</v>
      </c>
    </row>
    <row r="145" spans="1:34" s="239" customFormat="1" ht="39.6" customHeight="1" x14ac:dyDescent="0.25">
      <c r="A145" s="296">
        <v>3</v>
      </c>
      <c r="B145" s="735" t="s">
        <v>969</v>
      </c>
      <c r="C145" s="736"/>
      <c r="D145" s="736"/>
      <c r="E145" s="736"/>
      <c r="F145" s="736"/>
      <c r="G145" s="736"/>
      <c r="H145" s="736"/>
      <c r="I145" s="736"/>
      <c r="J145" s="736"/>
      <c r="K145" s="736"/>
      <c r="L145" s="736"/>
      <c r="M145" s="736"/>
      <c r="N145" s="736"/>
      <c r="O145" s="736"/>
      <c r="P145" s="736"/>
      <c r="Q145" s="736"/>
      <c r="R145" s="736"/>
      <c r="S145" s="736"/>
      <c r="T145" s="736"/>
      <c r="U145" s="736"/>
      <c r="V145" s="736"/>
      <c r="W145" s="736"/>
      <c r="X145" s="736"/>
      <c r="Y145" s="736"/>
      <c r="Z145" s="736"/>
      <c r="AA145" s="736"/>
      <c r="AB145" s="736"/>
      <c r="AC145" s="736"/>
      <c r="AD145" s="736"/>
      <c r="AE145" s="736"/>
      <c r="AF145" s="736"/>
      <c r="AG145" s="737"/>
      <c r="AH145" s="444">
        <v>0</v>
      </c>
    </row>
    <row r="146" spans="1:34" s="86" customFormat="1" ht="13.2" x14ac:dyDescent="0.25">
      <c r="A146" s="83"/>
      <c r="B146" s="84" t="s">
        <v>707</v>
      </c>
      <c r="C146" s="83">
        <v>36</v>
      </c>
      <c r="D146" s="68">
        <v>26</v>
      </c>
      <c r="E146" s="68">
        <v>9</v>
      </c>
      <c r="F146" s="68">
        <v>17</v>
      </c>
      <c r="G146" s="68">
        <v>0</v>
      </c>
      <c r="H146" s="68">
        <v>0</v>
      </c>
      <c r="I146" s="68">
        <v>10</v>
      </c>
      <c r="J146" s="68">
        <v>7</v>
      </c>
      <c r="K146" s="68"/>
      <c r="L146" s="68"/>
      <c r="M146" s="68"/>
      <c r="N146" s="68"/>
      <c r="O146" s="124">
        <v>0.47</v>
      </c>
      <c r="P146" s="68">
        <v>17</v>
      </c>
      <c r="Q146" s="68">
        <v>7</v>
      </c>
      <c r="R146" s="124">
        <v>0.6</v>
      </c>
      <c r="S146" s="68">
        <v>1</v>
      </c>
      <c r="T146" s="68">
        <v>1</v>
      </c>
      <c r="U146" s="68">
        <v>0</v>
      </c>
      <c r="V146" s="68">
        <v>0</v>
      </c>
      <c r="W146" s="68">
        <v>0</v>
      </c>
      <c r="X146" s="391">
        <v>1</v>
      </c>
      <c r="Y146" s="450">
        <v>1</v>
      </c>
      <c r="Z146" s="450"/>
      <c r="AA146" s="391"/>
      <c r="AB146" s="450"/>
      <c r="AC146" s="450"/>
      <c r="AD146" s="416"/>
      <c r="AE146" s="462"/>
      <c r="AF146" s="462"/>
      <c r="AG146" s="85"/>
      <c r="AH146" s="444">
        <v>1</v>
      </c>
    </row>
    <row r="147" spans="1:34" s="10" customFormat="1" ht="13.2" x14ac:dyDescent="0.25">
      <c r="A147" s="70">
        <v>1</v>
      </c>
      <c r="B147" s="71" t="s">
        <v>367</v>
      </c>
      <c r="C147" s="70"/>
      <c r="D147" s="70">
        <v>8</v>
      </c>
      <c r="E147" s="70">
        <v>6</v>
      </c>
      <c r="F147" s="59">
        <v>2</v>
      </c>
      <c r="G147" s="60"/>
      <c r="H147" s="60"/>
      <c r="I147" s="60">
        <v>2</v>
      </c>
      <c r="J147" s="60"/>
      <c r="K147" s="60"/>
      <c r="L147" s="72"/>
      <c r="M147" s="60"/>
      <c r="N147" s="60"/>
      <c r="O147" s="72"/>
      <c r="P147" s="60">
        <v>2</v>
      </c>
      <c r="Q147" s="60">
        <v>2</v>
      </c>
      <c r="R147" s="72"/>
      <c r="S147" s="60"/>
      <c r="T147" s="60"/>
      <c r="U147" s="60"/>
      <c r="V147" s="60"/>
      <c r="W147" s="60"/>
      <c r="X147" s="393">
        <v>1</v>
      </c>
      <c r="Y147" s="452">
        <v>1</v>
      </c>
      <c r="Z147" s="452"/>
      <c r="AA147" s="393"/>
      <c r="AB147" s="452"/>
      <c r="AC147" s="452"/>
      <c r="AD147" s="395"/>
      <c r="AE147" s="453"/>
      <c r="AF147" s="453"/>
      <c r="AG147" s="73"/>
      <c r="AH147" s="444">
        <v>1</v>
      </c>
    </row>
    <row r="148" spans="1:34" s="10" customFormat="1" ht="13.2" x14ac:dyDescent="0.25">
      <c r="A148" s="70">
        <v>2</v>
      </c>
      <c r="B148" s="71" t="s">
        <v>140</v>
      </c>
      <c r="C148" s="70"/>
      <c r="D148" s="70">
        <v>1</v>
      </c>
      <c r="E148" s="70"/>
      <c r="F148" s="59">
        <v>1</v>
      </c>
      <c r="G148" s="59"/>
      <c r="H148" s="59"/>
      <c r="I148" s="59"/>
      <c r="J148" s="59">
        <v>1</v>
      </c>
      <c r="K148" s="59"/>
      <c r="L148" s="59"/>
      <c r="M148" s="59"/>
      <c r="N148" s="59"/>
      <c r="O148" s="72"/>
      <c r="P148" s="59">
        <v>1</v>
      </c>
      <c r="Q148" s="60">
        <v>1</v>
      </c>
      <c r="R148" s="72"/>
      <c r="S148" s="59"/>
      <c r="T148" s="60"/>
      <c r="U148" s="60"/>
      <c r="V148" s="60"/>
      <c r="W148" s="60"/>
      <c r="X148" s="393"/>
      <c r="Y148" s="452"/>
      <c r="Z148" s="452"/>
      <c r="AA148" s="393"/>
      <c r="AB148" s="452"/>
      <c r="AC148" s="452"/>
      <c r="AD148" s="395"/>
      <c r="AE148" s="453"/>
      <c r="AF148" s="453"/>
      <c r="AG148" s="73"/>
      <c r="AH148" s="444">
        <v>0</v>
      </c>
    </row>
    <row r="149" spans="1:34" s="10" customFormat="1" ht="13.2" x14ac:dyDescent="0.25">
      <c r="A149" s="70">
        <v>3</v>
      </c>
      <c r="B149" s="71" t="s">
        <v>151</v>
      </c>
      <c r="C149" s="70"/>
      <c r="D149" s="70">
        <v>7</v>
      </c>
      <c r="E149" s="70"/>
      <c r="F149" s="59">
        <v>7</v>
      </c>
      <c r="G149" s="59"/>
      <c r="H149" s="59"/>
      <c r="I149" s="59">
        <v>3</v>
      </c>
      <c r="J149" s="59">
        <v>4</v>
      </c>
      <c r="K149" s="59"/>
      <c r="L149" s="59"/>
      <c r="M149" s="59"/>
      <c r="N149" s="59"/>
      <c r="O149" s="59"/>
      <c r="P149" s="59">
        <v>0</v>
      </c>
      <c r="Q149" s="60">
        <v>0</v>
      </c>
      <c r="R149" s="60"/>
      <c r="S149" s="59">
        <v>1</v>
      </c>
      <c r="T149" s="60">
        <v>1</v>
      </c>
      <c r="U149" s="60"/>
      <c r="V149" s="60"/>
      <c r="W149" s="60"/>
      <c r="X149" s="393"/>
      <c r="Y149" s="452"/>
      <c r="Z149" s="452"/>
      <c r="AA149" s="393"/>
      <c r="AB149" s="452"/>
      <c r="AC149" s="452"/>
      <c r="AD149" s="395"/>
      <c r="AE149" s="453"/>
      <c r="AF149" s="453"/>
      <c r="AG149" s="73"/>
      <c r="AH149" s="444">
        <v>0</v>
      </c>
    </row>
    <row r="150" spans="1:34" s="10" customFormat="1" ht="13.2" x14ac:dyDescent="0.25">
      <c r="A150" s="70">
        <v>4</v>
      </c>
      <c r="B150" s="100" t="s">
        <v>786</v>
      </c>
      <c r="C150" s="117"/>
      <c r="D150" s="117">
        <v>3</v>
      </c>
      <c r="E150" s="117"/>
      <c r="F150" s="117">
        <v>3</v>
      </c>
      <c r="G150" s="117"/>
      <c r="H150" s="117"/>
      <c r="I150" s="117">
        <v>1</v>
      </c>
      <c r="J150" s="117">
        <v>2</v>
      </c>
      <c r="K150" s="73"/>
      <c r="L150" s="73"/>
      <c r="M150" s="73"/>
      <c r="N150" s="73"/>
      <c r="O150" s="73"/>
      <c r="P150" s="70">
        <v>0</v>
      </c>
      <c r="Q150" s="77">
        <v>0</v>
      </c>
      <c r="R150" s="70"/>
      <c r="S150" s="70">
        <v>0</v>
      </c>
      <c r="T150" s="77">
        <v>0</v>
      </c>
      <c r="U150" s="88"/>
      <c r="V150" s="88"/>
      <c r="W150" s="88"/>
      <c r="X150" s="395"/>
      <c r="Y150" s="453"/>
      <c r="Z150" s="453"/>
      <c r="AA150" s="395"/>
      <c r="AB150" s="453"/>
      <c r="AC150" s="453"/>
      <c r="AD150" s="395"/>
      <c r="AE150" s="453"/>
      <c r="AF150" s="453"/>
      <c r="AG150" s="73"/>
      <c r="AH150" s="444">
        <v>0</v>
      </c>
    </row>
    <row r="151" spans="1:34" s="10" customFormat="1" ht="13.2" x14ac:dyDescent="0.25">
      <c r="A151" s="70">
        <v>5</v>
      </c>
      <c r="B151" s="100" t="s">
        <v>725</v>
      </c>
      <c r="C151" s="117"/>
      <c r="D151" s="117">
        <v>2</v>
      </c>
      <c r="E151" s="117">
        <v>1</v>
      </c>
      <c r="F151" s="117">
        <v>1</v>
      </c>
      <c r="G151" s="117"/>
      <c r="H151" s="117"/>
      <c r="I151" s="117">
        <v>1</v>
      </c>
      <c r="J151" s="117"/>
      <c r="K151" s="73"/>
      <c r="L151" s="73"/>
      <c r="M151" s="73"/>
      <c r="N151" s="73"/>
      <c r="O151" s="73"/>
      <c r="P151" s="70">
        <v>0</v>
      </c>
      <c r="Q151" s="77">
        <v>0</v>
      </c>
      <c r="R151" s="70"/>
      <c r="S151" s="70"/>
      <c r="T151" s="77"/>
      <c r="U151" s="88"/>
      <c r="V151" s="88"/>
      <c r="W151" s="88"/>
      <c r="X151" s="395"/>
      <c r="Y151" s="453"/>
      <c r="Z151" s="453"/>
      <c r="AA151" s="395"/>
      <c r="AB151" s="453"/>
      <c r="AC151" s="453"/>
      <c r="AD151" s="395"/>
      <c r="AE151" s="453"/>
      <c r="AF151" s="453"/>
      <c r="AG151" s="73"/>
      <c r="AH151" s="444">
        <v>0</v>
      </c>
    </row>
    <row r="152" spans="1:34" s="10" customFormat="1" ht="13.2" x14ac:dyDescent="0.25">
      <c r="A152" s="70">
        <v>6</v>
      </c>
      <c r="B152" s="100" t="s">
        <v>766</v>
      </c>
      <c r="C152" s="117"/>
      <c r="D152" s="117">
        <v>2</v>
      </c>
      <c r="E152" s="117"/>
      <c r="F152" s="117">
        <v>2</v>
      </c>
      <c r="G152" s="117"/>
      <c r="H152" s="117"/>
      <c r="I152" s="117">
        <v>2</v>
      </c>
      <c r="J152" s="117"/>
      <c r="K152" s="73"/>
      <c r="L152" s="73"/>
      <c r="M152" s="73"/>
      <c r="N152" s="73"/>
      <c r="O152" s="73"/>
      <c r="P152" s="70">
        <v>0</v>
      </c>
      <c r="Q152" s="77">
        <v>0</v>
      </c>
      <c r="R152" s="70"/>
      <c r="S152" s="70"/>
      <c r="T152" s="77"/>
      <c r="U152" s="88"/>
      <c r="V152" s="88"/>
      <c r="W152" s="88"/>
      <c r="X152" s="395"/>
      <c r="Y152" s="453"/>
      <c r="Z152" s="453"/>
      <c r="AA152" s="395"/>
      <c r="AB152" s="453"/>
      <c r="AC152" s="453"/>
      <c r="AD152" s="395"/>
      <c r="AE152" s="453"/>
      <c r="AF152" s="453"/>
      <c r="AG152" s="73"/>
      <c r="AH152" s="444">
        <v>0</v>
      </c>
    </row>
    <row r="153" spans="1:34" s="10" customFormat="1" ht="13.2" x14ac:dyDescent="0.25">
      <c r="A153" s="70">
        <v>7</v>
      </c>
      <c r="B153" s="100" t="s">
        <v>727</v>
      </c>
      <c r="C153" s="117"/>
      <c r="D153" s="117">
        <v>1</v>
      </c>
      <c r="E153" s="117">
        <v>1</v>
      </c>
      <c r="F153" s="117"/>
      <c r="G153" s="117"/>
      <c r="H153" s="117"/>
      <c r="I153" s="117"/>
      <c r="J153" s="117"/>
      <c r="K153" s="73"/>
      <c r="L153" s="73"/>
      <c r="M153" s="73"/>
      <c r="N153" s="73"/>
      <c r="O153" s="73"/>
      <c r="P153" s="70">
        <v>0</v>
      </c>
      <c r="Q153" s="77">
        <v>0</v>
      </c>
      <c r="R153" s="70"/>
      <c r="S153" s="70"/>
      <c r="T153" s="77"/>
      <c r="U153" s="88"/>
      <c r="V153" s="88"/>
      <c r="W153" s="88"/>
      <c r="X153" s="395"/>
      <c r="Y153" s="453"/>
      <c r="Z153" s="453"/>
      <c r="AA153" s="395"/>
      <c r="AB153" s="453"/>
      <c r="AC153" s="453"/>
      <c r="AD153" s="395"/>
      <c r="AE153" s="453"/>
      <c r="AF153" s="453"/>
      <c r="AG153" s="73"/>
      <c r="AH153" s="444">
        <v>0</v>
      </c>
    </row>
    <row r="154" spans="1:34" s="10" customFormat="1" ht="13.2" x14ac:dyDescent="0.25">
      <c r="A154" s="70">
        <v>8</v>
      </c>
      <c r="B154" s="100" t="s">
        <v>197</v>
      </c>
      <c r="C154" s="117"/>
      <c r="D154" s="117">
        <v>1</v>
      </c>
      <c r="E154" s="117">
        <v>1</v>
      </c>
      <c r="F154" s="117"/>
      <c r="G154" s="117"/>
      <c r="H154" s="117"/>
      <c r="I154" s="117"/>
      <c r="J154" s="117"/>
      <c r="K154" s="73"/>
      <c r="L154" s="73"/>
      <c r="M154" s="73"/>
      <c r="N154" s="73"/>
      <c r="O154" s="73"/>
      <c r="P154" s="70">
        <v>0</v>
      </c>
      <c r="Q154" s="77">
        <v>0</v>
      </c>
      <c r="R154" s="70"/>
      <c r="S154" s="70"/>
      <c r="T154" s="77"/>
      <c r="U154" s="88"/>
      <c r="V154" s="88"/>
      <c r="W154" s="88"/>
      <c r="X154" s="395"/>
      <c r="Y154" s="453"/>
      <c r="Z154" s="453"/>
      <c r="AA154" s="395"/>
      <c r="AB154" s="453"/>
      <c r="AC154" s="453"/>
      <c r="AD154" s="395"/>
      <c r="AE154" s="453"/>
      <c r="AF154" s="453"/>
      <c r="AG154" s="73"/>
      <c r="AH154" s="444">
        <v>0</v>
      </c>
    </row>
    <row r="155" spans="1:34" s="10" customFormat="1" ht="13.2" x14ac:dyDescent="0.25">
      <c r="A155" s="70">
        <v>9</v>
      </c>
      <c r="B155" s="100" t="s">
        <v>726</v>
      </c>
      <c r="C155" s="117"/>
      <c r="D155" s="117">
        <v>1</v>
      </c>
      <c r="E155" s="117"/>
      <c r="F155" s="117">
        <v>1</v>
      </c>
      <c r="G155" s="117"/>
      <c r="H155" s="117"/>
      <c r="I155" s="117">
        <v>1</v>
      </c>
      <c r="J155" s="117"/>
      <c r="K155" s="73"/>
      <c r="L155" s="73"/>
      <c r="M155" s="73"/>
      <c r="N155" s="73"/>
      <c r="O155" s="73"/>
      <c r="P155" s="70">
        <v>2</v>
      </c>
      <c r="Q155" s="77">
        <v>2</v>
      </c>
      <c r="R155" s="70"/>
      <c r="S155" s="70"/>
      <c r="T155" s="77"/>
      <c r="U155" s="88"/>
      <c r="V155" s="88"/>
      <c r="W155" s="88"/>
      <c r="X155" s="395"/>
      <c r="Y155" s="453"/>
      <c r="Z155" s="453"/>
      <c r="AA155" s="395"/>
      <c r="AB155" s="453"/>
      <c r="AC155" s="453"/>
      <c r="AD155" s="395"/>
      <c r="AE155" s="453"/>
      <c r="AF155" s="453"/>
      <c r="AG155" s="73"/>
      <c r="AH155" s="444">
        <v>0</v>
      </c>
    </row>
    <row r="156" spans="1:34" s="10" customFormat="1" ht="26.4" x14ac:dyDescent="0.25">
      <c r="A156" s="70">
        <v>10</v>
      </c>
      <c r="B156" s="100" t="s">
        <v>787</v>
      </c>
      <c r="C156" s="117"/>
      <c r="D156" s="73"/>
      <c r="E156" s="73"/>
      <c r="F156" s="73"/>
      <c r="G156" s="73"/>
      <c r="H156" s="73"/>
      <c r="I156" s="73"/>
      <c r="J156" s="73"/>
      <c r="K156" s="73"/>
      <c r="L156" s="73"/>
      <c r="M156" s="73"/>
      <c r="N156" s="73"/>
      <c r="O156" s="73"/>
      <c r="P156" s="70">
        <v>1</v>
      </c>
      <c r="Q156" s="77">
        <v>1</v>
      </c>
      <c r="R156" s="70"/>
      <c r="S156" s="70"/>
      <c r="T156" s="77"/>
      <c r="U156" s="88"/>
      <c r="V156" s="88"/>
      <c r="W156" s="88"/>
      <c r="X156" s="395"/>
      <c r="Y156" s="453"/>
      <c r="Z156" s="453"/>
      <c r="AA156" s="395"/>
      <c r="AB156" s="453"/>
      <c r="AC156" s="453"/>
      <c r="AD156" s="395"/>
      <c r="AE156" s="453"/>
      <c r="AF156" s="453"/>
      <c r="AG156" s="73"/>
      <c r="AH156" s="444">
        <v>0</v>
      </c>
    </row>
    <row r="157" spans="1:34" s="10" customFormat="1" ht="13.2" x14ac:dyDescent="0.25">
      <c r="A157" s="70">
        <v>11</v>
      </c>
      <c r="B157" s="100" t="s">
        <v>733</v>
      </c>
      <c r="C157" s="117"/>
      <c r="D157" s="73"/>
      <c r="E157" s="73"/>
      <c r="F157" s="73"/>
      <c r="G157" s="73"/>
      <c r="H157" s="73"/>
      <c r="I157" s="73"/>
      <c r="J157" s="73"/>
      <c r="K157" s="73"/>
      <c r="L157" s="73"/>
      <c r="M157" s="73"/>
      <c r="N157" s="73"/>
      <c r="O157" s="73"/>
      <c r="P157" s="70">
        <v>1</v>
      </c>
      <c r="Q157" s="77">
        <v>1</v>
      </c>
      <c r="R157" s="70"/>
      <c r="S157" s="70"/>
      <c r="T157" s="77"/>
      <c r="U157" s="88"/>
      <c r="V157" s="88"/>
      <c r="W157" s="88"/>
      <c r="X157" s="395"/>
      <c r="Y157" s="453"/>
      <c r="Z157" s="453"/>
      <c r="AA157" s="395"/>
      <c r="AB157" s="453"/>
      <c r="AC157" s="453"/>
      <c r="AD157" s="395"/>
      <c r="AE157" s="453"/>
      <c r="AF157" s="453"/>
      <c r="AG157" s="73"/>
      <c r="AH157" s="444">
        <v>0</v>
      </c>
    </row>
    <row r="158" spans="1:34" s="10" customFormat="1" ht="13.2" x14ac:dyDescent="0.25">
      <c r="A158" s="70">
        <v>12</v>
      </c>
      <c r="B158" s="100" t="s">
        <v>788</v>
      </c>
      <c r="C158" s="117"/>
      <c r="D158" s="73"/>
      <c r="E158" s="73"/>
      <c r="F158" s="73"/>
      <c r="G158" s="73"/>
      <c r="H158" s="73"/>
      <c r="I158" s="73"/>
      <c r="J158" s="73"/>
      <c r="K158" s="73"/>
      <c r="L158" s="73"/>
      <c r="M158" s="73"/>
      <c r="N158" s="73"/>
      <c r="O158" s="73"/>
      <c r="P158" s="70">
        <v>1</v>
      </c>
      <c r="Q158" s="77">
        <v>1</v>
      </c>
      <c r="R158" s="70"/>
      <c r="S158" s="70"/>
      <c r="T158" s="77"/>
      <c r="U158" s="88"/>
      <c r="V158" s="88"/>
      <c r="W158" s="88"/>
      <c r="X158" s="395"/>
      <c r="Y158" s="453"/>
      <c r="Z158" s="453"/>
      <c r="AA158" s="395"/>
      <c r="AB158" s="453"/>
      <c r="AC158" s="453"/>
      <c r="AD158" s="395"/>
      <c r="AE158" s="453"/>
      <c r="AF158" s="453"/>
      <c r="AG158" s="73"/>
      <c r="AH158" s="444">
        <v>0</v>
      </c>
    </row>
    <row r="159" spans="1:34" s="138" customFormat="1" ht="54.6" customHeight="1" x14ac:dyDescent="0.25">
      <c r="A159" s="296">
        <v>4</v>
      </c>
      <c r="B159" s="735" t="s">
        <v>970</v>
      </c>
      <c r="C159" s="736"/>
      <c r="D159" s="736"/>
      <c r="E159" s="736"/>
      <c r="F159" s="736"/>
      <c r="G159" s="736"/>
      <c r="H159" s="736"/>
      <c r="I159" s="736"/>
      <c r="J159" s="736"/>
      <c r="K159" s="736"/>
      <c r="L159" s="736"/>
      <c r="M159" s="736"/>
      <c r="N159" s="736"/>
      <c r="O159" s="736"/>
      <c r="P159" s="736"/>
      <c r="Q159" s="736"/>
      <c r="R159" s="736"/>
      <c r="S159" s="736"/>
      <c r="T159" s="736"/>
      <c r="U159" s="736"/>
      <c r="V159" s="736"/>
      <c r="W159" s="736"/>
      <c r="X159" s="736"/>
      <c r="Y159" s="736"/>
      <c r="Z159" s="736"/>
      <c r="AA159" s="736"/>
      <c r="AB159" s="736"/>
      <c r="AC159" s="736"/>
      <c r="AD159" s="736"/>
      <c r="AE159" s="736"/>
      <c r="AF159" s="736"/>
      <c r="AG159" s="737"/>
      <c r="AH159" s="444">
        <v>0</v>
      </c>
    </row>
    <row r="160" spans="1:34" s="304" customFormat="1" ht="13.2" x14ac:dyDescent="0.25">
      <c r="A160" s="83"/>
      <c r="B160" s="84" t="s">
        <v>707</v>
      </c>
      <c r="C160" s="299">
        <v>36</v>
      </c>
      <c r="D160" s="302">
        <v>24</v>
      </c>
      <c r="E160" s="302">
        <v>6</v>
      </c>
      <c r="F160" s="302">
        <v>18</v>
      </c>
      <c r="G160" s="302">
        <v>0</v>
      </c>
      <c r="H160" s="302">
        <v>0</v>
      </c>
      <c r="I160" s="302">
        <v>10</v>
      </c>
      <c r="J160" s="302">
        <v>8</v>
      </c>
      <c r="K160" s="302">
        <v>0</v>
      </c>
      <c r="L160" s="303">
        <v>0.5</v>
      </c>
      <c r="M160" s="302">
        <v>9</v>
      </c>
      <c r="N160" s="302">
        <v>9</v>
      </c>
      <c r="O160" s="96">
        <v>0.5</v>
      </c>
      <c r="P160" s="302">
        <v>9</v>
      </c>
      <c r="Q160" s="302">
        <v>-1</v>
      </c>
      <c r="R160" s="302"/>
      <c r="S160" s="302"/>
      <c r="T160" s="302"/>
      <c r="U160" s="302"/>
      <c r="V160" s="302"/>
      <c r="W160" s="302"/>
      <c r="X160" s="402">
        <v>2</v>
      </c>
      <c r="Y160" s="463">
        <v>2</v>
      </c>
      <c r="Z160" s="463">
        <v>0</v>
      </c>
      <c r="AA160" s="402">
        <v>2</v>
      </c>
      <c r="AB160" s="463">
        <v>0</v>
      </c>
      <c r="AC160" s="463">
        <v>2</v>
      </c>
      <c r="AD160" s="401">
        <v>0</v>
      </c>
      <c r="AE160" s="461"/>
      <c r="AF160" s="461"/>
      <c r="AG160" s="129"/>
      <c r="AH160" s="444">
        <v>4</v>
      </c>
    </row>
    <row r="161" spans="1:34" s="226" customFormat="1" ht="13.2" x14ac:dyDescent="0.25">
      <c r="A161" s="70">
        <v>1</v>
      </c>
      <c r="B161" s="71" t="s">
        <v>367</v>
      </c>
      <c r="C161" s="93"/>
      <c r="D161" s="93">
        <v>11</v>
      </c>
      <c r="E161" s="93">
        <v>5</v>
      </c>
      <c r="F161" s="94">
        <v>6</v>
      </c>
      <c r="G161" s="94"/>
      <c r="H161" s="94">
        <v>0</v>
      </c>
      <c r="I161" s="94">
        <v>6</v>
      </c>
      <c r="J161" s="94"/>
      <c r="K161" s="94"/>
      <c r="L161" s="99"/>
      <c r="M161" s="94"/>
      <c r="N161" s="94"/>
      <c r="O161" s="99"/>
      <c r="P161" s="94"/>
      <c r="Q161" s="94"/>
      <c r="R161" s="99"/>
      <c r="S161" s="94"/>
      <c r="T161" s="94"/>
      <c r="U161" s="94"/>
      <c r="V161" s="94"/>
      <c r="W161" s="94"/>
      <c r="X161" s="394">
        <v>2</v>
      </c>
      <c r="Y161" s="455">
        <v>2</v>
      </c>
      <c r="Z161" s="455">
        <v>0</v>
      </c>
      <c r="AA161" s="395">
        <v>0</v>
      </c>
      <c r="AB161" s="453"/>
      <c r="AC161" s="455"/>
      <c r="AD161" s="395"/>
      <c r="AE161" s="453"/>
      <c r="AF161" s="453"/>
      <c r="AG161" s="73"/>
      <c r="AH161" s="444">
        <v>2</v>
      </c>
    </row>
    <row r="162" spans="1:34" s="226" customFormat="1" ht="13.2" x14ac:dyDescent="0.25">
      <c r="A162" s="70">
        <v>2</v>
      </c>
      <c r="B162" s="71" t="s">
        <v>151</v>
      </c>
      <c r="C162" s="93"/>
      <c r="D162" s="93">
        <v>7</v>
      </c>
      <c r="E162" s="93">
        <v>0</v>
      </c>
      <c r="F162" s="94">
        <v>7</v>
      </c>
      <c r="G162" s="94"/>
      <c r="H162" s="94"/>
      <c r="I162" s="94">
        <v>0</v>
      </c>
      <c r="J162" s="94">
        <v>7</v>
      </c>
      <c r="K162" s="94"/>
      <c r="L162" s="99"/>
      <c r="M162" s="94"/>
      <c r="N162" s="94"/>
      <c r="O162" s="99"/>
      <c r="P162" s="94"/>
      <c r="Q162" s="94"/>
      <c r="R162" s="99"/>
      <c r="S162" s="94"/>
      <c r="T162" s="94"/>
      <c r="U162" s="94"/>
      <c r="V162" s="94"/>
      <c r="W162" s="94"/>
      <c r="X162" s="394"/>
      <c r="Y162" s="455"/>
      <c r="Z162" s="455"/>
      <c r="AA162" s="394">
        <v>2</v>
      </c>
      <c r="AB162" s="455">
        <v>0</v>
      </c>
      <c r="AC162" s="455">
        <v>2</v>
      </c>
      <c r="AD162" s="395">
        <v>0</v>
      </c>
      <c r="AE162" s="453"/>
      <c r="AF162" s="453"/>
      <c r="AG162" s="73"/>
      <c r="AH162" s="444">
        <v>2</v>
      </c>
    </row>
    <row r="163" spans="1:34" s="226" customFormat="1" ht="13.2" x14ac:dyDescent="0.25">
      <c r="A163" s="70">
        <v>3</v>
      </c>
      <c r="B163" s="100" t="s">
        <v>749</v>
      </c>
      <c r="C163" s="73"/>
      <c r="D163" s="73">
        <v>1</v>
      </c>
      <c r="E163" s="73"/>
      <c r="F163" s="73">
        <v>1</v>
      </c>
      <c r="G163" s="73"/>
      <c r="H163" s="73"/>
      <c r="I163" s="73">
        <v>0</v>
      </c>
      <c r="J163" s="73">
        <v>1</v>
      </c>
      <c r="K163" s="73"/>
      <c r="L163" s="73"/>
      <c r="M163" s="73"/>
      <c r="N163" s="73"/>
      <c r="O163" s="103"/>
      <c r="P163" s="73"/>
      <c r="Q163" s="73"/>
      <c r="R163" s="73"/>
      <c r="S163" s="73"/>
      <c r="T163" s="73"/>
      <c r="U163" s="73"/>
      <c r="V163" s="73"/>
      <c r="W163" s="73"/>
      <c r="X163" s="395">
        <v>0</v>
      </c>
      <c r="Y163" s="453"/>
      <c r="Z163" s="453"/>
      <c r="AA163" s="395">
        <v>0</v>
      </c>
      <c r="AB163" s="453"/>
      <c r="AC163" s="453"/>
      <c r="AD163" s="395">
        <v>0</v>
      </c>
      <c r="AE163" s="453"/>
      <c r="AF163" s="453"/>
      <c r="AG163" s="73"/>
      <c r="AH163" s="444">
        <v>0</v>
      </c>
    </row>
    <row r="164" spans="1:34" s="226" customFormat="1" ht="13.2" x14ac:dyDescent="0.25">
      <c r="A164" s="70">
        <v>4</v>
      </c>
      <c r="B164" s="100" t="s">
        <v>726</v>
      </c>
      <c r="C164" s="73"/>
      <c r="D164" s="73">
        <v>2</v>
      </c>
      <c r="E164" s="73"/>
      <c r="F164" s="73"/>
      <c r="G164" s="73"/>
      <c r="H164" s="73"/>
      <c r="I164" s="73">
        <v>2</v>
      </c>
      <c r="J164" s="73"/>
      <c r="K164" s="73"/>
      <c r="L164" s="73"/>
      <c r="M164" s="73"/>
      <c r="N164" s="73"/>
      <c r="O164" s="73"/>
      <c r="P164" s="73"/>
      <c r="Q164" s="73"/>
      <c r="R164" s="73"/>
      <c r="S164" s="73"/>
      <c r="T164" s="73"/>
      <c r="U164" s="73"/>
      <c r="V164" s="73"/>
      <c r="W164" s="73"/>
      <c r="X164" s="395"/>
      <c r="Y164" s="453"/>
      <c r="Z164" s="453"/>
      <c r="AA164" s="395"/>
      <c r="AB164" s="453"/>
      <c r="AC164" s="453"/>
      <c r="AD164" s="395"/>
      <c r="AE164" s="453"/>
      <c r="AF164" s="453"/>
      <c r="AG164" s="73"/>
      <c r="AH164" s="444">
        <v>0</v>
      </c>
    </row>
    <row r="165" spans="1:34" s="226" customFormat="1" ht="13.2" x14ac:dyDescent="0.25">
      <c r="A165" s="70">
        <v>5</v>
      </c>
      <c r="B165" s="100" t="s">
        <v>725</v>
      </c>
      <c r="C165" s="73"/>
      <c r="D165" s="73">
        <v>3</v>
      </c>
      <c r="E165" s="73">
        <v>1</v>
      </c>
      <c r="F165" s="73"/>
      <c r="G165" s="73"/>
      <c r="H165" s="73"/>
      <c r="I165" s="73">
        <v>2</v>
      </c>
      <c r="J165" s="73"/>
      <c r="K165" s="73"/>
      <c r="L165" s="73"/>
      <c r="M165" s="73"/>
      <c r="N165" s="73"/>
      <c r="O165" s="73"/>
      <c r="P165" s="73"/>
      <c r="Q165" s="73"/>
      <c r="R165" s="73"/>
      <c r="S165" s="73"/>
      <c r="T165" s="73"/>
      <c r="U165" s="73"/>
      <c r="V165" s="73"/>
      <c r="W165" s="73"/>
      <c r="X165" s="395"/>
      <c r="Y165" s="453"/>
      <c r="Z165" s="453"/>
      <c r="AA165" s="395"/>
      <c r="AB165" s="453"/>
      <c r="AC165" s="453"/>
      <c r="AD165" s="395"/>
      <c r="AE165" s="453"/>
      <c r="AF165" s="453"/>
      <c r="AG165" s="73"/>
      <c r="AH165" s="444">
        <v>0</v>
      </c>
    </row>
    <row r="166" spans="1:34" s="115" customFormat="1" ht="70.95" customHeight="1" x14ac:dyDescent="0.25">
      <c r="A166" s="176" t="s">
        <v>772</v>
      </c>
      <c r="B166" s="720" t="s">
        <v>971</v>
      </c>
      <c r="C166" s="730"/>
      <c r="D166" s="730"/>
      <c r="E166" s="730"/>
      <c r="F166" s="730"/>
      <c r="G166" s="730"/>
      <c r="H166" s="730"/>
      <c r="I166" s="730"/>
      <c r="J166" s="730"/>
      <c r="K166" s="730"/>
      <c r="L166" s="730"/>
      <c r="M166" s="730"/>
      <c r="N166" s="730"/>
      <c r="O166" s="730"/>
      <c r="P166" s="730"/>
      <c r="Q166" s="730"/>
      <c r="R166" s="730"/>
      <c r="S166" s="730"/>
      <c r="T166" s="730"/>
      <c r="U166" s="730"/>
      <c r="V166" s="730"/>
      <c r="W166" s="730"/>
      <c r="X166" s="730"/>
      <c r="Y166" s="730"/>
      <c r="Z166" s="730"/>
      <c r="AA166" s="730"/>
      <c r="AB166" s="730"/>
      <c r="AC166" s="730"/>
      <c r="AD166" s="730"/>
      <c r="AE166" s="730"/>
      <c r="AF166" s="730"/>
      <c r="AG166" s="731"/>
      <c r="AH166" s="444">
        <v>0</v>
      </c>
    </row>
    <row r="167" spans="1:34" s="21" customFormat="1" ht="13.2" x14ac:dyDescent="0.25">
      <c r="A167" s="8" t="s">
        <v>723</v>
      </c>
      <c r="B167" s="105" t="s">
        <v>707</v>
      </c>
      <c r="C167" s="8">
        <v>363</v>
      </c>
      <c r="D167" s="8">
        <v>237</v>
      </c>
      <c r="E167" s="8">
        <v>51</v>
      </c>
      <c r="F167" s="58">
        <v>186</v>
      </c>
      <c r="G167" s="8">
        <v>0</v>
      </c>
      <c r="H167" s="8">
        <v>3</v>
      </c>
      <c r="I167" s="8">
        <v>126</v>
      </c>
      <c r="J167" s="8">
        <v>54</v>
      </c>
      <c r="K167" s="8">
        <v>3</v>
      </c>
      <c r="L167" s="106">
        <v>0.15</v>
      </c>
      <c r="M167" s="58">
        <v>27.9</v>
      </c>
      <c r="N167" s="58">
        <v>24.9</v>
      </c>
      <c r="O167" s="106">
        <v>0.85</v>
      </c>
      <c r="P167" s="58">
        <v>158.1</v>
      </c>
      <c r="Q167" s="68">
        <v>32.099999999999994</v>
      </c>
      <c r="R167" s="58"/>
      <c r="S167" s="58"/>
      <c r="T167" s="68"/>
      <c r="U167" s="68"/>
      <c r="V167" s="68"/>
      <c r="W167" s="68"/>
      <c r="X167" s="391">
        <v>10</v>
      </c>
      <c r="Y167" s="450">
        <v>8</v>
      </c>
      <c r="Z167" s="450">
        <v>2</v>
      </c>
      <c r="AA167" s="391">
        <v>17</v>
      </c>
      <c r="AB167" s="450">
        <v>0</v>
      </c>
      <c r="AC167" s="450">
        <v>17</v>
      </c>
      <c r="AD167" s="416">
        <v>1</v>
      </c>
      <c r="AE167" s="462">
        <v>0</v>
      </c>
      <c r="AF167" s="462">
        <v>1</v>
      </c>
      <c r="AG167" s="69"/>
      <c r="AH167" s="444">
        <v>28</v>
      </c>
    </row>
    <row r="168" spans="1:34" s="89" customFormat="1" ht="13.2" x14ac:dyDescent="0.25">
      <c r="A168" s="77">
        <v>1</v>
      </c>
      <c r="B168" s="87" t="s">
        <v>367</v>
      </c>
      <c r="C168" s="77">
        <v>57</v>
      </c>
      <c r="D168" s="77">
        <v>27</v>
      </c>
      <c r="E168" s="77">
        <v>12</v>
      </c>
      <c r="F168" s="68">
        <v>15</v>
      </c>
      <c r="G168" s="60">
        <v>0</v>
      </c>
      <c r="H168" s="60">
        <v>1</v>
      </c>
      <c r="I168" s="60">
        <v>14</v>
      </c>
      <c r="J168" s="60"/>
      <c r="K168" s="60"/>
      <c r="L168" s="72"/>
      <c r="M168" s="60"/>
      <c r="N168" s="60"/>
      <c r="O168" s="72"/>
      <c r="P168" s="60"/>
      <c r="Q168" s="60"/>
      <c r="R168" s="72"/>
      <c r="S168" s="60"/>
      <c r="T168" s="60"/>
      <c r="U168" s="60"/>
      <c r="V168" s="60"/>
      <c r="W168" s="60"/>
      <c r="X168" s="391">
        <v>4</v>
      </c>
      <c r="Y168" s="452">
        <v>4</v>
      </c>
      <c r="Z168" s="452"/>
      <c r="AA168" s="391">
        <v>0</v>
      </c>
      <c r="AB168" s="452"/>
      <c r="AC168" s="452"/>
      <c r="AD168" s="416">
        <v>0</v>
      </c>
      <c r="AE168" s="453"/>
      <c r="AF168" s="453"/>
      <c r="AG168" s="88"/>
      <c r="AH168" s="444">
        <v>4</v>
      </c>
    </row>
    <row r="169" spans="1:34" s="89" customFormat="1" ht="13.2" x14ac:dyDescent="0.25">
      <c r="A169" s="77">
        <v>3</v>
      </c>
      <c r="B169" s="87" t="s">
        <v>752</v>
      </c>
      <c r="C169" s="77">
        <v>65</v>
      </c>
      <c r="D169" s="90">
        <v>30</v>
      </c>
      <c r="E169" s="90">
        <v>10</v>
      </c>
      <c r="F169" s="68">
        <v>20</v>
      </c>
      <c r="G169" s="60"/>
      <c r="H169" s="60">
        <v>0</v>
      </c>
      <c r="I169" s="60">
        <v>20</v>
      </c>
      <c r="J169" s="60"/>
      <c r="K169" s="60"/>
      <c r="L169" s="60"/>
      <c r="M169" s="60">
        <v>1</v>
      </c>
      <c r="N169" s="60">
        <v>10</v>
      </c>
      <c r="O169" s="72"/>
      <c r="P169" s="60"/>
      <c r="Q169" s="60"/>
      <c r="R169" s="60"/>
      <c r="S169" s="60"/>
      <c r="T169" s="60"/>
      <c r="U169" s="60"/>
      <c r="V169" s="60"/>
      <c r="W169" s="60"/>
      <c r="X169" s="391">
        <v>3</v>
      </c>
      <c r="Y169" s="452">
        <v>2</v>
      </c>
      <c r="Z169" s="452">
        <v>1</v>
      </c>
      <c r="AA169" s="391">
        <v>0</v>
      </c>
      <c r="AB169" s="452"/>
      <c r="AC169" s="452"/>
      <c r="AD169" s="416">
        <v>0</v>
      </c>
      <c r="AE169" s="453"/>
      <c r="AF169" s="453"/>
      <c r="AG169" s="88"/>
      <c r="AH169" s="444">
        <v>3</v>
      </c>
    </row>
    <row r="170" spans="1:34" s="89" customFormat="1" ht="13.2" x14ac:dyDescent="0.25">
      <c r="A170" s="77">
        <v>4</v>
      </c>
      <c r="B170" s="87" t="s">
        <v>140</v>
      </c>
      <c r="C170" s="77">
        <v>21</v>
      </c>
      <c r="D170" s="77">
        <v>13</v>
      </c>
      <c r="E170" s="77">
        <v>1</v>
      </c>
      <c r="F170" s="68">
        <v>12</v>
      </c>
      <c r="G170" s="60">
        <v>0</v>
      </c>
      <c r="H170" s="60">
        <v>0</v>
      </c>
      <c r="I170" s="60">
        <v>6</v>
      </c>
      <c r="J170" s="60">
        <v>6</v>
      </c>
      <c r="K170" s="60">
        <v>0</v>
      </c>
      <c r="L170" s="60"/>
      <c r="M170" s="60"/>
      <c r="N170" s="60"/>
      <c r="O170" s="72"/>
      <c r="P170" s="60">
        <v>1</v>
      </c>
      <c r="Q170" s="60">
        <v>2</v>
      </c>
      <c r="R170" s="72"/>
      <c r="S170" s="60"/>
      <c r="T170" s="60"/>
      <c r="U170" s="60"/>
      <c r="V170" s="60"/>
      <c r="W170" s="60"/>
      <c r="X170" s="391">
        <v>0</v>
      </c>
      <c r="Y170" s="452"/>
      <c r="Z170" s="452"/>
      <c r="AA170" s="391">
        <v>1</v>
      </c>
      <c r="AB170" s="452"/>
      <c r="AC170" s="464">
        <v>1</v>
      </c>
      <c r="AD170" s="416">
        <v>0</v>
      </c>
      <c r="AE170" s="453"/>
      <c r="AF170" s="453"/>
      <c r="AG170" s="88"/>
      <c r="AH170" s="444">
        <v>1</v>
      </c>
    </row>
    <row r="171" spans="1:34" s="89" customFormat="1" ht="13.2" x14ac:dyDescent="0.25">
      <c r="A171" s="77">
        <v>5</v>
      </c>
      <c r="B171" s="87" t="s">
        <v>151</v>
      </c>
      <c r="C171" s="77">
        <v>46</v>
      </c>
      <c r="D171" s="90">
        <v>40</v>
      </c>
      <c r="E171" s="90">
        <v>0</v>
      </c>
      <c r="F171" s="68">
        <v>40</v>
      </c>
      <c r="G171" s="60">
        <v>0</v>
      </c>
      <c r="H171" s="60">
        <v>0</v>
      </c>
      <c r="I171" s="60">
        <v>19</v>
      </c>
      <c r="J171" s="60">
        <v>21</v>
      </c>
      <c r="K171" s="60">
        <v>0</v>
      </c>
      <c r="L171" s="60"/>
      <c r="M171" s="60"/>
      <c r="N171" s="60"/>
      <c r="O171" s="60"/>
      <c r="P171" s="60">
        <v>10</v>
      </c>
      <c r="Q171" s="60">
        <v>1</v>
      </c>
      <c r="R171" s="60"/>
      <c r="S171" s="60"/>
      <c r="T171" s="60"/>
      <c r="U171" s="60"/>
      <c r="V171" s="60"/>
      <c r="W171" s="60"/>
      <c r="X171" s="391">
        <v>0</v>
      </c>
      <c r="Y171" s="452"/>
      <c r="Z171" s="452"/>
      <c r="AA171" s="391">
        <v>10</v>
      </c>
      <c r="AB171" s="452"/>
      <c r="AC171" s="464">
        <v>10</v>
      </c>
      <c r="AD171" s="416">
        <v>0</v>
      </c>
      <c r="AE171" s="453"/>
      <c r="AF171" s="453"/>
      <c r="AG171" s="88"/>
      <c r="AH171" s="444">
        <v>10</v>
      </c>
    </row>
    <row r="172" spans="1:34" s="89" customFormat="1" ht="13.2" x14ac:dyDescent="0.25">
      <c r="A172" s="77">
        <v>6</v>
      </c>
      <c r="B172" s="91" t="s">
        <v>790</v>
      </c>
      <c r="C172" s="77">
        <v>12</v>
      </c>
      <c r="D172" s="88">
        <v>11</v>
      </c>
      <c r="E172" s="88">
        <v>0</v>
      </c>
      <c r="F172" s="68">
        <v>11</v>
      </c>
      <c r="G172" s="88">
        <v>0</v>
      </c>
      <c r="H172" s="88">
        <v>0</v>
      </c>
      <c r="I172" s="88">
        <v>6</v>
      </c>
      <c r="J172" s="88">
        <v>5</v>
      </c>
      <c r="K172" s="88">
        <v>0</v>
      </c>
      <c r="L172" s="88"/>
      <c r="M172" s="92"/>
      <c r="N172" s="88"/>
      <c r="O172" s="88"/>
      <c r="P172" s="92">
        <v>1</v>
      </c>
      <c r="Q172" s="88">
        <v>1</v>
      </c>
      <c r="R172" s="88"/>
      <c r="S172" s="88"/>
      <c r="T172" s="88"/>
      <c r="U172" s="88"/>
      <c r="V172" s="88"/>
      <c r="W172" s="88"/>
      <c r="X172" s="391">
        <v>0</v>
      </c>
      <c r="Y172" s="453"/>
      <c r="Z172" s="453"/>
      <c r="AA172" s="391">
        <v>1</v>
      </c>
      <c r="AB172" s="453"/>
      <c r="AC172" s="453">
        <v>1</v>
      </c>
      <c r="AD172" s="416">
        <v>0</v>
      </c>
      <c r="AE172" s="453"/>
      <c r="AF172" s="453"/>
      <c r="AG172" s="88"/>
      <c r="AH172" s="444">
        <v>1</v>
      </c>
    </row>
    <row r="173" spans="1:34" s="89" customFormat="1" ht="13.2" x14ac:dyDescent="0.25">
      <c r="A173" s="77">
        <v>7</v>
      </c>
      <c r="B173" s="91" t="s">
        <v>749</v>
      </c>
      <c r="C173" s="92">
        <v>27</v>
      </c>
      <c r="D173" s="88">
        <v>28</v>
      </c>
      <c r="E173" s="88">
        <v>2</v>
      </c>
      <c r="F173" s="68">
        <v>26</v>
      </c>
      <c r="G173" s="88">
        <v>0</v>
      </c>
      <c r="H173" s="88">
        <v>0</v>
      </c>
      <c r="I173" s="88">
        <v>11</v>
      </c>
      <c r="J173" s="88">
        <v>15</v>
      </c>
      <c r="K173" s="88">
        <v>0</v>
      </c>
      <c r="L173" s="88"/>
      <c r="M173" s="92"/>
      <c r="N173" s="88"/>
      <c r="O173" s="88"/>
      <c r="P173" s="92">
        <v>5</v>
      </c>
      <c r="Q173" s="88">
        <v>3</v>
      </c>
      <c r="R173" s="88"/>
      <c r="S173" s="88"/>
      <c r="T173" s="88"/>
      <c r="U173" s="88"/>
      <c r="V173" s="88"/>
      <c r="W173" s="88"/>
      <c r="X173" s="391">
        <v>0</v>
      </c>
      <c r="Y173" s="453"/>
      <c r="Z173" s="453"/>
      <c r="AA173" s="391">
        <v>5</v>
      </c>
      <c r="AB173" s="453"/>
      <c r="AC173" s="453">
        <v>5</v>
      </c>
      <c r="AD173" s="416">
        <v>0</v>
      </c>
      <c r="AE173" s="453"/>
      <c r="AF173" s="453"/>
      <c r="AG173" s="88"/>
      <c r="AH173" s="444">
        <v>5</v>
      </c>
    </row>
    <row r="174" spans="1:34" s="89" customFormat="1" ht="13.2" x14ac:dyDescent="0.25">
      <c r="A174" s="77">
        <v>8</v>
      </c>
      <c r="B174" s="91" t="s">
        <v>791</v>
      </c>
      <c r="C174" s="92">
        <v>7</v>
      </c>
      <c r="D174" s="88">
        <v>0</v>
      </c>
      <c r="E174" s="88"/>
      <c r="F174" s="68">
        <v>0</v>
      </c>
      <c r="G174" s="88">
        <v>0</v>
      </c>
      <c r="H174" s="88">
        <v>0</v>
      </c>
      <c r="I174" s="88">
        <v>0</v>
      </c>
      <c r="J174" s="88">
        <v>0</v>
      </c>
      <c r="K174" s="88">
        <v>0</v>
      </c>
      <c r="L174" s="88"/>
      <c r="M174" s="92"/>
      <c r="N174" s="88"/>
      <c r="O174" s="88"/>
      <c r="P174" s="88"/>
      <c r="Q174" s="88"/>
      <c r="R174" s="88"/>
      <c r="S174" s="88"/>
      <c r="T174" s="88"/>
      <c r="U174" s="88"/>
      <c r="V174" s="88"/>
      <c r="W174" s="88"/>
      <c r="X174" s="391">
        <v>0</v>
      </c>
      <c r="Y174" s="453"/>
      <c r="Z174" s="453"/>
      <c r="AA174" s="391">
        <v>0</v>
      </c>
      <c r="AB174" s="453"/>
      <c r="AC174" s="453"/>
      <c r="AD174" s="416">
        <v>0</v>
      </c>
      <c r="AE174" s="453"/>
      <c r="AF174" s="453"/>
      <c r="AG174" s="88"/>
      <c r="AH174" s="444">
        <v>0</v>
      </c>
    </row>
    <row r="175" spans="1:34" s="89" customFormat="1" ht="13.2" x14ac:dyDescent="0.25">
      <c r="A175" s="77">
        <v>9</v>
      </c>
      <c r="B175" s="91" t="s">
        <v>727</v>
      </c>
      <c r="C175" s="92">
        <v>39</v>
      </c>
      <c r="D175" s="88">
        <v>21</v>
      </c>
      <c r="E175" s="88">
        <v>13</v>
      </c>
      <c r="F175" s="68">
        <v>8</v>
      </c>
      <c r="G175" s="88">
        <v>0</v>
      </c>
      <c r="H175" s="88">
        <v>1</v>
      </c>
      <c r="I175" s="88">
        <v>7</v>
      </c>
      <c r="J175" s="88">
        <v>0</v>
      </c>
      <c r="K175" s="88">
        <v>0</v>
      </c>
      <c r="L175" s="88"/>
      <c r="M175" s="92">
        <v>1</v>
      </c>
      <c r="N175" s="88">
        <v>10</v>
      </c>
      <c r="O175" s="88"/>
      <c r="P175" s="88"/>
      <c r="Q175" s="88"/>
      <c r="R175" s="88"/>
      <c r="S175" s="88"/>
      <c r="T175" s="88"/>
      <c r="U175" s="88"/>
      <c r="V175" s="88"/>
      <c r="W175" s="88"/>
      <c r="X175" s="391">
        <v>2</v>
      </c>
      <c r="Y175" s="453">
        <v>1</v>
      </c>
      <c r="Z175" s="453">
        <v>1</v>
      </c>
      <c r="AA175" s="391">
        <v>0</v>
      </c>
      <c r="AB175" s="453"/>
      <c r="AC175" s="453"/>
      <c r="AD175" s="416">
        <v>0</v>
      </c>
      <c r="AE175" s="453"/>
      <c r="AF175" s="453"/>
      <c r="AG175" s="88"/>
      <c r="AH175" s="444">
        <v>2</v>
      </c>
    </row>
    <row r="176" spans="1:34" s="89" customFormat="1" ht="13.2" x14ac:dyDescent="0.25">
      <c r="A176" s="77">
        <v>10</v>
      </c>
      <c r="B176" s="91" t="s">
        <v>792</v>
      </c>
      <c r="C176" s="92">
        <v>0</v>
      </c>
      <c r="D176" s="88">
        <v>4</v>
      </c>
      <c r="E176" s="88">
        <v>0</v>
      </c>
      <c r="F176" s="68">
        <v>4</v>
      </c>
      <c r="G176" s="88">
        <v>0</v>
      </c>
      <c r="H176" s="88">
        <v>0</v>
      </c>
      <c r="I176" s="88">
        <v>0</v>
      </c>
      <c r="J176" s="88">
        <v>4</v>
      </c>
      <c r="K176" s="88"/>
      <c r="L176" s="88"/>
      <c r="M176" s="92"/>
      <c r="N176" s="88"/>
      <c r="O176" s="88"/>
      <c r="P176" s="88"/>
      <c r="Q176" s="88"/>
      <c r="R176" s="88"/>
      <c r="S176" s="88"/>
      <c r="T176" s="88"/>
      <c r="U176" s="88"/>
      <c r="V176" s="88"/>
      <c r="W176" s="88"/>
      <c r="X176" s="391">
        <v>0</v>
      </c>
      <c r="Y176" s="453"/>
      <c r="Z176" s="453"/>
      <c r="AA176" s="391">
        <v>0</v>
      </c>
      <c r="AB176" s="453"/>
      <c r="AC176" s="453"/>
      <c r="AD176" s="416">
        <v>0</v>
      </c>
      <c r="AE176" s="453"/>
      <c r="AF176" s="453"/>
      <c r="AG176" s="88"/>
      <c r="AH176" s="444">
        <v>0</v>
      </c>
    </row>
    <row r="177" spans="1:37" s="89" customFormat="1" ht="13.2" x14ac:dyDescent="0.25">
      <c r="A177" s="77">
        <v>11</v>
      </c>
      <c r="B177" s="91" t="s">
        <v>728</v>
      </c>
      <c r="C177" s="92">
        <v>36</v>
      </c>
      <c r="D177" s="88">
        <v>20</v>
      </c>
      <c r="E177" s="88">
        <v>3</v>
      </c>
      <c r="F177" s="68">
        <v>17</v>
      </c>
      <c r="G177" s="88">
        <v>0</v>
      </c>
      <c r="H177" s="88">
        <v>0</v>
      </c>
      <c r="I177" s="88">
        <v>17</v>
      </c>
      <c r="J177" s="88">
        <v>0</v>
      </c>
      <c r="K177" s="88">
        <v>0</v>
      </c>
      <c r="L177" s="88"/>
      <c r="M177" s="88"/>
      <c r="N177" s="88"/>
      <c r="O177" s="88"/>
      <c r="P177" s="88"/>
      <c r="Q177" s="88"/>
      <c r="R177" s="88"/>
      <c r="S177" s="88"/>
      <c r="T177" s="88"/>
      <c r="U177" s="88"/>
      <c r="V177" s="88"/>
      <c r="W177" s="88"/>
      <c r="X177" s="391">
        <v>0</v>
      </c>
      <c r="Y177" s="453"/>
      <c r="Z177" s="453"/>
      <c r="AA177" s="391">
        <v>0</v>
      </c>
      <c r="AB177" s="453"/>
      <c r="AC177" s="453"/>
      <c r="AD177" s="416">
        <v>0</v>
      </c>
      <c r="AE177" s="453"/>
      <c r="AF177" s="453"/>
      <c r="AG177" s="88"/>
      <c r="AH177" s="444">
        <v>0</v>
      </c>
    </row>
    <row r="178" spans="1:37" s="89" customFormat="1" ht="13.2" x14ac:dyDescent="0.25">
      <c r="A178" s="77">
        <v>12</v>
      </c>
      <c r="B178" s="91" t="s">
        <v>793</v>
      </c>
      <c r="C178" s="92">
        <v>9</v>
      </c>
      <c r="D178" s="88">
        <v>5</v>
      </c>
      <c r="E178" s="88">
        <v>2</v>
      </c>
      <c r="F178" s="68">
        <v>3</v>
      </c>
      <c r="G178" s="88">
        <v>0</v>
      </c>
      <c r="H178" s="88">
        <v>0</v>
      </c>
      <c r="I178" s="88">
        <v>3</v>
      </c>
      <c r="J178" s="88">
        <v>0</v>
      </c>
      <c r="K178" s="88">
        <v>0</v>
      </c>
      <c r="L178" s="88"/>
      <c r="M178" s="88"/>
      <c r="N178" s="88"/>
      <c r="O178" s="88"/>
      <c r="P178" s="88"/>
      <c r="Q178" s="88"/>
      <c r="R178" s="88"/>
      <c r="S178" s="88"/>
      <c r="T178" s="88"/>
      <c r="U178" s="88"/>
      <c r="V178" s="88"/>
      <c r="W178" s="88"/>
      <c r="X178" s="391">
        <v>0</v>
      </c>
      <c r="Y178" s="453"/>
      <c r="Z178" s="453"/>
      <c r="AA178" s="391">
        <v>0</v>
      </c>
      <c r="AB178" s="453"/>
      <c r="AC178" s="453"/>
      <c r="AD178" s="416">
        <v>0</v>
      </c>
      <c r="AE178" s="453"/>
      <c r="AF178" s="453"/>
      <c r="AG178" s="88"/>
      <c r="AH178" s="444">
        <v>0</v>
      </c>
    </row>
    <row r="179" spans="1:37" s="89" customFormat="1" ht="13.2" x14ac:dyDescent="0.25">
      <c r="A179" s="77">
        <v>13</v>
      </c>
      <c r="B179" s="91" t="s">
        <v>726</v>
      </c>
      <c r="C179" s="92">
        <v>24</v>
      </c>
      <c r="D179" s="88">
        <v>13</v>
      </c>
      <c r="E179" s="88">
        <v>5</v>
      </c>
      <c r="F179" s="68">
        <v>8</v>
      </c>
      <c r="G179" s="88">
        <v>0</v>
      </c>
      <c r="H179" s="88">
        <v>0</v>
      </c>
      <c r="I179" s="88">
        <v>8</v>
      </c>
      <c r="J179" s="88">
        <v>0</v>
      </c>
      <c r="K179" s="88">
        <v>0</v>
      </c>
      <c r="L179" s="88"/>
      <c r="M179" s="88"/>
      <c r="N179" s="88"/>
      <c r="O179" s="88"/>
      <c r="P179" s="88"/>
      <c r="Q179" s="88"/>
      <c r="R179" s="88"/>
      <c r="S179" s="88"/>
      <c r="T179" s="88"/>
      <c r="U179" s="88"/>
      <c r="V179" s="88"/>
      <c r="W179" s="88"/>
      <c r="X179" s="391">
        <v>1</v>
      </c>
      <c r="Y179" s="453">
        <v>1</v>
      </c>
      <c r="Z179" s="453"/>
      <c r="AA179" s="391">
        <v>0</v>
      </c>
      <c r="AB179" s="453"/>
      <c r="AC179" s="453"/>
      <c r="AD179" s="416">
        <v>0</v>
      </c>
      <c r="AE179" s="453"/>
      <c r="AF179" s="453"/>
      <c r="AG179" s="88"/>
      <c r="AH179" s="444">
        <v>1</v>
      </c>
    </row>
    <row r="180" spans="1:37" s="305" customFormat="1" ht="26.4" x14ac:dyDescent="0.25">
      <c r="A180" s="77">
        <v>14</v>
      </c>
      <c r="B180" s="87" t="s">
        <v>794</v>
      </c>
      <c r="C180" s="77">
        <v>1</v>
      </c>
      <c r="D180" s="90">
        <v>0</v>
      </c>
      <c r="E180" s="90">
        <v>0</v>
      </c>
      <c r="F180" s="68">
        <v>0</v>
      </c>
      <c r="G180" s="90">
        <v>0</v>
      </c>
      <c r="H180" s="90">
        <v>0</v>
      </c>
      <c r="I180" s="90">
        <v>0</v>
      </c>
      <c r="J180" s="90">
        <v>0</v>
      </c>
      <c r="K180" s="90">
        <v>0</v>
      </c>
      <c r="L180" s="90"/>
      <c r="M180" s="90"/>
      <c r="N180" s="90"/>
      <c r="O180" s="90"/>
      <c r="P180" s="90"/>
      <c r="Q180" s="90"/>
      <c r="R180" s="90"/>
      <c r="S180" s="77">
        <v>1</v>
      </c>
      <c r="T180" s="90">
        <v>0</v>
      </c>
      <c r="U180" s="90"/>
      <c r="V180" s="90"/>
      <c r="W180" s="90"/>
      <c r="X180" s="391">
        <v>0</v>
      </c>
      <c r="Y180" s="460"/>
      <c r="Z180" s="460"/>
      <c r="AA180" s="391">
        <v>0</v>
      </c>
      <c r="AB180" s="460"/>
      <c r="AC180" s="460"/>
      <c r="AD180" s="392">
        <v>1</v>
      </c>
      <c r="AE180" s="460"/>
      <c r="AF180" s="460">
        <v>1</v>
      </c>
      <c r="AG180" s="90"/>
      <c r="AH180" s="444">
        <v>1</v>
      </c>
    </row>
    <row r="181" spans="1:37" s="89" customFormat="1" ht="13.2" x14ac:dyDescent="0.25">
      <c r="A181" s="77">
        <v>15</v>
      </c>
      <c r="B181" s="87" t="s">
        <v>41</v>
      </c>
      <c r="C181" s="92">
        <v>0</v>
      </c>
      <c r="D181" s="88">
        <v>1</v>
      </c>
      <c r="E181" s="88">
        <v>0</v>
      </c>
      <c r="F181" s="68">
        <v>1</v>
      </c>
      <c r="G181" s="88">
        <v>0</v>
      </c>
      <c r="H181" s="88">
        <v>0</v>
      </c>
      <c r="I181" s="88">
        <v>0</v>
      </c>
      <c r="J181" s="88">
        <v>0</v>
      </c>
      <c r="K181" s="88">
        <v>1</v>
      </c>
      <c r="L181" s="88"/>
      <c r="M181" s="88"/>
      <c r="N181" s="88"/>
      <c r="O181" s="88"/>
      <c r="P181" s="88"/>
      <c r="Q181" s="88"/>
      <c r="R181" s="88"/>
      <c r="S181" s="88"/>
      <c r="T181" s="88"/>
      <c r="U181" s="88"/>
      <c r="V181" s="88"/>
      <c r="W181" s="88"/>
      <c r="X181" s="391">
        <v>0</v>
      </c>
      <c r="Y181" s="453"/>
      <c r="Z181" s="453"/>
      <c r="AA181" s="391">
        <v>0</v>
      </c>
      <c r="AB181" s="453"/>
      <c r="AC181" s="453"/>
      <c r="AD181" s="416">
        <v>0</v>
      </c>
      <c r="AE181" s="453"/>
      <c r="AF181" s="453"/>
      <c r="AG181" s="88"/>
      <c r="AH181" s="444">
        <v>0</v>
      </c>
    </row>
    <row r="182" spans="1:37" s="305" customFormat="1" ht="13.2" x14ac:dyDescent="0.25">
      <c r="A182" s="77">
        <v>16</v>
      </c>
      <c r="B182" s="87" t="s">
        <v>795</v>
      </c>
      <c r="C182" s="77">
        <v>1</v>
      </c>
      <c r="D182" s="90">
        <v>0</v>
      </c>
      <c r="E182" s="90">
        <v>0</v>
      </c>
      <c r="F182" s="68">
        <v>0</v>
      </c>
      <c r="G182" s="90">
        <v>0</v>
      </c>
      <c r="H182" s="90">
        <v>0</v>
      </c>
      <c r="I182" s="90">
        <v>0</v>
      </c>
      <c r="J182" s="90">
        <v>0</v>
      </c>
      <c r="K182" s="90">
        <v>0</v>
      </c>
      <c r="L182" s="90"/>
      <c r="M182" s="90"/>
      <c r="N182" s="90"/>
      <c r="O182" s="90"/>
      <c r="P182" s="90"/>
      <c r="Q182" s="90"/>
      <c r="R182" s="90"/>
      <c r="S182" s="90"/>
      <c r="T182" s="90"/>
      <c r="U182" s="90"/>
      <c r="V182" s="90"/>
      <c r="W182" s="90"/>
      <c r="X182" s="391">
        <v>0</v>
      </c>
      <c r="Y182" s="460"/>
      <c r="Z182" s="460"/>
      <c r="AA182" s="391">
        <v>0</v>
      </c>
      <c r="AB182" s="460"/>
      <c r="AC182" s="460"/>
      <c r="AD182" s="416">
        <v>0</v>
      </c>
      <c r="AE182" s="460"/>
      <c r="AF182" s="460"/>
      <c r="AG182" s="90"/>
      <c r="AH182" s="444">
        <v>0</v>
      </c>
    </row>
    <row r="183" spans="1:37" s="89" customFormat="1" ht="13.2" x14ac:dyDescent="0.25">
      <c r="A183" s="77">
        <v>17</v>
      </c>
      <c r="B183" s="91" t="s">
        <v>725</v>
      </c>
      <c r="C183" s="92">
        <v>17</v>
      </c>
      <c r="D183" s="88">
        <v>22</v>
      </c>
      <c r="E183" s="88">
        <v>3</v>
      </c>
      <c r="F183" s="68">
        <v>19</v>
      </c>
      <c r="G183" s="88">
        <v>0</v>
      </c>
      <c r="H183" s="88">
        <v>1</v>
      </c>
      <c r="I183" s="88">
        <v>15</v>
      </c>
      <c r="J183" s="88">
        <v>3</v>
      </c>
      <c r="K183" s="88">
        <v>0</v>
      </c>
      <c r="L183" s="88"/>
      <c r="M183" s="88"/>
      <c r="N183" s="88"/>
      <c r="O183" s="88"/>
      <c r="P183" s="88"/>
      <c r="Q183" s="88"/>
      <c r="R183" s="88"/>
      <c r="S183" s="88"/>
      <c r="T183" s="88"/>
      <c r="U183" s="88"/>
      <c r="V183" s="88"/>
      <c r="W183" s="88"/>
      <c r="X183" s="391">
        <v>0</v>
      </c>
      <c r="Y183" s="453"/>
      <c r="Z183" s="453"/>
      <c r="AA183" s="391">
        <v>0</v>
      </c>
      <c r="AB183" s="453"/>
      <c r="AC183" s="453">
        <v>0</v>
      </c>
      <c r="AD183" s="416">
        <v>0</v>
      </c>
      <c r="AE183" s="453"/>
      <c r="AF183" s="453"/>
      <c r="AG183" s="88"/>
      <c r="AH183" s="444">
        <v>0</v>
      </c>
    </row>
    <row r="184" spans="1:37" s="305" customFormat="1" ht="13.2" x14ac:dyDescent="0.25">
      <c r="A184" s="77">
        <v>18</v>
      </c>
      <c r="B184" s="87" t="s">
        <v>796</v>
      </c>
      <c r="C184" s="77">
        <v>1</v>
      </c>
      <c r="D184" s="90">
        <v>0</v>
      </c>
      <c r="E184" s="90">
        <v>0</v>
      </c>
      <c r="F184" s="68">
        <v>0</v>
      </c>
      <c r="G184" s="90">
        <v>0</v>
      </c>
      <c r="H184" s="90">
        <v>0</v>
      </c>
      <c r="I184" s="90">
        <v>0</v>
      </c>
      <c r="J184" s="90">
        <v>0</v>
      </c>
      <c r="K184" s="90">
        <v>0</v>
      </c>
      <c r="L184" s="90"/>
      <c r="M184" s="90"/>
      <c r="N184" s="90"/>
      <c r="O184" s="90"/>
      <c r="P184" s="90"/>
      <c r="Q184" s="90"/>
      <c r="R184" s="90"/>
      <c r="S184" s="90"/>
      <c r="T184" s="90"/>
      <c r="U184" s="90"/>
      <c r="V184" s="90"/>
      <c r="W184" s="90"/>
      <c r="X184" s="403"/>
      <c r="Y184" s="460"/>
      <c r="Z184" s="460"/>
      <c r="AA184" s="391">
        <v>0</v>
      </c>
      <c r="AB184" s="460"/>
      <c r="AC184" s="460"/>
      <c r="AD184" s="416">
        <v>0</v>
      </c>
      <c r="AE184" s="460"/>
      <c r="AF184" s="460"/>
      <c r="AG184" s="90"/>
      <c r="AH184" s="444">
        <v>0</v>
      </c>
    </row>
    <row r="185" spans="1:37" s="89" customFormat="1" ht="26.4" x14ac:dyDescent="0.25">
      <c r="A185" s="77">
        <v>19</v>
      </c>
      <c r="B185" s="278" t="s">
        <v>797</v>
      </c>
      <c r="C185" s="92">
        <v>0</v>
      </c>
      <c r="D185" s="88">
        <v>2</v>
      </c>
      <c r="E185" s="88">
        <v>0</v>
      </c>
      <c r="F185" s="68">
        <v>2</v>
      </c>
      <c r="G185" s="88">
        <v>0</v>
      </c>
      <c r="H185" s="88">
        <v>0</v>
      </c>
      <c r="I185" s="88">
        <v>0</v>
      </c>
      <c r="J185" s="88">
        <v>0</v>
      </c>
      <c r="K185" s="88">
        <v>2</v>
      </c>
      <c r="L185" s="88"/>
      <c r="M185" s="88"/>
      <c r="N185" s="88"/>
      <c r="O185" s="88"/>
      <c r="P185" s="88"/>
      <c r="Q185" s="88"/>
      <c r="R185" s="88"/>
      <c r="S185" s="88"/>
      <c r="T185" s="88"/>
      <c r="U185" s="88"/>
      <c r="V185" s="88"/>
      <c r="W185" s="88"/>
      <c r="X185" s="395"/>
      <c r="Y185" s="453"/>
      <c r="Z185" s="453"/>
      <c r="AA185" s="391">
        <v>0</v>
      </c>
      <c r="AB185" s="453"/>
      <c r="AC185" s="453"/>
      <c r="AD185" s="416">
        <v>0</v>
      </c>
      <c r="AE185" s="453"/>
      <c r="AF185" s="453"/>
      <c r="AG185" s="88"/>
      <c r="AH185" s="444">
        <v>0</v>
      </c>
    </row>
    <row r="186" spans="1:37" s="239" customFormat="1" ht="26.4" x14ac:dyDescent="0.25">
      <c r="A186" s="210" t="s">
        <v>799</v>
      </c>
      <c r="B186" s="307" t="s">
        <v>800</v>
      </c>
      <c r="C186" s="308"/>
      <c r="D186" s="301"/>
      <c r="E186" s="301"/>
      <c r="F186" s="301"/>
      <c r="G186" s="301"/>
      <c r="H186" s="301"/>
      <c r="I186" s="301"/>
      <c r="J186" s="301"/>
      <c r="K186" s="301"/>
      <c r="L186" s="301"/>
      <c r="M186" s="301"/>
      <c r="N186" s="301"/>
      <c r="O186" s="301"/>
      <c r="P186" s="301"/>
      <c r="Q186" s="301"/>
      <c r="R186" s="301"/>
      <c r="S186" s="301"/>
      <c r="T186" s="301"/>
      <c r="U186" s="301"/>
      <c r="V186" s="301"/>
      <c r="W186" s="301"/>
      <c r="X186" s="324"/>
      <c r="Y186" s="465"/>
      <c r="Z186" s="465"/>
      <c r="AA186" s="324"/>
      <c r="AB186" s="465"/>
      <c r="AC186" s="465"/>
      <c r="AD186" s="324"/>
      <c r="AE186" s="465"/>
      <c r="AF186" s="465"/>
      <c r="AG186" s="301"/>
      <c r="AH186" s="444">
        <v>0</v>
      </c>
    </row>
    <row r="187" spans="1:37" s="239" customFormat="1" ht="76.95" customHeight="1" x14ac:dyDescent="0.25">
      <c r="A187" s="436">
        <v>1</v>
      </c>
      <c r="B187" s="741" t="s">
        <v>972</v>
      </c>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c r="AA187" s="742"/>
      <c r="AB187" s="742"/>
      <c r="AC187" s="742"/>
      <c r="AD187" s="742"/>
      <c r="AE187" s="742"/>
      <c r="AF187" s="742"/>
      <c r="AG187" s="743"/>
      <c r="AH187" s="444">
        <v>0</v>
      </c>
    </row>
    <row r="188" spans="1:37" s="309" customFormat="1" ht="13.2" x14ac:dyDescent="0.25">
      <c r="A188" s="296"/>
      <c r="B188" s="306" t="s">
        <v>707</v>
      </c>
      <c r="C188" s="142">
        <v>235</v>
      </c>
      <c r="D188" s="142">
        <v>193</v>
      </c>
      <c r="E188" s="142">
        <v>43</v>
      </c>
      <c r="F188" s="142">
        <v>150</v>
      </c>
      <c r="G188" s="142">
        <v>0</v>
      </c>
      <c r="H188" s="142">
        <v>0</v>
      </c>
      <c r="I188" s="142">
        <v>55</v>
      </c>
      <c r="J188" s="142">
        <v>80</v>
      </c>
      <c r="K188" s="142">
        <v>15</v>
      </c>
      <c r="L188" s="142">
        <v>0</v>
      </c>
      <c r="M188" s="142">
        <v>1</v>
      </c>
      <c r="N188" s="142">
        <v>1</v>
      </c>
      <c r="O188" s="142">
        <v>0</v>
      </c>
      <c r="P188" s="142">
        <v>96</v>
      </c>
      <c r="Q188" s="142">
        <v>41</v>
      </c>
      <c r="R188" s="142">
        <v>0</v>
      </c>
      <c r="S188" s="142">
        <v>94</v>
      </c>
      <c r="T188" s="142">
        <v>16</v>
      </c>
      <c r="U188" s="142">
        <v>0</v>
      </c>
      <c r="V188" s="142">
        <v>2</v>
      </c>
      <c r="W188" s="142">
        <v>-3</v>
      </c>
      <c r="X188" s="323">
        <v>2</v>
      </c>
      <c r="Y188" s="466">
        <v>2</v>
      </c>
      <c r="Z188" s="466">
        <v>0</v>
      </c>
      <c r="AA188" s="323">
        <v>17</v>
      </c>
      <c r="AB188" s="466">
        <v>0</v>
      </c>
      <c r="AC188" s="466">
        <v>17</v>
      </c>
      <c r="AD188" s="323">
        <v>11</v>
      </c>
      <c r="AE188" s="466">
        <v>0</v>
      </c>
      <c r="AF188" s="466">
        <v>0</v>
      </c>
      <c r="AG188" s="142">
        <v>0</v>
      </c>
      <c r="AH188" s="444">
        <v>30</v>
      </c>
    </row>
    <row r="189" spans="1:37" s="10" customFormat="1" ht="13.8" x14ac:dyDescent="0.3">
      <c r="A189" s="6">
        <v>1</v>
      </c>
      <c r="B189" s="167" t="s">
        <v>367</v>
      </c>
      <c r="C189" s="162">
        <v>39</v>
      </c>
      <c r="D189" s="162">
        <v>29</v>
      </c>
      <c r="E189" s="162">
        <v>17</v>
      </c>
      <c r="F189" s="229">
        <v>12</v>
      </c>
      <c r="G189" s="168"/>
      <c r="H189" s="168"/>
      <c r="I189" s="168">
        <v>12</v>
      </c>
      <c r="J189" s="168">
        <v>0</v>
      </c>
      <c r="K189" s="168"/>
      <c r="L189" s="230"/>
      <c r="M189" s="168">
        <v>1</v>
      </c>
      <c r="N189" s="229">
        <v>1</v>
      </c>
      <c r="O189" s="231"/>
      <c r="P189" s="168">
        <v>22</v>
      </c>
      <c r="Q189" s="232">
        <v>10</v>
      </c>
      <c r="R189" s="233"/>
      <c r="S189" s="168">
        <v>0</v>
      </c>
      <c r="T189" s="232"/>
      <c r="U189" s="230"/>
      <c r="V189" s="168"/>
      <c r="W189" s="232"/>
      <c r="X189" s="404"/>
      <c r="Y189" s="467"/>
      <c r="Z189" s="467"/>
      <c r="AA189" s="404"/>
      <c r="AB189" s="467"/>
      <c r="AC189" s="467"/>
      <c r="AD189" s="405"/>
      <c r="AE189" s="468"/>
      <c r="AF189" s="468"/>
      <c r="AG189" s="166"/>
      <c r="AH189" s="444">
        <v>0</v>
      </c>
      <c r="AI189" s="125">
        <v>19</v>
      </c>
      <c r="AJ189" s="10" t="e">
        <v>#REF!</v>
      </c>
    </row>
    <row r="190" spans="1:37" s="10" customFormat="1" ht="13.8" x14ac:dyDescent="0.3">
      <c r="A190" s="6">
        <v>2</v>
      </c>
      <c r="B190" s="167" t="s">
        <v>752</v>
      </c>
      <c r="C190" s="162">
        <v>4</v>
      </c>
      <c r="D190" s="162">
        <v>2</v>
      </c>
      <c r="E190" s="162"/>
      <c r="F190" s="229">
        <v>2</v>
      </c>
      <c r="G190" s="168"/>
      <c r="H190" s="168"/>
      <c r="I190" s="168">
        <v>2</v>
      </c>
      <c r="J190" s="168">
        <v>0</v>
      </c>
      <c r="K190" s="168"/>
      <c r="L190" s="230"/>
      <c r="M190" s="168"/>
      <c r="N190" s="229"/>
      <c r="O190" s="231"/>
      <c r="P190" s="168">
        <v>4</v>
      </c>
      <c r="Q190" s="232">
        <v>2</v>
      </c>
      <c r="R190" s="233"/>
      <c r="S190" s="168">
        <v>0</v>
      </c>
      <c r="T190" s="232"/>
      <c r="U190" s="230"/>
      <c r="V190" s="168"/>
      <c r="W190" s="232"/>
      <c r="X190" s="404"/>
      <c r="Y190" s="467"/>
      <c r="Z190" s="467"/>
      <c r="AA190" s="404"/>
      <c r="AB190" s="467"/>
      <c r="AC190" s="467"/>
      <c r="AD190" s="405"/>
      <c r="AE190" s="468"/>
      <c r="AF190" s="468"/>
      <c r="AG190" s="166"/>
      <c r="AH190" s="444">
        <v>0</v>
      </c>
      <c r="AI190" s="125">
        <v>4</v>
      </c>
    </row>
    <row r="191" spans="1:37" s="10" customFormat="1" ht="13.8" x14ac:dyDescent="0.3">
      <c r="A191" s="6">
        <v>3</v>
      </c>
      <c r="B191" s="167" t="s">
        <v>140</v>
      </c>
      <c r="C191" s="162">
        <v>15</v>
      </c>
      <c r="D191" s="162">
        <v>13</v>
      </c>
      <c r="E191" s="162">
        <v>2</v>
      </c>
      <c r="F191" s="229">
        <v>11</v>
      </c>
      <c r="G191" s="229"/>
      <c r="H191" s="229"/>
      <c r="I191" s="229">
        <v>1</v>
      </c>
      <c r="J191" s="168">
        <v>8</v>
      </c>
      <c r="K191" s="229">
        <v>2</v>
      </c>
      <c r="L191" s="235"/>
      <c r="M191" s="229"/>
      <c r="N191" s="229"/>
      <c r="O191" s="231"/>
      <c r="P191" s="229">
        <v>3</v>
      </c>
      <c r="Q191" s="232">
        <v>2</v>
      </c>
      <c r="R191" s="233"/>
      <c r="S191" s="168">
        <v>10</v>
      </c>
      <c r="T191" s="232">
        <v>2</v>
      </c>
      <c r="U191" s="230"/>
      <c r="V191" s="168"/>
      <c r="W191" s="232"/>
      <c r="X191" s="404">
        <v>1</v>
      </c>
      <c r="Y191" s="467">
        <v>1</v>
      </c>
      <c r="Z191" s="467"/>
      <c r="AA191" s="404">
        <v>3</v>
      </c>
      <c r="AB191" s="467"/>
      <c r="AC191" s="467">
        <v>3</v>
      </c>
      <c r="AD191" s="405">
        <v>2</v>
      </c>
      <c r="AE191" s="468"/>
      <c r="AF191" s="468"/>
      <c r="AG191" s="166"/>
      <c r="AH191" s="444">
        <v>6</v>
      </c>
      <c r="AI191" s="236">
        <v>5</v>
      </c>
    </row>
    <row r="192" spans="1:37" s="10" customFormat="1" ht="13.8" x14ac:dyDescent="0.3">
      <c r="A192" s="6">
        <v>4</v>
      </c>
      <c r="B192" s="167" t="s">
        <v>151</v>
      </c>
      <c r="C192" s="162">
        <v>116</v>
      </c>
      <c r="D192" s="162">
        <v>91</v>
      </c>
      <c r="E192" s="162">
        <v>14</v>
      </c>
      <c r="F192" s="229">
        <v>77</v>
      </c>
      <c r="G192" s="229"/>
      <c r="H192" s="229"/>
      <c r="I192" s="229">
        <v>14</v>
      </c>
      <c r="J192" s="168">
        <v>61</v>
      </c>
      <c r="K192" s="229">
        <v>2</v>
      </c>
      <c r="L192" s="235"/>
      <c r="M192" s="229"/>
      <c r="N192" s="229"/>
      <c r="O192" s="231"/>
      <c r="P192" s="229">
        <v>30</v>
      </c>
      <c r="Q192" s="232">
        <v>16</v>
      </c>
      <c r="R192" s="233"/>
      <c r="S192" s="168">
        <v>72</v>
      </c>
      <c r="T192" s="232">
        <v>11</v>
      </c>
      <c r="U192" s="230"/>
      <c r="V192" s="168"/>
      <c r="W192" s="232"/>
      <c r="X192" s="404"/>
      <c r="Y192" s="467"/>
      <c r="Z192" s="467"/>
      <c r="AA192" s="404">
        <v>7</v>
      </c>
      <c r="AB192" s="467"/>
      <c r="AC192" s="467">
        <v>7</v>
      </c>
      <c r="AD192" s="405">
        <v>7</v>
      </c>
      <c r="AE192" s="468"/>
      <c r="AF192" s="468"/>
      <c r="AG192" s="166"/>
      <c r="AH192" s="444">
        <v>14</v>
      </c>
      <c r="AI192" s="236">
        <v>30</v>
      </c>
      <c r="AK192" s="10">
        <v>4</v>
      </c>
    </row>
    <row r="193" spans="1:35" s="10" customFormat="1" ht="13.8" x14ac:dyDescent="0.3">
      <c r="A193" s="6">
        <v>5</v>
      </c>
      <c r="B193" s="167" t="s">
        <v>790</v>
      </c>
      <c r="C193" s="162">
        <v>10</v>
      </c>
      <c r="D193" s="162">
        <v>9</v>
      </c>
      <c r="E193" s="162">
        <v>1</v>
      </c>
      <c r="F193" s="229">
        <v>8</v>
      </c>
      <c r="G193" s="162"/>
      <c r="H193" s="162"/>
      <c r="I193" s="162">
        <v>2</v>
      </c>
      <c r="J193" s="168">
        <v>4</v>
      </c>
      <c r="K193" s="162">
        <v>2</v>
      </c>
      <c r="L193" s="237"/>
      <c r="M193" s="169"/>
      <c r="N193" s="229"/>
      <c r="O193" s="231"/>
      <c r="P193" s="169">
        <v>4</v>
      </c>
      <c r="Q193" s="232">
        <v>2</v>
      </c>
      <c r="R193" s="233"/>
      <c r="S193" s="168">
        <v>5</v>
      </c>
      <c r="T193" s="232">
        <v>1</v>
      </c>
      <c r="U193" s="230"/>
      <c r="V193" s="169"/>
      <c r="W193" s="232"/>
      <c r="X193" s="405"/>
      <c r="Y193" s="468"/>
      <c r="Z193" s="468"/>
      <c r="AA193" s="405">
        <v>1</v>
      </c>
      <c r="AB193" s="468"/>
      <c r="AC193" s="468">
        <v>1</v>
      </c>
      <c r="AD193" s="405"/>
      <c r="AE193" s="468"/>
      <c r="AF193" s="468"/>
      <c r="AG193" s="166"/>
      <c r="AH193" s="444">
        <v>1</v>
      </c>
      <c r="AI193" s="88">
        <v>5</v>
      </c>
    </row>
    <row r="194" spans="1:35" s="10" customFormat="1" ht="13.8" x14ac:dyDescent="0.3">
      <c r="A194" s="6">
        <v>6</v>
      </c>
      <c r="B194" s="167" t="s">
        <v>749</v>
      </c>
      <c r="C194" s="162">
        <v>12</v>
      </c>
      <c r="D194" s="162">
        <v>11</v>
      </c>
      <c r="E194" s="162">
        <v>2</v>
      </c>
      <c r="F194" s="229">
        <v>9</v>
      </c>
      <c r="G194" s="162"/>
      <c r="H194" s="162"/>
      <c r="I194" s="162">
        <v>2</v>
      </c>
      <c r="J194" s="168">
        <v>4</v>
      </c>
      <c r="K194" s="162">
        <v>3</v>
      </c>
      <c r="L194" s="237"/>
      <c r="M194" s="169"/>
      <c r="N194" s="229"/>
      <c r="O194" s="231"/>
      <c r="P194" s="169">
        <v>4</v>
      </c>
      <c r="Q194" s="232">
        <v>2</v>
      </c>
      <c r="R194" s="233"/>
      <c r="S194" s="168">
        <v>6</v>
      </c>
      <c r="T194" s="232">
        <v>2</v>
      </c>
      <c r="U194" s="230"/>
      <c r="V194" s="169"/>
      <c r="W194" s="232"/>
      <c r="X194" s="405"/>
      <c r="Y194" s="468"/>
      <c r="Z194" s="468"/>
      <c r="AA194" s="405">
        <v>2</v>
      </c>
      <c r="AB194" s="468"/>
      <c r="AC194" s="468">
        <v>2</v>
      </c>
      <c r="AD194" s="405">
        <v>2</v>
      </c>
      <c r="AE194" s="468"/>
      <c r="AF194" s="468"/>
      <c r="AG194" s="166"/>
      <c r="AH194" s="444">
        <v>4</v>
      </c>
      <c r="AI194" s="88">
        <v>5</v>
      </c>
    </row>
    <row r="195" spans="1:35" s="10" customFormat="1" ht="13.8" x14ac:dyDescent="0.3">
      <c r="A195" s="6">
        <v>7</v>
      </c>
      <c r="B195" s="167" t="s">
        <v>754</v>
      </c>
      <c r="C195" s="162">
        <v>1</v>
      </c>
      <c r="D195" s="162">
        <v>1</v>
      </c>
      <c r="E195" s="162"/>
      <c r="F195" s="229">
        <v>1</v>
      </c>
      <c r="G195" s="162"/>
      <c r="H195" s="162"/>
      <c r="I195" s="162">
        <v>1</v>
      </c>
      <c r="J195" s="168">
        <v>0</v>
      </c>
      <c r="K195" s="162"/>
      <c r="L195" s="237"/>
      <c r="M195" s="166"/>
      <c r="N195" s="229"/>
      <c r="O195" s="231"/>
      <c r="P195" s="166">
        <v>1</v>
      </c>
      <c r="Q195" s="232">
        <v>0</v>
      </c>
      <c r="R195" s="233"/>
      <c r="S195" s="168">
        <v>0</v>
      </c>
      <c r="T195" s="232"/>
      <c r="U195" s="230"/>
      <c r="V195" s="169"/>
      <c r="W195" s="232">
        <v>0</v>
      </c>
      <c r="X195" s="405"/>
      <c r="Y195" s="468"/>
      <c r="Z195" s="468"/>
      <c r="AA195" s="405"/>
      <c r="AB195" s="468"/>
      <c r="AC195" s="468"/>
      <c r="AD195" s="405"/>
      <c r="AE195" s="468"/>
      <c r="AF195" s="468"/>
      <c r="AG195" s="166"/>
      <c r="AH195" s="444">
        <v>0</v>
      </c>
      <c r="AI195" s="73">
        <v>1</v>
      </c>
    </row>
    <row r="196" spans="1:35" s="10" customFormat="1" ht="13.8" x14ac:dyDescent="0.3">
      <c r="A196" s="6">
        <v>8</v>
      </c>
      <c r="B196" s="167" t="s">
        <v>727</v>
      </c>
      <c r="C196" s="162">
        <v>4</v>
      </c>
      <c r="D196" s="162">
        <v>4</v>
      </c>
      <c r="E196" s="162">
        <v>3</v>
      </c>
      <c r="F196" s="229">
        <v>1</v>
      </c>
      <c r="G196" s="162"/>
      <c r="H196" s="162"/>
      <c r="I196" s="162">
        <v>1</v>
      </c>
      <c r="J196" s="168">
        <v>0</v>
      </c>
      <c r="K196" s="162"/>
      <c r="L196" s="237"/>
      <c r="M196" s="166"/>
      <c r="N196" s="229"/>
      <c r="O196" s="231"/>
      <c r="P196" s="166">
        <v>1</v>
      </c>
      <c r="Q196" s="232">
        <v>0</v>
      </c>
      <c r="R196" s="233"/>
      <c r="S196" s="168">
        <v>0</v>
      </c>
      <c r="T196" s="232"/>
      <c r="U196" s="230"/>
      <c r="V196" s="169"/>
      <c r="W196" s="232">
        <v>0</v>
      </c>
      <c r="X196" s="405">
        <v>1</v>
      </c>
      <c r="Y196" s="468">
        <v>1</v>
      </c>
      <c r="Z196" s="468"/>
      <c r="AA196" s="405"/>
      <c r="AB196" s="468"/>
      <c r="AC196" s="468"/>
      <c r="AD196" s="405"/>
      <c r="AE196" s="468"/>
      <c r="AF196" s="468"/>
      <c r="AG196" s="166"/>
      <c r="AH196" s="444">
        <v>1</v>
      </c>
      <c r="AI196" s="73">
        <v>1</v>
      </c>
    </row>
    <row r="197" spans="1:35" s="10" customFormat="1" ht="13.8" x14ac:dyDescent="0.3">
      <c r="A197" s="6">
        <v>9</v>
      </c>
      <c r="B197" s="167" t="s">
        <v>802</v>
      </c>
      <c r="C197" s="162">
        <v>5</v>
      </c>
      <c r="D197" s="162">
        <v>2</v>
      </c>
      <c r="E197" s="162"/>
      <c r="F197" s="229">
        <v>2</v>
      </c>
      <c r="G197" s="162"/>
      <c r="H197" s="162"/>
      <c r="I197" s="162">
        <v>1</v>
      </c>
      <c r="J197" s="168">
        <v>1</v>
      </c>
      <c r="K197" s="162"/>
      <c r="L197" s="237"/>
      <c r="M197" s="166"/>
      <c r="N197" s="229"/>
      <c r="O197" s="231"/>
      <c r="P197" s="166">
        <v>4</v>
      </c>
      <c r="Q197" s="232">
        <v>3</v>
      </c>
      <c r="R197" s="233"/>
      <c r="S197" s="168">
        <v>1</v>
      </c>
      <c r="T197" s="232">
        <v>0</v>
      </c>
      <c r="U197" s="230"/>
      <c r="V197" s="169"/>
      <c r="W197" s="232">
        <v>0</v>
      </c>
      <c r="X197" s="405"/>
      <c r="Y197" s="468"/>
      <c r="Z197" s="468"/>
      <c r="AA197" s="405">
        <v>1</v>
      </c>
      <c r="AB197" s="468"/>
      <c r="AC197" s="468">
        <v>1</v>
      </c>
      <c r="AD197" s="405"/>
      <c r="AE197" s="468"/>
      <c r="AF197" s="468"/>
      <c r="AG197" s="166"/>
      <c r="AH197" s="444">
        <v>1</v>
      </c>
      <c r="AI197" s="73">
        <v>4</v>
      </c>
    </row>
    <row r="198" spans="1:35" s="10" customFormat="1" ht="13.8" x14ac:dyDescent="0.3">
      <c r="A198" s="6">
        <v>10</v>
      </c>
      <c r="B198" s="167" t="s">
        <v>803</v>
      </c>
      <c r="C198" s="162">
        <v>2</v>
      </c>
      <c r="D198" s="162">
        <v>5</v>
      </c>
      <c r="E198" s="162"/>
      <c r="F198" s="229">
        <v>5</v>
      </c>
      <c r="G198" s="162"/>
      <c r="H198" s="162"/>
      <c r="I198" s="162"/>
      <c r="J198" s="168">
        <v>0</v>
      </c>
      <c r="K198" s="162">
        <v>5</v>
      </c>
      <c r="L198" s="237"/>
      <c r="M198" s="166"/>
      <c r="N198" s="229"/>
      <c r="O198" s="231"/>
      <c r="P198" s="166"/>
      <c r="Q198" s="232">
        <v>0</v>
      </c>
      <c r="R198" s="233"/>
      <c r="S198" s="168">
        <v>0</v>
      </c>
      <c r="T198" s="232"/>
      <c r="U198" s="230"/>
      <c r="V198" s="169">
        <v>2</v>
      </c>
      <c r="W198" s="232">
        <v>-3</v>
      </c>
      <c r="X198" s="405"/>
      <c r="Y198" s="468"/>
      <c r="Z198" s="468"/>
      <c r="AA198" s="405"/>
      <c r="AB198" s="468"/>
      <c r="AC198" s="468"/>
      <c r="AD198" s="405"/>
      <c r="AE198" s="468"/>
      <c r="AF198" s="468"/>
      <c r="AG198" s="166"/>
      <c r="AH198" s="444">
        <v>0</v>
      </c>
      <c r="AI198" s="73"/>
    </row>
    <row r="199" spans="1:35" s="10" customFormat="1" ht="13.8" x14ac:dyDescent="0.3">
      <c r="A199" s="6">
        <v>11</v>
      </c>
      <c r="B199" s="167" t="s">
        <v>804</v>
      </c>
      <c r="C199" s="162"/>
      <c r="D199" s="162"/>
      <c r="E199" s="162"/>
      <c r="F199" s="229"/>
      <c r="G199" s="162"/>
      <c r="H199" s="162"/>
      <c r="I199" s="162"/>
      <c r="J199" s="168"/>
      <c r="K199" s="162"/>
      <c r="L199" s="237"/>
      <c r="M199" s="166"/>
      <c r="N199" s="229"/>
      <c r="O199" s="231"/>
      <c r="P199" s="166"/>
      <c r="Q199" s="232"/>
      <c r="R199" s="233"/>
      <c r="S199" s="168"/>
      <c r="T199" s="232"/>
      <c r="U199" s="230"/>
      <c r="V199" s="169"/>
      <c r="W199" s="232"/>
      <c r="X199" s="405"/>
      <c r="Y199" s="468"/>
      <c r="Z199" s="468"/>
      <c r="AA199" s="405"/>
      <c r="AB199" s="468"/>
      <c r="AC199" s="468"/>
      <c r="AD199" s="405"/>
      <c r="AE199" s="468"/>
      <c r="AF199" s="468"/>
      <c r="AG199" s="166"/>
      <c r="AH199" s="444">
        <v>0</v>
      </c>
      <c r="AI199" s="73"/>
    </row>
    <row r="200" spans="1:35" s="10" customFormat="1" ht="13.8" x14ac:dyDescent="0.3">
      <c r="A200" s="6">
        <v>12</v>
      </c>
      <c r="B200" s="167" t="s">
        <v>805</v>
      </c>
      <c r="C200" s="162"/>
      <c r="D200" s="162"/>
      <c r="E200" s="162"/>
      <c r="F200" s="229"/>
      <c r="G200" s="162"/>
      <c r="H200" s="162"/>
      <c r="I200" s="162"/>
      <c r="J200" s="168"/>
      <c r="K200" s="162"/>
      <c r="L200" s="237"/>
      <c r="M200" s="166"/>
      <c r="N200" s="229"/>
      <c r="O200" s="231"/>
      <c r="P200" s="166"/>
      <c r="Q200" s="232"/>
      <c r="R200" s="233"/>
      <c r="S200" s="168"/>
      <c r="T200" s="232"/>
      <c r="U200" s="230"/>
      <c r="V200" s="169"/>
      <c r="W200" s="232"/>
      <c r="X200" s="405"/>
      <c r="Y200" s="468"/>
      <c r="Z200" s="468"/>
      <c r="AA200" s="405"/>
      <c r="AB200" s="468"/>
      <c r="AC200" s="468"/>
      <c r="AD200" s="405"/>
      <c r="AE200" s="468"/>
      <c r="AF200" s="468"/>
      <c r="AG200" s="166"/>
      <c r="AH200" s="444">
        <v>0</v>
      </c>
      <c r="AI200" s="73"/>
    </row>
    <row r="201" spans="1:35" s="10" customFormat="1" ht="13.8" x14ac:dyDescent="0.3">
      <c r="A201" s="6">
        <v>13</v>
      </c>
      <c r="B201" s="167" t="s">
        <v>806</v>
      </c>
      <c r="C201" s="162"/>
      <c r="D201" s="162"/>
      <c r="E201" s="162"/>
      <c r="F201" s="229"/>
      <c r="G201" s="162"/>
      <c r="H201" s="162"/>
      <c r="I201" s="162"/>
      <c r="J201" s="168"/>
      <c r="K201" s="162"/>
      <c r="L201" s="237"/>
      <c r="M201" s="166"/>
      <c r="N201" s="229"/>
      <c r="O201" s="231"/>
      <c r="P201" s="166"/>
      <c r="Q201" s="232"/>
      <c r="R201" s="233"/>
      <c r="S201" s="168"/>
      <c r="T201" s="232"/>
      <c r="U201" s="230"/>
      <c r="V201" s="169"/>
      <c r="W201" s="232"/>
      <c r="X201" s="405"/>
      <c r="Y201" s="468"/>
      <c r="Z201" s="468"/>
      <c r="AA201" s="405"/>
      <c r="AB201" s="468"/>
      <c r="AC201" s="468"/>
      <c r="AD201" s="405"/>
      <c r="AE201" s="468"/>
      <c r="AF201" s="468"/>
      <c r="AG201" s="166"/>
      <c r="AH201" s="444">
        <v>0</v>
      </c>
      <c r="AI201" s="73"/>
    </row>
    <row r="202" spans="1:35" s="10" customFormat="1" ht="13.8" x14ac:dyDescent="0.3">
      <c r="A202" s="6">
        <v>14</v>
      </c>
      <c r="B202" s="167" t="s">
        <v>807</v>
      </c>
      <c r="C202" s="162"/>
      <c r="D202" s="162"/>
      <c r="E202" s="162"/>
      <c r="F202" s="229"/>
      <c r="G202" s="162"/>
      <c r="H202" s="162"/>
      <c r="I202" s="162"/>
      <c r="J202" s="168"/>
      <c r="K202" s="162"/>
      <c r="L202" s="237"/>
      <c r="M202" s="166"/>
      <c r="N202" s="229"/>
      <c r="O202" s="231"/>
      <c r="P202" s="166"/>
      <c r="Q202" s="232"/>
      <c r="R202" s="233"/>
      <c r="S202" s="168"/>
      <c r="T202" s="232"/>
      <c r="U202" s="230"/>
      <c r="V202" s="169"/>
      <c r="W202" s="232"/>
      <c r="X202" s="405"/>
      <c r="Y202" s="468"/>
      <c r="Z202" s="468"/>
      <c r="AA202" s="405"/>
      <c r="AB202" s="468"/>
      <c r="AC202" s="468"/>
      <c r="AD202" s="405"/>
      <c r="AE202" s="468"/>
      <c r="AF202" s="468"/>
      <c r="AG202" s="166"/>
      <c r="AH202" s="444">
        <v>0</v>
      </c>
      <c r="AI202" s="73"/>
    </row>
    <row r="203" spans="1:35" s="10" customFormat="1" ht="27" x14ac:dyDescent="0.3">
      <c r="A203" s="6">
        <v>15</v>
      </c>
      <c r="B203" s="167" t="s">
        <v>808</v>
      </c>
      <c r="C203" s="162"/>
      <c r="D203" s="162"/>
      <c r="E203" s="162"/>
      <c r="F203" s="229"/>
      <c r="G203" s="162"/>
      <c r="H203" s="162"/>
      <c r="I203" s="162"/>
      <c r="J203" s="168"/>
      <c r="K203" s="162"/>
      <c r="L203" s="237"/>
      <c r="M203" s="166"/>
      <c r="N203" s="229"/>
      <c r="O203" s="231"/>
      <c r="P203" s="166"/>
      <c r="Q203" s="232"/>
      <c r="R203" s="233"/>
      <c r="S203" s="168"/>
      <c r="T203" s="232"/>
      <c r="U203" s="230"/>
      <c r="V203" s="169"/>
      <c r="W203" s="232"/>
      <c r="X203" s="405"/>
      <c r="Y203" s="468"/>
      <c r="Z203" s="468"/>
      <c r="AA203" s="405"/>
      <c r="AB203" s="468"/>
      <c r="AC203" s="468"/>
      <c r="AD203" s="405"/>
      <c r="AE203" s="468"/>
      <c r="AF203" s="468"/>
      <c r="AG203" s="166"/>
      <c r="AH203" s="444">
        <v>0</v>
      </c>
      <c r="AI203" s="73"/>
    </row>
    <row r="204" spans="1:35" s="10" customFormat="1" ht="13.8" x14ac:dyDescent="0.3">
      <c r="A204" s="6">
        <v>16</v>
      </c>
      <c r="B204" s="167" t="s">
        <v>726</v>
      </c>
      <c r="C204" s="162">
        <v>11</v>
      </c>
      <c r="D204" s="162">
        <v>11</v>
      </c>
      <c r="E204" s="162">
        <v>3</v>
      </c>
      <c r="F204" s="229">
        <v>8</v>
      </c>
      <c r="G204" s="162"/>
      <c r="H204" s="162"/>
      <c r="I204" s="162">
        <v>8</v>
      </c>
      <c r="J204" s="168">
        <v>0</v>
      </c>
      <c r="K204" s="162"/>
      <c r="L204" s="237"/>
      <c r="M204" s="166"/>
      <c r="N204" s="229"/>
      <c r="O204" s="231"/>
      <c r="P204" s="166">
        <v>8</v>
      </c>
      <c r="Q204" s="232">
        <v>0</v>
      </c>
      <c r="R204" s="233"/>
      <c r="S204" s="168">
        <v>0</v>
      </c>
      <c r="T204" s="232"/>
      <c r="U204" s="230"/>
      <c r="V204" s="169"/>
      <c r="W204" s="232">
        <v>0</v>
      </c>
      <c r="X204" s="405"/>
      <c r="Y204" s="468"/>
      <c r="Z204" s="468"/>
      <c r="AA204" s="405"/>
      <c r="AB204" s="468"/>
      <c r="AC204" s="468"/>
      <c r="AD204" s="405"/>
      <c r="AE204" s="468"/>
      <c r="AF204" s="468"/>
      <c r="AG204" s="166"/>
      <c r="AH204" s="444">
        <v>0</v>
      </c>
      <c r="AI204" s="73">
        <v>6</v>
      </c>
    </row>
    <row r="205" spans="1:35" s="10" customFormat="1" ht="13.8" x14ac:dyDescent="0.3">
      <c r="A205" s="6">
        <v>17</v>
      </c>
      <c r="B205" s="167" t="s">
        <v>809</v>
      </c>
      <c r="C205" s="162"/>
      <c r="D205" s="162"/>
      <c r="E205" s="162"/>
      <c r="F205" s="229"/>
      <c r="G205" s="162"/>
      <c r="H205" s="162"/>
      <c r="I205" s="162"/>
      <c r="J205" s="168"/>
      <c r="K205" s="162"/>
      <c r="L205" s="237"/>
      <c r="M205" s="166"/>
      <c r="N205" s="229"/>
      <c r="O205" s="231"/>
      <c r="P205" s="166"/>
      <c r="Q205" s="232"/>
      <c r="R205" s="233"/>
      <c r="S205" s="168"/>
      <c r="T205" s="232"/>
      <c r="U205" s="230"/>
      <c r="V205" s="169"/>
      <c r="W205" s="232"/>
      <c r="X205" s="405"/>
      <c r="Y205" s="468"/>
      <c r="Z205" s="468"/>
      <c r="AA205" s="405"/>
      <c r="AB205" s="468"/>
      <c r="AC205" s="468"/>
      <c r="AD205" s="405"/>
      <c r="AE205" s="468"/>
      <c r="AF205" s="468"/>
      <c r="AG205" s="166"/>
      <c r="AH205" s="444">
        <v>0</v>
      </c>
      <c r="AI205" s="73"/>
    </row>
    <row r="206" spans="1:35" s="10" customFormat="1" ht="13.8" x14ac:dyDescent="0.3">
      <c r="A206" s="6">
        <v>18</v>
      </c>
      <c r="B206" s="167" t="s">
        <v>810</v>
      </c>
      <c r="C206" s="162">
        <v>1</v>
      </c>
      <c r="D206" s="162">
        <v>1</v>
      </c>
      <c r="E206" s="162"/>
      <c r="F206" s="229">
        <v>1</v>
      </c>
      <c r="G206" s="162"/>
      <c r="H206" s="162"/>
      <c r="I206" s="162">
        <v>1</v>
      </c>
      <c r="J206" s="168">
        <v>0</v>
      </c>
      <c r="K206" s="162"/>
      <c r="L206" s="237"/>
      <c r="M206" s="169"/>
      <c r="N206" s="229"/>
      <c r="O206" s="231"/>
      <c r="P206" s="169">
        <v>1</v>
      </c>
      <c r="Q206" s="232">
        <v>0</v>
      </c>
      <c r="R206" s="233"/>
      <c r="S206" s="168">
        <v>0</v>
      </c>
      <c r="T206" s="232"/>
      <c r="U206" s="230"/>
      <c r="V206" s="169"/>
      <c r="W206" s="232"/>
      <c r="X206" s="405"/>
      <c r="Y206" s="468"/>
      <c r="Z206" s="468"/>
      <c r="AA206" s="405"/>
      <c r="AB206" s="468"/>
      <c r="AC206" s="468"/>
      <c r="AD206" s="405"/>
      <c r="AE206" s="468"/>
      <c r="AF206" s="468"/>
      <c r="AG206" s="166"/>
      <c r="AH206" s="444">
        <v>0</v>
      </c>
      <c r="AI206" s="88">
        <v>1</v>
      </c>
    </row>
    <row r="207" spans="1:35" s="10" customFormat="1" ht="13.8" x14ac:dyDescent="0.3">
      <c r="A207" s="6">
        <v>19</v>
      </c>
      <c r="B207" s="167" t="s">
        <v>763</v>
      </c>
      <c r="C207" s="162">
        <v>2</v>
      </c>
      <c r="D207" s="162">
        <v>1</v>
      </c>
      <c r="E207" s="162"/>
      <c r="F207" s="229">
        <v>1</v>
      </c>
      <c r="G207" s="162"/>
      <c r="H207" s="162"/>
      <c r="I207" s="162"/>
      <c r="J207" s="168">
        <v>0</v>
      </c>
      <c r="K207" s="162">
        <v>1</v>
      </c>
      <c r="L207" s="237"/>
      <c r="M207" s="166"/>
      <c r="N207" s="229"/>
      <c r="O207" s="231"/>
      <c r="P207" s="166">
        <v>2</v>
      </c>
      <c r="Q207" s="232">
        <v>2</v>
      </c>
      <c r="R207" s="233"/>
      <c r="S207" s="168">
        <v>0</v>
      </c>
      <c r="T207" s="232"/>
      <c r="U207" s="230"/>
      <c r="V207" s="169"/>
      <c r="W207" s="232"/>
      <c r="X207" s="405"/>
      <c r="Y207" s="468"/>
      <c r="Z207" s="468"/>
      <c r="AA207" s="405">
        <v>1</v>
      </c>
      <c r="AB207" s="468"/>
      <c r="AC207" s="468">
        <v>1</v>
      </c>
      <c r="AD207" s="405"/>
      <c r="AE207" s="468"/>
      <c r="AF207" s="468"/>
      <c r="AG207" s="166"/>
      <c r="AH207" s="444">
        <v>1</v>
      </c>
      <c r="AI207" s="73">
        <v>2</v>
      </c>
    </row>
    <row r="208" spans="1:35" s="10" customFormat="1" ht="13.8" x14ac:dyDescent="0.3">
      <c r="A208" s="6">
        <v>20</v>
      </c>
      <c r="B208" s="167" t="s">
        <v>725</v>
      </c>
      <c r="C208" s="162">
        <v>12</v>
      </c>
      <c r="D208" s="162">
        <v>12</v>
      </c>
      <c r="E208" s="162">
        <v>1</v>
      </c>
      <c r="F208" s="229">
        <v>11</v>
      </c>
      <c r="G208" s="162"/>
      <c r="H208" s="162"/>
      <c r="I208" s="162">
        <v>9</v>
      </c>
      <c r="J208" s="168">
        <v>2</v>
      </c>
      <c r="K208" s="162"/>
      <c r="L208" s="237"/>
      <c r="M208" s="169"/>
      <c r="N208" s="229"/>
      <c r="O208" s="231"/>
      <c r="P208" s="169">
        <v>11</v>
      </c>
      <c r="Q208" s="232">
        <v>2</v>
      </c>
      <c r="R208" s="233"/>
      <c r="S208" s="168">
        <v>0</v>
      </c>
      <c r="T208" s="232"/>
      <c r="U208" s="230"/>
      <c r="V208" s="169"/>
      <c r="W208" s="232"/>
      <c r="X208" s="405"/>
      <c r="Y208" s="468"/>
      <c r="Z208" s="468"/>
      <c r="AA208" s="405">
        <v>2</v>
      </c>
      <c r="AB208" s="468"/>
      <c r="AC208" s="468">
        <v>2</v>
      </c>
      <c r="AD208" s="405"/>
      <c r="AE208" s="468"/>
      <c r="AF208" s="468"/>
      <c r="AG208" s="166"/>
      <c r="AH208" s="444">
        <v>2</v>
      </c>
      <c r="AI208" s="88">
        <v>11</v>
      </c>
    </row>
    <row r="209" spans="1:35" s="10" customFormat="1" ht="13.8" x14ac:dyDescent="0.3">
      <c r="A209" s="6">
        <v>21</v>
      </c>
      <c r="B209" s="167" t="s">
        <v>751</v>
      </c>
      <c r="C209" s="162">
        <v>1</v>
      </c>
      <c r="D209" s="162">
        <v>1</v>
      </c>
      <c r="E209" s="162"/>
      <c r="F209" s="229">
        <v>1</v>
      </c>
      <c r="G209" s="162"/>
      <c r="H209" s="162"/>
      <c r="I209" s="162">
        <v>1</v>
      </c>
      <c r="J209" s="168">
        <v>0</v>
      </c>
      <c r="K209" s="162"/>
      <c r="L209" s="237"/>
      <c r="M209" s="169"/>
      <c r="N209" s="229"/>
      <c r="O209" s="231"/>
      <c r="P209" s="169">
        <v>1</v>
      </c>
      <c r="Q209" s="232">
        <v>0</v>
      </c>
      <c r="R209" s="233"/>
      <c r="S209" s="168">
        <v>0</v>
      </c>
      <c r="T209" s="232"/>
      <c r="U209" s="230"/>
      <c r="V209" s="169"/>
      <c r="W209" s="232"/>
      <c r="X209" s="405"/>
      <c r="Y209" s="468"/>
      <c r="Z209" s="468"/>
      <c r="AA209" s="405"/>
      <c r="AB209" s="468"/>
      <c r="AC209" s="468"/>
      <c r="AD209" s="405"/>
      <c r="AE209" s="468"/>
      <c r="AF209" s="468"/>
      <c r="AG209" s="166"/>
      <c r="AH209" s="444">
        <v>0</v>
      </c>
      <c r="AI209" s="88">
        <v>1</v>
      </c>
    </row>
    <row r="210" spans="1:35" s="10" customFormat="1" ht="13.8" x14ac:dyDescent="0.3">
      <c r="A210" s="6">
        <v>22</v>
      </c>
      <c r="B210" s="61" t="s">
        <v>733</v>
      </c>
      <c r="C210" s="162"/>
      <c r="D210" s="162"/>
      <c r="E210" s="162"/>
      <c r="F210" s="229"/>
      <c r="G210" s="162"/>
      <c r="H210" s="162"/>
      <c r="I210" s="162"/>
      <c r="J210" s="168"/>
      <c r="K210" s="162"/>
      <c r="L210" s="237"/>
      <c r="M210" s="169"/>
      <c r="N210" s="229"/>
      <c r="O210" s="231"/>
      <c r="P210" s="169"/>
      <c r="Q210" s="232"/>
      <c r="R210" s="233"/>
      <c r="S210" s="168"/>
      <c r="T210" s="232"/>
      <c r="U210" s="230"/>
      <c r="V210" s="169"/>
      <c r="W210" s="232"/>
      <c r="X210" s="405"/>
      <c r="Y210" s="468"/>
      <c r="Z210" s="468"/>
      <c r="AA210" s="405"/>
      <c r="AB210" s="468"/>
      <c r="AC210" s="468"/>
      <c r="AD210" s="405"/>
      <c r="AE210" s="468"/>
      <c r="AF210" s="468"/>
      <c r="AG210" s="166"/>
      <c r="AH210" s="444">
        <v>0</v>
      </c>
      <c r="AI210" s="89"/>
    </row>
    <row r="211" spans="1:35" s="10" customFormat="1" ht="56.4" customHeight="1" x14ac:dyDescent="0.25">
      <c r="A211" s="296">
        <v>2</v>
      </c>
      <c r="B211" s="735" t="s">
        <v>973</v>
      </c>
      <c r="C211" s="736"/>
      <c r="D211" s="736"/>
      <c r="E211" s="736"/>
      <c r="F211" s="736"/>
      <c r="G211" s="736"/>
      <c r="H211" s="736"/>
      <c r="I211" s="736"/>
      <c r="J211" s="736"/>
      <c r="K211" s="736"/>
      <c r="L211" s="736"/>
      <c r="M211" s="736"/>
      <c r="N211" s="736"/>
      <c r="O211" s="736"/>
      <c r="P211" s="736"/>
      <c r="Q211" s="736"/>
      <c r="R211" s="736"/>
      <c r="S211" s="736"/>
      <c r="T211" s="736"/>
      <c r="U211" s="736"/>
      <c r="V211" s="736"/>
      <c r="W211" s="736"/>
      <c r="X211" s="736"/>
      <c r="Y211" s="736"/>
      <c r="Z211" s="736"/>
      <c r="AA211" s="736"/>
      <c r="AB211" s="736"/>
      <c r="AC211" s="736"/>
      <c r="AD211" s="736"/>
      <c r="AE211" s="736"/>
      <c r="AF211" s="736"/>
      <c r="AG211" s="737"/>
      <c r="AH211" s="444">
        <v>0</v>
      </c>
      <c r="AI211" s="89"/>
    </row>
    <row r="212" spans="1:35" s="309" customFormat="1" ht="13.2" x14ac:dyDescent="0.25">
      <c r="A212" s="142"/>
      <c r="B212" s="306" t="s">
        <v>707</v>
      </c>
      <c r="C212" s="296">
        <v>249</v>
      </c>
      <c r="D212" s="296">
        <v>208</v>
      </c>
      <c r="E212" s="296">
        <v>54</v>
      </c>
      <c r="F212" s="296">
        <v>154</v>
      </c>
      <c r="G212" s="296">
        <v>0</v>
      </c>
      <c r="H212" s="296">
        <v>1</v>
      </c>
      <c r="I212" s="296">
        <v>63</v>
      </c>
      <c r="J212" s="296">
        <v>90</v>
      </c>
      <c r="K212" s="296">
        <v>0</v>
      </c>
      <c r="L212" s="296">
        <v>0</v>
      </c>
      <c r="M212" s="296">
        <v>1</v>
      </c>
      <c r="N212" s="296">
        <v>0</v>
      </c>
      <c r="O212" s="296">
        <v>0</v>
      </c>
      <c r="P212" s="296">
        <v>91</v>
      </c>
      <c r="Q212" s="296">
        <v>28</v>
      </c>
      <c r="R212" s="296">
        <v>0</v>
      </c>
      <c r="S212" s="296">
        <v>94</v>
      </c>
      <c r="T212" s="296">
        <v>0</v>
      </c>
      <c r="U212" s="296">
        <v>0</v>
      </c>
      <c r="V212" s="296">
        <v>0</v>
      </c>
      <c r="W212" s="296">
        <v>0</v>
      </c>
      <c r="X212" s="322">
        <v>6</v>
      </c>
      <c r="Y212" s="469">
        <v>5</v>
      </c>
      <c r="Z212" s="469">
        <v>1</v>
      </c>
      <c r="AA212" s="322">
        <v>7</v>
      </c>
      <c r="AB212" s="469">
        <v>1</v>
      </c>
      <c r="AC212" s="469">
        <v>6</v>
      </c>
      <c r="AD212" s="322">
        <v>0</v>
      </c>
      <c r="AE212" s="469">
        <v>0</v>
      </c>
      <c r="AF212" s="469">
        <v>0</v>
      </c>
      <c r="AG212" s="296">
        <v>0</v>
      </c>
      <c r="AH212" s="444">
        <v>13</v>
      </c>
    </row>
    <row r="213" spans="1:35" s="10" customFormat="1" ht="13.2" x14ac:dyDescent="0.25">
      <c r="A213" s="6">
        <v>1</v>
      </c>
      <c r="B213" s="61" t="s">
        <v>367</v>
      </c>
      <c r="C213" s="6">
        <v>55</v>
      </c>
      <c r="D213" s="78">
        <v>42</v>
      </c>
      <c r="E213" s="6">
        <v>24</v>
      </c>
      <c r="F213" s="7">
        <v>18</v>
      </c>
      <c r="G213" s="75"/>
      <c r="H213" s="75">
        <v>1</v>
      </c>
      <c r="I213" s="75">
        <v>17</v>
      </c>
      <c r="J213" s="75"/>
      <c r="K213" s="75"/>
      <c r="L213" s="74"/>
      <c r="M213" s="75">
        <v>1</v>
      </c>
      <c r="N213" s="75">
        <v>0</v>
      </c>
      <c r="O213" s="74"/>
      <c r="P213" s="75">
        <v>22</v>
      </c>
      <c r="Q213" s="75">
        <v>5</v>
      </c>
      <c r="R213" s="74"/>
      <c r="S213" s="75"/>
      <c r="T213" s="75"/>
      <c r="U213" s="75"/>
      <c r="V213" s="75"/>
      <c r="W213" s="75"/>
      <c r="X213" s="406">
        <v>4</v>
      </c>
      <c r="Y213" s="470">
        <v>4</v>
      </c>
      <c r="Z213" s="470"/>
      <c r="AA213" s="406"/>
      <c r="AB213" s="470"/>
      <c r="AC213" s="470"/>
      <c r="AD213" s="407"/>
      <c r="AE213" s="471"/>
      <c r="AF213" s="471"/>
      <c r="AG213" s="166"/>
      <c r="AH213" s="444">
        <v>4</v>
      </c>
    </row>
    <row r="214" spans="1:35" s="10" customFormat="1" ht="13.2" x14ac:dyDescent="0.25">
      <c r="A214" s="6">
        <v>2</v>
      </c>
      <c r="B214" s="61" t="s">
        <v>752</v>
      </c>
      <c r="C214" s="6">
        <v>8</v>
      </c>
      <c r="D214" s="78">
        <v>6</v>
      </c>
      <c r="E214" s="79">
        <v>4</v>
      </c>
      <c r="F214" s="7">
        <v>2</v>
      </c>
      <c r="G214" s="75"/>
      <c r="H214" s="75"/>
      <c r="I214" s="75">
        <v>2</v>
      </c>
      <c r="J214" s="75"/>
      <c r="K214" s="75"/>
      <c r="L214" s="75"/>
      <c r="M214" s="75"/>
      <c r="N214" s="75">
        <v>0</v>
      </c>
      <c r="O214" s="74"/>
      <c r="P214" s="75">
        <v>4</v>
      </c>
      <c r="Q214" s="75">
        <v>2</v>
      </c>
      <c r="R214" s="75"/>
      <c r="S214" s="75"/>
      <c r="T214" s="75"/>
      <c r="U214" s="75"/>
      <c r="V214" s="75"/>
      <c r="W214" s="75"/>
      <c r="X214" s="406">
        <v>1</v>
      </c>
      <c r="Y214" s="470">
        <v>1</v>
      </c>
      <c r="Z214" s="470"/>
      <c r="AA214" s="406"/>
      <c r="AB214" s="470"/>
      <c r="AC214" s="470"/>
      <c r="AD214" s="407"/>
      <c r="AE214" s="471"/>
      <c r="AF214" s="471"/>
      <c r="AG214" s="166"/>
      <c r="AH214" s="444">
        <v>1</v>
      </c>
    </row>
    <row r="215" spans="1:35" s="10" customFormat="1" ht="13.2" x14ac:dyDescent="0.25">
      <c r="A215" s="6">
        <v>3</v>
      </c>
      <c r="B215" s="61" t="s">
        <v>140</v>
      </c>
      <c r="C215" s="6">
        <v>14</v>
      </c>
      <c r="D215" s="78">
        <v>12</v>
      </c>
      <c r="E215" s="6">
        <v>2</v>
      </c>
      <c r="F215" s="7">
        <v>10</v>
      </c>
      <c r="G215" s="7"/>
      <c r="H215" s="7"/>
      <c r="I215" s="7">
        <v>2</v>
      </c>
      <c r="J215" s="7">
        <v>8</v>
      </c>
      <c r="K215" s="7"/>
      <c r="L215" s="7"/>
      <c r="M215" s="7"/>
      <c r="N215" s="75">
        <v>0</v>
      </c>
      <c r="O215" s="74"/>
      <c r="P215" s="75">
        <v>4</v>
      </c>
      <c r="Q215" s="75">
        <v>2</v>
      </c>
      <c r="R215" s="74"/>
      <c r="S215" s="7">
        <v>7</v>
      </c>
      <c r="T215" s="75"/>
      <c r="U215" s="75"/>
      <c r="V215" s="75"/>
      <c r="W215" s="75"/>
      <c r="X215" s="406">
        <v>0</v>
      </c>
      <c r="Y215" s="470"/>
      <c r="Z215" s="470"/>
      <c r="AA215" s="406"/>
      <c r="AB215" s="470"/>
      <c r="AC215" s="470"/>
      <c r="AD215" s="407"/>
      <c r="AE215" s="471"/>
      <c r="AF215" s="471"/>
      <c r="AG215" s="166"/>
      <c r="AH215" s="444">
        <v>0</v>
      </c>
    </row>
    <row r="216" spans="1:35" s="10" customFormat="1" ht="13.2" x14ac:dyDescent="0.25">
      <c r="A216" s="6">
        <v>4</v>
      </c>
      <c r="B216" s="61" t="s">
        <v>151</v>
      </c>
      <c r="C216" s="6">
        <v>102</v>
      </c>
      <c r="D216" s="78">
        <v>96</v>
      </c>
      <c r="E216" s="79">
        <v>12</v>
      </c>
      <c r="F216" s="7">
        <v>84</v>
      </c>
      <c r="G216" s="7"/>
      <c r="H216" s="7"/>
      <c r="I216" s="7">
        <v>15</v>
      </c>
      <c r="J216" s="7">
        <v>69</v>
      </c>
      <c r="K216" s="7"/>
      <c r="L216" s="7"/>
      <c r="M216" s="7"/>
      <c r="N216" s="75">
        <v>0</v>
      </c>
      <c r="O216" s="75"/>
      <c r="P216" s="75">
        <v>20</v>
      </c>
      <c r="Q216" s="75">
        <v>5</v>
      </c>
      <c r="R216" s="75"/>
      <c r="S216" s="7">
        <v>70</v>
      </c>
      <c r="T216" s="75"/>
      <c r="U216" s="75"/>
      <c r="V216" s="75"/>
      <c r="W216" s="75"/>
      <c r="X216" s="406">
        <v>0</v>
      </c>
      <c r="Y216" s="470"/>
      <c r="Z216" s="470"/>
      <c r="AA216" s="406">
        <v>5</v>
      </c>
      <c r="AB216" s="470">
        <v>1</v>
      </c>
      <c r="AC216" s="470">
        <v>4</v>
      </c>
      <c r="AD216" s="407"/>
      <c r="AE216" s="471"/>
      <c r="AF216" s="471"/>
      <c r="AG216" s="166"/>
      <c r="AH216" s="444">
        <v>5</v>
      </c>
    </row>
    <row r="217" spans="1:35" s="10" customFormat="1" ht="13.2" x14ac:dyDescent="0.25">
      <c r="A217" s="6">
        <v>5</v>
      </c>
      <c r="B217" s="61" t="s">
        <v>790</v>
      </c>
      <c r="C217" s="162">
        <v>14</v>
      </c>
      <c r="D217" s="78">
        <v>14</v>
      </c>
      <c r="E217" s="166">
        <v>2</v>
      </c>
      <c r="F217" s="7">
        <v>12</v>
      </c>
      <c r="G217" s="166"/>
      <c r="H217" s="162"/>
      <c r="I217" s="162">
        <v>2</v>
      </c>
      <c r="J217" s="162">
        <v>10</v>
      </c>
      <c r="K217" s="162"/>
      <c r="L217" s="162"/>
      <c r="M217" s="162"/>
      <c r="N217" s="75">
        <v>0</v>
      </c>
      <c r="O217" s="170"/>
      <c r="P217" s="170">
        <v>3</v>
      </c>
      <c r="Q217" s="75">
        <v>1</v>
      </c>
      <c r="R217" s="162"/>
      <c r="S217" s="162">
        <v>9</v>
      </c>
      <c r="T217" s="169"/>
      <c r="U217" s="169"/>
      <c r="V217" s="169"/>
      <c r="W217" s="170"/>
      <c r="X217" s="406">
        <v>0</v>
      </c>
      <c r="Y217" s="471"/>
      <c r="Z217" s="471"/>
      <c r="AA217" s="406">
        <v>1</v>
      </c>
      <c r="AB217" s="471"/>
      <c r="AC217" s="471">
        <v>1</v>
      </c>
      <c r="AD217" s="407"/>
      <c r="AE217" s="471"/>
      <c r="AF217" s="471"/>
      <c r="AG217" s="166"/>
      <c r="AH217" s="444">
        <v>1</v>
      </c>
    </row>
    <row r="218" spans="1:35" s="10" customFormat="1" ht="13.2" x14ac:dyDescent="0.25">
      <c r="A218" s="6">
        <v>6</v>
      </c>
      <c r="B218" s="61" t="s">
        <v>749</v>
      </c>
      <c r="C218" s="162">
        <v>12</v>
      </c>
      <c r="D218" s="78">
        <v>10</v>
      </c>
      <c r="E218" s="166"/>
      <c r="F218" s="7">
        <v>10</v>
      </c>
      <c r="G218" s="166"/>
      <c r="H218" s="162"/>
      <c r="I218" s="162">
        <v>7</v>
      </c>
      <c r="J218" s="162">
        <v>3</v>
      </c>
      <c r="K218" s="162"/>
      <c r="L218" s="162"/>
      <c r="M218" s="162"/>
      <c r="N218" s="75">
        <v>0</v>
      </c>
      <c r="O218" s="170"/>
      <c r="P218" s="170">
        <v>8</v>
      </c>
      <c r="Q218" s="75">
        <v>1</v>
      </c>
      <c r="R218" s="162"/>
      <c r="S218" s="162">
        <v>3</v>
      </c>
      <c r="T218" s="169"/>
      <c r="U218" s="169"/>
      <c r="V218" s="169"/>
      <c r="W218" s="170"/>
      <c r="X218" s="406">
        <v>0</v>
      </c>
      <c r="Y218" s="471"/>
      <c r="Z218" s="471"/>
      <c r="AA218" s="406">
        <v>1</v>
      </c>
      <c r="AB218" s="471"/>
      <c r="AC218" s="471">
        <v>1</v>
      </c>
      <c r="AD218" s="407"/>
      <c r="AE218" s="471"/>
      <c r="AF218" s="471"/>
      <c r="AG218" s="166"/>
      <c r="AH218" s="444">
        <v>1</v>
      </c>
    </row>
    <row r="219" spans="1:35" s="10" customFormat="1" ht="13.2" x14ac:dyDescent="0.25">
      <c r="A219" s="6">
        <v>7</v>
      </c>
      <c r="B219" s="61" t="s">
        <v>754</v>
      </c>
      <c r="C219" s="162">
        <v>1</v>
      </c>
      <c r="D219" s="78">
        <v>0</v>
      </c>
      <c r="E219" s="166"/>
      <c r="F219" s="7">
        <v>0</v>
      </c>
      <c r="G219" s="166"/>
      <c r="H219" s="162"/>
      <c r="I219" s="162"/>
      <c r="J219" s="162"/>
      <c r="K219" s="162"/>
      <c r="L219" s="162"/>
      <c r="M219" s="162"/>
      <c r="N219" s="75">
        <v>0</v>
      </c>
      <c r="O219" s="170"/>
      <c r="P219" s="170"/>
      <c r="Q219" s="75">
        <v>0</v>
      </c>
      <c r="R219" s="162"/>
      <c r="S219" s="162">
        <v>1</v>
      </c>
      <c r="T219" s="169"/>
      <c r="U219" s="169"/>
      <c r="V219" s="169"/>
      <c r="W219" s="169"/>
      <c r="X219" s="405"/>
      <c r="Y219" s="468"/>
      <c r="Z219" s="468"/>
      <c r="AA219" s="405"/>
      <c r="AB219" s="468"/>
      <c r="AC219" s="468"/>
      <c r="AD219" s="405"/>
      <c r="AE219" s="468"/>
      <c r="AF219" s="468"/>
      <c r="AG219" s="166"/>
      <c r="AH219" s="444">
        <v>0</v>
      </c>
    </row>
    <row r="220" spans="1:35" s="10" customFormat="1" ht="13.2" x14ac:dyDescent="0.25">
      <c r="A220" s="6">
        <v>8</v>
      </c>
      <c r="B220" s="61" t="s">
        <v>727</v>
      </c>
      <c r="C220" s="162">
        <v>4</v>
      </c>
      <c r="D220" s="78">
        <v>2</v>
      </c>
      <c r="E220" s="166">
        <v>2</v>
      </c>
      <c r="F220" s="7">
        <v>0</v>
      </c>
      <c r="G220" s="166"/>
      <c r="H220" s="162"/>
      <c r="I220" s="162"/>
      <c r="J220" s="162"/>
      <c r="K220" s="162"/>
      <c r="L220" s="162"/>
      <c r="M220" s="162"/>
      <c r="N220" s="75">
        <v>0</v>
      </c>
      <c r="O220" s="170"/>
      <c r="P220" s="170">
        <v>2</v>
      </c>
      <c r="Q220" s="75">
        <v>2</v>
      </c>
      <c r="R220" s="162"/>
      <c r="S220" s="162"/>
      <c r="T220" s="169"/>
      <c r="U220" s="169"/>
      <c r="V220" s="169"/>
      <c r="W220" s="169"/>
      <c r="X220" s="405"/>
      <c r="Y220" s="468"/>
      <c r="Z220" s="468"/>
      <c r="AA220" s="405"/>
      <c r="AB220" s="468"/>
      <c r="AC220" s="468"/>
      <c r="AD220" s="405"/>
      <c r="AE220" s="468"/>
      <c r="AF220" s="468"/>
      <c r="AG220" s="166"/>
      <c r="AH220" s="444">
        <v>0</v>
      </c>
    </row>
    <row r="221" spans="1:35" s="10" customFormat="1" ht="13.2" x14ac:dyDescent="0.25">
      <c r="A221" s="6">
        <v>9</v>
      </c>
      <c r="B221" s="61" t="s">
        <v>802</v>
      </c>
      <c r="C221" s="162">
        <v>5</v>
      </c>
      <c r="D221" s="78">
        <v>3</v>
      </c>
      <c r="E221" s="166">
        <v>2</v>
      </c>
      <c r="F221" s="7">
        <v>1</v>
      </c>
      <c r="G221" s="166"/>
      <c r="H221" s="162"/>
      <c r="I221" s="162">
        <v>1</v>
      </c>
      <c r="J221" s="162"/>
      <c r="K221" s="162"/>
      <c r="L221" s="162"/>
      <c r="M221" s="162"/>
      <c r="N221" s="75">
        <v>0</v>
      </c>
      <c r="O221" s="170"/>
      <c r="P221" s="170">
        <v>2</v>
      </c>
      <c r="Q221" s="75">
        <v>1</v>
      </c>
      <c r="R221" s="162"/>
      <c r="S221" s="162">
        <v>1</v>
      </c>
      <c r="T221" s="169"/>
      <c r="U221" s="169"/>
      <c r="V221" s="169"/>
      <c r="W221" s="170"/>
      <c r="X221" s="406">
        <v>0</v>
      </c>
      <c r="Y221" s="471"/>
      <c r="Z221" s="471"/>
      <c r="AA221" s="407"/>
      <c r="AB221" s="471"/>
      <c r="AC221" s="471"/>
      <c r="AD221" s="407"/>
      <c r="AE221" s="471"/>
      <c r="AF221" s="471"/>
      <c r="AG221" s="166"/>
      <c r="AH221" s="444">
        <v>0</v>
      </c>
    </row>
    <row r="222" spans="1:35" s="10" customFormat="1" ht="13.2" x14ac:dyDescent="0.25">
      <c r="A222" s="6">
        <v>10</v>
      </c>
      <c r="B222" s="61" t="s">
        <v>818</v>
      </c>
      <c r="C222" s="162"/>
      <c r="D222" s="78"/>
      <c r="E222" s="166"/>
      <c r="F222" s="7"/>
      <c r="G222" s="166"/>
      <c r="H222" s="162"/>
      <c r="I222" s="162"/>
      <c r="J222" s="162"/>
      <c r="K222" s="162"/>
      <c r="L222" s="162"/>
      <c r="M222" s="162"/>
      <c r="N222" s="75"/>
      <c r="O222" s="170"/>
      <c r="P222" s="170"/>
      <c r="Q222" s="75"/>
      <c r="R222" s="162"/>
      <c r="S222" s="162"/>
      <c r="T222" s="169"/>
      <c r="U222" s="169"/>
      <c r="V222" s="169"/>
      <c r="W222" s="170"/>
      <c r="X222" s="406"/>
      <c r="Y222" s="471"/>
      <c r="Z222" s="471"/>
      <c r="AA222" s="406"/>
      <c r="AB222" s="471"/>
      <c r="AC222" s="471"/>
      <c r="AD222" s="407"/>
      <c r="AE222" s="471"/>
      <c r="AF222" s="471"/>
      <c r="AG222" s="166"/>
      <c r="AH222" s="444">
        <v>0</v>
      </c>
    </row>
    <row r="223" spans="1:35" s="10" customFormat="1" ht="13.2" x14ac:dyDescent="0.25">
      <c r="A223" s="6">
        <v>11</v>
      </c>
      <c r="B223" s="61" t="s">
        <v>804</v>
      </c>
      <c r="C223" s="162"/>
      <c r="D223" s="78"/>
      <c r="E223" s="166"/>
      <c r="F223" s="7"/>
      <c r="G223" s="166"/>
      <c r="H223" s="162"/>
      <c r="I223" s="162"/>
      <c r="J223" s="162"/>
      <c r="K223" s="162"/>
      <c r="L223" s="162"/>
      <c r="M223" s="162"/>
      <c r="N223" s="75"/>
      <c r="O223" s="170"/>
      <c r="P223" s="170"/>
      <c r="Q223" s="75"/>
      <c r="R223" s="162"/>
      <c r="S223" s="162"/>
      <c r="T223" s="169"/>
      <c r="U223" s="169"/>
      <c r="V223" s="169"/>
      <c r="W223" s="170"/>
      <c r="X223" s="406"/>
      <c r="Y223" s="471"/>
      <c r="Z223" s="471"/>
      <c r="AA223" s="406"/>
      <c r="AB223" s="471"/>
      <c r="AC223" s="471"/>
      <c r="AD223" s="407"/>
      <c r="AE223" s="471"/>
      <c r="AF223" s="471"/>
      <c r="AG223" s="166"/>
      <c r="AH223" s="444">
        <v>0</v>
      </c>
    </row>
    <row r="224" spans="1:35" s="10" customFormat="1" ht="13.2" x14ac:dyDescent="0.25">
      <c r="A224" s="6">
        <v>12</v>
      </c>
      <c r="B224" s="61" t="s">
        <v>805</v>
      </c>
      <c r="C224" s="162"/>
      <c r="D224" s="78"/>
      <c r="E224" s="166"/>
      <c r="F224" s="7"/>
      <c r="G224" s="166"/>
      <c r="H224" s="162"/>
      <c r="I224" s="162"/>
      <c r="J224" s="162"/>
      <c r="K224" s="162"/>
      <c r="L224" s="162"/>
      <c r="M224" s="162"/>
      <c r="N224" s="75"/>
      <c r="O224" s="170"/>
      <c r="P224" s="170"/>
      <c r="Q224" s="75"/>
      <c r="R224" s="162"/>
      <c r="S224" s="162"/>
      <c r="T224" s="169"/>
      <c r="U224" s="169"/>
      <c r="V224" s="169"/>
      <c r="W224" s="170"/>
      <c r="X224" s="406"/>
      <c r="Y224" s="471"/>
      <c r="Z224" s="471"/>
      <c r="AA224" s="406"/>
      <c r="AB224" s="471"/>
      <c r="AC224" s="471"/>
      <c r="AD224" s="407"/>
      <c r="AE224" s="471"/>
      <c r="AF224" s="471"/>
      <c r="AG224" s="166"/>
      <c r="AH224" s="444">
        <v>0</v>
      </c>
    </row>
    <row r="225" spans="1:34" s="10" customFormat="1" ht="13.2" x14ac:dyDescent="0.25">
      <c r="A225" s="6">
        <v>13</v>
      </c>
      <c r="B225" s="61" t="s">
        <v>728</v>
      </c>
      <c r="C225" s="162"/>
      <c r="D225" s="78"/>
      <c r="E225" s="166"/>
      <c r="F225" s="7"/>
      <c r="G225" s="166"/>
      <c r="H225" s="162"/>
      <c r="I225" s="162"/>
      <c r="J225" s="162"/>
      <c r="K225" s="162"/>
      <c r="L225" s="162"/>
      <c r="M225" s="162"/>
      <c r="N225" s="75"/>
      <c r="O225" s="170"/>
      <c r="P225" s="170"/>
      <c r="Q225" s="75"/>
      <c r="R225" s="162"/>
      <c r="S225" s="162"/>
      <c r="T225" s="169"/>
      <c r="U225" s="169"/>
      <c r="V225" s="169"/>
      <c r="W225" s="170"/>
      <c r="X225" s="406"/>
      <c r="Y225" s="471"/>
      <c r="Z225" s="471"/>
      <c r="AA225" s="406"/>
      <c r="AB225" s="471"/>
      <c r="AC225" s="471"/>
      <c r="AD225" s="407"/>
      <c r="AE225" s="471"/>
      <c r="AF225" s="471"/>
      <c r="AG225" s="166"/>
      <c r="AH225" s="444">
        <v>0</v>
      </c>
    </row>
    <row r="226" spans="1:34" s="10" customFormat="1" ht="13.2" x14ac:dyDescent="0.25">
      <c r="A226" s="6">
        <v>14</v>
      </c>
      <c r="B226" s="167" t="s">
        <v>807</v>
      </c>
      <c r="C226" s="162">
        <v>3</v>
      </c>
      <c r="D226" s="78">
        <v>0</v>
      </c>
      <c r="E226" s="166"/>
      <c r="F226" s="7">
        <v>0</v>
      </c>
      <c r="G226" s="166"/>
      <c r="H226" s="162"/>
      <c r="I226" s="162"/>
      <c r="J226" s="162"/>
      <c r="K226" s="162"/>
      <c r="L226" s="162"/>
      <c r="M226" s="162"/>
      <c r="N226" s="75">
        <v>0</v>
      </c>
      <c r="O226" s="170"/>
      <c r="P226" s="170"/>
      <c r="Q226" s="75">
        <v>0</v>
      </c>
      <c r="R226" s="162"/>
      <c r="S226" s="162">
        <v>3</v>
      </c>
      <c r="T226" s="169"/>
      <c r="U226" s="169"/>
      <c r="V226" s="169"/>
      <c r="W226" s="169"/>
      <c r="X226" s="405"/>
      <c r="Y226" s="468"/>
      <c r="Z226" s="468"/>
      <c r="AA226" s="405"/>
      <c r="AB226" s="468"/>
      <c r="AC226" s="468"/>
      <c r="AD226" s="405"/>
      <c r="AE226" s="468"/>
      <c r="AF226" s="468"/>
      <c r="AG226" s="166"/>
      <c r="AH226" s="444">
        <v>0</v>
      </c>
    </row>
    <row r="227" spans="1:34" s="10" customFormat="1" ht="26.4" x14ac:dyDescent="0.25">
      <c r="A227" s="6">
        <v>15</v>
      </c>
      <c r="B227" s="167" t="s">
        <v>808</v>
      </c>
      <c r="C227" s="162"/>
      <c r="D227" s="78"/>
      <c r="E227" s="166"/>
      <c r="F227" s="7"/>
      <c r="G227" s="166"/>
      <c r="H227" s="162"/>
      <c r="I227" s="162"/>
      <c r="J227" s="162"/>
      <c r="K227" s="162"/>
      <c r="L227" s="162"/>
      <c r="M227" s="162"/>
      <c r="N227" s="75"/>
      <c r="O227" s="170"/>
      <c r="P227" s="170"/>
      <c r="Q227" s="75"/>
      <c r="R227" s="162"/>
      <c r="S227" s="162"/>
      <c r="T227" s="169"/>
      <c r="U227" s="169"/>
      <c r="V227" s="169"/>
      <c r="W227" s="169"/>
      <c r="X227" s="405"/>
      <c r="Y227" s="468"/>
      <c r="Z227" s="468"/>
      <c r="AA227" s="405"/>
      <c r="AB227" s="468"/>
      <c r="AC227" s="468"/>
      <c r="AD227" s="405"/>
      <c r="AE227" s="468"/>
      <c r="AF227" s="468"/>
      <c r="AG227" s="166"/>
      <c r="AH227" s="444">
        <v>0</v>
      </c>
    </row>
    <row r="228" spans="1:34" s="10" customFormat="1" ht="13.2" x14ac:dyDescent="0.25">
      <c r="A228" s="6">
        <v>16</v>
      </c>
      <c r="B228" s="61" t="s">
        <v>726</v>
      </c>
      <c r="C228" s="162">
        <v>14</v>
      </c>
      <c r="D228" s="78">
        <v>9</v>
      </c>
      <c r="E228" s="166">
        <v>4</v>
      </c>
      <c r="F228" s="7">
        <v>5</v>
      </c>
      <c r="G228" s="166"/>
      <c r="H228" s="162"/>
      <c r="I228" s="162">
        <v>5</v>
      </c>
      <c r="J228" s="162"/>
      <c r="K228" s="162"/>
      <c r="L228" s="162"/>
      <c r="M228" s="162"/>
      <c r="N228" s="75">
        <v>0</v>
      </c>
      <c r="O228" s="170"/>
      <c r="P228" s="170">
        <v>11</v>
      </c>
      <c r="Q228" s="75">
        <v>6</v>
      </c>
      <c r="R228" s="162"/>
      <c r="S228" s="162"/>
      <c r="T228" s="169"/>
      <c r="U228" s="169"/>
      <c r="V228" s="169"/>
      <c r="W228" s="169"/>
      <c r="X228" s="405"/>
      <c r="Y228" s="468"/>
      <c r="Z228" s="468"/>
      <c r="AA228" s="405"/>
      <c r="AB228" s="468"/>
      <c r="AC228" s="468"/>
      <c r="AD228" s="405"/>
      <c r="AE228" s="468"/>
      <c r="AF228" s="468"/>
      <c r="AG228" s="166"/>
      <c r="AH228" s="444">
        <v>0</v>
      </c>
    </row>
    <row r="229" spans="1:34" s="10" customFormat="1" ht="13.2" x14ac:dyDescent="0.25">
      <c r="A229" s="6">
        <v>17</v>
      </c>
      <c r="B229" s="167" t="s">
        <v>809</v>
      </c>
      <c r="C229" s="162"/>
      <c r="D229" s="78"/>
      <c r="E229" s="166"/>
      <c r="F229" s="7"/>
      <c r="G229" s="166"/>
      <c r="H229" s="162"/>
      <c r="I229" s="162"/>
      <c r="J229" s="162"/>
      <c r="K229" s="162"/>
      <c r="L229" s="162"/>
      <c r="M229" s="162"/>
      <c r="N229" s="75"/>
      <c r="O229" s="170"/>
      <c r="P229" s="170"/>
      <c r="Q229" s="75"/>
      <c r="R229" s="162"/>
      <c r="S229" s="162"/>
      <c r="T229" s="169"/>
      <c r="U229" s="169"/>
      <c r="V229" s="169"/>
      <c r="W229" s="169"/>
      <c r="X229" s="405"/>
      <c r="Y229" s="468"/>
      <c r="Z229" s="468"/>
      <c r="AA229" s="405"/>
      <c r="AB229" s="468"/>
      <c r="AC229" s="468"/>
      <c r="AD229" s="405"/>
      <c r="AE229" s="468"/>
      <c r="AF229" s="468"/>
      <c r="AG229" s="166"/>
      <c r="AH229" s="444">
        <v>0</v>
      </c>
    </row>
    <row r="230" spans="1:34" s="10" customFormat="1" ht="13.2" x14ac:dyDescent="0.25">
      <c r="A230" s="6">
        <v>18</v>
      </c>
      <c r="B230" s="167" t="s">
        <v>766</v>
      </c>
      <c r="C230" s="162">
        <v>1</v>
      </c>
      <c r="D230" s="78">
        <v>1</v>
      </c>
      <c r="E230" s="166"/>
      <c r="F230" s="7">
        <v>1</v>
      </c>
      <c r="G230" s="166"/>
      <c r="H230" s="162"/>
      <c r="I230" s="162">
        <v>1</v>
      </c>
      <c r="J230" s="162"/>
      <c r="K230" s="162"/>
      <c r="L230" s="162"/>
      <c r="M230" s="162"/>
      <c r="N230" s="75">
        <v>0</v>
      </c>
      <c r="O230" s="170"/>
      <c r="P230" s="170">
        <v>1</v>
      </c>
      <c r="Q230" s="75">
        <v>0</v>
      </c>
      <c r="R230" s="162"/>
      <c r="S230" s="162"/>
      <c r="T230" s="169"/>
      <c r="U230" s="169"/>
      <c r="V230" s="169"/>
      <c r="W230" s="169"/>
      <c r="X230" s="405"/>
      <c r="Y230" s="468"/>
      <c r="Z230" s="468"/>
      <c r="AA230" s="405"/>
      <c r="AB230" s="468"/>
      <c r="AC230" s="468"/>
      <c r="AD230" s="405"/>
      <c r="AE230" s="468"/>
      <c r="AF230" s="468"/>
      <c r="AG230" s="166"/>
      <c r="AH230" s="444">
        <v>0</v>
      </c>
    </row>
    <row r="231" spans="1:34" s="10" customFormat="1" ht="13.2" x14ac:dyDescent="0.25">
      <c r="A231" s="6">
        <v>19</v>
      </c>
      <c r="B231" s="167" t="s">
        <v>763</v>
      </c>
      <c r="C231" s="162"/>
      <c r="D231" s="78"/>
      <c r="E231" s="166"/>
      <c r="F231" s="7"/>
      <c r="G231" s="166"/>
      <c r="H231" s="162"/>
      <c r="I231" s="162"/>
      <c r="J231" s="162"/>
      <c r="K231" s="162"/>
      <c r="L231" s="162"/>
      <c r="M231" s="162"/>
      <c r="N231" s="75"/>
      <c r="O231" s="170"/>
      <c r="P231" s="170"/>
      <c r="Q231" s="75"/>
      <c r="R231" s="162"/>
      <c r="S231" s="162"/>
      <c r="T231" s="169"/>
      <c r="U231" s="169"/>
      <c r="V231" s="169"/>
      <c r="W231" s="169"/>
      <c r="X231" s="405"/>
      <c r="Y231" s="468"/>
      <c r="Z231" s="468"/>
      <c r="AA231" s="405"/>
      <c r="AB231" s="468"/>
      <c r="AC231" s="468"/>
      <c r="AD231" s="405"/>
      <c r="AE231" s="468"/>
      <c r="AF231" s="468"/>
      <c r="AG231" s="166"/>
      <c r="AH231" s="444">
        <v>0</v>
      </c>
    </row>
    <row r="232" spans="1:34" s="10" customFormat="1" ht="13.2" x14ac:dyDescent="0.25">
      <c r="A232" s="6">
        <v>20</v>
      </c>
      <c r="B232" s="61" t="s">
        <v>750</v>
      </c>
      <c r="C232" s="162">
        <v>13</v>
      </c>
      <c r="D232" s="78">
        <v>11</v>
      </c>
      <c r="E232" s="166">
        <v>2</v>
      </c>
      <c r="F232" s="7">
        <v>9</v>
      </c>
      <c r="G232" s="166"/>
      <c r="H232" s="162"/>
      <c r="I232" s="162">
        <v>9</v>
      </c>
      <c r="J232" s="162"/>
      <c r="K232" s="162"/>
      <c r="L232" s="162"/>
      <c r="M232" s="162"/>
      <c r="N232" s="75">
        <v>0</v>
      </c>
      <c r="O232" s="170"/>
      <c r="P232" s="170">
        <v>11</v>
      </c>
      <c r="Q232" s="75">
        <v>2</v>
      </c>
      <c r="R232" s="162"/>
      <c r="S232" s="162"/>
      <c r="T232" s="169"/>
      <c r="U232" s="169"/>
      <c r="V232" s="169"/>
      <c r="W232" s="170"/>
      <c r="X232" s="406">
        <v>1</v>
      </c>
      <c r="Y232" s="471"/>
      <c r="Z232" s="471">
        <v>1</v>
      </c>
      <c r="AA232" s="407"/>
      <c r="AB232" s="471"/>
      <c r="AC232" s="471"/>
      <c r="AD232" s="407"/>
      <c r="AE232" s="471"/>
      <c r="AF232" s="471"/>
      <c r="AG232" s="166"/>
      <c r="AH232" s="444">
        <v>1</v>
      </c>
    </row>
    <row r="233" spans="1:34" s="10" customFormat="1" ht="13.2" x14ac:dyDescent="0.25">
      <c r="A233" s="6">
        <v>21</v>
      </c>
      <c r="B233" s="167" t="s">
        <v>751</v>
      </c>
      <c r="C233" s="166"/>
      <c r="D233" s="166"/>
      <c r="E233" s="166"/>
      <c r="F233" s="166"/>
      <c r="G233" s="166"/>
      <c r="H233" s="166"/>
      <c r="I233" s="166"/>
      <c r="J233" s="166"/>
      <c r="K233" s="166"/>
      <c r="L233" s="166"/>
      <c r="M233" s="166"/>
      <c r="N233" s="166"/>
      <c r="O233" s="166"/>
      <c r="P233" s="166"/>
      <c r="Q233" s="166"/>
      <c r="R233" s="166"/>
      <c r="S233" s="166"/>
      <c r="T233" s="166"/>
      <c r="U233" s="166"/>
      <c r="V233" s="166"/>
      <c r="W233" s="166"/>
      <c r="X233" s="405"/>
      <c r="Y233" s="468"/>
      <c r="Z233" s="468"/>
      <c r="AA233" s="405"/>
      <c r="AB233" s="468"/>
      <c r="AC233" s="468"/>
      <c r="AD233" s="405"/>
      <c r="AE233" s="468"/>
      <c r="AF233" s="468"/>
      <c r="AG233" s="166"/>
      <c r="AH233" s="444">
        <v>0</v>
      </c>
    </row>
    <row r="234" spans="1:34" s="10" customFormat="1" ht="13.2" x14ac:dyDescent="0.25">
      <c r="A234" s="6">
        <v>22</v>
      </c>
      <c r="B234" s="61" t="s">
        <v>733</v>
      </c>
      <c r="C234" s="162">
        <v>3</v>
      </c>
      <c r="D234" s="78">
        <v>2</v>
      </c>
      <c r="E234" s="166"/>
      <c r="F234" s="7">
        <v>2</v>
      </c>
      <c r="G234" s="166"/>
      <c r="H234" s="162"/>
      <c r="I234" s="162">
        <v>2</v>
      </c>
      <c r="J234" s="162"/>
      <c r="K234" s="162"/>
      <c r="L234" s="162"/>
      <c r="M234" s="162"/>
      <c r="N234" s="75">
        <v>0</v>
      </c>
      <c r="O234" s="170"/>
      <c r="P234" s="170">
        <v>3</v>
      </c>
      <c r="Q234" s="75">
        <v>1</v>
      </c>
      <c r="R234" s="162"/>
      <c r="S234" s="162"/>
      <c r="T234" s="169"/>
      <c r="U234" s="169"/>
      <c r="V234" s="169"/>
      <c r="W234" s="169"/>
      <c r="X234" s="405"/>
      <c r="Y234" s="468"/>
      <c r="Z234" s="468"/>
      <c r="AA234" s="405"/>
      <c r="AB234" s="468"/>
      <c r="AC234" s="468"/>
      <c r="AD234" s="405"/>
      <c r="AE234" s="468"/>
      <c r="AF234" s="468"/>
      <c r="AG234" s="166"/>
      <c r="AH234" s="444">
        <v>0</v>
      </c>
    </row>
    <row r="235" spans="1:34" s="10" customFormat="1" ht="43.2" customHeight="1" x14ac:dyDescent="0.25">
      <c r="A235" s="296">
        <v>3</v>
      </c>
      <c r="B235" s="735" t="s">
        <v>974</v>
      </c>
      <c r="C235" s="736"/>
      <c r="D235" s="736"/>
      <c r="E235" s="736"/>
      <c r="F235" s="736"/>
      <c r="G235" s="736"/>
      <c r="H235" s="736"/>
      <c r="I235" s="736"/>
      <c r="J235" s="736"/>
      <c r="K235" s="736"/>
      <c r="L235" s="736"/>
      <c r="M235" s="736"/>
      <c r="N235" s="736"/>
      <c r="O235" s="736"/>
      <c r="P235" s="736"/>
      <c r="Q235" s="736"/>
      <c r="R235" s="736"/>
      <c r="S235" s="736"/>
      <c r="T235" s="736"/>
      <c r="U235" s="736"/>
      <c r="V235" s="736"/>
      <c r="W235" s="736"/>
      <c r="X235" s="736"/>
      <c r="Y235" s="736"/>
      <c r="Z235" s="736"/>
      <c r="AA235" s="736"/>
      <c r="AB235" s="736"/>
      <c r="AC235" s="736"/>
      <c r="AD235" s="736"/>
      <c r="AE235" s="736"/>
      <c r="AF235" s="736"/>
      <c r="AG235" s="737"/>
      <c r="AH235" s="444">
        <v>0</v>
      </c>
    </row>
    <row r="236" spans="1:34" s="309" customFormat="1" ht="13.2" x14ac:dyDescent="0.25">
      <c r="A236" s="160"/>
      <c r="B236" s="437" t="s">
        <v>707</v>
      </c>
      <c r="C236" s="160">
        <v>142</v>
      </c>
      <c r="D236" s="160">
        <v>124</v>
      </c>
      <c r="E236" s="160">
        <v>25</v>
      </c>
      <c r="F236" s="160">
        <v>99</v>
      </c>
      <c r="G236" s="160">
        <v>0</v>
      </c>
      <c r="H236" s="160">
        <v>0</v>
      </c>
      <c r="I236" s="160">
        <v>42</v>
      </c>
      <c r="J236" s="160">
        <v>57</v>
      </c>
      <c r="K236" s="160">
        <v>0</v>
      </c>
      <c r="L236" s="160">
        <v>0</v>
      </c>
      <c r="M236" s="160">
        <v>5</v>
      </c>
      <c r="N236" s="160">
        <v>8</v>
      </c>
      <c r="O236" s="160">
        <v>0</v>
      </c>
      <c r="P236" s="160">
        <v>66</v>
      </c>
      <c r="Q236" s="160">
        <v>24</v>
      </c>
      <c r="R236" s="160">
        <v>0</v>
      </c>
      <c r="S236" s="160">
        <v>0</v>
      </c>
      <c r="T236" s="160">
        <v>0</v>
      </c>
      <c r="U236" s="160">
        <v>0</v>
      </c>
      <c r="V236" s="160">
        <v>0</v>
      </c>
      <c r="W236" s="160">
        <v>0</v>
      </c>
      <c r="X236" s="412">
        <v>7</v>
      </c>
      <c r="Y236" s="472">
        <v>6</v>
      </c>
      <c r="Z236" s="472">
        <v>1</v>
      </c>
      <c r="AA236" s="412">
        <v>9</v>
      </c>
      <c r="AB236" s="472">
        <v>0</v>
      </c>
      <c r="AC236" s="472">
        <v>9</v>
      </c>
      <c r="AD236" s="412">
        <v>0</v>
      </c>
      <c r="AE236" s="472">
        <v>0</v>
      </c>
      <c r="AF236" s="472">
        <v>0</v>
      </c>
      <c r="AG236" s="160">
        <v>0</v>
      </c>
      <c r="AH236" s="444">
        <v>16</v>
      </c>
    </row>
    <row r="237" spans="1:34" s="10" customFormat="1" ht="13.2" x14ac:dyDescent="0.25">
      <c r="A237" s="6">
        <v>1</v>
      </c>
      <c r="B237" s="61" t="s">
        <v>367</v>
      </c>
      <c r="C237" s="6">
        <v>31</v>
      </c>
      <c r="D237" s="6">
        <v>20</v>
      </c>
      <c r="E237" s="6">
        <v>13</v>
      </c>
      <c r="F237" s="7">
        <v>7</v>
      </c>
      <c r="G237" s="75"/>
      <c r="H237" s="75"/>
      <c r="I237" s="75">
        <v>7</v>
      </c>
      <c r="J237" s="75"/>
      <c r="K237" s="75"/>
      <c r="L237" s="74"/>
      <c r="M237" s="75">
        <v>5</v>
      </c>
      <c r="N237" s="75">
        <v>5</v>
      </c>
      <c r="O237" s="74"/>
      <c r="P237" s="75">
        <v>15</v>
      </c>
      <c r="Q237" s="75">
        <v>8</v>
      </c>
      <c r="R237" s="74"/>
      <c r="S237" s="75"/>
      <c r="T237" s="75"/>
      <c r="U237" s="75"/>
      <c r="V237" s="75"/>
      <c r="W237" s="75"/>
      <c r="X237" s="406">
        <v>4</v>
      </c>
      <c r="Y237" s="470">
        <v>3</v>
      </c>
      <c r="Z237" s="470">
        <v>1</v>
      </c>
      <c r="AA237" s="406"/>
      <c r="AB237" s="470"/>
      <c r="AC237" s="470"/>
      <c r="AD237" s="407"/>
      <c r="AE237" s="471"/>
      <c r="AF237" s="471"/>
      <c r="AG237" s="166"/>
      <c r="AH237" s="444">
        <v>4</v>
      </c>
    </row>
    <row r="238" spans="1:34" s="10" customFormat="1" ht="13.2" x14ac:dyDescent="0.25">
      <c r="A238" s="6">
        <v>2</v>
      </c>
      <c r="B238" s="61" t="s">
        <v>752</v>
      </c>
      <c r="C238" s="6">
        <v>3</v>
      </c>
      <c r="D238" s="6">
        <v>3</v>
      </c>
      <c r="E238" s="6">
        <v>1</v>
      </c>
      <c r="F238" s="7">
        <v>2</v>
      </c>
      <c r="G238" s="75"/>
      <c r="H238" s="75"/>
      <c r="I238" s="75">
        <v>2</v>
      </c>
      <c r="J238" s="75"/>
      <c r="K238" s="75"/>
      <c r="L238" s="75"/>
      <c r="M238" s="75"/>
      <c r="N238" s="75">
        <v>0</v>
      </c>
      <c r="O238" s="74"/>
      <c r="P238" s="75">
        <v>3</v>
      </c>
      <c r="Q238" s="75">
        <v>1</v>
      </c>
      <c r="R238" s="75"/>
      <c r="S238" s="75"/>
      <c r="T238" s="75"/>
      <c r="U238" s="75"/>
      <c r="V238" s="75"/>
      <c r="W238" s="75"/>
      <c r="X238" s="406">
        <v>0</v>
      </c>
      <c r="Y238" s="470"/>
      <c r="Z238" s="470"/>
      <c r="AA238" s="406"/>
      <c r="AB238" s="470"/>
      <c r="AC238" s="470"/>
      <c r="AD238" s="407"/>
      <c r="AE238" s="471"/>
      <c r="AF238" s="471"/>
      <c r="AG238" s="166"/>
      <c r="AH238" s="444">
        <v>0</v>
      </c>
    </row>
    <row r="239" spans="1:34" s="10" customFormat="1" ht="13.2" x14ac:dyDescent="0.25">
      <c r="A239" s="6">
        <v>3</v>
      </c>
      <c r="B239" s="61" t="s">
        <v>140</v>
      </c>
      <c r="C239" s="6">
        <v>9</v>
      </c>
      <c r="D239" s="6">
        <v>9</v>
      </c>
      <c r="E239" s="6">
        <v>2</v>
      </c>
      <c r="F239" s="7">
        <v>7</v>
      </c>
      <c r="G239" s="7"/>
      <c r="H239" s="7"/>
      <c r="I239" s="7">
        <v>3</v>
      </c>
      <c r="J239" s="7">
        <v>4</v>
      </c>
      <c r="K239" s="7"/>
      <c r="L239" s="7"/>
      <c r="M239" s="7"/>
      <c r="N239" s="75">
        <v>1</v>
      </c>
      <c r="O239" s="74"/>
      <c r="P239" s="75">
        <v>5</v>
      </c>
      <c r="Q239" s="75">
        <v>2</v>
      </c>
      <c r="R239" s="74"/>
      <c r="S239" s="7"/>
      <c r="T239" s="75"/>
      <c r="U239" s="75"/>
      <c r="V239" s="75"/>
      <c r="W239" s="75"/>
      <c r="X239" s="406">
        <v>1</v>
      </c>
      <c r="Y239" s="470">
        <v>1</v>
      </c>
      <c r="Z239" s="470"/>
      <c r="AA239" s="406">
        <v>1</v>
      </c>
      <c r="AB239" s="470"/>
      <c r="AC239" s="470">
        <v>1</v>
      </c>
      <c r="AD239" s="407"/>
      <c r="AE239" s="471"/>
      <c r="AF239" s="471"/>
      <c r="AG239" s="166"/>
      <c r="AH239" s="444">
        <v>2</v>
      </c>
    </row>
    <row r="240" spans="1:34" s="10" customFormat="1" ht="13.2" x14ac:dyDescent="0.25">
      <c r="A240" s="6">
        <v>4</v>
      </c>
      <c r="B240" s="61" t="s">
        <v>151</v>
      </c>
      <c r="C240" s="6">
        <v>55</v>
      </c>
      <c r="D240" s="6">
        <v>49</v>
      </c>
      <c r="E240" s="6">
        <v>2</v>
      </c>
      <c r="F240" s="7">
        <v>47</v>
      </c>
      <c r="G240" s="7"/>
      <c r="H240" s="7"/>
      <c r="I240" s="7">
        <v>10</v>
      </c>
      <c r="J240" s="7">
        <v>37</v>
      </c>
      <c r="K240" s="7"/>
      <c r="L240" s="7"/>
      <c r="M240" s="7"/>
      <c r="N240" s="75">
        <v>0</v>
      </c>
      <c r="O240" s="75"/>
      <c r="P240" s="75">
        <v>12</v>
      </c>
      <c r="Q240" s="75">
        <v>6</v>
      </c>
      <c r="R240" s="75"/>
      <c r="S240" s="7"/>
      <c r="T240" s="75"/>
      <c r="U240" s="75"/>
      <c r="V240" s="75"/>
      <c r="W240" s="75"/>
      <c r="X240" s="406">
        <v>0</v>
      </c>
      <c r="Y240" s="470"/>
      <c r="Z240" s="470"/>
      <c r="AA240" s="406">
        <v>4</v>
      </c>
      <c r="AB240" s="470"/>
      <c r="AC240" s="470">
        <v>4</v>
      </c>
      <c r="AD240" s="407"/>
      <c r="AE240" s="471"/>
      <c r="AF240" s="471"/>
      <c r="AG240" s="166"/>
      <c r="AH240" s="444">
        <v>4</v>
      </c>
    </row>
    <row r="241" spans="1:34" s="10" customFormat="1" ht="13.2" x14ac:dyDescent="0.25">
      <c r="A241" s="6">
        <v>5</v>
      </c>
      <c r="B241" s="61" t="s">
        <v>790</v>
      </c>
      <c r="C241" s="6">
        <v>4</v>
      </c>
      <c r="D241" s="6">
        <v>4</v>
      </c>
      <c r="E241" s="6"/>
      <c r="F241" s="7">
        <v>4</v>
      </c>
      <c r="G241" s="166"/>
      <c r="H241" s="162"/>
      <c r="I241" s="162">
        <v>1</v>
      </c>
      <c r="J241" s="162">
        <v>3</v>
      </c>
      <c r="K241" s="162"/>
      <c r="L241" s="162"/>
      <c r="M241" s="162"/>
      <c r="N241" s="75">
        <v>0</v>
      </c>
      <c r="O241" s="170"/>
      <c r="P241" s="170"/>
      <c r="Q241" s="75"/>
      <c r="R241" s="162"/>
      <c r="S241" s="162"/>
      <c r="T241" s="169"/>
      <c r="U241" s="169"/>
      <c r="V241" s="169"/>
      <c r="W241" s="170"/>
      <c r="X241" s="406">
        <v>0</v>
      </c>
      <c r="Y241" s="471"/>
      <c r="Z241" s="471"/>
      <c r="AA241" s="406">
        <v>0</v>
      </c>
      <c r="AB241" s="471"/>
      <c r="AC241" s="471"/>
      <c r="AD241" s="407"/>
      <c r="AE241" s="471"/>
      <c r="AF241" s="471"/>
      <c r="AG241" s="166"/>
      <c r="AH241" s="444">
        <v>0</v>
      </c>
    </row>
    <row r="242" spans="1:34" s="10" customFormat="1" ht="13.2" x14ac:dyDescent="0.25">
      <c r="A242" s="6">
        <v>6</v>
      </c>
      <c r="B242" s="61" t="s">
        <v>749</v>
      </c>
      <c r="C242" s="6">
        <v>9</v>
      </c>
      <c r="D242" s="6">
        <v>8</v>
      </c>
      <c r="E242" s="6"/>
      <c r="F242" s="7">
        <v>8</v>
      </c>
      <c r="G242" s="166"/>
      <c r="H242" s="162"/>
      <c r="I242" s="162">
        <v>4</v>
      </c>
      <c r="J242" s="162">
        <v>4</v>
      </c>
      <c r="K242" s="162"/>
      <c r="L242" s="162"/>
      <c r="M242" s="162"/>
      <c r="N242" s="75">
        <v>0</v>
      </c>
      <c r="O242" s="170"/>
      <c r="P242" s="170">
        <v>4</v>
      </c>
      <c r="Q242" s="75">
        <v>1</v>
      </c>
      <c r="R242" s="162"/>
      <c r="S242" s="162"/>
      <c r="T242" s="169"/>
      <c r="U242" s="169"/>
      <c r="V242" s="169"/>
      <c r="W242" s="170"/>
      <c r="X242" s="406">
        <v>0</v>
      </c>
      <c r="Y242" s="471"/>
      <c r="Z242" s="471"/>
      <c r="AA242" s="406">
        <v>1</v>
      </c>
      <c r="AB242" s="471"/>
      <c r="AC242" s="471">
        <v>1</v>
      </c>
      <c r="AD242" s="407"/>
      <c r="AE242" s="471"/>
      <c r="AF242" s="471"/>
      <c r="AG242" s="166"/>
      <c r="AH242" s="444">
        <v>1</v>
      </c>
    </row>
    <row r="243" spans="1:34" s="10" customFormat="1" ht="13.2" x14ac:dyDescent="0.25">
      <c r="A243" s="6">
        <v>7</v>
      </c>
      <c r="B243" s="61" t="s">
        <v>791</v>
      </c>
      <c r="C243" s="6">
        <v>1</v>
      </c>
      <c r="D243" s="6"/>
      <c r="E243" s="6"/>
      <c r="F243" s="7"/>
      <c r="G243" s="166"/>
      <c r="H243" s="162"/>
      <c r="I243" s="162"/>
      <c r="J243" s="162"/>
      <c r="K243" s="162"/>
      <c r="L243" s="162"/>
      <c r="M243" s="162"/>
      <c r="N243" s="75"/>
      <c r="O243" s="170"/>
      <c r="P243" s="170"/>
      <c r="Q243" s="75"/>
      <c r="R243" s="162"/>
      <c r="S243" s="162"/>
      <c r="T243" s="169"/>
      <c r="U243" s="169"/>
      <c r="V243" s="169"/>
      <c r="W243" s="169"/>
      <c r="X243" s="405"/>
      <c r="Y243" s="468"/>
      <c r="Z243" s="468"/>
      <c r="AA243" s="405"/>
      <c r="AB243" s="468"/>
      <c r="AC243" s="468"/>
      <c r="AD243" s="405"/>
      <c r="AE243" s="468"/>
      <c r="AF243" s="468"/>
      <c r="AG243" s="166"/>
      <c r="AH243" s="444">
        <v>0</v>
      </c>
    </row>
    <row r="244" spans="1:34" s="10" customFormat="1" ht="13.2" x14ac:dyDescent="0.25">
      <c r="A244" s="6">
        <v>8</v>
      </c>
      <c r="B244" s="61" t="s">
        <v>727</v>
      </c>
      <c r="C244" s="6">
        <v>1</v>
      </c>
      <c r="D244" s="6">
        <v>1</v>
      </c>
      <c r="E244" s="6"/>
      <c r="F244" s="7">
        <v>1</v>
      </c>
      <c r="G244" s="166"/>
      <c r="H244" s="162"/>
      <c r="I244" s="162">
        <v>1</v>
      </c>
      <c r="J244" s="162"/>
      <c r="K244" s="162"/>
      <c r="L244" s="162"/>
      <c r="M244" s="162"/>
      <c r="N244" s="75">
        <v>0</v>
      </c>
      <c r="O244" s="170"/>
      <c r="P244" s="170">
        <v>1</v>
      </c>
      <c r="Q244" s="75">
        <v>0</v>
      </c>
      <c r="R244" s="162"/>
      <c r="S244" s="162"/>
      <c r="T244" s="169"/>
      <c r="U244" s="169"/>
      <c r="V244" s="169"/>
      <c r="W244" s="169"/>
      <c r="X244" s="405"/>
      <c r="Y244" s="468"/>
      <c r="Z244" s="468"/>
      <c r="AA244" s="405"/>
      <c r="AB244" s="468"/>
      <c r="AC244" s="468"/>
      <c r="AD244" s="405"/>
      <c r="AE244" s="468"/>
      <c r="AF244" s="468"/>
      <c r="AG244" s="166"/>
      <c r="AH244" s="444">
        <v>0</v>
      </c>
    </row>
    <row r="245" spans="1:34" s="10" customFormat="1" ht="13.2" x14ac:dyDescent="0.25">
      <c r="A245" s="6">
        <v>9</v>
      </c>
      <c r="B245" s="61" t="s">
        <v>802</v>
      </c>
      <c r="C245" s="6">
        <v>6</v>
      </c>
      <c r="D245" s="6">
        <v>8</v>
      </c>
      <c r="E245" s="6">
        <v>1</v>
      </c>
      <c r="F245" s="7">
        <v>7</v>
      </c>
      <c r="G245" s="166"/>
      <c r="H245" s="162"/>
      <c r="I245" s="162">
        <v>5</v>
      </c>
      <c r="J245" s="162">
        <v>2</v>
      </c>
      <c r="K245" s="162"/>
      <c r="L245" s="162"/>
      <c r="M245" s="162"/>
      <c r="N245" s="75">
        <v>0</v>
      </c>
      <c r="O245" s="170"/>
      <c r="P245" s="170">
        <v>6</v>
      </c>
      <c r="Q245" s="75">
        <v>1</v>
      </c>
      <c r="R245" s="162"/>
      <c r="S245" s="162"/>
      <c r="T245" s="169"/>
      <c r="U245" s="169"/>
      <c r="V245" s="169"/>
      <c r="W245" s="170"/>
      <c r="X245" s="406">
        <v>0</v>
      </c>
      <c r="Y245" s="471"/>
      <c r="Z245" s="471"/>
      <c r="AA245" s="407">
        <v>1</v>
      </c>
      <c r="AB245" s="471"/>
      <c r="AC245" s="471">
        <v>1</v>
      </c>
      <c r="AD245" s="407"/>
      <c r="AE245" s="471"/>
      <c r="AF245" s="471"/>
      <c r="AG245" s="166"/>
      <c r="AH245" s="444">
        <v>1</v>
      </c>
    </row>
    <row r="246" spans="1:34" s="10" customFormat="1" ht="13.2" x14ac:dyDescent="0.25">
      <c r="A246" s="6">
        <v>10</v>
      </c>
      <c r="B246" s="61" t="s">
        <v>803</v>
      </c>
      <c r="C246" s="6">
        <v>3</v>
      </c>
      <c r="D246" s="6">
        <v>5</v>
      </c>
      <c r="E246" s="6"/>
      <c r="F246" s="7">
        <v>5</v>
      </c>
      <c r="G246" s="7"/>
      <c r="H246" s="7"/>
      <c r="I246" s="7"/>
      <c r="J246" s="7">
        <v>5</v>
      </c>
      <c r="K246" s="7"/>
      <c r="L246" s="7"/>
      <c r="M246" s="7"/>
      <c r="N246" s="75"/>
      <c r="O246" s="74"/>
      <c r="P246" s="75">
        <v>5</v>
      </c>
      <c r="Q246" s="75">
        <v>0</v>
      </c>
      <c r="R246" s="74"/>
      <c r="S246" s="7"/>
      <c r="T246" s="75"/>
      <c r="U246" s="75"/>
      <c r="V246" s="75"/>
      <c r="W246" s="75"/>
      <c r="X246" s="406"/>
      <c r="Y246" s="470"/>
      <c r="Z246" s="470"/>
      <c r="AA246" s="406"/>
      <c r="AB246" s="470"/>
      <c r="AC246" s="470"/>
      <c r="AD246" s="407"/>
      <c r="AE246" s="471"/>
      <c r="AF246" s="471"/>
      <c r="AG246" s="166"/>
      <c r="AH246" s="444">
        <v>0</v>
      </c>
    </row>
    <row r="247" spans="1:34" s="10" customFormat="1" ht="13.2" x14ac:dyDescent="0.25">
      <c r="A247" s="6">
        <v>11</v>
      </c>
      <c r="B247" s="61" t="s">
        <v>804</v>
      </c>
      <c r="C247" s="6"/>
      <c r="D247" s="6"/>
      <c r="E247" s="6"/>
      <c r="F247" s="7"/>
      <c r="G247" s="7"/>
      <c r="H247" s="7"/>
      <c r="I247" s="7"/>
      <c r="J247" s="7"/>
      <c r="K247" s="7"/>
      <c r="L247" s="7"/>
      <c r="M247" s="7"/>
      <c r="N247" s="75"/>
      <c r="O247" s="74"/>
      <c r="P247" s="75"/>
      <c r="Q247" s="75"/>
      <c r="R247" s="74"/>
      <c r="S247" s="7"/>
      <c r="T247" s="75"/>
      <c r="U247" s="75"/>
      <c r="V247" s="75"/>
      <c r="W247" s="75"/>
      <c r="X247" s="406"/>
      <c r="Y247" s="470"/>
      <c r="Z247" s="470"/>
      <c r="AA247" s="406"/>
      <c r="AB247" s="470"/>
      <c r="AC247" s="470"/>
      <c r="AD247" s="407"/>
      <c r="AE247" s="471"/>
      <c r="AF247" s="471"/>
      <c r="AG247" s="166"/>
      <c r="AH247" s="444">
        <v>0</v>
      </c>
    </row>
    <row r="248" spans="1:34" s="10" customFormat="1" ht="13.2" x14ac:dyDescent="0.25">
      <c r="A248" s="6">
        <v>12</v>
      </c>
      <c r="B248" s="61" t="s">
        <v>805</v>
      </c>
      <c r="C248" s="6"/>
      <c r="D248" s="6"/>
      <c r="E248" s="6"/>
      <c r="F248" s="7"/>
      <c r="G248" s="7"/>
      <c r="H248" s="7"/>
      <c r="I248" s="7"/>
      <c r="J248" s="7"/>
      <c r="K248" s="7"/>
      <c r="L248" s="7"/>
      <c r="M248" s="7"/>
      <c r="N248" s="75"/>
      <c r="O248" s="74"/>
      <c r="P248" s="75"/>
      <c r="Q248" s="75"/>
      <c r="R248" s="74"/>
      <c r="S248" s="7"/>
      <c r="T248" s="75"/>
      <c r="U248" s="75"/>
      <c r="V248" s="75"/>
      <c r="W248" s="75"/>
      <c r="X248" s="406"/>
      <c r="Y248" s="470"/>
      <c r="Z248" s="470"/>
      <c r="AA248" s="406"/>
      <c r="AB248" s="470"/>
      <c r="AC248" s="470"/>
      <c r="AD248" s="407"/>
      <c r="AE248" s="471"/>
      <c r="AF248" s="471"/>
      <c r="AG248" s="166"/>
      <c r="AH248" s="444">
        <v>0</v>
      </c>
    </row>
    <row r="249" spans="1:34" s="10" customFormat="1" ht="13.2" x14ac:dyDescent="0.25">
      <c r="A249" s="6">
        <v>13</v>
      </c>
      <c r="B249" s="61" t="s">
        <v>728</v>
      </c>
      <c r="C249" s="6">
        <v>4</v>
      </c>
      <c r="D249" s="6">
        <v>5</v>
      </c>
      <c r="E249" s="6">
        <v>2</v>
      </c>
      <c r="F249" s="7">
        <v>3</v>
      </c>
      <c r="G249" s="166"/>
      <c r="H249" s="162"/>
      <c r="I249" s="162">
        <v>3</v>
      </c>
      <c r="J249" s="162"/>
      <c r="K249" s="162"/>
      <c r="L249" s="162"/>
      <c r="M249" s="162"/>
      <c r="N249" s="75">
        <v>0</v>
      </c>
      <c r="O249" s="170"/>
      <c r="P249" s="170">
        <v>5</v>
      </c>
      <c r="Q249" s="75">
        <v>2</v>
      </c>
      <c r="R249" s="162"/>
      <c r="S249" s="162"/>
      <c r="T249" s="169"/>
      <c r="U249" s="169"/>
      <c r="V249" s="169"/>
      <c r="W249" s="169"/>
      <c r="X249" s="405"/>
      <c r="Y249" s="468"/>
      <c r="Z249" s="468"/>
      <c r="AA249" s="405"/>
      <c r="AB249" s="468"/>
      <c r="AC249" s="468"/>
      <c r="AD249" s="405"/>
      <c r="AE249" s="468"/>
      <c r="AF249" s="468"/>
      <c r="AG249" s="166"/>
      <c r="AH249" s="444">
        <v>0</v>
      </c>
    </row>
    <row r="250" spans="1:34" s="10" customFormat="1" ht="13.2" x14ac:dyDescent="0.25">
      <c r="A250" s="6">
        <v>14</v>
      </c>
      <c r="B250" s="61" t="s">
        <v>730</v>
      </c>
      <c r="C250" s="6">
        <v>2</v>
      </c>
      <c r="D250" s="6"/>
      <c r="E250" s="6"/>
      <c r="F250" s="7"/>
      <c r="G250" s="166"/>
      <c r="H250" s="162"/>
      <c r="I250" s="162"/>
      <c r="J250" s="162"/>
      <c r="K250" s="162"/>
      <c r="L250" s="162"/>
      <c r="M250" s="162"/>
      <c r="N250" s="75"/>
      <c r="O250" s="170"/>
      <c r="P250" s="170"/>
      <c r="Q250" s="75"/>
      <c r="R250" s="162"/>
      <c r="S250" s="162"/>
      <c r="T250" s="169"/>
      <c r="U250" s="169"/>
      <c r="V250" s="169"/>
      <c r="W250" s="169"/>
      <c r="X250" s="405"/>
      <c r="Y250" s="468"/>
      <c r="Z250" s="468"/>
      <c r="AA250" s="405"/>
      <c r="AB250" s="468"/>
      <c r="AC250" s="468"/>
      <c r="AD250" s="405"/>
      <c r="AE250" s="468"/>
      <c r="AF250" s="468"/>
      <c r="AG250" s="166"/>
      <c r="AH250" s="444">
        <v>0</v>
      </c>
    </row>
    <row r="251" spans="1:34" s="10" customFormat="1" ht="26.4" x14ac:dyDescent="0.25">
      <c r="A251" s="6">
        <v>15</v>
      </c>
      <c r="B251" s="61" t="s">
        <v>808</v>
      </c>
      <c r="C251" s="6"/>
      <c r="D251" s="6"/>
      <c r="E251" s="6"/>
      <c r="F251" s="7"/>
      <c r="G251" s="166"/>
      <c r="H251" s="162"/>
      <c r="I251" s="162"/>
      <c r="J251" s="162"/>
      <c r="K251" s="162"/>
      <c r="L251" s="162"/>
      <c r="M251" s="162"/>
      <c r="N251" s="75"/>
      <c r="O251" s="170"/>
      <c r="P251" s="170"/>
      <c r="Q251" s="75"/>
      <c r="R251" s="162"/>
      <c r="S251" s="162"/>
      <c r="T251" s="169"/>
      <c r="U251" s="169"/>
      <c r="V251" s="169"/>
      <c r="W251" s="169"/>
      <c r="X251" s="405"/>
      <c r="Y251" s="468"/>
      <c r="Z251" s="468"/>
      <c r="AA251" s="405"/>
      <c r="AB251" s="468"/>
      <c r="AC251" s="468"/>
      <c r="AD251" s="405"/>
      <c r="AE251" s="468"/>
      <c r="AF251" s="468"/>
      <c r="AG251" s="166"/>
      <c r="AH251" s="444">
        <v>0</v>
      </c>
    </row>
    <row r="252" spans="1:34" s="10" customFormat="1" ht="13.2" x14ac:dyDescent="0.25">
      <c r="A252" s="6">
        <v>16</v>
      </c>
      <c r="B252" s="61" t="s">
        <v>726</v>
      </c>
      <c r="C252" s="6">
        <v>2</v>
      </c>
      <c r="D252" s="6">
        <v>3</v>
      </c>
      <c r="E252" s="6">
        <v>1</v>
      </c>
      <c r="F252" s="7">
        <v>2</v>
      </c>
      <c r="G252" s="166"/>
      <c r="H252" s="162"/>
      <c r="I252" s="162">
        <v>2</v>
      </c>
      <c r="J252" s="162"/>
      <c r="K252" s="162"/>
      <c r="L252" s="162"/>
      <c r="M252" s="162"/>
      <c r="N252" s="75">
        <v>0</v>
      </c>
      <c r="O252" s="170"/>
      <c r="P252" s="170">
        <v>3</v>
      </c>
      <c r="Q252" s="75">
        <v>1</v>
      </c>
      <c r="R252" s="162"/>
      <c r="S252" s="162"/>
      <c r="T252" s="169"/>
      <c r="U252" s="169"/>
      <c r="V252" s="169"/>
      <c r="W252" s="169"/>
      <c r="X252" s="405"/>
      <c r="Y252" s="468"/>
      <c r="Z252" s="468"/>
      <c r="AA252" s="405"/>
      <c r="AB252" s="468"/>
      <c r="AC252" s="468"/>
      <c r="AD252" s="405"/>
      <c r="AE252" s="468"/>
      <c r="AF252" s="468"/>
      <c r="AG252" s="166"/>
      <c r="AH252" s="444">
        <v>0</v>
      </c>
    </row>
    <row r="253" spans="1:34" s="10" customFormat="1" ht="13.2" x14ac:dyDescent="0.25">
      <c r="A253" s="6">
        <v>17</v>
      </c>
      <c r="B253" s="61" t="s">
        <v>43</v>
      </c>
      <c r="C253" s="6"/>
      <c r="D253" s="6"/>
      <c r="E253" s="6"/>
      <c r="F253" s="7"/>
      <c r="G253" s="166"/>
      <c r="H253" s="162"/>
      <c r="I253" s="162"/>
      <c r="J253" s="162"/>
      <c r="K253" s="162"/>
      <c r="L253" s="162"/>
      <c r="M253" s="162"/>
      <c r="N253" s="75"/>
      <c r="O253" s="170"/>
      <c r="P253" s="170"/>
      <c r="Q253" s="75"/>
      <c r="R253" s="162"/>
      <c r="S253" s="162"/>
      <c r="T253" s="169"/>
      <c r="U253" s="169"/>
      <c r="V253" s="169"/>
      <c r="W253" s="169"/>
      <c r="X253" s="405"/>
      <c r="Y253" s="468"/>
      <c r="Z253" s="468"/>
      <c r="AA253" s="405"/>
      <c r="AB253" s="468"/>
      <c r="AC253" s="468"/>
      <c r="AD253" s="405"/>
      <c r="AE253" s="468"/>
      <c r="AF253" s="468"/>
      <c r="AG253" s="166"/>
      <c r="AH253" s="444">
        <v>0</v>
      </c>
    </row>
    <row r="254" spans="1:34" s="10" customFormat="1" ht="13.2" x14ac:dyDescent="0.25">
      <c r="A254" s="6">
        <v>18</v>
      </c>
      <c r="B254" s="61" t="s">
        <v>766</v>
      </c>
      <c r="C254" s="6">
        <v>1</v>
      </c>
      <c r="D254" s="6">
        <v>1</v>
      </c>
      <c r="E254" s="6"/>
      <c r="F254" s="7">
        <v>1</v>
      </c>
      <c r="G254" s="166"/>
      <c r="H254" s="162"/>
      <c r="I254" s="162">
        <v>1</v>
      </c>
      <c r="J254" s="162"/>
      <c r="K254" s="162"/>
      <c r="L254" s="162"/>
      <c r="M254" s="162"/>
      <c r="N254" s="75">
        <v>0</v>
      </c>
      <c r="O254" s="170"/>
      <c r="P254" s="170">
        <v>1</v>
      </c>
      <c r="Q254" s="75">
        <v>0</v>
      </c>
      <c r="R254" s="162"/>
      <c r="S254" s="162"/>
      <c r="T254" s="169"/>
      <c r="U254" s="169"/>
      <c r="V254" s="169"/>
      <c r="W254" s="169"/>
      <c r="X254" s="405"/>
      <c r="Y254" s="468"/>
      <c r="Z254" s="468"/>
      <c r="AA254" s="405"/>
      <c r="AB254" s="468"/>
      <c r="AC254" s="468"/>
      <c r="AD254" s="405"/>
      <c r="AE254" s="468"/>
      <c r="AF254" s="468"/>
      <c r="AG254" s="166"/>
      <c r="AH254" s="444">
        <v>0</v>
      </c>
    </row>
    <row r="255" spans="1:34" s="10" customFormat="1" ht="13.2" x14ac:dyDescent="0.25">
      <c r="A255" s="6">
        <v>19</v>
      </c>
      <c r="B255" s="61" t="s">
        <v>763</v>
      </c>
      <c r="C255" s="6"/>
      <c r="D255" s="6"/>
      <c r="E255" s="6"/>
      <c r="F255" s="7"/>
      <c r="G255" s="166"/>
      <c r="H255" s="162"/>
      <c r="I255" s="162"/>
      <c r="J255" s="162"/>
      <c r="K255" s="162"/>
      <c r="L255" s="162"/>
      <c r="M255" s="162"/>
      <c r="N255" s="75"/>
      <c r="O255" s="170"/>
      <c r="P255" s="170"/>
      <c r="Q255" s="75"/>
      <c r="R255" s="162"/>
      <c r="S255" s="162"/>
      <c r="T255" s="169"/>
      <c r="U255" s="169"/>
      <c r="V255" s="169"/>
      <c r="W255" s="169"/>
      <c r="X255" s="405"/>
      <c r="Y255" s="468"/>
      <c r="Z255" s="468"/>
      <c r="AA255" s="405"/>
      <c r="AB255" s="468"/>
      <c r="AC255" s="468"/>
      <c r="AD255" s="405"/>
      <c r="AE255" s="468"/>
      <c r="AF255" s="468"/>
      <c r="AG255" s="166"/>
      <c r="AH255" s="444">
        <v>0</v>
      </c>
    </row>
    <row r="256" spans="1:34" s="10" customFormat="1" ht="13.2" x14ac:dyDescent="0.25">
      <c r="A256" s="6">
        <v>20</v>
      </c>
      <c r="B256" s="61" t="s">
        <v>750</v>
      </c>
      <c r="C256" s="6">
        <v>10</v>
      </c>
      <c r="D256" s="6">
        <v>8</v>
      </c>
      <c r="E256" s="6">
        <v>3</v>
      </c>
      <c r="F256" s="7">
        <v>5</v>
      </c>
      <c r="G256" s="166"/>
      <c r="H256" s="162"/>
      <c r="I256" s="162">
        <v>3</v>
      </c>
      <c r="J256" s="162">
        <v>2</v>
      </c>
      <c r="K256" s="162"/>
      <c r="L256" s="162"/>
      <c r="M256" s="162"/>
      <c r="N256" s="75">
        <v>2</v>
      </c>
      <c r="O256" s="170"/>
      <c r="P256" s="170">
        <v>6</v>
      </c>
      <c r="Q256" s="75">
        <v>2</v>
      </c>
      <c r="R256" s="162"/>
      <c r="S256" s="162"/>
      <c r="T256" s="169"/>
      <c r="U256" s="169"/>
      <c r="V256" s="169"/>
      <c r="W256" s="170"/>
      <c r="X256" s="406">
        <v>2</v>
      </c>
      <c r="Y256" s="471">
        <v>2</v>
      </c>
      <c r="Z256" s="471"/>
      <c r="AA256" s="407">
        <v>2</v>
      </c>
      <c r="AB256" s="471"/>
      <c r="AC256" s="471">
        <v>2</v>
      </c>
      <c r="AD256" s="407"/>
      <c r="AE256" s="471"/>
      <c r="AF256" s="471"/>
      <c r="AG256" s="166"/>
      <c r="AH256" s="444">
        <v>4</v>
      </c>
    </row>
    <row r="257" spans="1:57" s="10" customFormat="1" ht="13.2" x14ac:dyDescent="0.25">
      <c r="A257" s="6">
        <v>21</v>
      </c>
      <c r="B257" s="61" t="s">
        <v>751</v>
      </c>
      <c r="C257" s="6"/>
      <c r="D257" s="6"/>
      <c r="E257" s="6"/>
      <c r="F257" s="7"/>
      <c r="G257" s="166"/>
      <c r="H257" s="162"/>
      <c r="I257" s="162"/>
      <c r="J257" s="162"/>
      <c r="K257" s="162"/>
      <c r="L257" s="162"/>
      <c r="M257" s="162"/>
      <c r="N257" s="75"/>
      <c r="O257" s="170"/>
      <c r="P257" s="170"/>
      <c r="Q257" s="75"/>
      <c r="R257" s="162"/>
      <c r="S257" s="162"/>
      <c r="T257" s="169"/>
      <c r="U257" s="169"/>
      <c r="V257" s="169"/>
      <c r="W257" s="169"/>
      <c r="X257" s="405"/>
      <c r="Y257" s="468"/>
      <c r="Z257" s="468"/>
      <c r="AA257" s="407">
        <v>0</v>
      </c>
      <c r="AB257" s="468"/>
      <c r="AC257" s="468"/>
      <c r="AD257" s="405"/>
      <c r="AE257" s="468"/>
      <c r="AF257" s="468"/>
      <c r="AG257" s="166"/>
      <c r="AH257" s="444">
        <v>0</v>
      </c>
    </row>
    <row r="258" spans="1:57" s="10" customFormat="1" ht="13.2" x14ac:dyDescent="0.25">
      <c r="A258" s="6">
        <v>22</v>
      </c>
      <c r="B258" s="61" t="s">
        <v>733</v>
      </c>
      <c r="C258" s="6">
        <v>1</v>
      </c>
      <c r="D258" s="6"/>
      <c r="E258" s="6"/>
      <c r="F258" s="7"/>
      <c r="G258" s="166"/>
      <c r="H258" s="162"/>
      <c r="I258" s="162"/>
      <c r="J258" s="162"/>
      <c r="K258" s="162"/>
      <c r="L258" s="162"/>
      <c r="M258" s="162"/>
      <c r="N258" s="75"/>
      <c r="O258" s="170"/>
      <c r="P258" s="170"/>
      <c r="Q258" s="75"/>
      <c r="R258" s="162"/>
      <c r="S258" s="162"/>
      <c r="T258" s="169"/>
      <c r="U258" s="169"/>
      <c r="V258" s="169"/>
      <c r="W258" s="169"/>
      <c r="X258" s="405"/>
      <c r="Y258" s="468"/>
      <c r="Z258" s="468"/>
      <c r="AA258" s="407">
        <v>0</v>
      </c>
      <c r="AB258" s="468"/>
      <c r="AC258" s="468"/>
      <c r="AD258" s="405"/>
      <c r="AE258" s="468"/>
      <c r="AF258" s="468"/>
      <c r="AG258" s="166"/>
      <c r="AH258" s="444">
        <v>0</v>
      </c>
    </row>
    <row r="259" spans="1:57" s="10" customFormat="1" ht="46.2" customHeight="1" x14ac:dyDescent="0.25">
      <c r="A259" s="296">
        <v>4</v>
      </c>
      <c r="B259" s="735" t="s">
        <v>975</v>
      </c>
      <c r="C259" s="736"/>
      <c r="D259" s="736"/>
      <c r="E259" s="736"/>
      <c r="F259" s="736"/>
      <c r="G259" s="736"/>
      <c r="H259" s="736"/>
      <c r="I259" s="736"/>
      <c r="J259" s="736"/>
      <c r="K259" s="736"/>
      <c r="L259" s="736"/>
      <c r="M259" s="736"/>
      <c r="N259" s="736"/>
      <c r="O259" s="736"/>
      <c r="P259" s="736"/>
      <c r="Q259" s="736"/>
      <c r="R259" s="736"/>
      <c r="S259" s="736"/>
      <c r="T259" s="736"/>
      <c r="U259" s="736"/>
      <c r="V259" s="736"/>
      <c r="W259" s="736"/>
      <c r="X259" s="736"/>
      <c r="Y259" s="736"/>
      <c r="Z259" s="736"/>
      <c r="AA259" s="736"/>
      <c r="AB259" s="736"/>
      <c r="AC259" s="736"/>
      <c r="AD259" s="736"/>
      <c r="AE259" s="736"/>
      <c r="AF259" s="736"/>
      <c r="AG259" s="737"/>
      <c r="AH259" s="444">
        <v>0</v>
      </c>
    </row>
    <row r="260" spans="1:57" s="439" customFormat="1" ht="13.2" x14ac:dyDescent="0.25">
      <c r="A260" s="160"/>
      <c r="B260" s="437" t="s">
        <v>707</v>
      </c>
      <c r="C260" s="283">
        <v>134</v>
      </c>
      <c r="D260" s="283">
        <v>87</v>
      </c>
      <c r="E260" s="283">
        <v>26</v>
      </c>
      <c r="F260" s="283">
        <v>61</v>
      </c>
      <c r="G260" s="283">
        <v>0</v>
      </c>
      <c r="H260" s="283">
        <v>0</v>
      </c>
      <c r="I260" s="283">
        <v>21</v>
      </c>
      <c r="J260" s="283">
        <v>39</v>
      </c>
      <c r="K260" s="283">
        <v>1</v>
      </c>
      <c r="L260" s="283">
        <v>0</v>
      </c>
      <c r="M260" s="283">
        <v>0</v>
      </c>
      <c r="N260" s="283">
        <v>0</v>
      </c>
      <c r="O260" s="283">
        <v>0</v>
      </c>
      <c r="P260" s="283">
        <v>4</v>
      </c>
      <c r="Q260" s="283">
        <v>0</v>
      </c>
      <c r="R260" s="283">
        <v>0</v>
      </c>
      <c r="S260" s="283">
        <v>0</v>
      </c>
      <c r="T260" s="283">
        <v>0</v>
      </c>
      <c r="U260" s="283">
        <v>0</v>
      </c>
      <c r="V260" s="283">
        <v>0</v>
      </c>
      <c r="W260" s="283">
        <v>0</v>
      </c>
      <c r="X260" s="419">
        <v>2</v>
      </c>
      <c r="Y260" s="473">
        <v>2</v>
      </c>
      <c r="Z260" s="473">
        <v>0</v>
      </c>
      <c r="AA260" s="419">
        <v>7</v>
      </c>
      <c r="AB260" s="473">
        <v>3</v>
      </c>
      <c r="AC260" s="473">
        <v>4</v>
      </c>
      <c r="AD260" s="419">
        <v>0</v>
      </c>
      <c r="AE260" s="473">
        <v>0</v>
      </c>
      <c r="AF260" s="473">
        <v>0</v>
      </c>
      <c r="AG260" s="438"/>
      <c r="AH260" s="444">
        <v>9</v>
      </c>
    </row>
    <row r="261" spans="1:57" s="10" customFormat="1" ht="13.2" x14ac:dyDescent="0.25">
      <c r="A261" s="6">
        <v>1</v>
      </c>
      <c r="B261" s="61" t="s">
        <v>367</v>
      </c>
      <c r="C261" s="6">
        <v>30</v>
      </c>
      <c r="D261" s="6">
        <v>22</v>
      </c>
      <c r="E261" s="7">
        <v>12</v>
      </c>
      <c r="F261" s="7">
        <v>10</v>
      </c>
      <c r="G261" s="7">
        <v>0</v>
      </c>
      <c r="H261" s="75">
        <v>0</v>
      </c>
      <c r="I261" s="75">
        <v>10</v>
      </c>
      <c r="J261" s="75">
        <v>0</v>
      </c>
      <c r="K261" s="74">
        <v>0</v>
      </c>
      <c r="L261" s="75"/>
      <c r="M261" s="75"/>
      <c r="N261" s="74"/>
      <c r="O261" s="75"/>
      <c r="P261" s="75"/>
      <c r="Q261" s="74"/>
      <c r="R261" s="75"/>
      <c r="S261" s="75"/>
      <c r="T261" s="75"/>
      <c r="U261" s="75"/>
      <c r="V261" s="75"/>
      <c r="W261" s="7"/>
      <c r="X261" s="406">
        <v>1</v>
      </c>
      <c r="Y261" s="470">
        <v>1</v>
      </c>
      <c r="Z261" s="470"/>
      <c r="AA261" s="407"/>
      <c r="AB261" s="470"/>
      <c r="AC261" s="471"/>
      <c r="AD261" s="406"/>
      <c r="AE261" s="471"/>
      <c r="AF261" s="468"/>
      <c r="AG261" s="166"/>
      <c r="AH261" s="444">
        <v>1</v>
      </c>
    </row>
    <row r="262" spans="1:57" s="10" customFormat="1" ht="13.2" x14ac:dyDescent="0.25">
      <c r="A262" s="6">
        <v>2</v>
      </c>
      <c r="B262" s="61" t="s">
        <v>752</v>
      </c>
      <c r="C262" s="6">
        <v>2</v>
      </c>
      <c r="D262" s="6">
        <v>1</v>
      </c>
      <c r="E262" s="7">
        <v>0</v>
      </c>
      <c r="F262" s="7">
        <v>1</v>
      </c>
      <c r="G262" s="7">
        <v>0</v>
      </c>
      <c r="H262" s="75">
        <v>0</v>
      </c>
      <c r="I262" s="75">
        <v>1</v>
      </c>
      <c r="J262" s="75">
        <v>0</v>
      </c>
      <c r="K262" s="75">
        <v>0</v>
      </c>
      <c r="L262" s="75"/>
      <c r="M262" s="75"/>
      <c r="N262" s="74"/>
      <c r="O262" s="75"/>
      <c r="P262" s="75"/>
      <c r="Q262" s="75"/>
      <c r="R262" s="75"/>
      <c r="S262" s="75"/>
      <c r="T262" s="75"/>
      <c r="U262" s="75"/>
      <c r="V262" s="75"/>
      <c r="W262" s="7"/>
      <c r="X262" s="406">
        <v>0</v>
      </c>
      <c r="Y262" s="470"/>
      <c r="Z262" s="470"/>
      <c r="AA262" s="407"/>
      <c r="AB262" s="470"/>
      <c r="AC262" s="471"/>
      <c r="AD262" s="406"/>
      <c r="AE262" s="471"/>
      <c r="AF262" s="468"/>
      <c r="AG262" s="166"/>
      <c r="AH262" s="444">
        <v>0</v>
      </c>
    </row>
    <row r="263" spans="1:57" s="10" customFormat="1" ht="13.2" x14ac:dyDescent="0.25">
      <c r="A263" s="6">
        <v>3</v>
      </c>
      <c r="B263" s="61" t="s">
        <v>140</v>
      </c>
      <c r="C263" s="6">
        <v>10</v>
      </c>
      <c r="D263" s="6">
        <v>5</v>
      </c>
      <c r="E263" s="7">
        <v>1</v>
      </c>
      <c r="F263" s="7">
        <v>4</v>
      </c>
      <c r="G263" s="7">
        <v>0</v>
      </c>
      <c r="H263" s="75">
        <v>0</v>
      </c>
      <c r="I263" s="75">
        <v>0</v>
      </c>
      <c r="J263" s="7">
        <v>4</v>
      </c>
      <c r="K263" s="7">
        <v>0</v>
      </c>
      <c r="L263" s="7"/>
      <c r="M263" s="75"/>
      <c r="N263" s="74"/>
      <c r="O263" s="75"/>
      <c r="P263" s="75">
        <v>2</v>
      </c>
      <c r="Q263" s="74"/>
      <c r="R263" s="7"/>
      <c r="S263" s="75"/>
      <c r="T263" s="75"/>
      <c r="U263" s="75"/>
      <c r="V263" s="75"/>
      <c r="W263" s="7"/>
      <c r="X263" s="406">
        <v>1</v>
      </c>
      <c r="Y263" s="470">
        <v>1</v>
      </c>
      <c r="Z263" s="470"/>
      <c r="AA263" s="407">
        <v>2</v>
      </c>
      <c r="AB263" s="470"/>
      <c r="AC263" s="471">
        <v>2</v>
      </c>
      <c r="AD263" s="406"/>
      <c r="AE263" s="471"/>
      <c r="AF263" s="468"/>
      <c r="AG263" s="166"/>
      <c r="AH263" s="444">
        <v>3</v>
      </c>
    </row>
    <row r="264" spans="1:57" s="10" customFormat="1" ht="13.2" x14ac:dyDescent="0.25">
      <c r="A264" s="6">
        <v>4</v>
      </c>
      <c r="B264" s="61" t="s">
        <v>151</v>
      </c>
      <c r="C264" s="6">
        <v>40</v>
      </c>
      <c r="D264" s="6">
        <v>34</v>
      </c>
      <c r="E264" s="7">
        <v>7</v>
      </c>
      <c r="F264" s="7">
        <v>25</v>
      </c>
      <c r="G264" s="7">
        <v>0</v>
      </c>
      <c r="H264" s="7">
        <v>0</v>
      </c>
      <c r="I264" s="7">
        <v>4</v>
      </c>
      <c r="J264" s="7">
        <v>20</v>
      </c>
      <c r="K264" s="7">
        <v>1</v>
      </c>
      <c r="L264" s="7"/>
      <c r="M264" s="75"/>
      <c r="N264" s="75"/>
      <c r="O264" s="75"/>
      <c r="P264" s="75">
        <v>1</v>
      </c>
      <c r="Q264" s="75"/>
      <c r="R264" s="7"/>
      <c r="S264" s="75"/>
      <c r="T264" s="75"/>
      <c r="U264" s="75"/>
      <c r="V264" s="75"/>
      <c r="W264" s="7"/>
      <c r="X264" s="406"/>
      <c r="Y264" s="470"/>
      <c r="Z264" s="470"/>
      <c r="AA264" s="407">
        <v>3</v>
      </c>
      <c r="AB264" s="470">
        <v>2</v>
      </c>
      <c r="AC264" s="471">
        <v>1</v>
      </c>
      <c r="AD264" s="406"/>
      <c r="AE264" s="471"/>
      <c r="AF264" s="468"/>
      <c r="AG264" s="166"/>
      <c r="AH264" s="444">
        <v>3</v>
      </c>
    </row>
    <row r="265" spans="1:57" s="10" customFormat="1" ht="13.2" x14ac:dyDescent="0.25">
      <c r="A265" s="6">
        <v>5</v>
      </c>
      <c r="B265" s="167" t="s">
        <v>790</v>
      </c>
      <c r="C265" s="6">
        <v>7</v>
      </c>
      <c r="D265" s="6">
        <v>4</v>
      </c>
      <c r="E265" s="7">
        <v>2</v>
      </c>
      <c r="F265" s="7">
        <v>3</v>
      </c>
      <c r="G265" s="7">
        <v>0</v>
      </c>
      <c r="H265" s="162">
        <v>0</v>
      </c>
      <c r="I265" s="162">
        <v>0</v>
      </c>
      <c r="J265" s="162">
        <v>3</v>
      </c>
      <c r="K265" s="162">
        <v>0</v>
      </c>
      <c r="L265" s="162"/>
      <c r="M265" s="75"/>
      <c r="N265" s="170"/>
      <c r="O265" s="75"/>
      <c r="P265" s="75"/>
      <c r="Q265" s="162"/>
      <c r="R265" s="162"/>
      <c r="S265" s="169"/>
      <c r="T265" s="169"/>
      <c r="U265" s="169"/>
      <c r="V265" s="170"/>
      <c r="W265" s="7"/>
      <c r="X265" s="406"/>
      <c r="Y265" s="471"/>
      <c r="Z265" s="470"/>
      <c r="AA265" s="407"/>
      <c r="AB265" s="471"/>
      <c r="AC265" s="471"/>
      <c r="AD265" s="406"/>
      <c r="AE265" s="471"/>
      <c r="AF265" s="468"/>
      <c r="AG265" s="166"/>
      <c r="AH265" s="444">
        <v>0</v>
      </c>
    </row>
    <row r="266" spans="1:57" s="10" customFormat="1" ht="13.2" x14ac:dyDescent="0.25">
      <c r="A266" s="6">
        <v>6</v>
      </c>
      <c r="B266" s="167" t="s">
        <v>749</v>
      </c>
      <c r="C266" s="6">
        <v>7</v>
      </c>
      <c r="D266" s="6">
        <v>4</v>
      </c>
      <c r="E266" s="7">
        <v>1</v>
      </c>
      <c r="F266" s="7">
        <v>3</v>
      </c>
      <c r="G266" s="7">
        <v>0</v>
      </c>
      <c r="H266" s="162">
        <v>0</v>
      </c>
      <c r="I266" s="162">
        <v>0</v>
      </c>
      <c r="J266" s="162">
        <v>3</v>
      </c>
      <c r="K266" s="162">
        <v>0</v>
      </c>
      <c r="L266" s="162"/>
      <c r="M266" s="75"/>
      <c r="N266" s="170"/>
      <c r="O266" s="75"/>
      <c r="P266" s="75"/>
      <c r="Q266" s="162"/>
      <c r="R266" s="162"/>
      <c r="S266" s="169"/>
      <c r="T266" s="169"/>
      <c r="U266" s="169"/>
      <c r="V266" s="170"/>
      <c r="W266" s="7"/>
      <c r="X266" s="406"/>
      <c r="Y266" s="471"/>
      <c r="Z266" s="470"/>
      <c r="AA266" s="407"/>
      <c r="AB266" s="471"/>
      <c r="AC266" s="471"/>
      <c r="AD266" s="406"/>
      <c r="AE266" s="471"/>
      <c r="AF266" s="468"/>
      <c r="AG266" s="166"/>
      <c r="AH266" s="444">
        <v>0</v>
      </c>
    </row>
    <row r="267" spans="1:57" s="10" customFormat="1" ht="13.2" x14ac:dyDescent="0.25">
      <c r="A267" s="6">
        <v>7</v>
      </c>
      <c r="B267" s="61" t="s">
        <v>791</v>
      </c>
      <c r="C267" s="6"/>
      <c r="D267" s="6"/>
      <c r="E267" s="7"/>
      <c r="F267" s="7"/>
      <c r="G267" s="7"/>
      <c r="H267" s="162"/>
      <c r="I267" s="162"/>
      <c r="J267" s="162"/>
      <c r="K267" s="162"/>
      <c r="L267" s="162"/>
      <c r="M267" s="75"/>
      <c r="N267" s="170"/>
      <c r="O267" s="75"/>
      <c r="P267" s="75"/>
      <c r="Q267" s="162"/>
      <c r="R267" s="162"/>
      <c r="S267" s="169"/>
      <c r="T267" s="169"/>
      <c r="U267" s="169"/>
      <c r="V267" s="170"/>
      <c r="W267" s="7"/>
      <c r="X267" s="406"/>
      <c r="Y267" s="471"/>
      <c r="Z267" s="470"/>
      <c r="AA267" s="407"/>
      <c r="AB267" s="471"/>
      <c r="AC267" s="471"/>
      <c r="AD267" s="406"/>
      <c r="AE267" s="471"/>
      <c r="AF267" s="468"/>
      <c r="AG267" s="166"/>
      <c r="AH267" s="444">
        <v>0</v>
      </c>
    </row>
    <row r="268" spans="1:57" s="10" customFormat="1" ht="13.2" x14ac:dyDescent="0.25">
      <c r="A268" s="6">
        <v>8</v>
      </c>
      <c r="B268" s="167" t="s">
        <v>727</v>
      </c>
      <c r="C268" s="6">
        <v>5</v>
      </c>
      <c r="D268" s="6">
        <v>1</v>
      </c>
      <c r="E268" s="7">
        <v>0</v>
      </c>
      <c r="F268" s="7">
        <v>1</v>
      </c>
      <c r="G268" s="7">
        <v>0</v>
      </c>
      <c r="H268" s="162">
        <v>0</v>
      </c>
      <c r="I268" s="162">
        <v>1</v>
      </c>
      <c r="J268" s="162">
        <v>0</v>
      </c>
      <c r="K268" s="162">
        <v>0</v>
      </c>
      <c r="L268" s="162"/>
      <c r="M268" s="75"/>
      <c r="N268" s="170"/>
      <c r="O268" s="75"/>
      <c r="P268" s="75"/>
      <c r="Q268" s="162"/>
      <c r="R268" s="162"/>
      <c r="S268" s="169"/>
      <c r="T268" s="169"/>
      <c r="U268" s="169"/>
      <c r="V268" s="169"/>
      <c r="W268" s="166"/>
      <c r="X268" s="406"/>
      <c r="Y268" s="468"/>
      <c r="Z268" s="468"/>
      <c r="AA268" s="407">
        <v>1</v>
      </c>
      <c r="AB268" s="468">
        <v>1</v>
      </c>
      <c r="AC268" s="468"/>
      <c r="AD268" s="406"/>
      <c r="AE268" s="468"/>
      <c r="AF268" s="468"/>
      <c r="AG268" s="166"/>
      <c r="AH268" s="444">
        <v>1</v>
      </c>
    </row>
    <row r="269" spans="1:57" s="10" customFormat="1" ht="13.2" x14ac:dyDescent="0.25">
      <c r="A269" s="6">
        <v>9</v>
      </c>
      <c r="B269" s="167" t="s">
        <v>802</v>
      </c>
      <c r="C269" s="6">
        <v>7</v>
      </c>
      <c r="D269" s="6">
        <v>3</v>
      </c>
      <c r="E269" s="7">
        <v>1</v>
      </c>
      <c r="F269" s="7">
        <v>2</v>
      </c>
      <c r="G269" s="7">
        <v>0</v>
      </c>
      <c r="H269" s="162">
        <v>0</v>
      </c>
      <c r="I269" s="162">
        <v>1</v>
      </c>
      <c r="J269" s="162">
        <v>1</v>
      </c>
      <c r="K269" s="162">
        <v>0</v>
      </c>
      <c r="L269" s="162"/>
      <c r="M269" s="75"/>
      <c r="N269" s="170"/>
      <c r="O269" s="75"/>
      <c r="P269" s="75">
        <v>1</v>
      </c>
      <c r="Q269" s="162"/>
      <c r="R269" s="162"/>
      <c r="S269" s="169"/>
      <c r="T269" s="169"/>
      <c r="U269" s="169"/>
      <c r="V269" s="170"/>
      <c r="W269" s="7"/>
      <c r="X269" s="406"/>
      <c r="Y269" s="471"/>
      <c r="Z269" s="471"/>
      <c r="AA269" s="407">
        <v>1</v>
      </c>
      <c r="AB269" s="471"/>
      <c r="AC269" s="471">
        <v>1</v>
      </c>
      <c r="AD269" s="406"/>
      <c r="AE269" s="471"/>
      <c r="AF269" s="468"/>
      <c r="AG269" s="166"/>
      <c r="AH269" s="444">
        <v>1</v>
      </c>
    </row>
    <row r="270" spans="1:57" s="70" customFormat="1" ht="13.2" x14ac:dyDescent="0.25">
      <c r="A270" s="6">
        <v>10</v>
      </c>
      <c r="B270" s="61" t="s">
        <v>821</v>
      </c>
      <c r="C270" s="6">
        <v>10</v>
      </c>
      <c r="D270" s="6">
        <v>6</v>
      </c>
      <c r="E270" s="7">
        <v>0</v>
      </c>
      <c r="F270" s="7">
        <v>7</v>
      </c>
      <c r="G270" s="7">
        <v>0</v>
      </c>
      <c r="H270" s="6">
        <v>0</v>
      </c>
      <c r="I270" s="6">
        <v>0</v>
      </c>
      <c r="J270" s="6">
        <v>7</v>
      </c>
      <c r="K270" s="6">
        <v>0</v>
      </c>
      <c r="L270" s="6"/>
      <c r="M270" s="78"/>
      <c r="N270" s="78"/>
      <c r="O270" s="75"/>
      <c r="P270" s="78"/>
      <c r="Q270" s="6"/>
      <c r="R270" s="6"/>
      <c r="S270" s="78"/>
      <c r="T270" s="78"/>
      <c r="U270" s="78"/>
      <c r="V270" s="78"/>
      <c r="W270" s="6"/>
      <c r="X270" s="406"/>
      <c r="Y270" s="474"/>
      <c r="Z270" s="474"/>
      <c r="AA270" s="407"/>
      <c r="AB270" s="474"/>
      <c r="AC270" s="474"/>
      <c r="AD270" s="406"/>
      <c r="AE270" s="474"/>
      <c r="AF270" s="474"/>
      <c r="AG270" s="6"/>
      <c r="AH270" s="444">
        <v>0</v>
      </c>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row>
    <row r="271" spans="1:57" s="26" customFormat="1" ht="13.2" x14ac:dyDescent="0.25">
      <c r="A271" s="6">
        <v>11</v>
      </c>
      <c r="B271" s="61" t="s">
        <v>804</v>
      </c>
      <c r="C271" s="6"/>
      <c r="D271" s="6"/>
      <c r="E271" s="7"/>
      <c r="F271" s="7"/>
      <c r="G271" s="7"/>
      <c r="H271" s="6"/>
      <c r="I271" s="6"/>
      <c r="J271" s="6"/>
      <c r="K271" s="6"/>
      <c r="L271" s="6"/>
      <c r="M271" s="78"/>
      <c r="N271" s="78"/>
      <c r="O271" s="75"/>
      <c r="P271" s="78"/>
      <c r="Q271" s="6"/>
      <c r="R271" s="6"/>
      <c r="S271" s="78"/>
      <c r="T271" s="78"/>
      <c r="U271" s="78"/>
      <c r="V271" s="78"/>
      <c r="W271" s="6"/>
      <c r="X271" s="408"/>
      <c r="Y271" s="474"/>
      <c r="Z271" s="474"/>
      <c r="AA271" s="408"/>
      <c r="AB271" s="474"/>
      <c r="AC271" s="474"/>
      <c r="AD271" s="408"/>
      <c r="AE271" s="474"/>
      <c r="AF271" s="474"/>
      <c r="AG271" s="6"/>
      <c r="AH271" s="444">
        <v>0</v>
      </c>
    </row>
    <row r="272" spans="1:57" s="26" customFormat="1" ht="13.2" x14ac:dyDescent="0.25">
      <c r="A272" s="6">
        <v>12</v>
      </c>
      <c r="B272" s="61" t="s">
        <v>805</v>
      </c>
      <c r="C272" s="6"/>
      <c r="D272" s="6"/>
      <c r="E272" s="7"/>
      <c r="F272" s="7"/>
      <c r="G272" s="7"/>
      <c r="H272" s="6"/>
      <c r="I272" s="6"/>
      <c r="J272" s="6"/>
      <c r="K272" s="6"/>
      <c r="L272" s="6"/>
      <c r="M272" s="78"/>
      <c r="N272" s="78"/>
      <c r="O272" s="75"/>
      <c r="P272" s="78"/>
      <c r="Q272" s="6"/>
      <c r="R272" s="6"/>
      <c r="S272" s="78"/>
      <c r="T272" s="78"/>
      <c r="U272" s="78"/>
      <c r="V272" s="78"/>
      <c r="W272" s="6"/>
      <c r="X272" s="408"/>
      <c r="Y272" s="474"/>
      <c r="Z272" s="474"/>
      <c r="AA272" s="408"/>
      <c r="AB272" s="474"/>
      <c r="AC272" s="474"/>
      <c r="AD272" s="408"/>
      <c r="AE272" s="474"/>
      <c r="AF272" s="474"/>
      <c r="AG272" s="6"/>
      <c r="AH272" s="444">
        <v>0</v>
      </c>
    </row>
    <row r="273" spans="1:34" s="26" customFormat="1" ht="13.2" x14ac:dyDescent="0.25">
      <c r="A273" s="6">
        <v>13</v>
      </c>
      <c r="B273" s="61" t="s">
        <v>728</v>
      </c>
      <c r="C273" s="6"/>
      <c r="D273" s="6"/>
      <c r="E273" s="7"/>
      <c r="F273" s="7"/>
      <c r="G273" s="7"/>
      <c r="H273" s="6"/>
      <c r="I273" s="6"/>
      <c r="J273" s="6"/>
      <c r="K273" s="6"/>
      <c r="L273" s="6"/>
      <c r="M273" s="78"/>
      <c r="N273" s="78"/>
      <c r="O273" s="75"/>
      <c r="P273" s="78"/>
      <c r="Q273" s="6"/>
      <c r="R273" s="6"/>
      <c r="S273" s="78"/>
      <c r="T273" s="78"/>
      <c r="U273" s="78"/>
      <c r="V273" s="78"/>
      <c r="W273" s="6"/>
      <c r="X273" s="408"/>
      <c r="Y273" s="474"/>
      <c r="Z273" s="474"/>
      <c r="AA273" s="408"/>
      <c r="AB273" s="474"/>
      <c r="AC273" s="474"/>
      <c r="AD273" s="408"/>
      <c r="AE273" s="474"/>
      <c r="AF273" s="474"/>
      <c r="AG273" s="6"/>
      <c r="AH273" s="444">
        <v>0</v>
      </c>
    </row>
    <row r="274" spans="1:34" s="26" customFormat="1" ht="13.2" x14ac:dyDescent="0.25">
      <c r="A274" s="6">
        <v>14</v>
      </c>
      <c r="B274" s="61" t="s">
        <v>822</v>
      </c>
      <c r="C274" s="6"/>
      <c r="D274" s="6"/>
      <c r="E274" s="7"/>
      <c r="F274" s="7"/>
      <c r="G274" s="7"/>
      <c r="H274" s="6"/>
      <c r="I274" s="6"/>
      <c r="J274" s="6"/>
      <c r="K274" s="6"/>
      <c r="L274" s="6"/>
      <c r="M274" s="78"/>
      <c r="N274" s="78"/>
      <c r="O274" s="75"/>
      <c r="P274" s="78"/>
      <c r="Q274" s="6"/>
      <c r="R274" s="6"/>
      <c r="S274" s="78"/>
      <c r="T274" s="78"/>
      <c r="U274" s="78"/>
      <c r="V274" s="78"/>
      <c r="W274" s="6"/>
      <c r="X274" s="408"/>
      <c r="Y274" s="474"/>
      <c r="Z274" s="474"/>
      <c r="AA274" s="408"/>
      <c r="AB274" s="474"/>
      <c r="AC274" s="474"/>
      <c r="AD274" s="408"/>
      <c r="AE274" s="474"/>
      <c r="AF274" s="474"/>
      <c r="AG274" s="6"/>
      <c r="AH274" s="444">
        <v>0</v>
      </c>
    </row>
    <row r="275" spans="1:34" s="26" customFormat="1" ht="26.4" x14ac:dyDescent="0.25">
      <c r="A275" s="6">
        <v>15</v>
      </c>
      <c r="B275" s="61" t="s">
        <v>808</v>
      </c>
      <c r="C275" s="6"/>
      <c r="D275" s="6"/>
      <c r="E275" s="7"/>
      <c r="F275" s="7"/>
      <c r="G275" s="7"/>
      <c r="H275" s="6"/>
      <c r="I275" s="6"/>
      <c r="J275" s="6"/>
      <c r="K275" s="6"/>
      <c r="L275" s="6"/>
      <c r="M275" s="78"/>
      <c r="N275" s="78"/>
      <c r="O275" s="75"/>
      <c r="P275" s="78"/>
      <c r="Q275" s="6"/>
      <c r="R275" s="6"/>
      <c r="S275" s="78"/>
      <c r="T275" s="78"/>
      <c r="U275" s="78"/>
      <c r="V275" s="78"/>
      <c r="W275" s="6"/>
      <c r="X275" s="408"/>
      <c r="Y275" s="474"/>
      <c r="Z275" s="474"/>
      <c r="AA275" s="408"/>
      <c r="AB275" s="474"/>
      <c r="AC275" s="474"/>
      <c r="AD275" s="408"/>
      <c r="AE275" s="474"/>
      <c r="AF275" s="474"/>
      <c r="AG275" s="6"/>
      <c r="AH275" s="444">
        <v>0</v>
      </c>
    </row>
    <row r="276" spans="1:34" s="10" customFormat="1" ht="13.2" x14ac:dyDescent="0.25">
      <c r="A276" s="6">
        <v>16</v>
      </c>
      <c r="B276" s="167" t="s">
        <v>726</v>
      </c>
      <c r="C276" s="6">
        <v>5</v>
      </c>
      <c r="D276" s="6">
        <v>1</v>
      </c>
      <c r="E276" s="7">
        <v>0</v>
      </c>
      <c r="F276" s="7">
        <v>1</v>
      </c>
      <c r="G276" s="7">
        <v>0</v>
      </c>
      <c r="H276" s="162">
        <v>0</v>
      </c>
      <c r="I276" s="162">
        <v>1</v>
      </c>
      <c r="J276" s="162">
        <v>0</v>
      </c>
      <c r="K276" s="162">
        <v>0</v>
      </c>
      <c r="L276" s="162"/>
      <c r="M276" s="75"/>
      <c r="N276" s="170"/>
      <c r="O276" s="75"/>
      <c r="P276" s="75"/>
      <c r="Q276" s="162"/>
      <c r="R276" s="162"/>
      <c r="S276" s="169"/>
      <c r="T276" s="169"/>
      <c r="U276" s="169"/>
      <c r="V276" s="169"/>
      <c r="W276" s="166"/>
      <c r="X276" s="405"/>
      <c r="Y276" s="468"/>
      <c r="Z276" s="468"/>
      <c r="AA276" s="405"/>
      <c r="AB276" s="468"/>
      <c r="AC276" s="468"/>
      <c r="AD276" s="405"/>
      <c r="AE276" s="468"/>
      <c r="AF276" s="468"/>
      <c r="AG276" s="166"/>
      <c r="AH276" s="444">
        <v>0</v>
      </c>
    </row>
    <row r="277" spans="1:34" s="10" customFormat="1" ht="13.2" x14ac:dyDescent="0.25">
      <c r="A277" s="6">
        <v>17</v>
      </c>
      <c r="B277" s="167" t="s">
        <v>809</v>
      </c>
      <c r="C277" s="6"/>
      <c r="D277" s="6"/>
      <c r="E277" s="7"/>
      <c r="F277" s="7"/>
      <c r="G277" s="7"/>
      <c r="H277" s="162"/>
      <c r="I277" s="162"/>
      <c r="J277" s="162"/>
      <c r="K277" s="162"/>
      <c r="L277" s="162"/>
      <c r="M277" s="75"/>
      <c r="N277" s="170"/>
      <c r="O277" s="75"/>
      <c r="P277" s="75"/>
      <c r="Q277" s="162"/>
      <c r="R277" s="162"/>
      <c r="S277" s="169"/>
      <c r="T277" s="169"/>
      <c r="U277" s="169"/>
      <c r="V277" s="169"/>
      <c r="W277" s="166"/>
      <c r="X277" s="405"/>
      <c r="Y277" s="468"/>
      <c r="Z277" s="468"/>
      <c r="AA277" s="405"/>
      <c r="AB277" s="468"/>
      <c r="AC277" s="468"/>
      <c r="AD277" s="405"/>
      <c r="AE277" s="468"/>
      <c r="AF277" s="468"/>
      <c r="AG277" s="166"/>
      <c r="AH277" s="444">
        <v>0</v>
      </c>
    </row>
    <row r="278" spans="1:34" s="10" customFormat="1" ht="13.2" x14ac:dyDescent="0.25">
      <c r="A278" s="6">
        <v>18</v>
      </c>
      <c r="B278" s="167" t="s">
        <v>766</v>
      </c>
      <c r="C278" s="6">
        <v>2</v>
      </c>
      <c r="D278" s="6">
        <v>1</v>
      </c>
      <c r="E278" s="7">
        <v>0</v>
      </c>
      <c r="F278" s="7">
        <v>1</v>
      </c>
      <c r="G278" s="7">
        <v>0</v>
      </c>
      <c r="H278" s="162">
        <v>0</v>
      </c>
      <c r="I278" s="162">
        <v>0</v>
      </c>
      <c r="J278" s="162">
        <v>1</v>
      </c>
      <c r="K278" s="162">
        <v>0</v>
      </c>
      <c r="L278" s="162"/>
      <c r="M278" s="75"/>
      <c r="N278" s="170"/>
      <c r="O278" s="75"/>
      <c r="P278" s="75"/>
      <c r="Q278" s="162"/>
      <c r="R278" s="162"/>
      <c r="S278" s="169"/>
      <c r="T278" s="169"/>
      <c r="U278" s="169"/>
      <c r="V278" s="169"/>
      <c r="W278" s="166"/>
      <c r="X278" s="405"/>
      <c r="Y278" s="468"/>
      <c r="Z278" s="468"/>
      <c r="AA278" s="405"/>
      <c r="AB278" s="468"/>
      <c r="AC278" s="468"/>
      <c r="AD278" s="405"/>
      <c r="AE278" s="468"/>
      <c r="AF278" s="468"/>
      <c r="AG278" s="166"/>
      <c r="AH278" s="444">
        <v>0</v>
      </c>
    </row>
    <row r="279" spans="1:34" s="10" customFormat="1" ht="13.2" x14ac:dyDescent="0.25">
      <c r="A279" s="6">
        <v>19</v>
      </c>
      <c r="B279" s="167" t="s">
        <v>763</v>
      </c>
      <c r="C279" s="6"/>
      <c r="D279" s="6"/>
      <c r="E279" s="7"/>
      <c r="F279" s="7"/>
      <c r="G279" s="7"/>
      <c r="H279" s="162"/>
      <c r="I279" s="162"/>
      <c r="J279" s="162"/>
      <c r="K279" s="162"/>
      <c r="L279" s="162"/>
      <c r="M279" s="75"/>
      <c r="N279" s="170"/>
      <c r="O279" s="75"/>
      <c r="P279" s="75"/>
      <c r="Q279" s="162"/>
      <c r="R279" s="162"/>
      <c r="S279" s="169"/>
      <c r="T279" s="169"/>
      <c r="U279" s="169"/>
      <c r="V279" s="169"/>
      <c r="W279" s="166"/>
      <c r="X279" s="405"/>
      <c r="Y279" s="468"/>
      <c r="Z279" s="468"/>
      <c r="AA279" s="405"/>
      <c r="AB279" s="468"/>
      <c r="AC279" s="468"/>
      <c r="AD279" s="405"/>
      <c r="AE279" s="468"/>
      <c r="AF279" s="468"/>
      <c r="AG279" s="166"/>
      <c r="AH279" s="444">
        <v>0</v>
      </c>
    </row>
    <row r="280" spans="1:34" s="10" customFormat="1" ht="13.2" x14ac:dyDescent="0.25">
      <c r="A280" s="6">
        <v>20</v>
      </c>
      <c r="B280" s="167" t="s">
        <v>750</v>
      </c>
      <c r="C280" s="6">
        <v>7</v>
      </c>
      <c r="D280" s="6">
        <v>4</v>
      </c>
      <c r="E280" s="7">
        <v>2</v>
      </c>
      <c r="F280" s="7">
        <v>2</v>
      </c>
      <c r="G280" s="7">
        <v>0</v>
      </c>
      <c r="H280" s="162">
        <v>0</v>
      </c>
      <c r="I280" s="162">
        <v>2</v>
      </c>
      <c r="J280" s="162">
        <v>0</v>
      </c>
      <c r="K280" s="162">
        <v>0</v>
      </c>
      <c r="L280" s="162"/>
      <c r="M280" s="75"/>
      <c r="N280" s="170"/>
      <c r="O280" s="75"/>
      <c r="P280" s="75"/>
      <c r="Q280" s="162"/>
      <c r="R280" s="162"/>
      <c r="S280" s="169"/>
      <c r="T280" s="169"/>
      <c r="U280" s="169"/>
      <c r="V280" s="170"/>
      <c r="W280" s="7"/>
      <c r="X280" s="407"/>
      <c r="Y280" s="471"/>
      <c r="Z280" s="471"/>
      <c r="AA280" s="407"/>
      <c r="AB280" s="471"/>
      <c r="AC280" s="471"/>
      <c r="AD280" s="407"/>
      <c r="AE280" s="471"/>
      <c r="AF280" s="468"/>
      <c r="AG280" s="166"/>
      <c r="AH280" s="444">
        <v>0</v>
      </c>
    </row>
    <row r="281" spans="1:34" s="10" customFormat="1" ht="13.2" x14ac:dyDescent="0.25">
      <c r="A281" s="6">
        <v>21</v>
      </c>
      <c r="B281" s="167" t="s">
        <v>751</v>
      </c>
      <c r="C281" s="6"/>
      <c r="D281" s="6"/>
      <c r="E281" s="7"/>
      <c r="F281" s="7"/>
      <c r="G281" s="7"/>
      <c r="H281" s="162"/>
      <c r="I281" s="162"/>
      <c r="J281" s="162"/>
      <c r="K281" s="162"/>
      <c r="L281" s="162"/>
      <c r="M281" s="75"/>
      <c r="N281" s="170"/>
      <c r="O281" s="75"/>
      <c r="P281" s="75"/>
      <c r="Q281" s="162"/>
      <c r="R281" s="162"/>
      <c r="S281" s="169"/>
      <c r="T281" s="169"/>
      <c r="U281" s="169"/>
      <c r="V281" s="170"/>
      <c r="W281" s="7"/>
      <c r="X281" s="407"/>
      <c r="Y281" s="471"/>
      <c r="Z281" s="471"/>
      <c r="AA281" s="407"/>
      <c r="AB281" s="471"/>
      <c r="AC281" s="471"/>
      <c r="AD281" s="407"/>
      <c r="AE281" s="471"/>
      <c r="AF281" s="468"/>
      <c r="AG281" s="166"/>
      <c r="AH281" s="444">
        <v>0</v>
      </c>
    </row>
    <row r="282" spans="1:34" s="10" customFormat="1" ht="13.2" x14ac:dyDescent="0.25">
      <c r="A282" s="6">
        <v>22</v>
      </c>
      <c r="B282" s="167" t="s">
        <v>733</v>
      </c>
      <c r="C282" s="6">
        <v>2</v>
      </c>
      <c r="D282" s="6">
        <v>1</v>
      </c>
      <c r="E282" s="7">
        <v>0</v>
      </c>
      <c r="F282" s="7">
        <v>1</v>
      </c>
      <c r="G282" s="7">
        <v>0</v>
      </c>
      <c r="H282" s="162">
        <v>0</v>
      </c>
      <c r="I282" s="162">
        <v>1</v>
      </c>
      <c r="J282" s="162">
        <v>0</v>
      </c>
      <c r="K282" s="162">
        <v>0</v>
      </c>
      <c r="L282" s="162"/>
      <c r="M282" s="75"/>
      <c r="N282" s="170"/>
      <c r="O282" s="75"/>
      <c r="P282" s="75"/>
      <c r="Q282" s="162"/>
      <c r="R282" s="162"/>
      <c r="S282" s="169"/>
      <c r="T282" s="169"/>
      <c r="U282" s="169"/>
      <c r="V282" s="169"/>
      <c r="W282" s="166"/>
      <c r="X282" s="405"/>
      <c r="Y282" s="468"/>
      <c r="Z282" s="468"/>
      <c r="AA282" s="405"/>
      <c r="AB282" s="468"/>
      <c r="AC282" s="468"/>
      <c r="AD282" s="405"/>
      <c r="AE282" s="468"/>
      <c r="AF282" s="468"/>
      <c r="AG282" s="166"/>
      <c r="AH282" s="444">
        <v>0</v>
      </c>
    </row>
    <row r="283" spans="1:34" s="10" customFormat="1" ht="52.95" customHeight="1" x14ac:dyDescent="0.25">
      <c r="A283" s="296">
        <v>5</v>
      </c>
      <c r="B283" s="735" t="s">
        <v>976</v>
      </c>
      <c r="C283" s="736"/>
      <c r="D283" s="736"/>
      <c r="E283" s="736"/>
      <c r="F283" s="736"/>
      <c r="G283" s="736"/>
      <c r="H283" s="736"/>
      <c r="I283" s="736"/>
      <c r="J283" s="736"/>
      <c r="K283" s="736"/>
      <c r="L283" s="736"/>
      <c r="M283" s="736"/>
      <c r="N283" s="736"/>
      <c r="O283" s="736"/>
      <c r="P283" s="736"/>
      <c r="Q283" s="736"/>
      <c r="R283" s="736"/>
      <c r="S283" s="736"/>
      <c r="T283" s="736"/>
      <c r="U283" s="736"/>
      <c r="V283" s="736"/>
      <c r="W283" s="736"/>
      <c r="X283" s="736"/>
      <c r="Y283" s="736"/>
      <c r="Z283" s="736"/>
      <c r="AA283" s="736"/>
      <c r="AB283" s="736"/>
      <c r="AC283" s="736"/>
      <c r="AD283" s="736"/>
      <c r="AE283" s="736"/>
      <c r="AF283" s="736"/>
      <c r="AG283" s="737"/>
      <c r="AH283" s="444"/>
    </row>
    <row r="284" spans="1:34" s="86" customFormat="1" ht="13.2" x14ac:dyDescent="0.25">
      <c r="A284" s="83"/>
      <c r="B284" s="84" t="s">
        <v>707</v>
      </c>
      <c r="C284" s="83">
        <v>121</v>
      </c>
      <c r="D284" s="83">
        <v>91</v>
      </c>
      <c r="E284" s="83">
        <v>18</v>
      </c>
      <c r="F284" s="83">
        <v>73</v>
      </c>
      <c r="G284" s="83">
        <v>0</v>
      </c>
      <c r="H284" s="83">
        <v>2</v>
      </c>
      <c r="I284" s="83">
        <v>38</v>
      </c>
      <c r="J284" s="83">
        <v>33</v>
      </c>
      <c r="K284" s="83">
        <v>0</v>
      </c>
      <c r="L284" s="83">
        <v>0</v>
      </c>
      <c r="M284" s="83">
        <v>3</v>
      </c>
      <c r="N284" s="83">
        <v>3</v>
      </c>
      <c r="O284" s="83">
        <v>0</v>
      </c>
      <c r="P284" s="83">
        <v>45</v>
      </c>
      <c r="Q284" s="83">
        <v>7</v>
      </c>
      <c r="R284" s="83">
        <v>0</v>
      </c>
      <c r="S284" s="83">
        <v>38</v>
      </c>
      <c r="T284" s="83">
        <v>5</v>
      </c>
      <c r="U284" s="83">
        <v>0</v>
      </c>
      <c r="V284" s="83">
        <v>0</v>
      </c>
      <c r="W284" s="83">
        <v>0</v>
      </c>
      <c r="X284" s="392">
        <v>1</v>
      </c>
      <c r="Y284" s="451">
        <v>1</v>
      </c>
      <c r="Z284" s="451">
        <v>0</v>
      </c>
      <c r="AA284" s="392">
        <v>1</v>
      </c>
      <c r="AB284" s="451">
        <v>0</v>
      </c>
      <c r="AC284" s="451">
        <v>1</v>
      </c>
      <c r="AD284" s="392">
        <v>0</v>
      </c>
      <c r="AE284" s="451">
        <v>0</v>
      </c>
      <c r="AF284" s="451">
        <v>0</v>
      </c>
      <c r="AG284" s="83">
        <v>0</v>
      </c>
      <c r="AH284" s="444">
        <v>2</v>
      </c>
    </row>
    <row r="285" spans="1:34" s="10" customFormat="1" ht="13.2" x14ac:dyDescent="0.25">
      <c r="A285" s="6">
        <v>1</v>
      </c>
      <c r="B285" s="61" t="s">
        <v>367</v>
      </c>
      <c r="C285" s="6">
        <v>38</v>
      </c>
      <c r="D285" s="6">
        <v>25</v>
      </c>
      <c r="E285" s="6">
        <v>6</v>
      </c>
      <c r="F285" s="7">
        <v>19</v>
      </c>
      <c r="G285" s="7"/>
      <c r="H285" s="7">
        <v>2</v>
      </c>
      <c r="I285" s="7">
        <v>17</v>
      </c>
      <c r="J285" s="7"/>
      <c r="K285" s="7"/>
      <c r="L285" s="80"/>
      <c r="M285" s="7">
        <v>2</v>
      </c>
      <c r="N285" s="7">
        <v>2</v>
      </c>
      <c r="O285" s="80"/>
      <c r="P285" s="7">
        <v>17</v>
      </c>
      <c r="Q285" s="7">
        <v>0</v>
      </c>
      <c r="R285" s="80"/>
      <c r="S285" s="7"/>
      <c r="T285" s="7"/>
      <c r="U285" s="7"/>
      <c r="V285" s="7"/>
      <c r="W285" s="7"/>
      <c r="X285" s="406">
        <v>1</v>
      </c>
      <c r="Y285" s="470">
        <v>1</v>
      </c>
      <c r="Z285" s="470"/>
      <c r="AA285" s="406"/>
      <c r="AB285" s="470"/>
      <c r="AC285" s="470"/>
      <c r="AD285" s="407"/>
      <c r="AE285" s="471"/>
      <c r="AF285" s="471"/>
      <c r="AG285" s="162"/>
      <c r="AH285" s="444">
        <v>1</v>
      </c>
    </row>
    <row r="286" spans="1:34" s="10" customFormat="1" ht="13.2" x14ac:dyDescent="0.25">
      <c r="A286" s="6">
        <v>2</v>
      </c>
      <c r="B286" s="61" t="s">
        <v>752</v>
      </c>
      <c r="C286" s="6"/>
      <c r="D286" s="6"/>
      <c r="E286" s="6"/>
      <c r="F286" s="7"/>
      <c r="G286" s="7"/>
      <c r="H286" s="7"/>
      <c r="I286" s="7"/>
      <c r="J286" s="7"/>
      <c r="K286" s="7"/>
      <c r="L286" s="80"/>
      <c r="M286" s="7"/>
      <c r="N286" s="7"/>
      <c r="O286" s="80"/>
      <c r="P286" s="7"/>
      <c r="Q286" s="7"/>
      <c r="R286" s="80"/>
      <c r="S286" s="7"/>
      <c r="T286" s="7"/>
      <c r="U286" s="7"/>
      <c r="V286" s="7"/>
      <c r="W286" s="7"/>
      <c r="X286" s="406"/>
      <c r="Y286" s="470"/>
      <c r="Z286" s="470"/>
      <c r="AA286" s="406"/>
      <c r="AB286" s="470"/>
      <c r="AC286" s="470"/>
      <c r="AD286" s="407"/>
      <c r="AE286" s="471"/>
      <c r="AF286" s="471"/>
      <c r="AG286" s="162"/>
      <c r="AH286" s="444">
        <v>0</v>
      </c>
    </row>
    <row r="287" spans="1:34" s="10" customFormat="1" ht="13.2" x14ac:dyDescent="0.25">
      <c r="A287" s="6">
        <v>3</v>
      </c>
      <c r="B287" s="61" t="s">
        <v>140</v>
      </c>
      <c r="C287" s="6">
        <v>7</v>
      </c>
      <c r="D287" s="6">
        <v>6</v>
      </c>
      <c r="E287" s="6">
        <v>2</v>
      </c>
      <c r="F287" s="7">
        <v>4</v>
      </c>
      <c r="G287" s="7"/>
      <c r="H287" s="7"/>
      <c r="I287" s="7">
        <v>2</v>
      </c>
      <c r="J287" s="7">
        <v>2</v>
      </c>
      <c r="K287" s="7"/>
      <c r="L287" s="80"/>
      <c r="M287" s="7"/>
      <c r="N287" s="7"/>
      <c r="O287" s="80"/>
      <c r="P287" s="7">
        <v>2</v>
      </c>
      <c r="Q287" s="7">
        <v>0</v>
      </c>
      <c r="R287" s="80"/>
      <c r="S287" s="7">
        <v>3</v>
      </c>
      <c r="T287" s="7">
        <v>1</v>
      </c>
      <c r="U287" s="7"/>
      <c r="V287" s="7"/>
      <c r="W287" s="7"/>
      <c r="X287" s="406"/>
      <c r="Y287" s="470"/>
      <c r="Z287" s="470"/>
      <c r="AA287" s="406"/>
      <c r="AB287" s="470"/>
      <c r="AC287" s="470"/>
      <c r="AD287" s="407"/>
      <c r="AE287" s="471"/>
      <c r="AF287" s="471"/>
      <c r="AG287" s="162"/>
      <c r="AH287" s="444">
        <v>0</v>
      </c>
    </row>
    <row r="288" spans="1:34" s="10" customFormat="1" ht="13.2" x14ac:dyDescent="0.25">
      <c r="A288" s="6">
        <v>4</v>
      </c>
      <c r="B288" s="61" t="s">
        <v>151</v>
      </c>
      <c r="C288" s="6">
        <v>33</v>
      </c>
      <c r="D288" s="6">
        <v>30</v>
      </c>
      <c r="E288" s="6">
        <v>5</v>
      </c>
      <c r="F288" s="7">
        <v>25</v>
      </c>
      <c r="G288" s="7"/>
      <c r="H288" s="7"/>
      <c r="I288" s="7">
        <v>4</v>
      </c>
      <c r="J288" s="7">
        <v>21</v>
      </c>
      <c r="K288" s="7"/>
      <c r="L288" s="80"/>
      <c r="M288" s="7"/>
      <c r="N288" s="7"/>
      <c r="O288" s="80"/>
      <c r="P288" s="7">
        <v>5</v>
      </c>
      <c r="Q288" s="7">
        <v>1</v>
      </c>
      <c r="R288" s="7"/>
      <c r="S288" s="7">
        <v>23</v>
      </c>
      <c r="T288" s="7">
        <v>2</v>
      </c>
      <c r="U288" s="7"/>
      <c r="V288" s="7"/>
      <c r="W288" s="7"/>
      <c r="X288" s="406"/>
      <c r="Y288" s="470"/>
      <c r="Z288" s="470"/>
      <c r="AA288" s="406">
        <v>1</v>
      </c>
      <c r="AB288" s="470"/>
      <c r="AC288" s="470">
        <v>1</v>
      </c>
      <c r="AD288" s="407"/>
      <c r="AE288" s="471"/>
      <c r="AF288" s="471"/>
      <c r="AG288" s="162"/>
      <c r="AH288" s="444">
        <v>1</v>
      </c>
    </row>
    <row r="289" spans="1:34" s="10" customFormat="1" ht="13.2" x14ac:dyDescent="0.25">
      <c r="A289" s="6">
        <v>5</v>
      </c>
      <c r="B289" s="61" t="s">
        <v>790</v>
      </c>
      <c r="C289" s="6">
        <v>6</v>
      </c>
      <c r="D289" s="6">
        <v>5</v>
      </c>
      <c r="E289" s="6"/>
      <c r="F289" s="7">
        <v>5</v>
      </c>
      <c r="G289" s="7"/>
      <c r="H289" s="7"/>
      <c r="I289" s="7">
        <v>1</v>
      </c>
      <c r="J289" s="7">
        <v>4</v>
      </c>
      <c r="K289" s="7"/>
      <c r="L289" s="7"/>
      <c r="M289" s="7"/>
      <c r="N289" s="7"/>
      <c r="O289" s="80"/>
      <c r="P289" s="7">
        <v>1</v>
      </c>
      <c r="Q289" s="7">
        <v>0</v>
      </c>
      <c r="R289" s="80"/>
      <c r="S289" s="7">
        <v>4</v>
      </c>
      <c r="T289" s="7">
        <v>0</v>
      </c>
      <c r="U289" s="7"/>
      <c r="V289" s="7"/>
      <c r="W289" s="7"/>
      <c r="X289" s="406"/>
      <c r="Y289" s="470"/>
      <c r="Z289" s="470"/>
      <c r="AA289" s="406"/>
      <c r="AB289" s="470"/>
      <c r="AC289" s="470"/>
      <c r="AD289" s="407"/>
      <c r="AE289" s="471"/>
      <c r="AF289" s="471"/>
      <c r="AG289" s="162"/>
      <c r="AH289" s="444">
        <v>0</v>
      </c>
    </row>
    <row r="290" spans="1:34" s="10" customFormat="1" ht="13.2" x14ac:dyDescent="0.25">
      <c r="A290" s="6">
        <v>6</v>
      </c>
      <c r="B290" s="61" t="s">
        <v>823</v>
      </c>
      <c r="C290" s="6">
        <v>6</v>
      </c>
      <c r="D290" s="6">
        <v>4</v>
      </c>
      <c r="E290" s="6"/>
      <c r="F290" s="7">
        <v>4</v>
      </c>
      <c r="G290" s="7"/>
      <c r="H290" s="7"/>
      <c r="I290" s="7">
        <v>3</v>
      </c>
      <c r="J290" s="7">
        <v>1</v>
      </c>
      <c r="K290" s="7"/>
      <c r="L290" s="7"/>
      <c r="M290" s="7"/>
      <c r="N290" s="7"/>
      <c r="O290" s="80"/>
      <c r="P290" s="7">
        <v>4</v>
      </c>
      <c r="Q290" s="7">
        <v>1</v>
      </c>
      <c r="R290" s="80"/>
      <c r="S290" s="7">
        <v>1</v>
      </c>
      <c r="T290" s="7">
        <v>0</v>
      </c>
      <c r="U290" s="7"/>
      <c r="V290" s="7"/>
      <c r="W290" s="7"/>
      <c r="X290" s="406"/>
      <c r="Y290" s="470"/>
      <c r="Z290" s="470"/>
      <c r="AA290" s="406"/>
      <c r="AB290" s="470"/>
      <c r="AC290" s="470"/>
      <c r="AD290" s="407"/>
      <c r="AE290" s="471"/>
      <c r="AF290" s="471"/>
      <c r="AG290" s="162"/>
      <c r="AH290" s="444">
        <v>0</v>
      </c>
    </row>
    <row r="291" spans="1:34" s="10" customFormat="1" ht="13.2" x14ac:dyDescent="0.25">
      <c r="A291" s="6">
        <v>7</v>
      </c>
      <c r="B291" s="61" t="s">
        <v>791</v>
      </c>
      <c r="C291" s="6"/>
      <c r="D291" s="6"/>
      <c r="E291" s="6"/>
      <c r="F291" s="7"/>
      <c r="G291" s="7"/>
      <c r="H291" s="7"/>
      <c r="I291" s="7"/>
      <c r="J291" s="7"/>
      <c r="K291" s="7"/>
      <c r="L291" s="7"/>
      <c r="M291" s="7"/>
      <c r="N291" s="7"/>
      <c r="O291" s="80"/>
      <c r="P291" s="7"/>
      <c r="Q291" s="7"/>
      <c r="R291" s="80"/>
      <c r="S291" s="7"/>
      <c r="T291" s="7"/>
      <c r="U291" s="7"/>
      <c r="V291" s="7"/>
      <c r="W291" s="7"/>
      <c r="X291" s="406"/>
      <c r="Y291" s="470"/>
      <c r="Z291" s="470"/>
      <c r="AA291" s="406"/>
      <c r="AB291" s="470"/>
      <c r="AC291" s="470"/>
      <c r="AD291" s="407"/>
      <c r="AE291" s="471"/>
      <c r="AF291" s="471"/>
      <c r="AG291" s="162"/>
      <c r="AH291" s="444">
        <v>0</v>
      </c>
    </row>
    <row r="292" spans="1:34" s="10" customFormat="1" ht="13.2" x14ac:dyDescent="0.25">
      <c r="A292" s="6">
        <v>8</v>
      </c>
      <c r="B292" s="61" t="s">
        <v>727</v>
      </c>
      <c r="C292" s="6">
        <v>1</v>
      </c>
      <c r="D292" s="6">
        <v>2</v>
      </c>
      <c r="E292" s="6">
        <v>1</v>
      </c>
      <c r="F292" s="7">
        <v>1</v>
      </c>
      <c r="G292" s="7"/>
      <c r="H292" s="7"/>
      <c r="I292" s="7">
        <v>1</v>
      </c>
      <c r="J292" s="7"/>
      <c r="K292" s="7"/>
      <c r="L292" s="7"/>
      <c r="M292" s="7"/>
      <c r="N292" s="7"/>
      <c r="O292" s="80"/>
      <c r="P292" s="7">
        <v>1</v>
      </c>
      <c r="Q292" s="7">
        <v>0</v>
      </c>
      <c r="R292" s="80"/>
      <c r="S292" s="7"/>
      <c r="T292" s="7">
        <v>0</v>
      </c>
      <c r="U292" s="7"/>
      <c r="V292" s="7"/>
      <c r="W292" s="7"/>
      <c r="X292" s="406"/>
      <c r="Y292" s="470"/>
      <c r="Z292" s="470"/>
      <c r="AA292" s="406"/>
      <c r="AB292" s="470"/>
      <c r="AC292" s="470"/>
      <c r="AD292" s="407"/>
      <c r="AE292" s="471"/>
      <c r="AF292" s="471"/>
      <c r="AG292" s="162"/>
      <c r="AH292" s="444">
        <v>0</v>
      </c>
    </row>
    <row r="293" spans="1:34" s="10" customFormat="1" ht="13.2" x14ac:dyDescent="0.25">
      <c r="A293" s="6">
        <v>9</v>
      </c>
      <c r="B293" s="61" t="s">
        <v>824</v>
      </c>
      <c r="C293" s="6">
        <v>6</v>
      </c>
      <c r="D293" s="6">
        <v>4</v>
      </c>
      <c r="E293" s="6">
        <v>1</v>
      </c>
      <c r="F293" s="7">
        <v>3</v>
      </c>
      <c r="G293" s="7"/>
      <c r="H293" s="7"/>
      <c r="I293" s="7">
        <v>1</v>
      </c>
      <c r="J293" s="7">
        <v>2</v>
      </c>
      <c r="K293" s="7"/>
      <c r="L293" s="7"/>
      <c r="M293" s="7"/>
      <c r="N293" s="7"/>
      <c r="O293" s="80"/>
      <c r="P293" s="7">
        <v>2</v>
      </c>
      <c r="Q293" s="7">
        <v>1</v>
      </c>
      <c r="R293" s="80"/>
      <c r="S293" s="7">
        <v>2</v>
      </c>
      <c r="T293" s="7">
        <v>0</v>
      </c>
      <c r="U293" s="7"/>
      <c r="V293" s="7"/>
      <c r="W293" s="7"/>
      <c r="X293" s="406"/>
      <c r="Y293" s="470"/>
      <c r="Z293" s="470"/>
      <c r="AA293" s="406"/>
      <c r="AB293" s="470"/>
      <c r="AC293" s="470"/>
      <c r="AD293" s="407"/>
      <c r="AE293" s="471"/>
      <c r="AF293" s="471"/>
      <c r="AG293" s="162"/>
      <c r="AH293" s="444">
        <v>0</v>
      </c>
    </row>
    <row r="294" spans="1:34" s="10" customFormat="1" ht="13.2" x14ac:dyDescent="0.25">
      <c r="A294" s="6">
        <v>10</v>
      </c>
      <c r="B294" s="61" t="s">
        <v>818</v>
      </c>
      <c r="C294" s="6">
        <v>3</v>
      </c>
      <c r="D294" s="6">
        <v>3</v>
      </c>
      <c r="E294" s="6"/>
      <c r="F294" s="7">
        <v>3</v>
      </c>
      <c r="G294" s="7"/>
      <c r="H294" s="7"/>
      <c r="I294" s="7"/>
      <c r="J294" s="7">
        <v>3</v>
      </c>
      <c r="K294" s="7"/>
      <c r="L294" s="7"/>
      <c r="M294" s="7"/>
      <c r="N294" s="7"/>
      <c r="O294" s="80"/>
      <c r="P294" s="7"/>
      <c r="Q294" s="7">
        <v>0</v>
      </c>
      <c r="R294" s="80"/>
      <c r="S294" s="7">
        <v>3</v>
      </c>
      <c r="T294" s="7">
        <v>0</v>
      </c>
      <c r="U294" s="7"/>
      <c r="V294" s="7"/>
      <c r="W294" s="7"/>
      <c r="X294" s="406"/>
      <c r="Y294" s="470"/>
      <c r="Z294" s="470"/>
      <c r="AA294" s="406"/>
      <c r="AB294" s="470"/>
      <c r="AC294" s="470"/>
      <c r="AD294" s="407"/>
      <c r="AE294" s="471"/>
      <c r="AF294" s="471"/>
      <c r="AG294" s="162"/>
      <c r="AH294" s="444">
        <v>0</v>
      </c>
    </row>
    <row r="295" spans="1:34" s="10" customFormat="1" ht="13.2" x14ac:dyDescent="0.25">
      <c r="A295" s="6">
        <v>11</v>
      </c>
      <c r="B295" s="61" t="s">
        <v>804</v>
      </c>
      <c r="C295" s="6"/>
      <c r="D295" s="6"/>
      <c r="E295" s="6"/>
      <c r="F295" s="7"/>
      <c r="G295" s="7"/>
      <c r="H295" s="7"/>
      <c r="I295" s="7"/>
      <c r="J295" s="7"/>
      <c r="K295" s="7"/>
      <c r="L295" s="7"/>
      <c r="M295" s="7"/>
      <c r="N295" s="7"/>
      <c r="O295" s="80"/>
      <c r="P295" s="7"/>
      <c r="Q295" s="7"/>
      <c r="R295" s="80"/>
      <c r="S295" s="7"/>
      <c r="T295" s="7"/>
      <c r="U295" s="7"/>
      <c r="V295" s="7"/>
      <c r="W295" s="7"/>
      <c r="X295" s="406"/>
      <c r="Y295" s="470"/>
      <c r="Z295" s="470"/>
      <c r="AA295" s="406"/>
      <c r="AB295" s="470"/>
      <c r="AC295" s="470"/>
      <c r="AD295" s="407"/>
      <c r="AE295" s="471"/>
      <c r="AF295" s="471"/>
      <c r="AG295" s="162"/>
      <c r="AH295" s="444">
        <v>0</v>
      </c>
    </row>
    <row r="296" spans="1:34" s="10" customFormat="1" ht="13.2" x14ac:dyDescent="0.25">
      <c r="A296" s="6">
        <v>12</v>
      </c>
      <c r="B296" s="61" t="s">
        <v>805</v>
      </c>
      <c r="C296" s="6"/>
      <c r="D296" s="6"/>
      <c r="E296" s="6"/>
      <c r="F296" s="7"/>
      <c r="G296" s="7"/>
      <c r="H296" s="7"/>
      <c r="I296" s="7"/>
      <c r="J296" s="7"/>
      <c r="K296" s="7"/>
      <c r="L296" s="7"/>
      <c r="M296" s="7"/>
      <c r="N296" s="7"/>
      <c r="O296" s="80"/>
      <c r="P296" s="7"/>
      <c r="Q296" s="7"/>
      <c r="R296" s="80"/>
      <c r="S296" s="7"/>
      <c r="T296" s="7"/>
      <c r="U296" s="7"/>
      <c r="V296" s="7"/>
      <c r="W296" s="7"/>
      <c r="X296" s="406"/>
      <c r="Y296" s="470"/>
      <c r="Z296" s="470"/>
      <c r="AA296" s="406"/>
      <c r="AB296" s="470"/>
      <c r="AC296" s="470"/>
      <c r="AD296" s="407"/>
      <c r="AE296" s="471"/>
      <c r="AF296" s="471"/>
      <c r="AG296" s="162"/>
      <c r="AH296" s="444">
        <v>0</v>
      </c>
    </row>
    <row r="297" spans="1:34" s="10" customFormat="1" ht="13.2" x14ac:dyDescent="0.25">
      <c r="A297" s="6">
        <v>13</v>
      </c>
      <c r="B297" s="61" t="s">
        <v>728</v>
      </c>
      <c r="C297" s="6">
        <v>1</v>
      </c>
      <c r="D297" s="6">
        <v>0</v>
      </c>
      <c r="E297" s="6"/>
      <c r="F297" s="7">
        <v>0</v>
      </c>
      <c r="G297" s="7"/>
      <c r="H297" s="7"/>
      <c r="I297" s="7"/>
      <c r="J297" s="7"/>
      <c r="K297" s="7"/>
      <c r="L297" s="7"/>
      <c r="M297" s="7"/>
      <c r="N297" s="7"/>
      <c r="O297" s="80"/>
      <c r="P297" s="7">
        <v>1</v>
      </c>
      <c r="Q297" s="7">
        <v>1</v>
      </c>
      <c r="R297" s="80"/>
      <c r="S297" s="7"/>
      <c r="T297" s="7">
        <v>0</v>
      </c>
      <c r="U297" s="7"/>
      <c r="V297" s="7"/>
      <c r="W297" s="7"/>
      <c r="X297" s="406"/>
      <c r="Y297" s="470"/>
      <c r="Z297" s="470"/>
      <c r="AA297" s="406"/>
      <c r="AB297" s="470"/>
      <c r="AC297" s="470"/>
      <c r="AD297" s="407"/>
      <c r="AE297" s="471"/>
      <c r="AF297" s="471"/>
      <c r="AG297" s="162"/>
      <c r="AH297" s="444">
        <v>0</v>
      </c>
    </row>
    <row r="298" spans="1:34" s="10" customFormat="1" ht="13.2" x14ac:dyDescent="0.25">
      <c r="A298" s="6">
        <v>14</v>
      </c>
      <c r="B298" s="61" t="s">
        <v>807</v>
      </c>
      <c r="C298" s="6">
        <v>2</v>
      </c>
      <c r="D298" s="6">
        <v>0</v>
      </c>
      <c r="E298" s="6"/>
      <c r="F298" s="7">
        <v>0</v>
      </c>
      <c r="G298" s="7"/>
      <c r="H298" s="7"/>
      <c r="I298" s="7"/>
      <c r="J298" s="7"/>
      <c r="K298" s="7"/>
      <c r="L298" s="7"/>
      <c r="M298" s="7"/>
      <c r="N298" s="7"/>
      <c r="O298" s="80"/>
      <c r="P298" s="7">
        <v>2</v>
      </c>
      <c r="Q298" s="7">
        <v>2</v>
      </c>
      <c r="R298" s="80"/>
      <c r="S298" s="7"/>
      <c r="T298" s="7">
        <v>0</v>
      </c>
      <c r="U298" s="7"/>
      <c r="V298" s="7"/>
      <c r="W298" s="7"/>
      <c r="X298" s="406"/>
      <c r="Y298" s="470"/>
      <c r="Z298" s="470"/>
      <c r="AA298" s="406"/>
      <c r="AB298" s="470"/>
      <c r="AC298" s="470"/>
      <c r="AD298" s="407"/>
      <c r="AE298" s="471"/>
      <c r="AF298" s="471"/>
      <c r="AG298" s="162"/>
      <c r="AH298" s="444">
        <v>0</v>
      </c>
    </row>
    <row r="299" spans="1:34" s="10" customFormat="1" ht="26.4" x14ac:dyDescent="0.25">
      <c r="A299" s="6">
        <v>15</v>
      </c>
      <c r="B299" s="61" t="s">
        <v>808</v>
      </c>
      <c r="C299" s="6">
        <v>2</v>
      </c>
      <c r="D299" s="6">
        <v>0</v>
      </c>
      <c r="E299" s="6"/>
      <c r="F299" s="7">
        <v>0</v>
      </c>
      <c r="G299" s="7"/>
      <c r="H299" s="7"/>
      <c r="I299" s="7"/>
      <c r="J299" s="7"/>
      <c r="K299" s="7"/>
      <c r="L299" s="7"/>
      <c r="M299" s="7"/>
      <c r="N299" s="7"/>
      <c r="O299" s="80"/>
      <c r="P299" s="7"/>
      <c r="Q299" s="7">
        <v>0</v>
      </c>
      <c r="R299" s="80"/>
      <c r="S299" s="7">
        <v>2</v>
      </c>
      <c r="T299" s="7">
        <v>2</v>
      </c>
      <c r="U299" s="7"/>
      <c r="V299" s="7"/>
      <c r="W299" s="7"/>
      <c r="X299" s="406"/>
      <c r="Y299" s="470"/>
      <c r="Z299" s="470"/>
      <c r="AA299" s="406"/>
      <c r="AB299" s="470"/>
      <c r="AC299" s="470"/>
      <c r="AD299" s="407"/>
      <c r="AE299" s="471"/>
      <c r="AF299" s="471"/>
      <c r="AG299" s="162"/>
      <c r="AH299" s="444">
        <v>0</v>
      </c>
    </row>
    <row r="300" spans="1:34" s="10" customFormat="1" ht="13.2" x14ac:dyDescent="0.25">
      <c r="A300" s="6">
        <v>16</v>
      </c>
      <c r="B300" s="61" t="s">
        <v>726</v>
      </c>
      <c r="C300" s="6">
        <v>7</v>
      </c>
      <c r="D300" s="6">
        <v>5</v>
      </c>
      <c r="E300" s="6">
        <v>1</v>
      </c>
      <c r="F300" s="7">
        <v>4</v>
      </c>
      <c r="G300" s="7"/>
      <c r="H300" s="7"/>
      <c r="I300" s="7">
        <v>4</v>
      </c>
      <c r="J300" s="7"/>
      <c r="K300" s="7"/>
      <c r="L300" s="7"/>
      <c r="M300" s="7">
        <v>1</v>
      </c>
      <c r="N300" s="7">
        <v>1</v>
      </c>
      <c r="O300" s="80"/>
      <c r="P300" s="7">
        <v>3</v>
      </c>
      <c r="Q300" s="7">
        <v>-1</v>
      </c>
      <c r="R300" s="80"/>
      <c r="S300" s="7"/>
      <c r="T300" s="7">
        <v>0</v>
      </c>
      <c r="U300" s="7"/>
      <c r="V300" s="7"/>
      <c r="W300" s="7"/>
      <c r="X300" s="406"/>
      <c r="Y300" s="470"/>
      <c r="Z300" s="470"/>
      <c r="AA300" s="406"/>
      <c r="AB300" s="470"/>
      <c r="AC300" s="470"/>
      <c r="AD300" s="407"/>
      <c r="AE300" s="471"/>
      <c r="AF300" s="471"/>
      <c r="AG300" s="162"/>
      <c r="AH300" s="444">
        <v>0</v>
      </c>
    </row>
    <row r="301" spans="1:34" s="10" customFormat="1" ht="13.2" x14ac:dyDescent="0.25">
      <c r="A301" s="6">
        <v>17</v>
      </c>
      <c r="B301" s="167" t="s">
        <v>809</v>
      </c>
      <c r="C301" s="6"/>
      <c r="D301" s="6"/>
      <c r="E301" s="6"/>
      <c r="F301" s="7"/>
      <c r="G301" s="7"/>
      <c r="H301" s="7"/>
      <c r="I301" s="7"/>
      <c r="J301" s="7"/>
      <c r="K301" s="7"/>
      <c r="L301" s="7"/>
      <c r="M301" s="7"/>
      <c r="N301" s="7"/>
      <c r="O301" s="80"/>
      <c r="P301" s="7"/>
      <c r="Q301" s="7"/>
      <c r="R301" s="80"/>
      <c r="S301" s="7"/>
      <c r="T301" s="7"/>
      <c r="U301" s="7"/>
      <c r="V301" s="7"/>
      <c r="W301" s="7"/>
      <c r="X301" s="406"/>
      <c r="Y301" s="470"/>
      <c r="Z301" s="470"/>
      <c r="AA301" s="406"/>
      <c r="AB301" s="470"/>
      <c r="AC301" s="470"/>
      <c r="AD301" s="407"/>
      <c r="AE301" s="471"/>
      <c r="AF301" s="471"/>
      <c r="AG301" s="162"/>
      <c r="AH301" s="444">
        <v>0</v>
      </c>
    </row>
    <row r="302" spans="1:34" s="10" customFormat="1" ht="13.2" x14ac:dyDescent="0.25">
      <c r="A302" s="6">
        <v>18</v>
      </c>
      <c r="B302" s="167" t="s">
        <v>766</v>
      </c>
      <c r="C302" s="6"/>
      <c r="D302" s="6"/>
      <c r="E302" s="6"/>
      <c r="F302" s="7"/>
      <c r="G302" s="7"/>
      <c r="H302" s="7"/>
      <c r="I302" s="7"/>
      <c r="J302" s="7"/>
      <c r="K302" s="7"/>
      <c r="L302" s="7"/>
      <c r="M302" s="7"/>
      <c r="N302" s="7"/>
      <c r="O302" s="80"/>
      <c r="P302" s="7"/>
      <c r="Q302" s="7"/>
      <c r="R302" s="80"/>
      <c r="S302" s="7"/>
      <c r="T302" s="7"/>
      <c r="U302" s="7"/>
      <c r="V302" s="7"/>
      <c r="W302" s="7"/>
      <c r="X302" s="406"/>
      <c r="Y302" s="470"/>
      <c r="Z302" s="470"/>
      <c r="AA302" s="406"/>
      <c r="AB302" s="470"/>
      <c r="AC302" s="470"/>
      <c r="AD302" s="407"/>
      <c r="AE302" s="471"/>
      <c r="AF302" s="471"/>
      <c r="AG302" s="162"/>
      <c r="AH302" s="444">
        <v>0</v>
      </c>
    </row>
    <row r="303" spans="1:34" s="10" customFormat="1" ht="13.2" x14ac:dyDescent="0.25">
      <c r="A303" s="6">
        <v>19</v>
      </c>
      <c r="B303" s="167" t="s">
        <v>763</v>
      </c>
      <c r="C303" s="6"/>
      <c r="D303" s="6"/>
      <c r="E303" s="6"/>
      <c r="F303" s="7"/>
      <c r="G303" s="7"/>
      <c r="H303" s="7"/>
      <c r="I303" s="7"/>
      <c r="J303" s="7"/>
      <c r="K303" s="7"/>
      <c r="L303" s="7"/>
      <c r="M303" s="7"/>
      <c r="N303" s="7"/>
      <c r="O303" s="80"/>
      <c r="P303" s="7"/>
      <c r="Q303" s="7"/>
      <c r="R303" s="80"/>
      <c r="S303" s="7"/>
      <c r="T303" s="7"/>
      <c r="U303" s="7"/>
      <c r="V303" s="7"/>
      <c r="W303" s="7"/>
      <c r="X303" s="406"/>
      <c r="Y303" s="470"/>
      <c r="Z303" s="470"/>
      <c r="AA303" s="406"/>
      <c r="AB303" s="470"/>
      <c r="AC303" s="470"/>
      <c r="AD303" s="407"/>
      <c r="AE303" s="471"/>
      <c r="AF303" s="471"/>
      <c r="AG303" s="162"/>
      <c r="AH303" s="444">
        <v>0</v>
      </c>
    </row>
    <row r="304" spans="1:34" s="10" customFormat="1" ht="13.2" x14ac:dyDescent="0.25">
      <c r="A304" s="6">
        <v>20</v>
      </c>
      <c r="B304" s="61" t="s">
        <v>725</v>
      </c>
      <c r="C304" s="6">
        <v>7</v>
      </c>
      <c r="D304" s="6">
        <v>6</v>
      </c>
      <c r="E304" s="6">
        <v>2</v>
      </c>
      <c r="F304" s="7">
        <v>4</v>
      </c>
      <c r="G304" s="7"/>
      <c r="H304" s="7"/>
      <c r="I304" s="7">
        <v>4</v>
      </c>
      <c r="J304" s="7"/>
      <c r="K304" s="7"/>
      <c r="L304" s="7"/>
      <c r="M304" s="7"/>
      <c r="N304" s="7"/>
      <c r="O304" s="80"/>
      <c r="P304" s="7">
        <v>5</v>
      </c>
      <c r="Q304" s="7">
        <v>1</v>
      </c>
      <c r="R304" s="80"/>
      <c r="S304" s="7"/>
      <c r="T304" s="7">
        <v>0</v>
      </c>
      <c r="U304" s="7"/>
      <c r="V304" s="7"/>
      <c r="W304" s="7"/>
      <c r="X304" s="406"/>
      <c r="Y304" s="470"/>
      <c r="Z304" s="470"/>
      <c r="AA304" s="406"/>
      <c r="AB304" s="470"/>
      <c r="AC304" s="470"/>
      <c r="AD304" s="407"/>
      <c r="AE304" s="471"/>
      <c r="AF304" s="471"/>
      <c r="AG304" s="162"/>
      <c r="AH304" s="444">
        <v>0</v>
      </c>
    </row>
    <row r="305" spans="1:34" s="10" customFormat="1" ht="13.2" x14ac:dyDescent="0.25">
      <c r="A305" s="6">
        <v>21</v>
      </c>
      <c r="B305" s="167" t="s">
        <v>751</v>
      </c>
      <c r="C305" s="6"/>
      <c r="D305" s="6"/>
      <c r="E305" s="6"/>
      <c r="F305" s="7"/>
      <c r="G305" s="7"/>
      <c r="H305" s="7"/>
      <c r="I305" s="7"/>
      <c r="J305" s="7"/>
      <c r="K305" s="7"/>
      <c r="L305" s="7"/>
      <c r="M305" s="7"/>
      <c r="N305" s="7"/>
      <c r="O305" s="80"/>
      <c r="P305" s="7"/>
      <c r="Q305" s="7"/>
      <c r="R305" s="80"/>
      <c r="S305" s="7"/>
      <c r="T305" s="7"/>
      <c r="U305" s="7"/>
      <c r="V305" s="7"/>
      <c r="W305" s="7"/>
      <c r="X305" s="406"/>
      <c r="Y305" s="470"/>
      <c r="Z305" s="470"/>
      <c r="AA305" s="406"/>
      <c r="AB305" s="470"/>
      <c r="AC305" s="470"/>
      <c r="AD305" s="407"/>
      <c r="AE305" s="471"/>
      <c r="AF305" s="471"/>
      <c r="AG305" s="162"/>
      <c r="AH305" s="444">
        <v>0</v>
      </c>
    </row>
    <row r="306" spans="1:34" s="10" customFormat="1" ht="13.2" x14ac:dyDescent="0.25">
      <c r="A306" s="6">
        <v>22</v>
      </c>
      <c r="B306" s="61" t="s">
        <v>733</v>
      </c>
      <c r="C306" s="6">
        <v>2</v>
      </c>
      <c r="D306" s="6">
        <v>1</v>
      </c>
      <c r="E306" s="6"/>
      <c r="F306" s="7">
        <v>1</v>
      </c>
      <c r="G306" s="7"/>
      <c r="H306" s="7"/>
      <c r="I306" s="7">
        <v>1</v>
      </c>
      <c r="J306" s="7"/>
      <c r="K306" s="7"/>
      <c r="L306" s="7"/>
      <c r="M306" s="7"/>
      <c r="N306" s="7"/>
      <c r="O306" s="80"/>
      <c r="P306" s="7">
        <v>2</v>
      </c>
      <c r="Q306" s="7">
        <v>1</v>
      </c>
      <c r="R306" s="80"/>
      <c r="S306" s="7"/>
      <c r="T306" s="7">
        <v>0</v>
      </c>
      <c r="U306" s="7"/>
      <c r="V306" s="7"/>
      <c r="W306" s="7"/>
      <c r="X306" s="406"/>
      <c r="Y306" s="470"/>
      <c r="Z306" s="470"/>
      <c r="AA306" s="406"/>
      <c r="AB306" s="470"/>
      <c r="AC306" s="470"/>
      <c r="AD306" s="407"/>
      <c r="AE306" s="471"/>
      <c r="AF306" s="471"/>
      <c r="AG306" s="162"/>
      <c r="AH306" s="444">
        <v>0</v>
      </c>
    </row>
    <row r="307" spans="1:34" s="138" customFormat="1" ht="65.400000000000006" customHeight="1" x14ac:dyDescent="0.25">
      <c r="A307" s="180">
        <v>6</v>
      </c>
      <c r="B307" s="735" t="s">
        <v>1019</v>
      </c>
      <c r="C307" s="736"/>
      <c r="D307" s="736"/>
      <c r="E307" s="736"/>
      <c r="F307" s="736"/>
      <c r="G307" s="736"/>
      <c r="H307" s="736"/>
      <c r="I307" s="736"/>
      <c r="J307" s="736"/>
      <c r="K307" s="736"/>
      <c r="L307" s="736"/>
      <c r="M307" s="736"/>
      <c r="N307" s="736"/>
      <c r="O307" s="736"/>
      <c r="P307" s="736"/>
      <c r="Q307" s="736"/>
      <c r="R307" s="736"/>
      <c r="S307" s="736"/>
      <c r="T307" s="736"/>
      <c r="U307" s="736"/>
      <c r="V307" s="736"/>
      <c r="W307" s="736"/>
      <c r="X307" s="736"/>
      <c r="Y307" s="736"/>
      <c r="Z307" s="736"/>
      <c r="AA307" s="736"/>
      <c r="AB307" s="736"/>
      <c r="AC307" s="736"/>
      <c r="AD307" s="736"/>
      <c r="AE307" s="736"/>
      <c r="AF307" s="736"/>
      <c r="AG307" s="737"/>
      <c r="AH307" s="444" t="s">
        <v>977</v>
      </c>
    </row>
    <row r="308" spans="1:34" s="86" customFormat="1" ht="13.2" x14ac:dyDescent="0.25">
      <c r="A308" s="83"/>
      <c r="B308" s="84" t="s">
        <v>707</v>
      </c>
      <c r="C308" s="83">
        <v>645</v>
      </c>
      <c r="D308" s="68">
        <v>460</v>
      </c>
      <c r="E308" s="68">
        <v>83</v>
      </c>
      <c r="F308" s="68">
        <v>377</v>
      </c>
      <c r="G308" s="68">
        <v>0</v>
      </c>
      <c r="H308" s="68">
        <v>4</v>
      </c>
      <c r="I308" s="68">
        <v>134</v>
      </c>
      <c r="J308" s="68">
        <v>239</v>
      </c>
      <c r="K308" s="68">
        <v>0</v>
      </c>
      <c r="L308" s="68">
        <v>0</v>
      </c>
      <c r="M308" s="68">
        <v>30</v>
      </c>
      <c r="N308" s="68">
        <v>26</v>
      </c>
      <c r="O308" s="68">
        <v>0</v>
      </c>
      <c r="P308" s="68">
        <v>283</v>
      </c>
      <c r="Q308" s="68">
        <v>149</v>
      </c>
      <c r="R308" s="68">
        <v>0</v>
      </c>
      <c r="S308" s="68">
        <v>0</v>
      </c>
      <c r="T308" s="68">
        <v>0</v>
      </c>
      <c r="U308" s="68">
        <v>0</v>
      </c>
      <c r="V308" s="68">
        <v>0</v>
      </c>
      <c r="W308" s="68">
        <v>0</v>
      </c>
      <c r="X308" s="391">
        <v>26</v>
      </c>
      <c r="Y308" s="450">
        <v>23</v>
      </c>
      <c r="Z308" s="450">
        <v>3</v>
      </c>
      <c r="AA308" s="391">
        <v>93</v>
      </c>
      <c r="AB308" s="450">
        <v>1</v>
      </c>
      <c r="AC308" s="450">
        <v>92</v>
      </c>
      <c r="AD308" s="391">
        <v>0</v>
      </c>
      <c r="AE308" s="450">
        <v>0</v>
      </c>
      <c r="AF308" s="450">
        <v>0</v>
      </c>
      <c r="AG308" s="85"/>
      <c r="AH308" s="444">
        <v>119</v>
      </c>
    </row>
    <row r="309" spans="1:34" s="89" customFormat="1" ht="13.2" x14ac:dyDescent="0.25">
      <c r="A309" s="77">
        <v>1</v>
      </c>
      <c r="B309" s="87" t="s">
        <v>367</v>
      </c>
      <c r="C309" s="77"/>
      <c r="D309" s="60">
        <v>91</v>
      </c>
      <c r="E309" s="60">
        <v>36</v>
      </c>
      <c r="F309" s="60">
        <v>55</v>
      </c>
      <c r="G309" s="60"/>
      <c r="H309" s="60">
        <v>3</v>
      </c>
      <c r="I309" s="60">
        <v>52</v>
      </c>
      <c r="J309" s="60"/>
      <c r="K309" s="60"/>
      <c r="L309" s="72"/>
      <c r="M309" s="60">
        <v>20</v>
      </c>
      <c r="N309" s="60">
        <v>17</v>
      </c>
      <c r="O309" s="72"/>
      <c r="P309" s="60">
        <v>61</v>
      </c>
      <c r="Q309" s="60">
        <v>9</v>
      </c>
      <c r="R309" s="72"/>
      <c r="S309" s="60"/>
      <c r="T309" s="60"/>
      <c r="U309" s="60"/>
      <c r="V309" s="60"/>
      <c r="W309" s="60"/>
      <c r="X309" s="393">
        <v>18</v>
      </c>
      <c r="Y309" s="452">
        <v>15</v>
      </c>
      <c r="Z309" s="452">
        <v>3</v>
      </c>
      <c r="AA309" s="393">
        <v>0</v>
      </c>
      <c r="AB309" s="452"/>
      <c r="AC309" s="452"/>
      <c r="AD309" s="395"/>
      <c r="AE309" s="453"/>
      <c r="AF309" s="453"/>
      <c r="AG309" s="88"/>
      <c r="AH309" s="444">
        <v>18</v>
      </c>
    </row>
    <row r="310" spans="1:34" s="89" customFormat="1" ht="13.2" x14ac:dyDescent="0.25">
      <c r="A310" s="77">
        <v>2</v>
      </c>
      <c r="B310" s="87" t="s">
        <v>752</v>
      </c>
      <c r="C310" s="77"/>
      <c r="D310" s="60">
        <v>8</v>
      </c>
      <c r="E310" s="60">
        <v>6</v>
      </c>
      <c r="F310" s="60">
        <v>2</v>
      </c>
      <c r="G310" s="60"/>
      <c r="H310" s="60"/>
      <c r="I310" s="60">
        <v>2</v>
      </c>
      <c r="J310" s="60"/>
      <c r="K310" s="60"/>
      <c r="L310" s="60"/>
      <c r="M310" s="60">
        <v>2</v>
      </c>
      <c r="N310" s="60">
        <v>2</v>
      </c>
      <c r="O310" s="72"/>
      <c r="P310" s="60">
        <v>2</v>
      </c>
      <c r="Q310" s="60">
        <v>0</v>
      </c>
      <c r="R310" s="60"/>
      <c r="S310" s="60"/>
      <c r="T310" s="60"/>
      <c r="U310" s="60"/>
      <c r="V310" s="60"/>
      <c r="W310" s="60"/>
      <c r="X310" s="393">
        <v>0</v>
      </c>
      <c r="Y310" s="452"/>
      <c r="Z310" s="452"/>
      <c r="AA310" s="393">
        <v>0</v>
      </c>
      <c r="AB310" s="452"/>
      <c r="AC310" s="452"/>
      <c r="AD310" s="395"/>
      <c r="AE310" s="453"/>
      <c r="AF310" s="453"/>
      <c r="AG310" s="88"/>
      <c r="AH310" s="444">
        <v>0</v>
      </c>
    </row>
    <row r="311" spans="1:34" s="89" customFormat="1" ht="13.2" x14ac:dyDescent="0.25">
      <c r="A311" s="77">
        <v>3</v>
      </c>
      <c r="B311" s="87" t="s">
        <v>727</v>
      </c>
      <c r="C311" s="77"/>
      <c r="D311" s="60">
        <v>1</v>
      </c>
      <c r="E311" s="60">
        <v>1</v>
      </c>
      <c r="F311" s="60"/>
      <c r="G311" s="60"/>
      <c r="H311" s="60"/>
      <c r="I311" s="60"/>
      <c r="J311" s="60"/>
      <c r="K311" s="60"/>
      <c r="L311" s="60"/>
      <c r="M311" s="60"/>
      <c r="N311" s="60"/>
      <c r="O311" s="72"/>
      <c r="P311" s="60"/>
      <c r="Q311" s="60">
        <v>0</v>
      </c>
      <c r="R311" s="60"/>
      <c r="S311" s="60"/>
      <c r="T311" s="60"/>
      <c r="U311" s="60"/>
      <c r="V311" s="60"/>
      <c r="W311" s="60"/>
      <c r="X311" s="393">
        <v>1</v>
      </c>
      <c r="Y311" s="452">
        <v>1</v>
      </c>
      <c r="Z311" s="452"/>
      <c r="AA311" s="393">
        <v>0</v>
      </c>
      <c r="AB311" s="452"/>
      <c r="AC311" s="452"/>
      <c r="AD311" s="395"/>
      <c r="AE311" s="453"/>
      <c r="AF311" s="453"/>
      <c r="AG311" s="88"/>
      <c r="AH311" s="444">
        <v>1</v>
      </c>
    </row>
    <row r="312" spans="1:34" s="89" customFormat="1" ht="13.2" x14ac:dyDescent="0.25">
      <c r="A312" s="77">
        <v>4</v>
      </c>
      <c r="B312" s="87" t="s">
        <v>140</v>
      </c>
      <c r="C312" s="77"/>
      <c r="D312" s="60">
        <v>19</v>
      </c>
      <c r="E312" s="60">
        <v>3</v>
      </c>
      <c r="F312" s="60">
        <v>16</v>
      </c>
      <c r="G312" s="60"/>
      <c r="H312" s="60"/>
      <c r="I312" s="60">
        <v>1</v>
      </c>
      <c r="J312" s="60">
        <v>15</v>
      </c>
      <c r="K312" s="60"/>
      <c r="L312" s="60"/>
      <c r="M312" s="60">
        <v>1</v>
      </c>
      <c r="N312" s="60">
        <v>1</v>
      </c>
      <c r="O312" s="72"/>
      <c r="P312" s="60">
        <v>10</v>
      </c>
      <c r="Q312" s="60">
        <v>9</v>
      </c>
      <c r="R312" s="72"/>
      <c r="S312" s="60"/>
      <c r="T312" s="60"/>
      <c r="U312" s="60"/>
      <c r="V312" s="60"/>
      <c r="W312" s="60"/>
      <c r="X312" s="393">
        <v>1</v>
      </c>
      <c r="Y312" s="452">
        <v>1</v>
      </c>
      <c r="Z312" s="452"/>
      <c r="AA312" s="393">
        <v>1</v>
      </c>
      <c r="AB312" s="452"/>
      <c r="AC312" s="452">
        <v>1</v>
      </c>
      <c r="AD312" s="395"/>
      <c r="AE312" s="453"/>
      <c r="AF312" s="453"/>
      <c r="AG312" s="88"/>
      <c r="AH312" s="444">
        <v>2</v>
      </c>
    </row>
    <row r="313" spans="1:34" s="89" customFormat="1" ht="13.2" x14ac:dyDescent="0.25">
      <c r="A313" s="77">
        <v>5</v>
      </c>
      <c r="B313" s="87" t="s">
        <v>151</v>
      </c>
      <c r="C313" s="77"/>
      <c r="D313" s="60">
        <v>245</v>
      </c>
      <c r="E313" s="60">
        <v>17</v>
      </c>
      <c r="F313" s="60">
        <v>228</v>
      </c>
      <c r="G313" s="60"/>
      <c r="H313" s="60"/>
      <c r="I313" s="60">
        <v>42</v>
      </c>
      <c r="J313" s="60">
        <v>186</v>
      </c>
      <c r="K313" s="60"/>
      <c r="L313" s="60"/>
      <c r="M313" s="60">
        <v>1</v>
      </c>
      <c r="N313" s="60">
        <v>1</v>
      </c>
      <c r="O313" s="60"/>
      <c r="P313" s="60">
        <v>135</v>
      </c>
      <c r="Q313" s="60">
        <v>93</v>
      </c>
      <c r="R313" s="60"/>
      <c r="S313" s="60"/>
      <c r="T313" s="60"/>
      <c r="U313" s="60"/>
      <c r="V313" s="60"/>
      <c r="W313" s="60"/>
      <c r="X313" s="393">
        <v>3</v>
      </c>
      <c r="Y313" s="452">
        <v>3</v>
      </c>
      <c r="Z313" s="452"/>
      <c r="AA313" s="393">
        <v>82</v>
      </c>
      <c r="AB313" s="452"/>
      <c r="AC313" s="452">
        <v>82</v>
      </c>
      <c r="AD313" s="395"/>
      <c r="AE313" s="453"/>
      <c r="AF313" s="453"/>
      <c r="AG313" s="88"/>
      <c r="AH313" s="444">
        <v>85</v>
      </c>
    </row>
    <row r="314" spans="1:34" s="89" customFormat="1" ht="13.2" x14ac:dyDescent="0.25">
      <c r="A314" s="77">
        <v>6</v>
      </c>
      <c r="B314" s="87" t="s">
        <v>749</v>
      </c>
      <c r="C314" s="77"/>
      <c r="D314" s="60">
        <v>20</v>
      </c>
      <c r="E314" s="60">
        <v>3</v>
      </c>
      <c r="F314" s="60">
        <v>17</v>
      </c>
      <c r="G314" s="60"/>
      <c r="H314" s="60"/>
      <c r="I314" s="60">
        <v>6</v>
      </c>
      <c r="J314" s="60">
        <v>11</v>
      </c>
      <c r="K314" s="60"/>
      <c r="L314" s="60"/>
      <c r="M314" s="60">
        <v>1</v>
      </c>
      <c r="N314" s="60">
        <v>1</v>
      </c>
      <c r="O314" s="60"/>
      <c r="P314" s="60">
        <v>15</v>
      </c>
      <c r="Q314" s="60">
        <v>9</v>
      </c>
      <c r="R314" s="60"/>
      <c r="S314" s="60"/>
      <c r="T314" s="60"/>
      <c r="U314" s="60"/>
      <c r="V314" s="60"/>
      <c r="W314" s="60"/>
      <c r="X314" s="393">
        <v>0</v>
      </c>
      <c r="Y314" s="452"/>
      <c r="Z314" s="452"/>
      <c r="AA314" s="393">
        <v>7</v>
      </c>
      <c r="AB314" s="452">
        <v>1</v>
      </c>
      <c r="AC314" s="452">
        <v>6</v>
      </c>
      <c r="AD314" s="395"/>
      <c r="AE314" s="453"/>
      <c r="AF314" s="453"/>
      <c r="AG314" s="88"/>
      <c r="AH314" s="444">
        <v>7</v>
      </c>
    </row>
    <row r="315" spans="1:34" s="89" customFormat="1" ht="13.2" x14ac:dyDescent="0.25">
      <c r="A315" s="77">
        <v>7</v>
      </c>
      <c r="B315" s="87" t="s">
        <v>790</v>
      </c>
      <c r="C315" s="77"/>
      <c r="D315" s="60">
        <v>20</v>
      </c>
      <c r="E315" s="60">
        <v>2</v>
      </c>
      <c r="F315" s="60">
        <v>18</v>
      </c>
      <c r="G315" s="60"/>
      <c r="H315" s="60"/>
      <c r="I315" s="60">
        <v>5</v>
      </c>
      <c r="J315" s="60">
        <v>13</v>
      </c>
      <c r="K315" s="60"/>
      <c r="L315" s="60"/>
      <c r="M315" s="60"/>
      <c r="N315" s="60"/>
      <c r="O315" s="60"/>
      <c r="P315" s="60">
        <v>9</v>
      </c>
      <c r="Q315" s="60">
        <v>4</v>
      </c>
      <c r="R315" s="60"/>
      <c r="S315" s="60"/>
      <c r="T315" s="60"/>
      <c r="U315" s="60"/>
      <c r="V315" s="60"/>
      <c r="W315" s="60"/>
      <c r="X315" s="393">
        <v>0</v>
      </c>
      <c r="Y315" s="452"/>
      <c r="Z315" s="452"/>
      <c r="AA315" s="393">
        <v>0</v>
      </c>
      <c r="AB315" s="452"/>
      <c r="AC315" s="452"/>
      <c r="AD315" s="395"/>
      <c r="AE315" s="453"/>
      <c r="AF315" s="453"/>
      <c r="AG315" s="88"/>
      <c r="AH315" s="444">
        <v>0</v>
      </c>
    </row>
    <row r="316" spans="1:34" s="89" customFormat="1" ht="13.2" x14ac:dyDescent="0.25">
      <c r="A316" s="77">
        <v>8</v>
      </c>
      <c r="B316" s="87" t="s">
        <v>803</v>
      </c>
      <c r="C316" s="77"/>
      <c r="D316" s="60">
        <v>13</v>
      </c>
      <c r="E316" s="60">
        <v>2</v>
      </c>
      <c r="F316" s="60">
        <v>11</v>
      </c>
      <c r="G316" s="60"/>
      <c r="H316" s="60"/>
      <c r="I316" s="60"/>
      <c r="J316" s="60">
        <v>11</v>
      </c>
      <c r="K316" s="60"/>
      <c r="L316" s="60"/>
      <c r="M316" s="60"/>
      <c r="N316" s="60"/>
      <c r="O316" s="60"/>
      <c r="P316" s="60"/>
      <c r="Q316" s="60">
        <v>0</v>
      </c>
      <c r="R316" s="60"/>
      <c r="S316" s="60"/>
      <c r="T316" s="60"/>
      <c r="U316" s="60"/>
      <c r="V316" s="60"/>
      <c r="W316" s="60"/>
      <c r="X316" s="393">
        <v>0</v>
      </c>
      <c r="Y316" s="452"/>
      <c r="Z316" s="452"/>
      <c r="AA316" s="393">
        <v>0</v>
      </c>
      <c r="AB316" s="452"/>
      <c r="AC316" s="452"/>
      <c r="AD316" s="395"/>
      <c r="AE316" s="453"/>
      <c r="AF316" s="453"/>
      <c r="AG316" s="88"/>
      <c r="AH316" s="444">
        <v>0</v>
      </c>
    </row>
    <row r="317" spans="1:34" s="89" customFormat="1" ht="13.2" x14ac:dyDescent="0.25">
      <c r="A317" s="77">
        <v>9</v>
      </c>
      <c r="B317" s="87" t="s">
        <v>802</v>
      </c>
      <c r="C317" s="77"/>
      <c r="D317" s="60">
        <v>3</v>
      </c>
      <c r="E317" s="60"/>
      <c r="F317" s="60">
        <v>3</v>
      </c>
      <c r="G317" s="60"/>
      <c r="H317" s="60"/>
      <c r="I317" s="60">
        <v>2</v>
      </c>
      <c r="J317" s="60">
        <v>1</v>
      </c>
      <c r="K317" s="60"/>
      <c r="L317" s="60"/>
      <c r="M317" s="60"/>
      <c r="N317" s="60"/>
      <c r="O317" s="60"/>
      <c r="P317" s="60">
        <v>5</v>
      </c>
      <c r="Q317" s="60">
        <v>3</v>
      </c>
      <c r="R317" s="60"/>
      <c r="S317" s="60"/>
      <c r="T317" s="60"/>
      <c r="U317" s="60"/>
      <c r="V317" s="60"/>
      <c r="W317" s="60"/>
      <c r="X317" s="393">
        <v>0</v>
      </c>
      <c r="Y317" s="452"/>
      <c r="Z317" s="452"/>
      <c r="AA317" s="393">
        <v>1</v>
      </c>
      <c r="AB317" s="452"/>
      <c r="AC317" s="452">
        <v>1</v>
      </c>
      <c r="AD317" s="395"/>
      <c r="AE317" s="453"/>
      <c r="AF317" s="453"/>
      <c r="AG317" s="88"/>
      <c r="AH317" s="444">
        <v>1</v>
      </c>
    </row>
    <row r="318" spans="1:34" s="89" customFormat="1" ht="13.2" x14ac:dyDescent="0.25">
      <c r="A318" s="77">
        <v>10</v>
      </c>
      <c r="B318" s="87" t="s">
        <v>725</v>
      </c>
      <c r="C318" s="92"/>
      <c r="D318" s="60">
        <v>21</v>
      </c>
      <c r="E318" s="60">
        <v>4</v>
      </c>
      <c r="F318" s="60">
        <v>17</v>
      </c>
      <c r="G318" s="60"/>
      <c r="H318" s="60">
        <v>1</v>
      </c>
      <c r="I318" s="60">
        <v>14</v>
      </c>
      <c r="J318" s="60">
        <v>2</v>
      </c>
      <c r="K318" s="88"/>
      <c r="L318" s="88"/>
      <c r="M318" s="60">
        <v>1</v>
      </c>
      <c r="N318" s="60"/>
      <c r="O318" s="88"/>
      <c r="P318" s="60">
        <v>24</v>
      </c>
      <c r="Q318" s="60">
        <v>10</v>
      </c>
      <c r="R318" s="88"/>
      <c r="S318" s="88"/>
      <c r="T318" s="88"/>
      <c r="U318" s="88"/>
      <c r="V318" s="88"/>
      <c r="W318" s="88"/>
      <c r="X318" s="393">
        <v>1</v>
      </c>
      <c r="Y318" s="452">
        <v>1</v>
      </c>
      <c r="Z318" s="453"/>
      <c r="AA318" s="393">
        <v>2</v>
      </c>
      <c r="AB318" s="453"/>
      <c r="AC318" s="452">
        <v>2</v>
      </c>
      <c r="AD318" s="395"/>
      <c r="AE318" s="453"/>
      <c r="AF318" s="453"/>
      <c r="AG318" s="88"/>
      <c r="AH318" s="444">
        <v>3</v>
      </c>
    </row>
    <row r="319" spans="1:34" s="89" customFormat="1" ht="13.2" x14ac:dyDescent="0.25">
      <c r="A319" s="77">
        <v>11</v>
      </c>
      <c r="B319" s="87" t="s">
        <v>766</v>
      </c>
      <c r="C319" s="92"/>
      <c r="D319" s="60">
        <v>0</v>
      </c>
      <c r="E319" s="60"/>
      <c r="F319" s="60">
        <v>0</v>
      </c>
      <c r="G319" s="60"/>
      <c r="H319" s="60"/>
      <c r="I319" s="60"/>
      <c r="J319" s="60"/>
      <c r="K319" s="88"/>
      <c r="L319" s="88"/>
      <c r="M319" s="60"/>
      <c r="N319" s="60"/>
      <c r="O319" s="88"/>
      <c r="P319" s="60"/>
      <c r="Q319" s="60">
        <v>0</v>
      </c>
      <c r="R319" s="88"/>
      <c r="S319" s="88"/>
      <c r="T319" s="88"/>
      <c r="U319" s="88"/>
      <c r="V319" s="88"/>
      <c r="W319" s="88"/>
      <c r="X319" s="393">
        <v>0</v>
      </c>
      <c r="Y319" s="452"/>
      <c r="Z319" s="453"/>
      <c r="AA319" s="393">
        <v>0</v>
      </c>
      <c r="AB319" s="453"/>
      <c r="AC319" s="452"/>
      <c r="AD319" s="395"/>
      <c r="AE319" s="453"/>
      <c r="AF319" s="453"/>
      <c r="AG319" s="88"/>
      <c r="AH319" s="444">
        <v>0</v>
      </c>
    </row>
    <row r="320" spans="1:34" s="89" customFormat="1" ht="13.2" x14ac:dyDescent="0.25">
      <c r="A320" s="77">
        <v>12</v>
      </c>
      <c r="B320" s="87" t="s">
        <v>726</v>
      </c>
      <c r="C320" s="92"/>
      <c r="D320" s="60">
        <v>14</v>
      </c>
      <c r="E320" s="60">
        <v>7</v>
      </c>
      <c r="F320" s="60">
        <v>7</v>
      </c>
      <c r="G320" s="60"/>
      <c r="H320" s="60"/>
      <c r="I320" s="60">
        <v>7</v>
      </c>
      <c r="J320" s="60"/>
      <c r="K320" s="88"/>
      <c r="L320" s="88"/>
      <c r="M320" s="60">
        <v>4</v>
      </c>
      <c r="N320" s="60">
        <v>4</v>
      </c>
      <c r="O320" s="88"/>
      <c r="P320" s="60">
        <v>12</v>
      </c>
      <c r="Q320" s="60">
        <v>5</v>
      </c>
      <c r="R320" s="88"/>
      <c r="S320" s="88"/>
      <c r="T320" s="88"/>
      <c r="U320" s="88"/>
      <c r="V320" s="88"/>
      <c r="W320" s="88"/>
      <c r="X320" s="393">
        <v>2</v>
      </c>
      <c r="Y320" s="452">
        <v>2</v>
      </c>
      <c r="Z320" s="453"/>
      <c r="AA320" s="393">
        <v>0</v>
      </c>
      <c r="AB320" s="453"/>
      <c r="AC320" s="452"/>
      <c r="AD320" s="395"/>
      <c r="AE320" s="453"/>
      <c r="AF320" s="453"/>
      <c r="AG320" s="88"/>
      <c r="AH320" s="444">
        <v>2</v>
      </c>
    </row>
    <row r="321" spans="1:34" s="89" customFormat="1" ht="13.2" x14ac:dyDescent="0.25">
      <c r="A321" s="77">
        <v>13</v>
      </c>
      <c r="B321" s="87" t="s">
        <v>728</v>
      </c>
      <c r="C321" s="92"/>
      <c r="D321" s="60">
        <v>4</v>
      </c>
      <c r="E321" s="60">
        <v>2</v>
      </c>
      <c r="F321" s="60">
        <v>2</v>
      </c>
      <c r="G321" s="60"/>
      <c r="H321" s="60"/>
      <c r="I321" s="60">
        <v>2</v>
      </c>
      <c r="J321" s="60"/>
      <c r="K321" s="88"/>
      <c r="L321" s="88"/>
      <c r="M321" s="60"/>
      <c r="N321" s="60"/>
      <c r="O321" s="88"/>
      <c r="P321" s="60">
        <v>5</v>
      </c>
      <c r="Q321" s="60">
        <v>3</v>
      </c>
      <c r="R321" s="88"/>
      <c r="S321" s="88"/>
      <c r="T321" s="88"/>
      <c r="U321" s="88"/>
      <c r="V321" s="88"/>
      <c r="W321" s="88"/>
      <c r="X321" s="393">
        <v>0</v>
      </c>
      <c r="Y321" s="452"/>
      <c r="Z321" s="453"/>
      <c r="AA321" s="393">
        <v>0</v>
      </c>
      <c r="AB321" s="453"/>
      <c r="AC321" s="452"/>
      <c r="AD321" s="395"/>
      <c r="AE321" s="453"/>
      <c r="AF321" s="453"/>
      <c r="AG321" s="88"/>
      <c r="AH321" s="444">
        <v>0</v>
      </c>
    </row>
    <row r="322" spans="1:34" s="89" customFormat="1" ht="13.2" x14ac:dyDescent="0.25">
      <c r="A322" s="77">
        <v>14</v>
      </c>
      <c r="B322" s="87" t="s">
        <v>733</v>
      </c>
      <c r="C322" s="92"/>
      <c r="D322" s="60">
        <v>1</v>
      </c>
      <c r="E322" s="60"/>
      <c r="F322" s="60">
        <v>1</v>
      </c>
      <c r="G322" s="60"/>
      <c r="H322" s="60"/>
      <c r="I322" s="60">
        <v>1</v>
      </c>
      <c r="J322" s="60"/>
      <c r="K322" s="88"/>
      <c r="L322" s="88"/>
      <c r="M322" s="88"/>
      <c r="N322" s="60"/>
      <c r="O322" s="88"/>
      <c r="P322" s="60">
        <v>5</v>
      </c>
      <c r="Q322" s="60">
        <v>4</v>
      </c>
      <c r="R322" s="88"/>
      <c r="S322" s="88"/>
      <c r="T322" s="88"/>
      <c r="U322" s="88"/>
      <c r="V322" s="88"/>
      <c r="W322" s="88"/>
      <c r="X322" s="393">
        <v>0</v>
      </c>
      <c r="Y322" s="452"/>
      <c r="Z322" s="453"/>
      <c r="AA322" s="393">
        <v>0</v>
      </c>
      <c r="AB322" s="453"/>
      <c r="AC322" s="452"/>
      <c r="AD322" s="395"/>
      <c r="AE322" s="453"/>
      <c r="AF322" s="453"/>
      <c r="AG322" s="88"/>
      <c r="AH322" s="444">
        <v>0</v>
      </c>
    </row>
    <row r="323" spans="1:34" s="138" customFormat="1" ht="46.95" customHeight="1" x14ac:dyDescent="0.25">
      <c r="A323" s="76">
        <v>7</v>
      </c>
      <c r="B323" s="735" t="s">
        <v>1020</v>
      </c>
      <c r="C323" s="744"/>
      <c r="D323" s="744"/>
      <c r="E323" s="744"/>
      <c r="F323" s="744"/>
      <c r="G323" s="744"/>
      <c r="H323" s="744"/>
      <c r="I323" s="744"/>
      <c r="J323" s="744"/>
      <c r="K323" s="744"/>
      <c r="L323" s="744"/>
      <c r="M323" s="744"/>
      <c r="N323" s="744"/>
      <c r="O323" s="744"/>
      <c r="P323" s="744"/>
      <c r="Q323" s="744"/>
      <c r="R323" s="744"/>
      <c r="S323" s="744"/>
      <c r="T323" s="744"/>
      <c r="U323" s="744"/>
      <c r="V323" s="744"/>
      <c r="W323" s="744"/>
      <c r="X323" s="744"/>
      <c r="Y323" s="744"/>
      <c r="Z323" s="744"/>
      <c r="AA323" s="744"/>
      <c r="AB323" s="744"/>
      <c r="AC323" s="744"/>
      <c r="AD323" s="744"/>
      <c r="AE323" s="744"/>
      <c r="AF323" s="744"/>
      <c r="AG323" s="745"/>
      <c r="AH323" s="444">
        <v>0</v>
      </c>
    </row>
    <row r="324" spans="1:34" s="86" customFormat="1" ht="13.2" x14ac:dyDescent="0.25">
      <c r="A324" s="83" t="s">
        <v>723</v>
      </c>
      <c r="B324" s="84" t="s">
        <v>707</v>
      </c>
      <c r="C324" s="68">
        <v>149</v>
      </c>
      <c r="D324" s="68">
        <v>82</v>
      </c>
      <c r="E324" s="68">
        <v>29</v>
      </c>
      <c r="F324" s="68">
        <v>53</v>
      </c>
      <c r="G324" s="68">
        <v>0</v>
      </c>
      <c r="H324" s="68">
        <v>0</v>
      </c>
      <c r="I324" s="68">
        <v>22</v>
      </c>
      <c r="J324" s="68">
        <v>31</v>
      </c>
      <c r="K324" s="68">
        <v>0</v>
      </c>
      <c r="L324" s="68">
        <v>0</v>
      </c>
      <c r="M324" s="68">
        <v>5</v>
      </c>
      <c r="N324" s="68">
        <v>5</v>
      </c>
      <c r="O324" s="68">
        <v>0</v>
      </c>
      <c r="P324" s="68">
        <v>52</v>
      </c>
      <c r="Q324" s="68">
        <v>30</v>
      </c>
      <c r="R324" s="68">
        <v>0</v>
      </c>
      <c r="S324" s="68">
        <v>54</v>
      </c>
      <c r="T324" s="68">
        <v>23</v>
      </c>
      <c r="U324" s="68">
        <v>0</v>
      </c>
      <c r="V324" s="68">
        <v>0</v>
      </c>
      <c r="W324" s="68">
        <v>0</v>
      </c>
      <c r="X324" s="391">
        <v>2</v>
      </c>
      <c r="Y324" s="450">
        <v>2</v>
      </c>
      <c r="Z324" s="450">
        <v>0</v>
      </c>
      <c r="AA324" s="391">
        <v>14</v>
      </c>
      <c r="AB324" s="450">
        <v>2</v>
      </c>
      <c r="AC324" s="450">
        <v>12</v>
      </c>
      <c r="AD324" s="391">
        <v>0</v>
      </c>
      <c r="AE324" s="450">
        <v>0</v>
      </c>
      <c r="AF324" s="450">
        <v>0</v>
      </c>
      <c r="AG324" s="85"/>
      <c r="AH324" s="444">
        <v>16</v>
      </c>
    </row>
    <row r="325" spans="1:34" s="89" customFormat="1" ht="13.2" x14ac:dyDescent="0.25">
      <c r="A325" s="77">
        <v>1</v>
      </c>
      <c r="B325" s="91" t="s">
        <v>746</v>
      </c>
      <c r="C325" s="92">
        <v>36</v>
      </c>
      <c r="D325" s="92">
        <v>17</v>
      </c>
      <c r="E325" s="92">
        <v>9</v>
      </c>
      <c r="F325" s="125">
        <v>8</v>
      </c>
      <c r="G325" s="125"/>
      <c r="H325" s="125"/>
      <c r="I325" s="125">
        <v>8</v>
      </c>
      <c r="J325" s="125"/>
      <c r="K325" s="125"/>
      <c r="L325" s="126"/>
      <c r="M325" s="127">
        <v>1</v>
      </c>
      <c r="N325" s="127">
        <v>1</v>
      </c>
      <c r="O325" s="126"/>
      <c r="P325" s="127">
        <v>17</v>
      </c>
      <c r="Q325" s="127">
        <v>9</v>
      </c>
      <c r="R325" s="126"/>
      <c r="S325" s="127">
        <v>0</v>
      </c>
      <c r="T325" s="127">
        <v>0</v>
      </c>
      <c r="U325" s="125"/>
      <c r="V325" s="125"/>
      <c r="W325" s="125"/>
      <c r="X325" s="409"/>
      <c r="Y325" s="475"/>
      <c r="Z325" s="475"/>
      <c r="AA325" s="409"/>
      <c r="AB325" s="475"/>
      <c r="AC325" s="475"/>
      <c r="AD325" s="398"/>
      <c r="AE325" s="458"/>
      <c r="AF325" s="458"/>
      <c r="AG325" s="92"/>
      <c r="AH325" s="444">
        <v>0</v>
      </c>
    </row>
    <row r="326" spans="1:34" s="89" customFormat="1" ht="13.2" x14ac:dyDescent="0.25">
      <c r="A326" s="77">
        <v>2</v>
      </c>
      <c r="B326" s="91" t="s">
        <v>831</v>
      </c>
      <c r="C326" s="92">
        <v>2</v>
      </c>
      <c r="D326" s="92">
        <v>2</v>
      </c>
      <c r="E326" s="92">
        <v>1</v>
      </c>
      <c r="F326" s="125">
        <v>1</v>
      </c>
      <c r="G326" s="125"/>
      <c r="H326" s="125"/>
      <c r="I326" s="125">
        <v>1</v>
      </c>
      <c r="J326" s="125"/>
      <c r="K326" s="125"/>
      <c r="L326" s="126"/>
      <c r="M326" s="127"/>
      <c r="N326" s="127"/>
      <c r="O326" s="126"/>
      <c r="P326" s="127">
        <v>1</v>
      </c>
      <c r="Q326" s="127"/>
      <c r="R326" s="126"/>
      <c r="S326" s="127"/>
      <c r="T326" s="127">
        <v>0</v>
      </c>
      <c r="U326" s="125"/>
      <c r="V326" s="125"/>
      <c r="W326" s="125"/>
      <c r="X326" s="409"/>
      <c r="Y326" s="475"/>
      <c r="Z326" s="475"/>
      <c r="AA326" s="409"/>
      <c r="AB326" s="475"/>
      <c r="AC326" s="475"/>
      <c r="AD326" s="398"/>
      <c r="AE326" s="458"/>
      <c r="AF326" s="458"/>
      <c r="AG326" s="92"/>
      <c r="AH326" s="444">
        <v>0</v>
      </c>
    </row>
    <row r="327" spans="1:34" s="89" customFormat="1" ht="13.2" x14ac:dyDescent="0.25">
      <c r="A327" s="77">
        <v>3</v>
      </c>
      <c r="B327" s="91" t="s">
        <v>727</v>
      </c>
      <c r="C327" s="92">
        <v>3</v>
      </c>
      <c r="D327" s="92">
        <v>2</v>
      </c>
      <c r="E327" s="92">
        <v>2</v>
      </c>
      <c r="F327" s="125">
        <v>0</v>
      </c>
      <c r="G327" s="125"/>
      <c r="H327" s="125"/>
      <c r="I327" s="125"/>
      <c r="J327" s="125"/>
      <c r="K327" s="125"/>
      <c r="L327" s="126"/>
      <c r="M327" s="127">
        <v>1</v>
      </c>
      <c r="N327" s="127">
        <v>1</v>
      </c>
      <c r="O327" s="126"/>
      <c r="P327" s="127"/>
      <c r="Q327" s="127"/>
      <c r="R327" s="126"/>
      <c r="S327" s="127"/>
      <c r="T327" s="127">
        <v>0</v>
      </c>
      <c r="U327" s="125"/>
      <c r="V327" s="125"/>
      <c r="W327" s="125"/>
      <c r="X327" s="409">
        <v>1</v>
      </c>
      <c r="Y327" s="475">
        <v>1</v>
      </c>
      <c r="Z327" s="475"/>
      <c r="AA327" s="409"/>
      <c r="AB327" s="475"/>
      <c r="AC327" s="475"/>
      <c r="AD327" s="398"/>
      <c r="AE327" s="458"/>
      <c r="AF327" s="458"/>
      <c r="AG327" s="92"/>
      <c r="AH327" s="444">
        <v>1</v>
      </c>
    </row>
    <row r="328" spans="1:34" s="89" customFormat="1" ht="13.2" x14ac:dyDescent="0.25">
      <c r="A328" s="77">
        <v>4</v>
      </c>
      <c r="B328" s="91" t="s">
        <v>151</v>
      </c>
      <c r="C328" s="92">
        <v>48</v>
      </c>
      <c r="D328" s="92">
        <v>26</v>
      </c>
      <c r="E328" s="92">
        <v>6</v>
      </c>
      <c r="F328" s="125">
        <v>20</v>
      </c>
      <c r="G328" s="125"/>
      <c r="H328" s="125"/>
      <c r="I328" s="125">
        <v>1</v>
      </c>
      <c r="J328" s="125">
        <v>19</v>
      </c>
      <c r="K328" s="125"/>
      <c r="L328" s="126"/>
      <c r="M328" s="127">
        <v>3</v>
      </c>
      <c r="N328" s="127">
        <v>3</v>
      </c>
      <c r="O328" s="126"/>
      <c r="P328" s="127">
        <v>7</v>
      </c>
      <c r="Q328" s="127">
        <v>6</v>
      </c>
      <c r="R328" s="126"/>
      <c r="S328" s="127">
        <v>31</v>
      </c>
      <c r="T328" s="127">
        <v>12</v>
      </c>
      <c r="U328" s="125"/>
      <c r="V328" s="125"/>
      <c r="W328" s="125"/>
      <c r="X328" s="409"/>
      <c r="Y328" s="475"/>
      <c r="Z328" s="475"/>
      <c r="AA328" s="409">
        <v>12</v>
      </c>
      <c r="AB328" s="475">
        <v>1</v>
      </c>
      <c r="AC328" s="475">
        <v>11</v>
      </c>
      <c r="AD328" s="398"/>
      <c r="AE328" s="458"/>
      <c r="AF328" s="458"/>
      <c r="AG328" s="92"/>
      <c r="AH328" s="444">
        <v>12</v>
      </c>
    </row>
    <row r="329" spans="1:34" s="89" customFormat="1" ht="13.2" x14ac:dyDescent="0.25">
      <c r="A329" s="77">
        <v>5</v>
      </c>
      <c r="B329" s="91" t="s">
        <v>790</v>
      </c>
      <c r="C329" s="92">
        <v>8</v>
      </c>
      <c r="D329" s="92">
        <v>4</v>
      </c>
      <c r="E329" s="92">
        <v>1</v>
      </c>
      <c r="F329" s="125">
        <v>3</v>
      </c>
      <c r="G329" s="125"/>
      <c r="H329" s="125"/>
      <c r="I329" s="125"/>
      <c r="J329" s="125">
        <v>3</v>
      </c>
      <c r="K329" s="125"/>
      <c r="L329" s="126"/>
      <c r="M329" s="127"/>
      <c r="N329" s="127"/>
      <c r="O329" s="126"/>
      <c r="P329" s="127">
        <v>1</v>
      </c>
      <c r="Q329" s="127">
        <v>1</v>
      </c>
      <c r="R329" s="126"/>
      <c r="S329" s="127">
        <v>6</v>
      </c>
      <c r="T329" s="127">
        <v>3</v>
      </c>
      <c r="U329" s="125"/>
      <c r="V329" s="125"/>
      <c r="W329" s="125"/>
      <c r="X329" s="409"/>
      <c r="Y329" s="475"/>
      <c r="Z329" s="475"/>
      <c r="AA329" s="409">
        <v>1</v>
      </c>
      <c r="AB329" s="475">
        <v>1</v>
      </c>
      <c r="AC329" s="475"/>
      <c r="AD329" s="398"/>
      <c r="AE329" s="458"/>
      <c r="AF329" s="458"/>
      <c r="AG329" s="92"/>
      <c r="AH329" s="444">
        <v>1</v>
      </c>
    </row>
    <row r="330" spans="1:34" s="89" customFormat="1" ht="13.2" x14ac:dyDescent="0.25">
      <c r="A330" s="77">
        <v>6</v>
      </c>
      <c r="B330" s="91" t="s">
        <v>749</v>
      </c>
      <c r="C330" s="92">
        <v>10</v>
      </c>
      <c r="D330" s="92">
        <v>7</v>
      </c>
      <c r="E330" s="92">
        <v>4</v>
      </c>
      <c r="F330" s="92">
        <v>3</v>
      </c>
      <c r="G330" s="92"/>
      <c r="H330" s="92"/>
      <c r="I330" s="92">
        <v>1</v>
      </c>
      <c r="J330" s="92">
        <v>2</v>
      </c>
      <c r="K330" s="92"/>
      <c r="L330" s="126"/>
      <c r="M330" s="127"/>
      <c r="N330" s="127"/>
      <c r="O330" s="126"/>
      <c r="P330" s="127">
        <v>2</v>
      </c>
      <c r="Q330" s="127">
        <v>1</v>
      </c>
      <c r="R330" s="126"/>
      <c r="S330" s="127">
        <v>5</v>
      </c>
      <c r="T330" s="127">
        <v>3</v>
      </c>
      <c r="U330" s="92"/>
      <c r="V330" s="92"/>
      <c r="W330" s="92"/>
      <c r="X330" s="409">
        <v>1</v>
      </c>
      <c r="Y330" s="475">
        <v>1</v>
      </c>
      <c r="Z330" s="475"/>
      <c r="AA330" s="409"/>
      <c r="AB330" s="475"/>
      <c r="AC330" s="475"/>
      <c r="AD330" s="398"/>
      <c r="AE330" s="458"/>
      <c r="AF330" s="458"/>
      <c r="AG330" s="92"/>
      <c r="AH330" s="444">
        <v>1</v>
      </c>
    </row>
    <row r="331" spans="1:34" s="89" customFormat="1" ht="13.2" x14ac:dyDescent="0.25">
      <c r="A331" s="77">
        <v>7</v>
      </c>
      <c r="B331" s="91" t="s">
        <v>818</v>
      </c>
      <c r="C331" s="92">
        <v>3</v>
      </c>
      <c r="D331" s="92">
        <v>3</v>
      </c>
      <c r="E331" s="92">
        <v>2</v>
      </c>
      <c r="F331" s="92">
        <v>1</v>
      </c>
      <c r="G331" s="92"/>
      <c r="H331" s="92"/>
      <c r="I331" s="92"/>
      <c r="J331" s="92">
        <v>1</v>
      </c>
      <c r="K331" s="92"/>
      <c r="L331" s="126"/>
      <c r="M331" s="127"/>
      <c r="N331" s="127"/>
      <c r="O331" s="126"/>
      <c r="P331" s="127"/>
      <c r="Q331" s="127"/>
      <c r="R331" s="126"/>
      <c r="S331" s="127">
        <v>3</v>
      </c>
      <c r="T331" s="127">
        <v>2</v>
      </c>
      <c r="U331" s="92"/>
      <c r="V331" s="92"/>
      <c r="W331" s="92"/>
      <c r="X331" s="409"/>
      <c r="Y331" s="458"/>
      <c r="Z331" s="458"/>
      <c r="AA331" s="409"/>
      <c r="AB331" s="458"/>
      <c r="AC331" s="458"/>
      <c r="AD331" s="398"/>
      <c r="AE331" s="458"/>
      <c r="AF331" s="458"/>
      <c r="AG331" s="92"/>
      <c r="AH331" s="444">
        <v>0</v>
      </c>
    </row>
    <row r="332" spans="1:34" s="89" customFormat="1" ht="13.2" x14ac:dyDescent="0.25">
      <c r="A332" s="77">
        <v>8</v>
      </c>
      <c r="B332" s="91" t="s">
        <v>832</v>
      </c>
      <c r="C332" s="92">
        <v>8</v>
      </c>
      <c r="D332" s="92">
        <v>5</v>
      </c>
      <c r="E332" s="92">
        <v>1</v>
      </c>
      <c r="F332" s="92">
        <v>4</v>
      </c>
      <c r="G332" s="92"/>
      <c r="H332" s="92"/>
      <c r="I332" s="92"/>
      <c r="J332" s="92">
        <v>4</v>
      </c>
      <c r="K332" s="92"/>
      <c r="L332" s="126"/>
      <c r="M332" s="127"/>
      <c r="N332" s="127"/>
      <c r="O332" s="126"/>
      <c r="P332" s="127">
        <v>3</v>
      </c>
      <c r="Q332" s="127">
        <v>3</v>
      </c>
      <c r="R332" s="126"/>
      <c r="S332" s="127">
        <v>4</v>
      </c>
      <c r="T332" s="127">
        <v>0</v>
      </c>
      <c r="U332" s="92"/>
      <c r="V332" s="92"/>
      <c r="W332" s="92"/>
      <c r="X332" s="409"/>
      <c r="Y332" s="458"/>
      <c r="Z332" s="458"/>
      <c r="AA332" s="409">
        <v>1</v>
      </c>
      <c r="AB332" s="458"/>
      <c r="AC332" s="458">
        <v>1</v>
      </c>
      <c r="AD332" s="398"/>
      <c r="AE332" s="458"/>
      <c r="AF332" s="458"/>
      <c r="AG332" s="92"/>
      <c r="AH332" s="444">
        <v>1</v>
      </c>
    </row>
    <row r="333" spans="1:34" s="89" customFormat="1" ht="13.2" x14ac:dyDescent="0.25">
      <c r="A333" s="77">
        <v>9</v>
      </c>
      <c r="B333" s="91" t="s">
        <v>824</v>
      </c>
      <c r="C333" s="92">
        <v>6</v>
      </c>
      <c r="D333" s="92">
        <v>2</v>
      </c>
      <c r="E333" s="92">
        <v>1</v>
      </c>
      <c r="F333" s="92">
        <v>1</v>
      </c>
      <c r="G333" s="92"/>
      <c r="H333" s="92"/>
      <c r="I333" s="92">
        <v>1</v>
      </c>
      <c r="J333" s="92"/>
      <c r="K333" s="92"/>
      <c r="L333" s="126"/>
      <c r="M333" s="127"/>
      <c r="N333" s="127"/>
      <c r="O333" s="126"/>
      <c r="P333" s="127">
        <v>2</v>
      </c>
      <c r="Q333" s="127">
        <v>1</v>
      </c>
      <c r="R333" s="126"/>
      <c r="S333" s="127">
        <v>2</v>
      </c>
      <c r="T333" s="127">
        <v>2</v>
      </c>
      <c r="U333" s="92"/>
      <c r="V333" s="92"/>
      <c r="W333" s="92"/>
      <c r="X333" s="409"/>
      <c r="Y333" s="458"/>
      <c r="Z333" s="458"/>
      <c r="AA333" s="409"/>
      <c r="AB333" s="458"/>
      <c r="AC333" s="458"/>
      <c r="AD333" s="398"/>
      <c r="AE333" s="458"/>
      <c r="AF333" s="458"/>
      <c r="AG333" s="92"/>
      <c r="AH333" s="444">
        <v>0</v>
      </c>
    </row>
    <row r="334" spans="1:34" s="89" customFormat="1" ht="13.2" x14ac:dyDescent="0.25">
      <c r="A334" s="77">
        <v>10</v>
      </c>
      <c r="B334" s="91" t="s">
        <v>725</v>
      </c>
      <c r="C334" s="92">
        <v>14</v>
      </c>
      <c r="D334" s="92">
        <v>9</v>
      </c>
      <c r="E334" s="92">
        <v>2</v>
      </c>
      <c r="F334" s="92">
        <v>7</v>
      </c>
      <c r="G334" s="92"/>
      <c r="H334" s="92"/>
      <c r="I334" s="92">
        <v>6</v>
      </c>
      <c r="J334" s="92">
        <v>1</v>
      </c>
      <c r="K334" s="92"/>
      <c r="L334" s="126"/>
      <c r="M334" s="127"/>
      <c r="N334" s="127"/>
      <c r="O334" s="126"/>
      <c r="P334" s="127">
        <v>10</v>
      </c>
      <c r="Q334" s="127">
        <v>4</v>
      </c>
      <c r="R334" s="126"/>
      <c r="S334" s="127">
        <v>1</v>
      </c>
      <c r="T334" s="127">
        <v>0</v>
      </c>
      <c r="U334" s="92"/>
      <c r="V334" s="92"/>
      <c r="W334" s="92"/>
      <c r="X334" s="409"/>
      <c r="Y334" s="475"/>
      <c r="Z334" s="458"/>
      <c r="AA334" s="409"/>
      <c r="AB334" s="458"/>
      <c r="AC334" s="458"/>
      <c r="AD334" s="398"/>
      <c r="AE334" s="458"/>
      <c r="AF334" s="458"/>
      <c r="AG334" s="92"/>
      <c r="AH334" s="444">
        <v>0</v>
      </c>
    </row>
    <row r="335" spans="1:34" s="89" customFormat="1" ht="13.2" x14ac:dyDescent="0.25">
      <c r="A335" s="77">
        <v>11</v>
      </c>
      <c r="B335" s="91" t="s">
        <v>726</v>
      </c>
      <c r="C335" s="92">
        <v>3</v>
      </c>
      <c r="D335" s="92">
        <v>1</v>
      </c>
      <c r="E335" s="92">
        <v>0</v>
      </c>
      <c r="F335" s="92">
        <v>1</v>
      </c>
      <c r="G335" s="92"/>
      <c r="H335" s="92"/>
      <c r="I335" s="92">
        <v>1</v>
      </c>
      <c r="J335" s="92"/>
      <c r="K335" s="92"/>
      <c r="L335" s="126"/>
      <c r="M335" s="127"/>
      <c r="N335" s="127"/>
      <c r="O335" s="126"/>
      <c r="P335" s="127">
        <v>3</v>
      </c>
      <c r="Q335" s="127">
        <v>2</v>
      </c>
      <c r="R335" s="126"/>
      <c r="S335" s="127"/>
      <c r="T335" s="127">
        <v>0</v>
      </c>
      <c r="U335" s="92"/>
      <c r="V335" s="92"/>
      <c r="W335" s="92"/>
      <c r="X335" s="409"/>
      <c r="Y335" s="458"/>
      <c r="Z335" s="458"/>
      <c r="AA335" s="409"/>
      <c r="AB335" s="458"/>
      <c r="AC335" s="458"/>
      <c r="AD335" s="398"/>
      <c r="AE335" s="458"/>
      <c r="AF335" s="458"/>
      <c r="AG335" s="92"/>
      <c r="AH335" s="444">
        <v>0</v>
      </c>
    </row>
    <row r="336" spans="1:34" s="89" customFormat="1" ht="13.2" x14ac:dyDescent="0.25">
      <c r="A336" s="77">
        <v>12</v>
      </c>
      <c r="B336" s="91" t="s">
        <v>733</v>
      </c>
      <c r="C336" s="92">
        <v>2</v>
      </c>
      <c r="D336" s="92">
        <v>1</v>
      </c>
      <c r="E336" s="92">
        <v>0</v>
      </c>
      <c r="F336" s="92">
        <v>1</v>
      </c>
      <c r="G336" s="92"/>
      <c r="H336" s="92"/>
      <c r="I336" s="92">
        <v>1</v>
      </c>
      <c r="J336" s="92"/>
      <c r="K336" s="92"/>
      <c r="L336" s="126"/>
      <c r="M336" s="127"/>
      <c r="N336" s="127"/>
      <c r="O336" s="126"/>
      <c r="P336" s="127">
        <v>2</v>
      </c>
      <c r="Q336" s="127">
        <v>1</v>
      </c>
      <c r="R336" s="126"/>
      <c r="S336" s="127"/>
      <c r="T336" s="127">
        <v>0</v>
      </c>
      <c r="U336" s="92"/>
      <c r="V336" s="92"/>
      <c r="W336" s="92"/>
      <c r="X336" s="409"/>
      <c r="Y336" s="458"/>
      <c r="Z336" s="458"/>
      <c r="AA336" s="409"/>
      <c r="AB336" s="458"/>
      <c r="AC336" s="458"/>
      <c r="AD336" s="398"/>
      <c r="AE336" s="458"/>
      <c r="AF336" s="458"/>
      <c r="AG336" s="92"/>
      <c r="AH336" s="444">
        <v>0</v>
      </c>
    </row>
    <row r="337" spans="1:34" s="89" customFormat="1" ht="13.2" x14ac:dyDescent="0.25">
      <c r="A337" s="77">
        <v>13</v>
      </c>
      <c r="B337" s="91" t="s">
        <v>739</v>
      </c>
      <c r="C337" s="92">
        <v>2</v>
      </c>
      <c r="D337" s="92">
        <v>1</v>
      </c>
      <c r="E337" s="92">
        <v>0</v>
      </c>
      <c r="F337" s="92">
        <v>1</v>
      </c>
      <c r="G337" s="88"/>
      <c r="H337" s="88"/>
      <c r="I337" s="92"/>
      <c r="J337" s="92">
        <v>1</v>
      </c>
      <c r="K337" s="92"/>
      <c r="L337" s="88"/>
      <c r="M337" s="88"/>
      <c r="N337" s="127"/>
      <c r="O337" s="88"/>
      <c r="P337" s="127">
        <v>1</v>
      </c>
      <c r="Q337" s="127">
        <v>1</v>
      </c>
      <c r="R337" s="88"/>
      <c r="S337" s="127">
        <v>1</v>
      </c>
      <c r="T337" s="127">
        <v>0</v>
      </c>
      <c r="U337" s="88"/>
      <c r="V337" s="88"/>
      <c r="W337" s="88"/>
      <c r="X337" s="409"/>
      <c r="Y337" s="453"/>
      <c r="Z337" s="453"/>
      <c r="AA337" s="409"/>
      <c r="AB337" s="453"/>
      <c r="AC337" s="453"/>
      <c r="AD337" s="395"/>
      <c r="AE337" s="453"/>
      <c r="AF337" s="453"/>
      <c r="AG337" s="88"/>
      <c r="AH337" s="444">
        <v>0</v>
      </c>
    </row>
    <row r="338" spans="1:34" s="89" customFormat="1" ht="13.2" x14ac:dyDescent="0.25">
      <c r="A338" s="77">
        <v>14</v>
      </c>
      <c r="B338" s="91" t="s">
        <v>744</v>
      </c>
      <c r="C338" s="92">
        <v>1</v>
      </c>
      <c r="D338" s="92">
        <v>1</v>
      </c>
      <c r="E338" s="92">
        <v>0</v>
      </c>
      <c r="F338" s="92">
        <v>1</v>
      </c>
      <c r="G338" s="88"/>
      <c r="H338" s="88"/>
      <c r="I338" s="92">
        <v>1</v>
      </c>
      <c r="J338" s="88"/>
      <c r="K338" s="88"/>
      <c r="L338" s="88"/>
      <c r="M338" s="88"/>
      <c r="N338" s="127"/>
      <c r="O338" s="88"/>
      <c r="P338" s="127">
        <v>1</v>
      </c>
      <c r="Q338" s="127"/>
      <c r="R338" s="88"/>
      <c r="S338" s="127"/>
      <c r="T338" s="127">
        <v>0</v>
      </c>
      <c r="U338" s="88"/>
      <c r="V338" s="88"/>
      <c r="W338" s="88"/>
      <c r="X338" s="395"/>
      <c r="Y338" s="453"/>
      <c r="Z338" s="453"/>
      <c r="AA338" s="409"/>
      <c r="AB338" s="453"/>
      <c r="AC338" s="453"/>
      <c r="AD338" s="395"/>
      <c r="AE338" s="453"/>
      <c r="AF338" s="453"/>
      <c r="AG338" s="88"/>
      <c r="AH338" s="444">
        <v>0</v>
      </c>
    </row>
    <row r="339" spans="1:34" s="89" customFormat="1" ht="13.2" x14ac:dyDescent="0.25">
      <c r="A339" s="77">
        <v>15</v>
      </c>
      <c r="B339" s="91" t="s">
        <v>728</v>
      </c>
      <c r="C339" s="92">
        <v>1</v>
      </c>
      <c r="D339" s="92">
        <v>1</v>
      </c>
      <c r="E339" s="92">
        <v>0</v>
      </c>
      <c r="F339" s="92">
        <v>1</v>
      </c>
      <c r="G339" s="88"/>
      <c r="H339" s="88"/>
      <c r="I339" s="92">
        <v>1</v>
      </c>
      <c r="J339" s="88"/>
      <c r="K339" s="88"/>
      <c r="L339" s="88"/>
      <c r="M339" s="88"/>
      <c r="N339" s="127"/>
      <c r="O339" s="88"/>
      <c r="P339" s="127">
        <v>1</v>
      </c>
      <c r="Q339" s="127"/>
      <c r="R339" s="88"/>
      <c r="S339" s="127"/>
      <c r="T339" s="127">
        <v>0</v>
      </c>
      <c r="U339" s="88"/>
      <c r="V339" s="88"/>
      <c r="W339" s="88"/>
      <c r="X339" s="395"/>
      <c r="Y339" s="453"/>
      <c r="Z339" s="453"/>
      <c r="AA339" s="409"/>
      <c r="AB339" s="453"/>
      <c r="AC339" s="453"/>
      <c r="AD339" s="395"/>
      <c r="AE339" s="453"/>
      <c r="AF339" s="453"/>
      <c r="AG339" s="88"/>
      <c r="AH339" s="444">
        <v>0</v>
      </c>
    </row>
    <row r="340" spans="1:34" s="89" customFormat="1" ht="13.2" x14ac:dyDescent="0.25">
      <c r="A340" s="77">
        <v>16</v>
      </c>
      <c r="B340" s="91" t="s">
        <v>754</v>
      </c>
      <c r="C340" s="92">
        <v>1</v>
      </c>
      <c r="D340" s="92">
        <v>0</v>
      </c>
      <c r="E340" s="92">
        <v>0</v>
      </c>
      <c r="F340" s="92">
        <v>0</v>
      </c>
      <c r="G340" s="88"/>
      <c r="H340" s="88"/>
      <c r="I340" s="88"/>
      <c r="J340" s="88"/>
      <c r="K340" s="88"/>
      <c r="L340" s="88"/>
      <c r="M340" s="88"/>
      <c r="N340" s="127"/>
      <c r="O340" s="88"/>
      <c r="P340" s="127"/>
      <c r="Q340" s="127"/>
      <c r="R340" s="88"/>
      <c r="S340" s="127">
        <v>1</v>
      </c>
      <c r="T340" s="127">
        <v>1</v>
      </c>
      <c r="U340" s="88"/>
      <c r="V340" s="88"/>
      <c r="W340" s="88"/>
      <c r="X340" s="395"/>
      <c r="Y340" s="453"/>
      <c r="Z340" s="453"/>
      <c r="AA340" s="409"/>
      <c r="AB340" s="453"/>
      <c r="AC340" s="453"/>
      <c r="AD340" s="395"/>
      <c r="AE340" s="453"/>
      <c r="AF340" s="453"/>
      <c r="AG340" s="88"/>
      <c r="AH340" s="444">
        <v>0</v>
      </c>
    </row>
    <row r="341" spans="1:34" s="89" customFormat="1" ht="13.2" x14ac:dyDescent="0.25">
      <c r="A341" s="77">
        <v>17</v>
      </c>
      <c r="B341" s="91" t="s">
        <v>833</v>
      </c>
      <c r="C341" s="92">
        <v>1</v>
      </c>
      <c r="D341" s="92">
        <v>0</v>
      </c>
      <c r="E341" s="92">
        <v>0</v>
      </c>
      <c r="F341" s="92">
        <v>0</v>
      </c>
      <c r="G341" s="88"/>
      <c r="H341" s="88"/>
      <c r="I341" s="88"/>
      <c r="J341" s="88"/>
      <c r="K341" s="88"/>
      <c r="L341" s="88"/>
      <c r="M341" s="88"/>
      <c r="N341" s="127"/>
      <c r="O341" s="88"/>
      <c r="P341" s="127">
        <v>1</v>
      </c>
      <c r="Q341" s="127">
        <v>1</v>
      </c>
      <c r="R341" s="88"/>
      <c r="S341" s="127"/>
      <c r="T341" s="127">
        <v>0</v>
      </c>
      <c r="U341" s="88"/>
      <c r="V341" s="88"/>
      <c r="W341" s="88"/>
      <c r="X341" s="395"/>
      <c r="Y341" s="453"/>
      <c r="Z341" s="453"/>
      <c r="AA341" s="409"/>
      <c r="AB341" s="453"/>
      <c r="AC341" s="453"/>
      <c r="AD341" s="395"/>
      <c r="AE341" s="453"/>
      <c r="AF341" s="453"/>
      <c r="AG341" s="88"/>
      <c r="AH341" s="444">
        <v>0</v>
      </c>
    </row>
    <row r="342" spans="1:34" s="239" customFormat="1" ht="42" customHeight="1" x14ac:dyDescent="0.25">
      <c r="A342" s="296">
        <v>8</v>
      </c>
      <c r="B342" s="735" t="s">
        <v>978</v>
      </c>
      <c r="C342" s="744"/>
      <c r="D342" s="744"/>
      <c r="E342" s="744"/>
      <c r="F342" s="744"/>
      <c r="G342" s="744"/>
      <c r="H342" s="744"/>
      <c r="I342" s="744"/>
      <c r="J342" s="744"/>
      <c r="K342" s="744"/>
      <c r="L342" s="744"/>
      <c r="M342" s="744"/>
      <c r="N342" s="744"/>
      <c r="O342" s="744"/>
      <c r="P342" s="744"/>
      <c r="Q342" s="744"/>
      <c r="R342" s="744"/>
      <c r="S342" s="744"/>
      <c r="T342" s="744"/>
      <c r="U342" s="744"/>
      <c r="V342" s="744"/>
      <c r="W342" s="744"/>
      <c r="X342" s="744"/>
      <c r="Y342" s="744"/>
      <c r="Z342" s="744"/>
      <c r="AA342" s="744"/>
      <c r="AB342" s="744"/>
      <c r="AC342" s="744"/>
      <c r="AD342" s="744"/>
      <c r="AE342" s="744"/>
      <c r="AF342" s="744"/>
      <c r="AG342" s="745"/>
      <c r="AH342" s="444">
        <v>0</v>
      </c>
    </row>
    <row r="343" spans="1:34" s="86" customFormat="1" ht="13.2" x14ac:dyDescent="0.25">
      <c r="A343" s="83"/>
      <c r="B343" s="84" t="s">
        <v>707</v>
      </c>
      <c r="C343" s="83">
        <v>109</v>
      </c>
      <c r="D343" s="68">
        <v>96</v>
      </c>
      <c r="E343" s="68">
        <v>30</v>
      </c>
      <c r="F343" s="68">
        <v>66</v>
      </c>
      <c r="G343" s="68">
        <v>0</v>
      </c>
      <c r="H343" s="68">
        <v>0</v>
      </c>
      <c r="I343" s="68">
        <v>23</v>
      </c>
      <c r="J343" s="68">
        <v>43</v>
      </c>
      <c r="K343" s="68">
        <v>0</v>
      </c>
      <c r="L343" s="68">
        <v>0</v>
      </c>
      <c r="M343" s="68">
        <v>0</v>
      </c>
      <c r="N343" s="68">
        <v>0</v>
      </c>
      <c r="O343" s="68">
        <v>0</v>
      </c>
      <c r="P343" s="68">
        <v>40</v>
      </c>
      <c r="Q343" s="68">
        <v>17</v>
      </c>
      <c r="R343" s="68">
        <v>0</v>
      </c>
      <c r="S343" s="68">
        <v>26</v>
      </c>
      <c r="T343" s="68">
        <v>-17</v>
      </c>
      <c r="U343" s="68">
        <v>0</v>
      </c>
      <c r="V343" s="68">
        <v>0</v>
      </c>
      <c r="W343" s="68">
        <v>0</v>
      </c>
      <c r="X343" s="391">
        <v>9</v>
      </c>
      <c r="Y343" s="450">
        <v>9</v>
      </c>
      <c r="Z343" s="450">
        <v>0</v>
      </c>
      <c r="AA343" s="391">
        <v>15</v>
      </c>
      <c r="AB343" s="450">
        <v>4</v>
      </c>
      <c r="AC343" s="450">
        <v>11</v>
      </c>
      <c r="AD343" s="391">
        <v>0</v>
      </c>
      <c r="AE343" s="450">
        <v>0</v>
      </c>
      <c r="AF343" s="450">
        <v>0</v>
      </c>
      <c r="AG343" s="68">
        <v>0</v>
      </c>
      <c r="AH343" s="444">
        <v>24</v>
      </c>
    </row>
    <row r="344" spans="1:34" s="89" customFormat="1" ht="13.2" x14ac:dyDescent="0.25">
      <c r="A344" s="77">
        <v>1</v>
      </c>
      <c r="B344" s="91" t="s">
        <v>746</v>
      </c>
      <c r="C344" s="92"/>
      <c r="D344" s="92">
        <v>16</v>
      </c>
      <c r="E344" s="92">
        <v>10</v>
      </c>
      <c r="F344" s="125">
        <v>6</v>
      </c>
      <c r="G344" s="125"/>
      <c r="H344" s="125"/>
      <c r="I344" s="125">
        <v>6</v>
      </c>
      <c r="J344" s="125"/>
      <c r="K344" s="125"/>
      <c r="L344" s="126"/>
      <c r="M344" s="127"/>
      <c r="N344" s="127"/>
      <c r="O344" s="126"/>
      <c r="P344" s="127">
        <v>3</v>
      </c>
      <c r="Q344" s="128">
        <v>-3</v>
      </c>
      <c r="R344" s="126"/>
      <c r="S344" s="127"/>
      <c r="T344" s="127"/>
      <c r="U344" s="125"/>
      <c r="V344" s="125"/>
      <c r="W344" s="125"/>
      <c r="X344" s="409">
        <v>5</v>
      </c>
      <c r="Y344" s="475">
        <v>5</v>
      </c>
      <c r="Z344" s="475">
        <v>0</v>
      </c>
      <c r="AA344" s="409"/>
      <c r="AB344" s="475"/>
      <c r="AC344" s="475"/>
      <c r="AD344" s="398"/>
      <c r="AE344" s="458"/>
      <c r="AF344" s="458"/>
      <c r="AG344" s="92"/>
      <c r="AH344" s="444">
        <v>5</v>
      </c>
    </row>
    <row r="345" spans="1:34" s="89" customFormat="1" ht="13.2" x14ac:dyDescent="0.25">
      <c r="A345" s="77">
        <v>2</v>
      </c>
      <c r="B345" s="91" t="s">
        <v>831</v>
      </c>
      <c r="C345" s="92"/>
      <c r="D345" s="92">
        <v>9</v>
      </c>
      <c r="E345" s="92">
        <v>5</v>
      </c>
      <c r="F345" s="125">
        <v>4</v>
      </c>
      <c r="G345" s="125"/>
      <c r="H345" s="125"/>
      <c r="I345" s="125">
        <v>4</v>
      </c>
      <c r="J345" s="125"/>
      <c r="K345" s="125"/>
      <c r="L345" s="126"/>
      <c r="M345" s="127"/>
      <c r="N345" s="127"/>
      <c r="O345" s="126"/>
      <c r="P345" s="127">
        <v>4</v>
      </c>
      <c r="Q345" s="128">
        <v>0</v>
      </c>
      <c r="R345" s="126"/>
      <c r="S345" s="127"/>
      <c r="T345" s="127"/>
      <c r="U345" s="125"/>
      <c r="V345" s="125"/>
      <c r="W345" s="125"/>
      <c r="X345" s="409">
        <v>2</v>
      </c>
      <c r="Y345" s="475">
        <v>2</v>
      </c>
      <c r="Z345" s="475">
        <v>0</v>
      </c>
      <c r="AA345" s="409"/>
      <c r="AB345" s="475"/>
      <c r="AC345" s="475"/>
      <c r="AD345" s="398"/>
      <c r="AE345" s="458"/>
      <c r="AF345" s="458"/>
      <c r="AG345" s="92"/>
      <c r="AH345" s="444">
        <v>2</v>
      </c>
    </row>
    <row r="346" spans="1:34" s="89" customFormat="1" ht="13.2" x14ac:dyDescent="0.25">
      <c r="A346" s="77">
        <v>3</v>
      </c>
      <c r="B346" s="91" t="s">
        <v>727</v>
      </c>
      <c r="C346" s="92"/>
      <c r="D346" s="92">
        <v>1</v>
      </c>
      <c r="E346" s="92">
        <v>1</v>
      </c>
      <c r="F346" s="125">
        <v>0</v>
      </c>
      <c r="G346" s="125"/>
      <c r="H346" s="125"/>
      <c r="I346" s="125">
        <v>0</v>
      </c>
      <c r="J346" s="125">
        <v>0</v>
      </c>
      <c r="K346" s="125"/>
      <c r="L346" s="126"/>
      <c r="M346" s="127"/>
      <c r="N346" s="127"/>
      <c r="O346" s="126"/>
      <c r="P346" s="125"/>
      <c r="Q346" s="128"/>
      <c r="R346" s="126"/>
      <c r="S346" s="127"/>
      <c r="T346" s="127"/>
      <c r="U346" s="125"/>
      <c r="V346" s="125"/>
      <c r="W346" s="125"/>
      <c r="X346" s="409">
        <v>1</v>
      </c>
      <c r="Y346" s="475">
        <v>1</v>
      </c>
      <c r="Z346" s="475">
        <v>0</v>
      </c>
      <c r="AA346" s="409"/>
      <c r="AB346" s="475"/>
      <c r="AC346" s="475"/>
      <c r="AD346" s="398"/>
      <c r="AE346" s="458"/>
      <c r="AF346" s="458"/>
      <c r="AG346" s="92"/>
      <c r="AH346" s="444">
        <v>1</v>
      </c>
    </row>
    <row r="347" spans="1:34" s="89" customFormat="1" ht="13.2" x14ac:dyDescent="0.25">
      <c r="A347" s="77">
        <v>4</v>
      </c>
      <c r="B347" s="91" t="s">
        <v>151</v>
      </c>
      <c r="C347" s="92"/>
      <c r="D347" s="92">
        <v>40</v>
      </c>
      <c r="E347" s="92">
        <v>6</v>
      </c>
      <c r="F347" s="125">
        <v>34</v>
      </c>
      <c r="G347" s="125"/>
      <c r="H347" s="125"/>
      <c r="I347" s="125">
        <v>4</v>
      </c>
      <c r="J347" s="125">
        <v>30</v>
      </c>
      <c r="K347" s="125"/>
      <c r="L347" s="126"/>
      <c r="M347" s="127"/>
      <c r="N347" s="127"/>
      <c r="O347" s="126"/>
      <c r="P347" s="125">
        <v>10</v>
      </c>
      <c r="Q347" s="128">
        <v>6</v>
      </c>
      <c r="R347" s="126"/>
      <c r="S347" s="127">
        <v>20</v>
      </c>
      <c r="T347" s="127">
        <v>-10</v>
      </c>
      <c r="U347" s="125"/>
      <c r="V347" s="125"/>
      <c r="W347" s="125"/>
      <c r="X347" s="409">
        <v>0</v>
      </c>
      <c r="Y347" s="475"/>
      <c r="Z347" s="475"/>
      <c r="AA347" s="409">
        <v>10</v>
      </c>
      <c r="AB347" s="475">
        <v>4</v>
      </c>
      <c r="AC347" s="475">
        <v>6</v>
      </c>
      <c r="AD347" s="398"/>
      <c r="AE347" s="458"/>
      <c r="AF347" s="458"/>
      <c r="AG347" s="92"/>
      <c r="AH347" s="444">
        <v>10</v>
      </c>
    </row>
    <row r="348" spans="1:34" s="89" customFormat="1" ht="13.2" x14ac:dyDescent="0.25">
      <c r="A348" s="77">
        <v>5</v>
      </c>
      <c r="B348" s="91" t="s">
        <v>790</v>
      </c>
      <c r="C348" s="92"/>
      <c r="D348" s="92">
        <v>3</v>
      </c>
      <c r="E348" s="92">
        <v>1</v>
      </c>
      <c r="F348" s="125">
        <v>2</v>
      </c>
      <c r="G348" s="125"/>
      <c r="H348" s="125"/>
      <c r="I348" s="125"/>
      <c r="J348" s="125">
        <v>2</v>
      </c>
      <c r="K348" s="125"/>
      <c r="L348" s="126"/>
      <c r="M348" s="127"/>
      <c r="N348" s="127"/>
      <c r="O348" s="126"/>
      <c r="P348" s="125">
        <v>1</v>
      </c>
      <c r="Q348" s="128">
        <v>1</v>
      </c>
      <c r="R348" s="126"/>
      <c r="S348" s="127">
        <v>1</v>
      </c>
      <c r="T348" s="127">
        <v>-1</v>
      </c>
      <c r="U348" s="125"/>
      <c r="V348" s="125"/>
      <c r="W348" s="125"/>
      <c r="X348" s="409">
        <v>0</v>
      </c>
      <c r="Y348" s="475"/>
      <c r="Z348" s="475"/>
      <c r="AA348" s="409"/>
      <c r="AB348" s="475"/>
      <c r="AC348" s="475"/>
      <c r="AD348" s="398"/>
      <c r="AE348" s="458"/>
      <c r="AF348" s="458"/>
      <c r="AG348" s="92"/>
      <c r="AH348" s="444">
        <v>0</v>
      </c>
    </row>
    <row r="349" spans="1:34" s="89" customFormat="1" ht="13.2" x14ac:dyDescent="0.25">
      <c r="A349" s="77">
        <v>6</v>
      </c>
      <c r="B349" s="91" t="s">
        <v>749</v>
      </c>
      <c r="C349" s="92"/>
      <c r="D349" s="92">
        <v>3</v>
      </c>
      <c r="E349" s="92">
        <v>0</v>
      </c>
      <c r="F349" s="92">
        <v>3</v>
      </c>
      <c r="G349" s="92"/>
      <c r="H349" s="92"/>
      <c r="I349" s="92">
        <v>1</v>
      </c>
      <c r="J349" s="92">
        <v>2</v>
      </c>
      <c r="K349" s="92"/>
      <c r="L349" s="126"/>
      <c r="M349" s="127"/>
      <c r="N349" s="127"/>
      <c r="O349" s="126"/>
      <c r="P349" s="127">
        <v>3</v>
      </c>
      <c r="Q349" s="128">
        <v>2</v>
      </c>
      <c r="R349" s="126"/>
      <c r="S349" s="127">
        <v>0</v>
      </c>
      <c r="T349" s="127">
        <v>-2</v>
      </c>
      <c r="U349" s="92"/>
      <c r="V349" s="92"/>
      <c r="W349" s="92"/>
      <c r="X349" s="409">
        <v>0</v>
      </c>
      <c r="Y349" s="475"/>
      <c r="Z349" s="475"/>
      <c r="AA349" s="409">
        <v>2</v>
      </c>
      <c r="AB349" s="475">
        <v>0</v>
      </c>
      <c r="AC349" s="475">
        <v>2</v>
      </c>
      <c r="AD349" s="398"/>
      <c r="AE349" s="458"/>
      <c r="AF349" s="458"/>
      <c r="AG349" s="92"/>
      <c r="AH349" s="444">
        <v>2</v>
      </c>
    </row>
    <row r="350" spans="1:34" s="89" customFormat="1" ht="13.2" x14ac:dyDescent="0.25">
      <c r="A350" s="77">
        <v>7</v>
      </c>
      <c r="B350" s="91" t="s">
        <v>818</v>
      </c>
      <c r="C350" s="92"/>
      <c r="D350" s="92">
        <v>3</v>
      </c>
      <c r="E350" s="92">
        <v>0</v>
      </c>
      <c r="F350" s="92">
        <v>3</v>
      </c>
      <c r="G350" s="92"/>
      <c r="H350" s="92"/>
      <c r="I350" s="92"/>
      <c r="J350" s="92">
        <v>3</v>
      </c>
      <c r="K350" s="92"/>
      <c r="L350" s="126"/>
      <c r="M350" s="127"/>
      <c r="N350" s="127"/>
      <c r="O350" s="126"/>
      <c r="P350" s="127"/>
      <c r="Q350" s="128">
        <v>0</v>
      </c>
      <c r="R350" s="126"/>
      <c r="S350" s="127">
        <v>1</v>
      </c>
      <c r="T350" s="127">
        <v>-2</v>
      </c>
      <c r="U350" s="92"/>
      <c r="V350" s="92"/>
      <c r="W350" s="92"/>
      <c r="X350" s="409">
        <v>0</v>
      </c>
      <c r="Y350" s="458"/>
      <c r="Z350" s="458"/>
      <c r="AA350" s="398"/>
      <c r="AB350" s="458"/>
      <c r="AC350" s="458"/>
      <c r="AD350" s="398"/>
      <c r="AE350" s="458"/>
      <c r="AF350" s="458"/>
      <c r="AG350" s="92"/>
      <c r="AH350" s="444">
        <v>0</v>
      </c>
    </row>
    <row r="351" spans="1:34" s="89" customFormat="1" ht="13.2" x14ac:dyDescent="0.25">
      <c r="A351" s="77">
        <v>8</v>
      </c>
      <c r="B351" s="91" t="s">
        <v>832</v>
      </c>
      <c r="C351" s="92"/>
      <c r="D351" s="92">
        <v>7</v>
      </c>
      <c r="E351" s="92">
        <v>2</v>
      </c>
      <c r="F351" s="92">
        <v>5</v>
      </c>
      <c r="G351" s="92"/>
      <c r="H351" s="92"/>
      <c r="I351" s="92">
        <v>2</v>
      </c>
      <c r="J351" s="92">
        <v>3</v>
      </c>
      <c r="K351" s="92"/>
      <c r="L351" s="126"/>
      <c r="M351" s="127"/>
      <c r="N351" s="127"/>
      <c r="O351" s="126"/>
      <c r="P351" s="127">
        <v>4</v>
      </c>
      <c r="Q351" s="128">
        <v>2</v>
      </c>
      <c r="R351" s="126"/>
      <c r="S351" s="127">
        <v>2</v>
      </c>
      <c r="T351" s="127">
        <v>-1</v>
      </c>
      <c r="U351" s="92"/>
      <c r="V351" s="92"/>
      <c r="W351" s="92"/>
      <c r="X351" s="409">
        <v>0</v>
      </c>
      <c r="Y351" s="458"/>
      <c r="Z351" s="458"/>
      <c r="AA351" s="398"/>
      <c r="AB351" s="458"/>
      <c r="AC351" s="458"/>
      <c r="AD351" s="398"/>
      <c r="AE351" s="458"/>
      <c r="AF351" s="458"/>
      <c r="AG351" s="92"/>
      <c r="AH351" s="444">
        <v>0</v>
      </c>
    </row>
    <row r="352" spans="1:34" s="89" customFormat="1" ht="13.2" x14ac:dyDescent="0.25">
      <c r="A352" s="77">
        <v>9</v>
      </c>
      <c r="B352" s="91" t="s">
        <v>824</v>
      </c>
      <c r="C352" s="92"/>
      <c r="D352" s="92">
        <v>4</v>
      </c>
      <c r="E352" s="92">
        <v>2</v>
      </c>
      <c r="F352" s="92">
        <v>2</v>
      </c>
      <c r="G352" s="92"/>
      <c r="H352" s="92"/>
      <c r="I352" s="92">
        <v>2</v>
      </c>
      <c r="J352" s="92"/>
      <c r="K352" s="92"/>
      <c r="L352" s="126"/>
      <c r="M352" s="127"/>
      <c r="N352" s="127"/>
      <c r="O352" s="126"/>
      <c r="P352" s="127">
        <v>3</v>
      </c>
      <c r="Q352" s="128">
        <v>1</v>
      </c>
      <c r="R352" s="126"/>
      <c r="S352" s="127">
        <v>2</v>
      </c>
      <c r="T352" s="127">
        <v>2</v>
      </c>
      <c r="U352" s="92"/>
      <c r="V352" s="92"/>
      <c r="W352" s="92"/>
      <c r="X352" s="409">
        <v>0</v>
      </c>
      <c r="Y352" s="458"/>
      <c r="Z352" s="458"/>
      <c r="AA352" s="398"/>
      <c r="AB352" s="458"/>
      <c r="AC352" s="458"/>
      <c r="AD352" s="398"/>
      <c r="AE352" s="458"/>
      <c r="AF352" s="458"/>
      <c r="AG352" s="92"/>
      <c r="AH352" s="444">
        <v>0</v>
      </c>
    </row>
    <row r="353" spans="1:34" s="89" customFormat="1" ht="13.2" x14ac:dyDescent="0.25">
      <c r="A353" s="77">
        <v>10</v>
      </c>
      <c r="B353" s="91" t="s">
        <v>725</v>
      </c>
      <c r="C353" s="92"/>
      <c r="D353" s="92">
        <v>6</v>
      </c>
      <c r="E353" s="92">
        <v>2</v>
      </c>
      <c r="F353" s="92">
        <v>4</v>
      </c>
      <c r="G353" s="92"/>
      <c r="H353" s="92"/>
      <c r="I353" s="92">
        <v>1</v>
      </c>
      <c r="J353" s="92">
        <v>3</v>
      </c>
      <c r="K353" s="92"/>
      <c r="L353" s="126"/>
      <c r="M353" s="127"/>
      <c r="N353" s="127"/>
      <c r="O353" s="126"/>
      <c r="P353" s="127">
        <v>4</v>
      </c>
      <c r="Q353" s="128">
        <v>3</v>
      </c>
      <c r="R353" s="126"/>
      <c r="S353" s="127">
        <v>0</v>
      </c>
      <c r="T353" s="127">
        <v>-3</v>
      </c>
      <c r="U353" s="92"/>
      <c r="V353" s="92"/>
      <c r="W353" s="92"/>
      <c r="X353" s="409">
        <v>1</v>
      </c>
      <c r="Y353" s="475">
        <v>1</v>
      </c>
      <c r="Z353" s="458"/>
      <c r="AA353" s="398">
        <v>3</v>
      </c>
      <c r="AB353" s="458">
        <v>0</v>
      </c>
      <c r="AC353" s="458">
        <v>3</v>
      </c>
      <c r="AD353" s="398"/>
      <c r="AE353" s="458"/>
      <c r="AF353" s="458"/>
      <c r="AG353" s="92"/>
      <c r="AH353" s="444">
        <v>4</v>
      </c>
    </row>
    <row r="354" spans="1:34" s="89" customFormat="1" ht="13.2" x14ac:dyDescent="0.25">
      <c r="A354" s="77">
        <v>11</v>
      </c>
      <c r="B354" s="91" t="s">
        <v>726</v>
      </c>
      <c r="C354" s="92"/>
      <c r="D354" s="92">
        <v>3</v>
      </c>
      <c r="E354" s="92">
        <v>1</v>
      </c>
      <c r="F354" s="92">
        <v>2</v>
      </c>
      <c r="G354" s="92"/>
      <c r="H354" s="92"/>
      <c r="I354" s="92">
        <v>2</v>
      </c>
      <c r="J354" s="92"/>
      <c r="K354" s="92"/>
      <c r="L354" s="126"/>
      <c r="M354" s="127"/>
      <c r="N354" s="127"/>
      <c r="O354" s="126"/>
      <c r="P354" s="127">
        <v>6</v>
      </c>
      <c r="Q354" s="128">
        <v>4</v>
      </c>
      <c r="R354" s="126"/>
      <c r="S354" s="127"/>
      <c r="T354" s="127">
        <v>0</v>
      </c>
      <c r="U354" s="92"/>
      <c r="V354" s="92"/>
      <c r="W354" s="92"/>
      <c r="X354" s="409">
        <v>0</v>
      </c>
      <c r="Y354" s="458"/>
      <c r="Z354" s="458"/>
      <c r="AA354" s="398"/>
      <c r="AB354" s="458"/>
      <c r="AC354" s="458"/>
      <c r="AD354" s="398"/>
      <c r="AE354" s="458"/>
      <c r="AF354" s="458"/>
      <c r="AG354" s="92"/>
      <c r="AH354" s="444">
        <v>0</v>
      </c>
    </row>
    <row r="355" spans="1:34" s="89" customFormat="1" ht="13.2" x14ac:dyDescent="0.25">
      <c r="A355" s="77">
        <v>12</v>
      </c>
      <c r="B355" s="91" t="s">
        <v>733</v>
      </c>
      <c r="C355" s="92"/>
      <c r="D355" s="92">
        <v>1</v>
      </c>
      <c r="E355" s="92">
        <v>0</v>
      </c>
      <c r="F355" s="92">
        <v>1</v>
      </c>
      <c r="G355" s="92"/>
      <c r="H355" s="92"/>
      <c r="I355" s="92">
        <v>1</v>
      </c>
      <c r="J355" s="92"/>
      <c r="K355" s="92"/>
      <c r="L355" s="126"/>
      <c r="M355" s="127"/>
      <c r="N355" s="127"/>
      <c r="O355" s="126"/>
      <c r="P355" s="127">
        <v>1</v>
      </c>
      <c r="Q355" s="128">
        <v>0</v>
      </c>
      <c r="R355" s="126"/>
      <c r="S355" s="127"/>
      <c r="T355" s="127">
        <v>0</v>
      </c>
      <c r="U355" s="92"/>
      <c r="V355" s="92"/>
      <c r="W355" s="92"/>
      <c r="X355" s="409">
        <v>0</v>
      </c>
      <c r="Y355" s="458"/>
      <c r="Z355" s="458"/>
      <c r="AA355" s="398"/>
      <c r="AB355" s="458"/>
      <c r="AC355" s="458"/>
      <c r="AD355" s="398"/>
      <c r="AE355" s="458"/>
      <c r="AF355" s="458"/>
      <c r="AG355" s="92"/>
      <c r="AH355" s="444">
        <v>0</v>
      </c>
    </row>
    <row r="356" spans="1:34" s="89" customFormat="1" ht="13.2" x14ac:dyDescent="0.25">
      <c r="A356" s="77">
        <v>13</v>
      </c>
      <c r="B356" s="91" t="s">
        <v>739</v>
      </c>
      <c r="C356" s="92"/>
      <c r="D356" s="88"/>
      <c r="E356" s="92">
        <v>0</v>
      </c>
      <c r="F356" s="92">
        <v>0</v>
      </c>
      <c r="G356" s="88"/>
      <c r="H356" s="88"/>
      <c r="I356" s="92">
        <v>0</v>
      </c>
      <c r="J356" s="92">
        <v>0</v>
      </c>
      <c r="K356" s="92"/>
      <c r="L356" s="88"/>
      <c r="M356" s="88"/>
      <c r="N356" s="88"/>
      <c r="O356" s="88"/>
      <c r="P356" s="127">
        <v>1</v>
      </c>
      <c r="Q356" s="128">
        <v>1</v>
      </c>
      <c r="R356" s="88"/>
      <c r="S356" s="88"/>
      <c r="T356" s="127">
        <v>0</v>
      </c>
      <c r="U356" s="88"/>
      <c r="V356" s="88"/>
      <c r="W356" s="88"/>
      <c r="X356" s="409">
        <v>0</v>
      </c>
      <c r="Y356" s="453"/>
      <c r="Z356" s="453"/>
      <c r="AA356" s="395"/>
      <c r="AB356" s="453"/>
      <c r="AC356" s="453"/>
      <c r="AD356" s="395"/>
      <c r="AE356" s="453"/>
      <c r="AF356" s="453"/>
      <c r="AG356" s="88"/>
      <c r="AH356" s="444">
        <v>0</v>
      </c>
    </row>
    <row r="357" spans="1:34" s="239" customFormat="1" ht="47.4" customHeight="1" x14ac:dyDescent="0.25">
      <c r="A357" s="296">
        <v>9</v>
      </c>
      <c r="B357" s="746" t="s">
        <v>1021</v>
      </c>
      <c r="C357" s="747"/>
      <c r="D357" s="747"/>
      <c r="E357" s="747"/>
      <c r="F357" s="747"/>
      <c r="G357" s="747"/>
      <c r="H357" s="747"/>
      <c r="I357" s="747"/>
      <c r="J357" s="747"/>
      <c r="K357" s="747"/>
      <c r="L357" s="747"/>
      <c r="M357" s="747"/>
      <c r="N357" s="747"/>
      <c r="O357" s="747"/>
      <c r="P357" s="747"/>
      <c r="Q357" s="747"/>
      <c r="R357" s="747"/>
      <c r="S357" s="747"/>
      <c r="T357" s="747"/>
      <c r="U357" s="747"/>
      <c r="V357" s="747"/>
      <c r="W357" s="747"/>
      <c r="X357" s="747"/>
      <c r="Y357" s="747"/>
      <c r="Z357" s="747"/>
      <c r="AA357" s="747"/>
      <c r="AB357" s="747"/>
      <c r="AC357" s="747"/>
      <c r="AD357" s="747"/>
      <c r="AE357" s="747"/>
      <c r="AF357" s="747"/>
      <c r="AG357" s="748"/>
      <c r="AH357" s="444">
        <v>0</v>
      </c>
    </row>
    <row r="358" spans="1:34" s="86" customFormat="1" ht="13.2" x14ac:dyDescent="0.25">
      <c r="A358" s="83"/>
      <c r="B358" s="84" t="s">
        <v>707</v>
      </c>
      <c r="C358" s="83">
        <v>253</v>
      </c>
      <c r="D358" s="83">
        <v>227</v>
      </c>
      <c r="E358" s="83">
        <v>54</v>
      </c>
      <c r="F358" s="83">
        <v>173</v>
      </c>
      <c r="G358" s="83">
        <v>0</v>
      </c>
      <c r="H358" s="83">
        <v>0</v>
      </c>
      <c r="I358" s="83">
        <v>60</v>
      </c>
      <c r="J358" s="83">
        <v>112</v>
      </c>
      <c r="K358" s="83">
        <v>1</v>
      </c>
      <c r="L358" s="83">
        <v>10</v>
      </c>
      <c r="M358" s="83">
        <v>86.5</v>
      </c>
      <c r="N358" s="83">
        <v>86.5</v>
      </c>
      <c r="O358" s="83">
        <v>10</v>
      </c>
      <c r="P358" s="83">
        <v>86.5</v>
      </c>
      <c r="Q358" s="83">
        <v>26.5</v>
      </c>
      <c r="R358" s="83">
        <v>0</v>
      </c>
      <c r="S358" s="83">
        <v>0</v>
      </c>
      <c r="T358" s="83">
        <v>0</v>
      </c>
      <c r="U358" s="83">
        <v>0</v>
      </c>
      <c r="V358" s="83">
        <v>0</v>
      </c>
      <c r="W358" s="83">
        <v>0</v>
      </c>
      <c r="X358" s="392">
        <v>5</v>
      </c>
      <c r="Y358" s="451">
        <v>5</v>
      </c>
      <c r="Z358" s="451">
        <v>0</v>
      </c>
      <c r="AA358" s="392">
        <v>15</v>
      </c>
      <c r="AB358" s="451">
        <v>5</v>
      </c>
      <c r="AC358" s="451">
        <v>10</v>
      </c>
      <c r="AD358" s="392">
        <v>0</v>
      </c>
      <c r="AE358" s="451">
        <v>0</v>
      </c>
      <c r="AF358" s="451">
        <v>0</v>
      </c>
      <c r="AG358" s="83">
        <v>0</v>
      </c>
      <c r="AH358" s="444">
        <v>20</v>
      </c>
    </row>
    <row r="359" spans="1:34" s="240" customFormat="1" ht="13.2" x14ac:dyDescent="0.25">
      <c r="A359" s="77">
        <v>1</v>
      </c>
      <c r="B359" s="87" t="s">
        <v>367</v>
      </c>
      <c r="C359" s="77">
        <v>41</v>
      </c>
      <c r="D359" s="77">
        <v>45</v>
      </c>
      <c r="E359" s="77">
        <v>20</v>
      </c>
      <c r="F359" s="77">
        <v>25</v>
      </c>
      <c r="G359" s="77"/>
      <c r="H359" s="77">
        <v>0</v>
      </c>
      <c r="I359" s="77">
        <v>25</v>
      </c>
      <c r="J359" s="77"/>
      <c r="K359" s="77"/>
      <c r="L359" s="131">
        <v>0.5</v>
      </c>
      <c r="M359" s="60">
        <v>12.5</v>
      </c>
      <c r="N359" s="60">
        <v>12.5</v>
      </c>
      <c r="O359" s="131">
        <v>0.5</v>
      </c>
      <c r="P359" s="60">
        <v>12.5</v>
      </c>
      <c r="Q359" s="77">
        <v>-12.5</v>
      </c>
      <c r="R359" s="77"/>
      <c r="S359" s="60"/>
      <c r="T359" s="60"/>
      <c r="U359" s="77"/>
      <c r="V359" s="77"/>
      <c r="W359" s="77"/>
      <c r="X359" s="400">
        <v>5</v>
      </c>
      <c r="Y359" s="454">
        <v>5</v>
      </c>
      <c r="Z359" s="454">
        <v>0</v>
      </c>
      <c r="AA359" s="400"/>
      <c r="AB359" s="454"/>
      <c r="AC359" s="454"/>
      <c r="AD359" s="400"/>
      <c r="AE359" s="454"/>
      <c r="AF359" s="454"/>
      <c r="AG359" s="77"/>
      <c r="AH359" s="444">
        <v>5</v>
      </c>
    </row>
    <row r="360" spans="1:34" s="240" customFormat="1" ht="13.2" x14ac:dyDescent="0.25">
      <c r="A360" s="77">
        <v>2</v>
      </c>
      <c r="B360" s="87" t="s">
        <v>836</v>
      </c>
      <c r="C360" s="77">
        <v>3</v>
      </c>
      <c r="D360" s="77">
        <v>4</v>
      </c>
      <c r="E360" s="77">
        <v>3</v>
      </c>
      <c r="F360" s="77">
        <v>1</v>
      </c>
      <c r="G360" s="77"/>
      <c r="H360" s="77">
        <v>0</v>
      </c>
      <c r="I360" s="77">
        <v>1</v>
      </c>
      <c r="J360" s="77"/>
      <c r="K360" s="77"/>
      <c r="L360" s="131">
        <v>0.5</v>
      </c>
      <c r="M360" s="60">
        <v>0.5</v>
      </c>
      <c r="N360" s="60">
        <v>0.5</v>
      </c>
      <c r="O360" s="131">
        <v>0.5</v>
      </c>
      <c r="P360" s="60">
        <v>0.5</v>
      </c>
      <c r="Q360" s="77">
        <v>-0.5</v>
      </c>
      <c r="R360" s="77"/>
      <c r="S360" s="60"/>
      <c r="T360" s="60"/>
      <c r="U360" s="77"/>
      <c r="V360" s="77"/>
      <c r="W360" s="77"/>
      <c r="X360" s="400"/>
      <c r="Y360" s="454"/>
      <c r="Z360" s="454"/>
      <c r="AA360" s="400"/>
      <c r="AB360" s="454"/>
      <c r="AC360" s="454"/>
      <c r="AD360" s="400"/>
      <c r="AE360" s="454"/>
      <c r="AF360" s="454"/>
      <c r="AG360" s="77"/>
      <c r="AH360" s="444">
        <v>0</v>
      </c>
    </row>
    <row r="361" spans="1:34" s="240" customFormat="1" ht="13.2" x14ac:dyDescent="0.25">
      <c r="A361" s="77">
        <v>3</v>
      </c>
      <c r="B361" s="87" t="s">
        <v>837</v>
      </c>
      <c r="C361" s="77">
        <v>12</v>
      </c>
      <c r="D361" s="77">
        <v>14</v>
      </c>
      <c r="E361" s="77">
        <v>3</v>
      </c>
      <c r="F361" s="77">
        <v>11</v>
      </c>
      <c r="G361" s="77"/>
      <c r="H361" s="77">
        <v>0</v>
      </c>
      <c r="I361" s="77">
        <v>2</v>
      </c>
      <c r="J361" s="77">
        <v>9</v>
      </c>
      <c r="K361" s="77"/>
      <c r="L361" s="131">
        <v>0.5</v>
      </c>
      <c r="M361" s="60">
        <v>5.5</v>
      </c>
      <c r="N361" s="60">
        <v>5.5</v>
      </c>
      <c r="O361" s="131">
        <v>0.5</v>
      </c>
      <c r="P361" s="60">
        <v>5.5</v>
      </c>
      <c r="Q361" s="60">
        <v>3.5</v>
      </c>
      <c r="R361" s="77"/>
      <c r="S361" s="60"/>
      <c r="T361" s="60"/>
      <c r="U361" s="77"/>
      <c r="V361" s="77"/>
      <c r="W361" s="77"/>
      <c r="X361" s="400"/>
      <c r="Y361" s="454"/>
      <c r="Z361" s="454"/>
      <c r="AA361" s="400"/>
      <c r="AB361" s="454"/>
      <c r="AC361" s="454"/>
      <c r="AD361" s="400"/>
      <c r="AE361" s="454"/>
      <c r="AF361" s="454"/>
      <c r="AG361" s="77"/>
      <c r="AH361" s="444">
        <v>0</v>
      </c>
    </row>
    <row r="362" spans="1:34" s="240" customFormat="1" ht="13.2" x14ac:dyDescent="0.25">
      <c r="A362" s="77">
        <v>4</v>
      </c>
      <c r="B362" s="87" t="s">
        <v>223</v>
      </c>
      <c r="C362" s="77">
        <v>99</v>
      </c>
      <c r="D362" s="77">
        <v>90</v>
      </c>
      <c r="E362" s="77">
        <v>14</v>
      </c>
      <c r="F362" s="77">
        <v>76</v>
      </c>
      <c r="G362" s="77"/>
      <c r="H362" s="77">
        <v>0</v>
      </c>
      <c r="I362" s="77">
        <v>10</v>
      </c>
      <c r="J362" s="77">
        <v>66</v>
      </c>
      <c r="K362" s="77"/>
      <c r="L362" s="131">
        <v>0.5</v>
      </c>
      <c r="M362" s="60">
        <v>38</v>
      </c>
      <c r="N362" s="60">
        <v>38</v>
      </c>
      <c r="O362" s="131">
        <v>0.5</v>
      </c>
      <c r="P362" s="60">
        <v>38</v>
      </c>
      <c r="Q362" s="60">
        <v>28</v>
      </c>
      <c r="R362" s="77"/>
      <c r="S362" s="60"/>
      <c r="T362" s="60"/>
      <c r="U362" s="77"/>
      <c r="V362" s="77"/>
      <c r="W362" s="77"/>
      <c r="X362" s="400"/>
      <c r="Y362" s="454"/>
      <c r="Z362" s="454"/>
      <c r="AA362" s="400">
        <v>10</v>
      </c>
      <c r="AB362" s="454">
        <v>5</v>
      </c>
      <c r="AC362" s="454">
        <v>5</v>
      </c>
      <c r="AD362" s="400"/>
      <c r="AE362" s="454"/>
      <c r="AF362" s="454"/>
      <c r="AG362" s="77"/>
      <c r="AH362" s="444">
        <v>10</v>
      </c>
    </row>
    <row r="363" spans="1:34" s="240" customFormat="1" ht="13.2" x14ac:dyDescent="0.25">
      <c r="A363" s="77">
        <v>5</v>
      </c>
      <c r="B363" s="87" t="s">
        <v>838</v>
      </c>
      <c r="C363" s="77">
        <v>19</v>
      </c>
      <c r="D363" s="77">
        <v>18</v>
      </c>
      <c r="E363" s="77">
        <v>1</v>
      </c>
      <c r="F363" s="77">
        <v>17</v>
      </c>
      <c r="G363" s="77"/>
      <c r="H363" s="77"/>
      <c r="I363" s="77">
        <v>2</v>
      </c>
      <c r="J363" s="77">
        <v>15</v>
      </c>
      <c r="K363" s="77"/>
      <c r="L363" s="131">
        <v>0.5</v>
      </c>
      <c r="M363" s="60">
        <v>8.5</v>
      </c>
      <c r="N363" s="60">
        <v>8.5</v>
      </c>
      <c r="O363" s="131">
        <v>0.5</v>
      </c>
      <c r="P363" s="60">
        <v>8.5</v>
      </c>
      <c r="Q363" s="60">
        <v>6.5</v>
      </c>
      <c r="R363" s="77"/>
      <c r="S363" s="60"/>
      <c r="T363" s="60"/>
      <c r="U363" s="77"/>
      <c r="V363" s="77"/>
      <c r="W363" s="77"/>
      <c r="X363" s="400"/>
      <c r="Y363" s="454"/>
      <c r="Z363" s="454"/>
      <c r="AA363" s="400"/>
      <c r="AB363" s="454"/>
      <c r="AC363" s="454"/>
      <c r="AD363" s="400"/>
      <c r="AE363" s="454"/>
      <c r="AF363" s="454"/>
      <c r="AG363" s="77"/>
      <c r="AH363" s="444">
        <v>0</v>
      </c>
    </row>
    <row r="364" spans="1:34" s="240" customFormat="1" ht="13.2" x14ac:dyDescent="0.25">
      <c r="A364" s="77">
        <v>6</v>
      </c>
      <c r="B364" s="87" t="s">
        <v>308</v>
      </c>
      <c r="C364" s="77">
        <v>26</v>
      </c>
      <c r="D364" s="77">
        <v>17</v>
      </c>
      <c r="E364" s="77">
        <v>2</v>
      </c>
      <c r="F364" s="77">
        <v>15</v>
      </c>
      <c r="G364" s="77"/>
      <c r="H364" s="77"/>
      <c r="I364" s="77">
        <v>6</v>
      </c>
      <c r="J364" s="77">
        <v>9</v>
      </c>
      <c r="K364" s="77"/>
      <c r="L364" s="131">
        <v>0.5</v>
      </c>
      <c r="M364" s="60">
        <v>7.5</v>
      </c>
      <c r="N364" s="60">
        <v>7.5</v>
      </c>
      <c r="O364" s="131">
        <v>0.5</v>
      </c>
      <c r="P364" s="60">
        <v>7.5</v>
      </c>
      <c r="Q364" s="60">
        <v>1.5</v>
      </c>
      <c r="R364" s="77"/>
      <c r="S364" s="60"/>
      <c r="T364" s="60"/>
      <c r="U364" s="77"/>
      <c r="V364" s="77"/>
      <c r="W364" s="77"/>
      <c r="X364" s="400"/>
      <c r="Y364" s="454"/>
      <c r="Z364" s="454"/>
      <c r="AA364" s="400">
        <v>2</v>
      </c>
      <c r="AB364" s="454"/>
      <c r="AC364" s="454">
        <v>2</v>
      </c>
      <c r="AD364" s="400"/>
      <c r="AE364" s="454"/>
      <c r="AF364" s="454"/>
      <c r="AG364" s="77"/>
      <c r="AH364" s="444">
        <v>2</v>
      </c>
    </row>
    <row r="365" spans="1:34" s="240" customFormat="1" ht="13.2" x14ac:dyDescent="0.25">
      <c r="A365" s="77">
        <v>7</v>
      </c>
      <c r="B365" s="87" t="s">
        <v>791</v>
      </c>
      <c r="C365" s="77">
        <v>2</v>
      </c>
      <c r="D365" s="77">
        <v>0</v>
      </c>
      <c r="E365" s="77"/>
      <c r="F365" s="77">
        <v>0</v>
      </c>
      <c r="G365" s="77"/>
      <c r="H365" s="77"/>
      <c r="I365" s="77"/>
      <c r="J365" s="77"/>
      <c r="K365" s="77"/>
      <c r="L365" s="131">
        <v>0.5</v>
      </c>
      <c r="M365" s="60">
        <v>0</v>
      </c>
      <c r="N365" s="60">
        <v>0</v>
      </c>
      <c r="O365" s="131">
        <v>0.5</v>
      </c>
      <c r="P365" s="60">
        <v>0</v>
      </c>
      <c r="Q365" s="60">
        <v>0</v>
      </c>
      <c r="R365" s="77"/>
      <c r="S365" s="60"/>
      <c r="T365" s="60"/>
      <c r="U365" s="77"/>
      <c r="V365" s="77"/>
      <c r="W365" s="77"/>
      <c r="X365" s="400"/>
      <c r="Y365" s="454"/>
      <c r="Z365" s="454"/>
      <c r="AA365" s="400"/>
      <c r="AB365" s="454"/>
      <c r="AC365" s="454"/>
      <c r="AD365" s="400"/>
      <c r="AE365" s="454"/>
      <c r="AF365" s="454"/>
      <c r="AG365" s="77"/>
      <c r="AH365" s="444">
        <v>0</v>
      </c>
    </row>
    <row r="366" spans="1:34" s="240" customFormat="1" ht="13.2" x14ac:dyDescent="0.25">
      <c r="A366" s="77">
        <v>8</v>
      </c>
      <c r="B366" s="87" t="s">
        <v>727</v>
      </c>
      <c r="C366" s="77">
        <v>2</v>
      </c>
      <c r="D366" s="77">
        <v>6</v>
      </c>
      <c r="E366" s="77">
        <v>2</v>
      </c>
      <c r="F366" s="77">
        <v>4</v>
      </c>
      <c r="G366" s="77"/>
      <c r="H366" s="77"/>
      <c r="I366" s="77">
        <v>4</v>
      </c>
      <c r="J366" s="77"/>
      <c r="K366" s="77"/>
      <c r="L366" s="131">
        <v>0.5</v>
      </c>
      <c r="M366" s="60">
        <v>2</v>
      </c>
      <c r="N366" s="60">
        <v>2</v>
      </c>
      <c r="O366" s="131">
        <v>0.5</v>
      </c>
      <c r="P366" s="60">
        <v>2</v>
      </c>
      <c r="Q366" s="60">
        <v>-2</v>
      </c>
      <c r="R366" s="77"/>
      <c r="S366" s="60"/>
      <c r="T366" s="60"/>
      <c r="U366" s="77"/>
      <c r="V366" s="77"/>
      <c r="W366" s="77"/>
      <c r="X366" s="400"/>
      <c r="Y366" s="454"/>
      <c r="Z366" s="454"/>
      <c r="AA366" s="400"/>
      <c r="AB366" s="454"/>
      <c r="AC366" s="454"/>
      <c r="AD366" s="400"/>
      <c r="AE366" s="454"/>
      <c r="AF366" s="454"/>
      <c r="AG366" s="77"/>
      <c r="AH366" s="444">
        <v>0</v>
      </c>
    </row>
    <row r="367" spans="1:34" s="240" customFormat="1" ht="13.2" x14ac:dyDescent="0.25">
      <c r="A367" s="77">
        <v>9</v>
      </c>
      <c r="B367" s="87" t="s">
        <v>839</v>
      </c>
      <c r="C367" s="77">
        <v>2</v>
      </c>
      <c r="D367" s="77">
        <v>1</v>
      </c>
      <c r="E367" s="77"/>
      <c r="F367" s="77">
        <v>1</v>
      </c>
      <c r="G367" s="77"/>
      <c r="H367" s="77"/>
      <c r="I367" s="77"/>
      <c r="J367" s="77">
        <v>1</v>
      </c>
      <c r="K367" s="77"/>
      <c r="L367" s="131">
        <v>0.5</v>
      </c>
      <c r="M367" s="60">
        <v>0.5</v>
      </c>
      <c r="N367" s="60">
        <v>0.5</v>
      </c>
      <c r="O367" s="131">
        <v>0.5</v>
      </c>
      <c r="P367" s="60">
        <v>0.5</v>
      </c>
      <c r="Q367" s="60">
        <v>0.5</v>
      </c>
      <c r="R367" s="77"/>
      <c r="S367" s="60"/>
      <c r="T367" s="60"/>
      <c r="U367" s="77"/>
      <c r="V367" s="77"/>
      <c r="W367" s="77"/>
      <c r="X367" s="400"/>
      <c r="Y367" s="454"/>
      <c r="Z367" s="454"/>
      <c r="AA367" s="400">
        <v>1</v>
      </c>
      <c r="AB367" s="454"/>
      <c r="AC367" s="454">
        <v>1</v>
      </c>
      <c r="AD367" s="400"/>
      <c r="AE367" s="454"/>
      <c r="AF367" s="454"/>
      <c r="AG367" s="77"/>
      <c r="AH367" s="444">
        <v>1</v>
      </c>
    </row>
    <row r="368" spans="1:34" s="240" customFormat="1" ht="13.2" x14ac:dyDescent="0.25">
      <c r="A368" s="77">
        <v>10</v>
      </c>
      <c r="B368" s="87" t="s">
        <v>840</v>
      </c>
      <c r="C368" s="77">
        <v>1</v>
      </c>
      <c r="D368" s="77">
        <v>2</v>
      </c>
      <c r="E368" s="77">
        <v>1</v>
      </c>
      <c r="F368" s="77">
        <v>1</v>
      </c>
      <c r="G368" s="77"/>
      <c r="H368" s="77"/>
      <c r="I368" s="77">
        <v>1</v>
      </c>
      <c r="J368" s="77"/>
      <c r="K368" s="77"/>
      <c r="L368" s="131">
        <v>0.5</v>
      </c>
      <c r="M368" s="60">
        <v>0.5</v>
      </c>
      <c r="N368" s="60">
        <v>0.5</v>
      </c>
      <c r="O368" s="131">
        <v>0.5</v>
      </c>
      <c r="P368" s="60">
        <v>0.5</v>
      </c>
      <c r="Q368" s="60">
        <v>-0.5</v>
      </c>
      <c r="R368" s="77"/>
      <c r="S368" s="60"/>
      <c r="T368" s="60"/>
      <c r="U368" s="77"/>
      <c r="V368" s="77"/>
      <c r="W368" s="77"/>
      <c r="X368" s="400"/>
      <c r="Y368" s="454"/>
      <c r="Z368" s="454"/>
      <c r="AA368" s="400"/>
      <c r="AB368" s="454"/>
      <c r="AC368" s="454"/>
      <c r="AD368" s="400"/>
      <c r="AE368" s="454"/>
      <c r="AF368" s="454"/>
      <c r="AG368" s="77"/>
      <c r="AH368" s="444">
        <v>0</v>
      </c>
    </row>
    <row r="369" spans="1:39" s="240" customFormat="1" ht="13.2" x14ac:dyDescent="0.25">
      <c r="A369" s="77">
        <v>11</v>
      </c>
      <c r="B369" s="87" t="s">
        <v>821</v>
      </c>
      <c r="C369" s="77">
        <v>3</v>
      </c>
      <c r="D369" s="77">
        <v>4</v>
      </c>
      <c r="E369" s="77"/>
      <c r="F369" s="77">
        <v>4</v>
      </c>
      <c r="G369" s="77"/>
      <c r="H369" s="77"/>
      <c r="I369" s="77"/>
      <c r="J369" s="77">
        <v>4</v>
      </c>
      <c r="K369" s="77"/>
      <c r="L369" s="131">
        <v>0.5</v>
      </c>
      <c r="M369" s="60">
        <v>2</v>
      </c>
      <c r="N369" s="60">
        <v>2</v>
      </c>
      <c r="O369" s="131">
        <v>0.5</v>
      </c>
      <c r="P369" s="60">
        <v>2</v>
      </c>
      <c r="Q369" s="60">
        <v>2</v>
      </c>
      <c r="R369" s="77"/>
      <c r="S369" s="60"/>
      <c r="T369" s="60"/>
      <c r="U369" s="77"/>
      <c r="V369" s="77"/>
      <c r="W369" s="77"/>
      <c r="X369" s="400"/>
      <c r="Y369" s="454"/>
      <c r="Z369" s="454"/>
      <c r="AA369" s="400"/>
      <c r="AB369" s="454"/>
      <c r="AC369" s="454"/>
      <c r="AD369" s="400"/>
      <c r="AE369" s="454"/>
      <c r="AF369" s="454"/>
      <c r="AG369" s="77"/>
      <c r="AH369" s="444">
        <v>0</v>
      </c>
    </row>
    <row r="370" spans="1:39" s="240" customFormat="1" ht="26.4" x14ac:dyDescent="0.25">
      <c r="A370" s="77">
        <v>12</v>
      </c>
      <c r="B370" s="87" t="s">
        <v>808</v>
      </c>
      <c r="C370" s="77">
        <v>4</v>
      </c>
      <c r="D370" s="77">
        <v>0</v>
      </c>
      <c r="E370" s="77"/>
      <c r="F370" s="77">
        <v>0</v>
      </c>
      <c r="G370" s="77"/>
      <c r="H370" s="77"/>
      <c r="I370" s="77"/>
      <c r="J370" s="77"/>
      <c r="K370" s="77"/>
      <c r="L370" s="131">
        <v>0.5</v>
      </c>
      <c r="M370" s="60">
        <v>0</v>
      </c>
      <c r="N370" s="60">
        <v>0</v>
      </c>
      <c r="O370" s="131">
        <v>0.5</v>
      </c>
      <c r="P370" s="60">
        <v>0</v>
      </c>
      <c r="Q370" s="60">
        <v>0</v>
      </c>
      <c r="R370" s="77"/>
      <c r="S370" s="60"/>
      <c r="T370" s="60"/>
      <c r="U370" s="77"/>
      <c r="V370" s="77"/>
      <c r="W370" s="77"/>
      <c r="X370" s="400"/>
      <c r="Y370" s="454"/>
      <c r="Z370" s="454"/>
      <c r="AA370" s="400"/>
      <c r="AB370" s="454"/>
      <c r="AC370" s="454"/>
      <c r="AD370" s="400"/>
      <c r="AE370" s="454"/>
      <c r="AF370" s="454"/>
      <c r="AG370" s="77"/>
      <c r="AH370" s="444">
        <v>0</v>
      </c>
    </row>
    <row r="371" spans="1:39" s="240" customFormat="1" ht="13.2" x14ac:dyDescent="0.25">
      <c r="A371" s="77">
        <v>13</v>
      </c>
      <c r="B371" s="87" t="s">
        <v>841</v>
      </c>
      <c r="C371" s="77">
        <v>13</v>
      </c>
      <c r="D371" s="77">
        <v>5</v>
      </c>
      <c r="E371" s="77">
        <v>3</v>
      </c>
      <c r="F371" s="77">
        <v>2</v>
      </c>
      <c r="G371" s="77"/>
      <c r="H371" s="77"/>
      <c r="I371" s="77">
        <v>2</v>
      </c>
      <c r="J371" s="77"/>
      <c r="K371" s="77"/>
      <c r="L371" s="131">
        <v>0.5</v>
      </c>
      <c r="M371" s="60">
        <v>1</v>
      </c>
      <c r="N371" s="60">
        <v>1</v>
      </c>
      <c r="O371" s="131">
        <v>0.5</v>
      </c>
      <c r="P371" s="60">
        <v>1</v>
      </c>
      <c r="Q371" s="60">
        <v>-1</v>
      </c>
      <c r="R371" s="77"/>
      <c r="S371" s="60"/>
      <c r="T371" s="60"/>
      <c r="U371" s="77"/>
      <c r="V371" s="77"/>
      <c r="W371" s="77"/>
      <c r="X371" s="400"/>
      <c r="Y371" s="454"/>
      <c r="Z371" s="454"/>
      <c r="AA371" s="400"/>
      <c r="AB371" s="454"/>
      <c r="AC371" s="454"/>
      <c r="AD371" s="400"/>
      <c r="AE371" s="454"/>
      <c r="AF371" s="454"/>
      <c r="AG371" s="77"/>
      <c r="AH371" s="444">
        <v>0</v>
      </c>
    </row>
    <row r="372" spans="1:39" s="241" customFormat="1" ht="13.2" x14ac:dyDescent="0.25">
      <c r="A372" s="77">
        <v>14</v>
      </c>
      <c r="B372" s="87" t="s">
        <v>842</v>
      </c>
      <c r="C372" s="77">
        <v>1</v>
      </c>
      <c r="D372" s="77">
        <v>1</v>
      </c>
      <c r="E372" s="77">
        <v>1</v>
      </c>
      <c r="F372" s="77">
        <v>0</v>
      </c>
      <c r="G372" s="77"/>
      <c r="H372" s="77"/>
      <c r="I372" s="77"/>
      <c r="J372" s="77"/>
      <c r="K372" s="77"/>
      <c r="L372" s="131">
        <v>0.5</v>
      </c>
      <c r="M372" s="60">
        <v>0</v>
      </c>
      <c r="N372" s="60">
        <v>0</v>
      </c>
      <c r="O372" s="131">
        <v>0.5</v>
      </c>
      <c r="P372" s="60">
        <v>0</v>
      </c>
      <c r="Q372" s="60">
        <v>0</v>
      </c>
      <c r="R372" s="77"/>
      <c r="S372" s="60"/>
      <c r="T372" s="60"/>
      <c r="U372" s="77"/>
      <c r="V372" s="77"/>
      <c r="W372" s="77"/>
      <c r="X372" s="400"/>
      <c r="Y372" s="454"/>
      <c r="Z372" s="454"/>
      <c r="AA372" s="400"/>
      <c r="AB372" s="454"/>
      <c r="AC372" s="454"/>
      <c r="AD372" s="400"/>
      <c r="AE372" s="454"/>
      <c r="AF372" s="454"/>
      <c r="AG372" s="77"/>
      <c r="AH372" s="444">
        <v>0</v>
      </c>
    </row>
    <row r="373" spans="1:39" s="240" customFormat="1" ht="26.4" x14ac:dyDescent="0.25">
      <c r="A373" s="77">
        <v>15</v>
      </c>
      <c r="B373" s="87" t="s">
        <v>843</v>
      </c>
      <c r="C373" s="77">
        <v>1</v>
      </c>
      <c r="D373" s="77">
        <v>0</v>
      </c>
      <c r="E373" s="77"/>
      <c r="F373" s="77">
        <v>0</v>
      </c>
      <c r="G373" s="77"/>
      <c r="H373" s="77"/>
      <c r="I373" s="77"/>
      <c r="J373" s="77"/>
      <c r="K373" s="77"/>
      <c r="L373" s="131">
        <v>0.5</v>
      </c>
      <c r="M373" s="60">
        <v>0</v>
      </c>
      <c r="N373" s="60">
        <v>0</v>
      </c>
      <c r="O373" s="131">
        <v>0.5</v>
      </c>
      <c r="P373" s="60">
        <v>0</v>
      </c>
      <c r="Q373" s="60">
        <v>0</v>
      </c>
      <c r="R373" s="77"/>
      <c r="S373" s="60"/>
      <c r="T373" s="60"/>
      <c r="U373" s="77"/>
      <c r="V373" s="77"/>
      <c r="W373" s="77"/>
      <c r="X373" s="400"/>
      <c r="Y373" s="454"/>
      <c r="Z373" s="454"/>
      <c r="AA373" s="400"/>
      <c r="AB373" s="454"/>
      <c r="AC373" s="454"/>
      <c r="AD373" s="400"/>
      <c r="AE373" s="454"/>
      <c r="AF373" s="454"/>
      <c r="AG373" s="77"/>
      <c r="AH373" s="444">
        <v>0</v>
      </c>
    </row>
    <row r="374" spans="1:39" s="240" customFormat="1" ht="13.2" x14ac:dyDescent="0.25">
      <c r="A374" s="77">
        <v>16</v>
      </c>
      <c r="B374" s="87" t="s">
        <v>744</v>
      </c>
      <c r="C374" s="77">
        <v>1</v>
      </c>
      <c r="D374" s="77">
        <v>0</v>
      </c>
      <c r="E374" s="77"/>
      <c r="F374" s="77">
        <v>0</v>
      </c>
      <c r="G374" s="77"/>
      <c r="H374" s="77"/>
      <c r="I374" s="77"/>
      <c r="J374" s="77"/>
      <c r="K374" s="77"/>
      <c r="L374" s="131">
        <v>0.5</v>
      </c>
      <c r="M374" s="60">
        <v>0</v>
      </c>
      <c r="N374" s="60">
        <v>0</v>
      </c>
      <c r="O374" s="131">
        <v>0.5</v>
      </c>
      <c r="P374" s="60">
        <v>0</v>
      </c>
      <c r="Q374" s="60">
        <v>0</v>
      </c>
      <c r="R374" s="77"/>
      <c r="S374" s="60"/>
      <c r="T374" s="60"/>
      <c r="U374" s="77"/>
      <c r="V374" s="77"/>
      <c r="W374" s="77"/>
      <c r="X374" s="400"/>
      <c r="Y374" s="454"/>
      <c r="Z374" s="454"/>
      <c r="AA374" s="400"/>
      <c r="AB374" s="454"/>
      <c r="AC374" s="454"/>
      <c r="AD374" s="400"/>
      <c r="AE374" s="454"/>
      <c r="AF374" s="454"/>
      <c r="AG374" s="77"/>
      <c r="AH374" s="444">
        <v>0</v>
      </c>
    </row>
    <row r="375" spans="1:39" s="240" customFormat="1" ht="13.2" x14ac:dyDescent="0.25">
      <c r="A375" s="77">
        <v>17</v>
      </c>
      <c r="B375" s="87" t="s">
        <v>844</v>
      </c>
      <c r="C375" s="77">
        <v>18</v>
      </c>
      <c r="D375" s="77">
        <v>16</v>
      </c>
      <c r="E375" s="77">
        <v>3</v>
      </c>
      <c r="F375" s="77">
        <v>13</v>
      </c>
      <c r="G375" s="77"/>
      <c r="H375" s="77"/>
      <c r="I375" s="77">
        <v>5</v>
      </c>
      <c r="J375" s="77">
        <v>8</v>
      </c>
      <c r="K375" s="77"/>
      <c r="L375" s="131">
        <v>0.5</v>
      </c>
      <c r="M375" s="60">
        <v>6.5</v>
      </c>
      <c r="N375" s="60">
        <v>6.5</v>
      </c>
      <c r="O375" s="131">
        <v>0.5</v>
      </c>
      <c r="P375" s="60">
        <v>6.5</v>
      </c>
      <c r="Q375" s="60">
        <v>1.5</v>
      </c>
      <c r="R375" s="77"/>
      <c r="S375" s="60"/>
      <c r="T375" s="60"/>
      <c r="U375" s="77"/>
      <c r="V375" s="77"/>
      <c r="W375" s="77"/>
      <c r="X375" s="400"/>
      <c r="Y375" s="454"/>
      <c r="Z375" s="454"/>
      <c r="AA375" s="400">
        <v>2</v>
      </c>
      <c r="AB375" s="454"/>
      <c r="AC375" s="454">
        <v>2</v>
      </c>
      <c r="AD375" s="400"/>
      <c r="AE375" s="454"/>
      <c r="AF375" s="454"/>
      <c r="AG375" s="77"/>
      <c r="AH375" s="444">
        <v>2</v>
      </c>
    </row>
    <row r="376" spans="1:39" s="240" customFormat="1" ht="13.2" x14ac:dyDescent="0.25">
      <c r="A376" s="77">
        <v>18</v>
      </c>
      <c r="B376" s="87" t="s">
        <v>796</v>
      </c>
      <c r="C376" s="77">
        <v>4</v>
      </c>
      <c r="D376" s="77">
        <v>3</v>
      </c>
      <c r="E376" s="77">
        <v>1</v>
      </c>
      <c r="F376" s="77">
        <v>2</v>
      </c>
      <c r="G376" s="77"/>
      <c r="H376" s="77"/>
      <c r="I376" s="77">
        <v>2</v>
      </c>
      <c r="J376" s="77"/>
      <c r="K376" s="77"/>
      <c r="L376" s="131">
        <v>0.5</v>
      </c>
      <c r="M376" s="60">
        <v>1</v>
      </c>
      <c r="N376" s="60">
        <v>1</v>
      </c>
      <c r="O376" s="131">
        <v>0.5</v>
      </c>
      <c r="P376" s="60">
        <v>1</v>
      </c>
      <c r="Q376" s="60">
        <v>-1</v>
      </c>
      <c r="R376" s="77"/>
      <c r="S376" s="60"/>
      <c r="T376" s="60"/>
      <c r="U376" s="77"/>
      <c r="V376" s="77"/>
      <c r="W376" s="77"/>
      <c r="X376" s="400"/>
      <c r="Y376" s="454"/>
      <c r="Z376" s="454"/>
      <c r="AA376" s="400"/>
      <c r="AB376" s="454"/>
      <c r="AC376" s="454"/>
      <c r="AD376" s="400"/>
      <c r="AE376" s="454"/>
      <c r="AF376" s="454"/>
      <c r="AG376" s="77"/>
      <c r="AH376" s="444">
        <v>0</v>
      </c>
    </row>
    <row r="377" spans="1:39" s="240" customFormat="1" ht="13.2" x14ac:dyDescent="0.25">
      <c r="A377" s="77">
        <v>19</v>
      </c>
      <c r="B377" s="87" t="s">
        <v>731</v>
      </c>
      <c r="C377" s="77">
        <v>1</v>
      </c>
      <c r="D377" s="77">
        <v>0</v>
      </c>
      <c r="E377" s="77"/>
      <c r="F377" s="77">
        <v>0</v>
      </c>
      <c r="G377" s="77"/>
      <c r="H377" s="77"/>
      <c r="I377" s="77"/>
      <c r="J377" s="77"/>
      <c r="K377" s="77"/>
      <c r="L377" s="131">
        <v>0.5</v>
      </c>
      <c r="M377" s="60">
        <v>0</v>
      </c>
      <c r="N377" s="60">
        <v>0</v>
      </c>
      <c r="O377" s="131">
        <v>0.5</v>
      </c>
      <c r="P377" s="60">
        <v>0</v>
      </c>
      <c r="Q377" s="60">
        <v>0</v>
      </c>
      <c r="R377" s="77"/>
      <c r="S377" s="60"/>
      <c r="T377" s="60"/>
      <c r="U377" s="77"/>
      <c r="V377" s="77"/>
      <c r="W377" s="77"/>
      <c r="X377" s="400"/>
      <c r="Y377" s="454"/>
      <c r="Z377" s="454"/>
      <c r="AA377" s="400"/>
      <c r="AB377" s="454"/>
      <c r="AC377" s="454"/>
      <c r="AD377" s="400"/>
      <c r="AE377" s="454"/>
      <c r="AF377" s="454"/>
      <c r="AG377" s="77"/>
      <c r="AH377" s="444">
        <v>0</v>
      </c>
    </row>
    <row r="378" spans="1:39" s="240" customFormat="1" ht="13.2" x14ac:dyDescent="0.25">
      <c r="A378" s="77">
        <v>20</v>
      </c>
      <c r="B378" s="87" t="s">
        <v>815</v>
      </c>
      <c r="C378" s="77">
        <v>0</v>
      </c>
      <c r="D378" s="77">
        <v>1</v>
      </c>
      <c r="E378" s="77"/>
      <c r="F378" s="77">
        <v>1</v>
      </c>
      <c r="G378" s="77"/>
      <c r="H378" s="77"/>
      <c r="I378" s="77"/>
      <c r="J378" s="77"/>
      <c r="K378" s="77">
        <v>1</v>
      </c>
      <c r="L378" s="131">
        <v>0.5</v>
      </c>
      <c r="M378" s="60">
        <v>0.5</v>
      </c>
      <c r="N378" s="60">
        <v>0.5</v>
      </c>
      <c r="O378" s="131">
        <v>0.5</v>
      </c>
      <c r="P378" s="60">
        <v>0.5</v>
      </c>
      <c r="Q378" s="60">
        <v>0.5</v>
      </c>
      <c r="R378" s="77"/>
      <c r="S378" s="60"/>
      <c r="T378" s="60"/>
      <c r="U378" s="77"/>
      <c r="V378" s="77"/>
      <c r="W378" s="77"/>
      <c r="X378" s="400"/>
      <c r="Y378" s="454"/>
      <c r="Z378" s="454"/>
      <c r="AA378" s="400"/>
      <c r="AB378" s="454"/>
      <c r="AC378" s="454"/>
      <c r="AD378" s="400"/>
      <c r="AE378" s="454"/>
      <c r="AF378" s="454"/>
      <c r="AG378" s="77"/>
      <c r="AH378" s="444">
        <v>0</v>
      </c>
    </row>
    <row r="379" spans="1:39" s="138" customFormat="1" ht="54" customHeight="1" x14ac:dyDescent="0.25">
      <c r="A379" s="296">
        <v>10</v>
      </c>
      <c r="B379" s="746" t="s">
        <v>979</v>
      </c>
      <c r="C379" s="747"/>
      <c r="D379" s="747"/>
      <c r="E379" s="747"/>
      <c r="F379" s="747"/>
      <c r="G379" s="747"/>
      <c r="H379" s="747"/>
      <c r="I379" s="747"/>
      <c r="J379" s="747"/>
      <c r="K379" s="747"/>
      <c r="L379" s="747"/>
      <c r="M379" s="747"/>
      <c r="N379" s="747"/>
      <c r="O379" s="747"/>
      <c r="P379" s="747"/>
      <c r="Q379" s="747"/>
      <c r="R379" s="747"/>
      <c r="S379" s="747"/>
      <c r="T379" s="747"/>
      <c r="U379" s="747"/>
      <c r="V379" s="747"/>
      <c r="W379" s="747"/>
      <c r="X379" s="747"/>
      <c r="Y379" s="747"/>
      <c r="Z379" s="747"/>
      <c r="AA379" s="747"/>
      <c r="AB379" s="747"/>
      <c r="AC379" s="747"/>
      <c r="AD379" s="747"/>
      <c r="AE379" s="747"/>
      <c r="AF379" s="747"/>
      <c r="AG379" s="748"/>
      <c r="AH379" s="444">
        <v>0</v>
      </c>
    </row>
    <row r="380" spans="1:39" s="86" customFormat="1" ht="13.2" x14ac:dyDescent="0.25">
      <c r="A380" s="83"/>
      <c r="B380" s="84" t="s">
        <v>707</v>
      </c>
      <c r="C380" s="83">
        <v>208</v>
      </c>
      <c r="D380" s="68">
        <v>178</v>
      </c>
      <c r="E380" s="68">
        <v>43</v>
      </c>
      <c r="F380" s="68">
        <v>135</v>
      </c>
      <c r="G380" s="68">
        <v>0</v>
      </c>
      <c r="H380" s="68">
        <v>0</v>
      </c>
      <c r="I380" s="68">
        <v>43</v>
      </c>
      <c r="J380" s="68">
        <v>90</v>
      </c>
      <c r="K380" s="68">
        <v>2</v>
      </c>
      <c r="L380" s="68">
        <v>0</v>
      </c>
      <c r="M380" s="68">
        <v>2</v>
      </c>
      <c r="N380" s="68">
        <v>0</v>
      </c>
      <c r="O380" s="68">
        <v>0</v>
      </c>
      <c r="P380" s="68">
        <v>74</v>
      </c>
      <c r="Q380" s="68">
        <v>31</v>
      </c>
      <c r="R380" s="68">
        <v>0</v>
      </c>
      <c r="S380" s="68">
        <v>74</v>
      </c>
      <c r="T380" s="68">
        <v>-16</v>
      </c>
      <c r="U380" s="68">
        <v>0</v>
      </c>
      <c r="V380" s="68">
        <v>0</v>
      </c>
      <c r="W380" s="68">
        <v>0</v>
      </c>
      <c r="X380" s="391">
        <v>12</v>
      </c>
      <c r="Y380" s="450">
        <v>12</v>
      </c>
      <c r="Z380" s="450">
        <v>0</v>
      </c>
      <c r="AA380" s="391">
        <v>15</v>
      </c>
      <c r="AB380" s="450">
        <v>2</v>
      </c>
      <c r="AC380" s="450">
        <v>13</v>
      </c>
      <c r="AD380" s="391">
        <v>0</v>
      </c>
      <c r="AE380" s="450">
        <v>0</v>
      </c>
      <c r="AF380" s="450">
        <v>0</v>
      </c>
      <c r="AG380" s="85"/>
      <c r="AH380" s="444">
        <v>27</v>
      </c>
    </row>
    <row r="381" spans="1:39" s="89" customFormat="1" ht="13.2" x14ac:dyDescent="0.25">
      <c r="A381" s="77">
        <v>1</v>
      </c>
      <c r="B381" s="87" t="s">
        <v>367</v>
      </c>
      <c r="C381" s="77"/>
      <c r="D381" s="77">
        <v>36</v>
      </c>
      <c r="E381" s="77">
        <v>19</v>
      </c>
      <c r="F381" s="68">
        <v>17</v>
      </c>
      <c r="G381" s="60"/>
      <c r="H381" s="60"/>
      <c r="I381" s="60">
        <v>17</v>
      </c>
      <c r="J381" s="60"/>
      <c r="K381" s="60"/>
      <c r="L381" s="135"/>
      <c r="M381" s="133">
        <v>1</v>
      </c>
      <c r="N381" s="133"/>
      <c r="O381" s="135"/>
      <c r="P381" s="134">
        <v>18</v>
      </c>
      <c r="Q381" s="134">
        <v>1</v>
      </c>
      <c r="R381" s="135"/>
      <c r="S381" s="134"/>
      <c r="T381" s="134">
        <v>0</v>
      </c>
      <c r="U381" s="72"/>
      <c r="V381" s="60"/>
      <c r="W381" s="60"/>
      <c r="X381" s="393">
        <v>7</v>
      </c>
      <c r="Y381" s="452">
        <v>7</v>
      </c>
      <c r="Z381" s="452">
        <v>0</v>
      </c>
      <c r="AA381" s="393">
        <v>0</v>
      </c>
      <c r="AB381" s="452">
        <v>0</v>
      </c>
      <c r="AC381" s="452">
        <v>0</v>
      </c>
      <c r="AD381" s="393">
        <v>0</v>
      </c>
      <c r="AE381" s="452">
        <v>0</v>
      </c>
      <c r="AF381" s="452">
        <v>0</v>
      </c>
      <c r="AG381" s="92"/>
      <c r="AH381" s="444">
        <v>7</v>
      </c>
    </row>
    <row r="382" spans="1:39" s="89" customFormat="1" ht="13.2" x14ac:dyDescent="0.25">
      <c r="A382" s="77">
        <v>2</v>
      </c>
      <c r="B382" s="87" t="s">
        <v>752</v>
      </c>
      <c r="C382" s="77"/>
      <c r="D382" s="77">
        <v>3</v>
      </c>
      <c r="E382" s="77">
        <v>2</v>
      </c>
      <c r="F382" s="68">
        <v>1</v>
      </c>
      <c r="G382" s="60"/>
      <c r="H382" s="60"/>
      <c r="I382" s="60">
        <v>1</v>
      </c>
      <c r="J382" s="60"/>
      <c r="K382" s="60"/>
      <c r="L382" s="135"/>
      <c r="M382" s="133">
        <v>1</v>
      </c>
      <c r="N382" s="133"/>
      <c r="O382" s="135"/>
      <c r="P382" s="134">
        <v>1</v>
      </c>
      <c r="Q382" s="134">
        <v>0</v>
      </c>
      <c r="R382" s="135"/>
      <c r="S382" s="134"/>
      <c r="T382" s="134">
        <v>0</v>
      </c>
      <c r="U382" s="72"/>
      <c r="V382" s="60"/>
      <c r="W382" s="60"/>
      <c r="X382" s="393">
        <v>1</v>
      </c>
      <c r="Y382" s="452">
        <v>1</v>
      </c>
      <c r="Z382" s="452">
        <v>0</v>
      </c>
      <c r="AA382" s="393">
        <v>0</v>
      </c>
      <c r="AB382" s="452">
        <v>0</v>
      </c>
      <c r="AC382" s="452">
        <v>0</v>
      </c>
      <c r="AD382" s="393">
        <v>0</v>
      </c>
      <c r="AE382" s="452">
        <v>0</v>
      </c>
      <c r="AF382" s="452">
        <v>0</v>
      </c>
      <c r="AG382" s="92"/>
      <c r="AH382" s="444">
        <v>1</v>
      </c>
    </row>
    <row r="383" spans="1:39" s="89" customFormat="1" ht="13.2" x14ac:dyDescent="0.25">
      <c r="A383" s="77">
        <v>3</v>
      </c>
      <c r="B383" s="87" t="s">
        <v>140</v>
      </c>
      <c r="C383" s="77"/>
      <c r="D383" s="77">
        <v>14</v>
      </c>
      <c r="E383" s="77">
        <v>2</v>
      </c>
      <c r="F383" s="68">
        <v>12</v>
      </c>
      <c r="G383" s="60"/>
      <c r="H383" s="60"/>
      <c r="I383" s="60">
        <v>2</v>
      </c>
      <c r="J383" s="60">
        <v>10</v>
      </c>
      <c r="K383" s="60"/>
      <c r="L383" s="135"/>
      <c r="M383" s="133"/>
      <c r="N383" s="133"/>
      <c r="O383" s="135"/>
      <c r="P383" s="134">
        <v>7</v>
      </c>
      <c r="Q383" s="134">
        <v>5</v>
      </c>
      <c r="R383" s="135"/>
      <c r="S383" s="134">
        <v>7</v>
      </c>
      <c r="T383" s="134">
        <v>-3</v>
      </c>
      <c r="U383" s="72"/>
      <c r="V383" s="60"/>
      <c r="W383" s="60"/>
      <c r="X383" s="393">
        <v>1</v>
      </c>
      <c r="Y383" s="452">
        <v>1</v>
      </c>
      <c r="Z383" s="452">
        <v>0</v>
      </c>
      <c r="AA383" s="393">
        <v>4</v>
      </c>
      <c r="AB383" s="452">
        <v>1</v>
      </c>
      <c r="AC383" s="452">
        <v>3</v>
      </c>
      <c r="AD383" s="393">
        <v>0</v>
      </c>
      <c r="AE383" s="452">
        <v>0</v>
      </c>
      <c r="AF383" s="452">
        <v>0</v>
      </c>
      <c r="AG383" s="92"/>
      <c r="AH383" s="444">
        <v>5</v>
      </c>
    </row>
    <row r="384" spans="1:39" s="89" customFormat="1" ht="13.2" x14ac:dyDescent="0.25">
      <c r="A384" s="77">
        <v>4</v>
      </c>
      <c r="B384" s="87" t="s">
        <v>151</v>
      </c>
      <c r="C384" s="77"/>
      <c r="D384" s="77">
        <v>81</v>
      </c>
      <c r="E384" s="77">
        <v>9</v>
      </c>
      <c r="F384" s="68">
        <v>72</v>
      </c>
      <c r="G384" s="60"/>
      <c r="H384" s="60"/>
      <c r="I384" s="60">
        <v>10</v>
      </c>
      <c r="J384" s="60">
        <v>62</v>
      </c>
      <c r="K384" s="60"/>
      <c r="L384" s="135"/>
      <c r="M384" s="133"/>
      <c r="N384" s="133"/>
      <c r="O384" s="135"/>
      <c r="P384" s="134">
        <v>22</v>
      </c>
      <c r="Q384" s="134">
        <v>12</v>
      </c>
      <c r="R384" s="135"/>
      <c r="S384" s="134">
        <v>50</v>
      </c>
      <c r="T384" s="134">
        <v>-12</v>
      </c>
      <c r="U384" s="72"/>
      <c r="V384" s="60"/>
      <c r="W384" s="60"/>
      <c r="X384" s="393">
        <v>0</v>
      </c>
      <c r="Y384" s="452">
        <v>0</v>
      </c>
      <c r="Z384" s="452">
        <v>0</v>
      </c>
      <c r="AA384" s="393">
        <v>7</v>
      </c>
      <c r="AB384" s="452">
        <v>0</v>
      </c>
      <c r="AC384" s="452">
        <v>7</v>
      </c>
      <c r="AD384" s="393">
        <v>0</v>
      </c>
      <c r="AE384" s="452">
        <v>0</v>
      </c>
      <c r="AF384" s="452">
        <v>0</v>
      </c>
      <c r="AG384" s="92"/>
      <c r="AH384" s="444">
        <v>7</v>
      </c>
      <c r="AM384" s="89">
        <v>53</v>
      </c>
    </row>
    <row r="385" spans="1:34" s="89" customFormat="1" ht="13.2" x14ac:dyDescent="0.25">
      <c r="A385" s="77">
        <v>5</v>
      </c>
      <c r="B385" s="87" t="s">
        <v>790</v>
      </c>
      <c r="C385" s="77"/>
      <c r="D385" s="77">
        <v>13</v>
      </c>
      <c r="E385" s="77">
        <v>2</v>
      </c>
      <c r="F385" s="68">
        <v>11</v>
      </c>
      <c r="G385" s="60"/>
      <c r="H385" s="60"/>
      <c r="I385" s="60">
        <v>5</v>
      </c>
      <c r="J385" s="60">
        <v>6</v>
      </c>
      <c r="K385" s="60"/>
      <c r="L385" s="135"/>
      <c r="M385" s="133"/>
      <c r="N385" s="133"/>
      <c r="O385" s="135"/>
      <c r="P385" s="134">
        <v>5</v>
      </c>
      <c r="Q385" s="134">
        <v>0</v>
      </c>
      <c r="R385" s="135"/>
      <c r="S385" s="134">
        <v>6</v>
      </c>
      <c r="T385" s="134">
        <v>0</v>
      </c>
      <c r="U385" s="72"/>
      <c r="V385" s="60"/>
      <c r="W385" s="60"/>
      <c r="X385" s="393">
        <v>0</v>
      </c>
      <c r="Y385" s="452">
        <v>0</v>
      </c>
      <c r="Z385" s="452">
        <v>0</v>
      </c>
      <c r="AA385" s="393"/>
      <c r="AB385" s="452"/>
      <c r="AC385" s="452"/>
      <c r="AD385" s="393">
        <v>0</v>
      </c>
      <c r="AE385" s="452">
        <v>0</v>
      </c>
      <c r="AF385" s="452">
        <v>0</v>
      </c>
      <c r="AG385" s="92"/>
      <c r="AH385" s="444">
        <v>0</v>
      </c>
    </row>
    <row r="386" spans="1:34" s="89" customFormat="1" ht="13.2" x14ac:dyDescent="0.25">
      <c r="A386" s="77">
        <v>6</v>
      </c>
      <c r="B386" s="87" t="s">
        <v>786</v>
      </c>
      <c r="C386" s="77"/>
      <c r="D386" s="77">
        <v>14</v>
      </c>
      <c r="E386" s="77">
        <v>3</v>
      </c>
      <c r="F386" s="77">
        <v>11</v>
      </c>
      <c r="G386" s="77">
        <v>0</v>
      </c>
      <c r="H386" s="77">
        <v>0</v>
      </c>
      <c r="I386" s="77">
        <v>3</v>
      </c>
      <c r="J386" s="77">
        <v>7</v>
      </c>
      <c r="K386" s="77">
        <v>1</v>
      </c>
      <c r="L386" s="77">
        <v>0</v>
      </c>
      <c r="M386" s="77">
        <v>0</v>
      </c>
      <c r="N386" s="77">
        <v>0</v>
      </c>
      <c r="O386" s="77">
        <v>0</v>
      </c>
      <c r="P386" s="77">
        <v>5</v>
      </c>
      <c r="Q386" s="77">
        <v>2</v>
      </c>
      <c r="R386" s="77">
        <v>0</v>
      </c>
      <c r="S386" s="77">
        <v>8</v>
      </c>
      <c r="T386" s="77">
        <v>1</v>
      </c>
      <c r="U386" s="77">
        <v>0</v>
      </c>
      <c r="V386" s="77">
        <v>0</v>
      </c>
      <c r="W386" s="77">
        <v>0</v>
      </c>
      <c r="X386" s="77">
        <v>0</v>
      </c>
      <c r="Y386" s="77">
        <v>0</v>
      </c>
      <c r="Z386" s="77">
        <v>0</v>
      </c>
      <c r="AA386" s="77">
        <v>3</v>
      </c>
      <c r="AB386" s="77">
        <v>1</v>
      </c>
      <c r="AC386" s="77">
        <v>2</v>
      </c>
      <c r="AD386" s="77">
        <v>0</v>
      </c>
      <c r="AE386" s="77">
        <v>0</v>
      </c>
      <c r="AF386" s="77">
        <v>0</v>
      </c>
      <c r="AG386" s="92"/>
      <c r="AH386" s="444"/>
    </row>
    <row r="387" spans="1:34" s="89" customFormat="1" ht="26.4" x14ac:dyDescent="0.25">
      <c r="A387" s="77">
        <v>7</v>
      </c>
      <c r="B387" s="87" t="s">
        <v>846</v>
      </c>
      <c r="C387" s="77"/>
      <c r="D387" s="77">
        <v>1</v>
      </c>
      <c r="E387" s="77">
        <v>1</v>
      </c>
      <c r="F387" s="68">
        <v>0</v>
      </c>
      <c r="G387" s="60"/>
      <c r="H387" s="60"/>
      <c r="I387" s="60">
        <v>0</v>
      </c>
      <c r="J387" s="60">
        <v>0</v>
      </c>
      <c r="K387" s="60"/>
      <c r="L387" s="135"/>
      <c r="M387" s="133"/>
      <c r="N387" s="133"/>
      <c r="O387" s="135"/>
      <c r="P387" s="134"/>
      <c r="Q387" s="134">
        <v>0</v>
      </c>
      <c r="R387" s="135"/>
      <c r="S387" s="134"/>
      <c r="T387" s="134">
        <v>0</v>
      </c>
      <c r="U387" s="72"/>
      <c r="V387" s="60"/>
      <c r="W387" s="60"/>
      <c r="X387" s="393">
        <v>0</v>
      </c>
      <c r="Y387" s="452">
        <v>0</v>
      </c>
      <c r="Z387" s="452">
        <v>0</v>
      </c>
      <c r="AA387" s="393">
        <v>0</v>
      </c>
      <c r="AB387" s="452">
        <v>0</v>
      </c>
      <c r="AC387" s="452">
        <v>0</v>
      </c>
      <c r="AD387" s="393">
        <v>0</v>
      </c>
      <c r="AE387" s="452">
        <v>0</v>
      </c>
      <c r="AF387" s="452">
        <v>0</v>
      </c>
      <c r="AG387" s="92"/>
      <c r="AH387" s="444">
        <v>0</v>
      </c>
    </row>
    <row r="388" spans="1:34" s="89" customFormat="1" ht="13.2" x14ac:dyDescent="0.25">
      <c r="A388" s="77">
        <v>8</v>
      </c>
      <c r="B388" s="91" t="s">
        <v>725</v>
      </c>
      <c r="C388" s="92"/>
      <c r="D388" s="77">
        <v>6</v>
      </c>
      <c r="E388" s="77">
        <v>3</v>
      </c>
      <c r="F388" s="68">
        <v>3</v>
      </c>
      <c r="G388" s="90"/>
      <c r="H388" s="90"/>
      <c r="I388" s="77">
        <v>1</v>
      </c>
      <c r="J388" s="77">
        <v>2</v>
      </c>
      <c r="K388" s="77"/>
      <c r="L388" s="135"/>
      <c r="M388" s="133"/>
      <c r="N388" s="133"/>
      <c r="O388" s="135"/>
      <c r="P388" s="134">
        <v>3</v>
      </c>
      <c r="Q388" s="134">
        <v>2</v>
      </c>
      <c r="R388" s="135"/>
      <c r="S388" s="134">
        <v>1</v>
      </c>
      <c r="T388" s="134">
        <v>-1</v>
      </c>
      <c r="U388" s="72"/>
      <c r="V388" s="60"/>
      <c r="W388" s="60"/>
      <c r="X388" s="393">
        <v>2</v>
      </c>
      <c r="Y388" s="452">
        <v>2</v>
      </c>
      <c r="Z388" s="452">
        <v>0</v>
      </c>
      <c r="AA388" s="393">
        <v>1</v>
      </c>
      <c r="AB388" s="452">
        <v>0</v>
      </c>
      <c r="AC388" s="452">
        <v>1</v>
      </c>
      <c r="AD388" s="393">
        <v>0</v>
      </c>
      <c r="AE388" s="452">
        <v>0</v>
      </c>
      <c r="AF388" s="452">
        <v>0</v>
      </c>
      <c r="AG388" s="92"/>
      <c r="AH388" s="444">
        <v>3</v>
      </c>
    </row>
    <row r="389" spans="1:34" s="89" customFormat="1" ht="13.2" x14ac:dyDescent="0.25">
      <c r="A389" s="77">
        <v>10</v>
      </c>
      <c r="B389" s="91" t="s">
        <v>766</v>
      </c>
      <c r="C389" s="92"/>
      <c r="D389" s="77">
        <v>0</v>
      </c>
      <c r="E389" s="77">
        <v>0</v>
      </c>
      <c r="F389" s="68">
        <v>0</v>
      </c>
      <c r="G389" s="90"/>
      <c r="H389" s="90"/>
      <c r="I389" s="77"/>
      <c r="J389" s="77"/>
      <c r="K389" s="77"/>
      <c r="L389" s="60"/>
      <c r="M389" s="133"/>
      <c r="N389" s="133"/>
      <c r="O389" s="60"/>
      <c r="P389" s="134">
        <v>1</v>
      </c>
      <c r="Q389" s="134">
        <v>1</v>
      </c>
      <c r="R389" s="60"/>
      <c r="S389" s="134"/>
      <c r="T389" s="134">
        <v>0</v>
      </c>
      <c r="U389" s="60"/>
      <c r="V389" s="60"/>
      <c r="W389" s="60"/>
      <c r="X389" s="393">
        <v>0</v>
      </c>
      <c r="Y389" s="452">
        <v>0</v>
      </c>
      <c r="Z389" s="452">
        <v>0</v>
      </c>
      <c r="AA389" s="393">
        <v>0</v>
      </c>
      <c r="AB389" s="452">
        <v>0</v>
      </c>
      <c r="AC389" s="452">
        <v>0</v>
      </c>
      <c r="AD389" s="393">
        <v>0</v>
      </c>
      <c r="AE389" s="452">
        <v>0</v>
      </c>
      <c r="AF389" s="452">
        <v>0</v>
      </c>
      <c r="AG389" s="88"/>
      <c r="AH389" s="444">
        <v>0</v>
      </c>
    </row>
    <row r="390" spans="1:34" s="89" customFormat="1" ht="13.2" x14ac:dyDescent="0.25">
      <c r="A390" s="77">
        <v>11</v>
      </c>
      <c r="B390" s="91" t="s">
        <v>824</v>
      </c>
      <c r="C390" s="92"/>
      <c r="D390" s="77">
        <v>5</v>
      </c>
      <c r="E390" s="77">
        <v>2</v>
      </c>
      <c r="F390" s="68">
        <v>3</v>
      </c>
      <c r="G390" s="90"/>
      <c r="H390" s="90"/>
      <c r="I390" s="77">
        <v>2</v>
      </c>
      <c r="J390" s="77">
        <v>1</v>
      </c>
      <c r="K390" s="77"/>
      <c r="L390" s="60"/>
      <c r="M390" s="133"/>
      <c r="N390" s="133"/>
      <c r="O390" s="60"/>
      <c r="P390" s="134">
        <v>2</v>
      </c>
      <c r="Q390" s="134">
        <v>0</v>
      </c>
      <c r="R390" s="60"/>
      <c r="S390" s="134">
        <v>1</v>
      </c>
      <c r="T390" s="134">
        <v>0</v>
      </c>
      <c r="U390" s="60"/>
      <c r="V390" s="60"/>
      <c r="W390" s="60"/>
      <c r="X390" s="398">
        <v>1</v>
      </c>
      <c r="Y390" s="458">
        <v>1</v>
      </c>
      <c r="Z390" s="458">
        <v>0</v>
      </c>
      <c r="AA390" s="398">
        <v>0</v>
      </c>
      <c r="AB390" s="458">
        <v>0</v>
      </c>
      <c r="AC390" s="458">
        <v>0</v>
      </c>
      <c r="AD390" s="398">
        <v>0</v>
      </c>
      <c r="AE390" s="458">
        <v>0</v>
      </c>
      <c r="AF390" s="458">
        <v>0</v>
      </c>
      <c r="AG390" s="88"/>
      <c r="AH390" s="444">
        <v>1</v>
      </c>
    </row>
    <row r="391" spans="1:34" s="89" customFormat="1" ht="13.2" x14ac:dyDescent="0.25">
      <c r="A391" s="77">
        <v>12</v>
      </c>
      <c r="B391" s="91" t="s">
        <v>733</v>
      </c>
      <c r="C391" s="92"/>
      <c r="D391" s="77">
        <v>1</v>
      </c>
      <c r="E391" s="77">
        <v>0</v>
      </c>
      <c r="F391" s="68">
        <v>1</v>
      </c>
      <c r="G391" s="90"/>
      <c r="H391" s="90"/>
      <c r="I391" s="77">
        <v>1</v>
      </c>
      <c r="J391" s="77"/>
      <c r="K391" s="77"/>
      <c r="L391" s="60"/>
      <c r="M391" s="133"/>
      <c r="N391" s="133"/>
      <c r="O391" s="60"/>
      <c r="P391" s="134">
        <v>2</v>
      </c>
      <c r="Q391" s="134">
        <v>1</v>
      </c>
      <c r="R391" s="60"/>
      <c r="S391" s="134"/>
      <c r="T391" s="134">
        <v>0</v>
      </c>
      <c r="U391" s="60"/>
      <c r="V391" s="60"/>
      <c r="W391" s="60"/>
      <c r="X391" s="393">
        <v>0</v>
      </c>
      <c r="Y391" s="452">
        <v>0</v>
      </c>
      <c r="Z391" s="452">
        <v>0</v>
      </c>
      <c r="AA391" s="393">
        <v>0</v>
      </c>
      <c r="AB391" s="452">
        <v>0</v>
      </c>
      <c r="AC391" s="452">
        <v>0</v>
      </c>
      <c r="AD391" s="393">
        <v>0</v>
      </c>
      <c r="AE391" s="452">
        <v>0</v>
      </c>
      <c r="AF391" s="452">
        <v>0</v>
      </c>
      <c r="AG391" s="88"/>
      <c r="AH391" s="444">
        <v>0</v>
      </c>
    </row>
    <row r="392" spans="1:34" s="89" customFormat="1" ht="13.2" x14ac:dyDescent="0.25">
      <c r="A392" s="77">
        <v>13</v>
      </c>
      <c r="B392" s="91" t="s">
        <v>847</v>
      </c>
      <c r="C392" s="92"/>
      <c r="D392" s="77">
        <v>1</v>
      </c>
      <c r="E392" s="77">
        <v>0</v>
      </c>
      <c r="F392" s="68">
        <v>1</v>
      </c>
      <c r="G392" s="90"/>
      <c r="H392" s="90"/>
      <c r="I392" s="77"/>
      <c r="J392" s="77"/>
      <c r="K392" s="77">
        <v>1</v>
      </c>
      <c r="L392" s="60"/>
      <c r="M392" s="133"/>
      <c r="N392" s="133"/>
      <c r="O392" s="60"/>
      <c r="P392" s="134"/>
      <c r="Q392" s="134">
        <v>0</v>
      </c>
      <c r="R392" s="60"/>
      <c r="S392" s="134"/>
      <c r="T392" s="134">
        <v>0</v>
      </c>
      <c r="U392" s="60"/>
      <c r="V392" s="60"/>
      <c r="W392" s="60"/>
      <c r="X392" s="393">
        <v>0</v>
      </c>
      <c r="Y392" s="452">
        <v>0</v>
      </c>
      <c r="Z392" s="452">
        <v>0</v>
      </c>
      <c r="AA392" s="393">
        <v>0</v>
      </c>
      <c r="AB392" s="452">
        <v>0</v>
      </c>
      <c r="AC392" s="452">
        <v>0</v>
      </c>
      <c r="AD392" s="393">
        <v>0</v>
      </c>
      <c r="AE392" s="452">
        <v>0</v>
      </c>
      <c r="AF392" s="452">
        <v>0</v>
      </c>
      <c r="AG392" s="88"/>
      <c r="AH392" s="444">
        <v>0</v>
      </c>
    </row>
    <row r="393" spans="1:34" s="89" customFormat="1" ht="13.2" x14ac:dyDescent="0.25">
      <c r="A393" s="77">
        <v>14</v>
      </c>
      <c r="B393" s="91" t="s">
        <v>791</v>
      </c>
      <c r="C393" s="92"/>
      <c r="D393" s="77">
        <v>0</v>
      </c>
      <c r="E393" s="90"/>
      <c r="F393" s="68">
        <v>0</v>
      </c>
      <c r="G393" s="90"/>
      <c r="H393" s="90"/>
      <c r="I393" s="90"/>
      <c r="J393" s="90"/>
      <c r="K393" s="90"/>
      <c r="L393" s="88"/>
      <c r="M393" s="88"/>
      <c r="N393" s="88"/>
      <c r="O393" s="88"/>
      <c r="P393" s="77"/>
      <c r="Q393" s="134">
        <v>0</v>
      </c>
      <c r="R393" s="88"/>
      <c r="S393" s="88">
        <v>1</v>
      </c>
      <c r="T393" s="134">
        <v>1</v>
      </c>
      <c r="U393" s="88"/>
      <c r="V393" s="88"/>
      <c r="W393" s="88"/>
      <c r="X393" s="395"/>
      <c r="Y393" s="453"/>
      <c r="Z393" s="453"/>
      <c r="AA393" s="395"/>
      <c r="AB393" s="453"/>
      <c r="AC393" s="453"/>
      <c r="AD393" s="395"/>
      <c r="AE393" s="453"/>
      <c r="AF393" s="453"/>
      <c r="AG393" s="88"/>
      <c r="AH393" s="444">
        <v>0</v>
      </c>
    </row>
    <row r="394" spans="1:34" s="89" customFormat="1" ht="13.2" x14ac:dyDescent="0.25">
      <c r="A394" s="77">
        <v>15</v>
      </c>
      <c r="B394" s="91" t="s">
        <v>727</v>
      </c>
      <c r="C394" s="92"/>
      <c r="D394" s="77">
        <v>0</v>
      </c>
      <c r="E394" s="90"/>
      <c r="F394" s="68">
        <v>0</v>
      </c>
      <c r="G394" s="90"/>
      <c r="H394" s="90"/>
      <c r="I394" s="90"/>
      <c r="J394" s="90"/>
      <c r="K394" s="90"/>
      <c r="L394" s="88"/>
      <c r="M394" s="88"/>
      <c r="N394" s="88"/>
      <c r="O394" s="88"/>
      <c r="P394" s="77">
        <v>2</v>
      </c>
      <c r="Q394" s="134">
        <v>2</v>
      </c>
      <c r="R394" s="88"/>
      <c r="S394" s="88"/>
      <c r="T394" s="134">
        <v>0</v>
      </c>
      <c r="U394" s="88"/>
      <c r="V394" s="88"/>
      <c r="W394" s="88"/>
      <c r="X394" s="395"/>
      <c r="Y394" s="453"/>
      <c r="Z394" s="453"/>
      <c r="AA394" s="395"/>
      <c r="AB394" s="453"/>
      <c r="AC394" s="453"/>
      <c r="AD394" s="395"/>
      <c r="AE394" s="453"/>
      <c r="AF394" s="453"/>
      <c r="AG394" s="88"/>
      <c r="AH394" s="444">
        <v>0</v>
      </c>
    </row>
    <row r="395" spans="1:34" s="89" customFormat="1" ht="13.2" x14ac:dyDescent="0.25">
      <c r="A395" s="77">
        <v>16</v>
      </c>
      <c r="B395" s="91" t="s">
        <v>739</v>
      </c>
      <c r="C395" s="92"/>
      <c r="D395" s="77">
        <v>1</v>
      </c>
      <c r="E395" s="90"/>
      <c r="F395" s="68">
        <v>1</v>
      </c>
      <c r="G395" s="90"/>
      <c r="H395" s="90"/>
      <c r="I395" s="90">
        <v>1</v>
      </c>
      <c r="J395" s="90"/>
      <c r="K395" s="90"/>
      <c r="L395" s="88"/>
      <c r="M395" s="88"/>
      <c r="N395" s="88"/>
      <c r="O395" s="88"/>
      <c r="P395" s="77">
        <v>1</v>
      </c>
      <c r="Q395" s="134">
        <v>0</v>
      </c>
      <c r="R395" s="88"/>
      <c r="S395" s="88"/>
      <c r="T395" s="134">
        <v>0</v>
      </c>
      <c r="U395" s="88"/>
      <c r="V395" s="88"/>
      <c r="W395" s="88"/>
      <c r="X395" s="395"/>
      <c r="Y395" s="453"/>
      <c r="Z395" s="453"/>
      <c r="AA395" s="395"/>
      <c r="AB395" s="453"/>
      <c r="AC395" s="453"/>
      <c r="AD395" s="395"/>
      <c r="AE395" s="453"/>
      <c r="AF395" s="453"/>
      <c r="AG395" s="88"/>
      <c r="AH395" s="444">
        <v>0</v>
      </c>
    </row>
    <row r="396" spans="1:34" s="89" customFormat="1" ht="13.2" x14ac:dyDescent="0.25">
      <c r="A396" s="77">
        <v>17</v>
      </c>
      <c r="B396" s="91" t="s">
        <v>803</v>
      </c>
      <c r="C396" s="92"/>
      <c r="D396" s="77">
        <v>2</v>
      </c>
      <c r="E396" s="88"/>
      <c r="F396" s="68">
        <v>2</v>
      </c>
      <c r="G396" s="88"/>
      <c r="H396" s="88"/>
      <c r="I396" s="88"/>
      <c r="J396" s="88">
        <v>2</v>
      </c>
      <c r="K396" s="88"/>
      <c r="L396" s="88"/>
      <c r="M396" s="88"/>
      <c r="N396" s="88"/>
      <c r="O396" s="88"/>
      <c r="P396" s="77"/>
      <c r="Q396" s="134">
        <v>0</v>
      </c>
      <c r="R396" s="88"/>
      <c r="S396" s="88"/>
      <c r="T396" s="134">
        <v>-2</v>
      </c>
      <c r="U396" s="88"/>
      <c r="V396" s="88"/>
      <c r="W396" s="88"/>
      <c r="X396" s="395"/>
      <c r="Y396" s="453"/>
      <c r="Z396" s="453"/>
      <c r="AA396" s="395"/>
      <c r="AB396" s="453"/>
      <c r="AC396" s="453"/>
      <c r="AD396" s="395"/>
      <c r="AE396" s="453"/>
      <c r="AF396" s="453"/>
      <c r="AG396" s="88"/>
      <c r="AH396" s="444">
        <v>0</v>
      </c>
    </row>
    <row r="397" spans="1:34" s="89" customFormat="1" ht="13.2" x14ac:dyDescent="0.25">
      <c r="A397" s="77">
        <v>18</v>
      </c>
      <c r="B397" s="91" t="s">
        <v>726</v>
      </c>
      <c r="C397" s="92"/>
      <c r="D397" s="88"/>
      <c r="E397" s="88"/>
      <c r="F397" s="88"/>
      <c r="G397" s="88"/>
      <c r="H397" s="88"/>
      <c r="I397" s="88"/>
      <c r="J397" s="88"/>
      <c r="K397" s="88"/>
      <c r="L397" s="88"/>
      <c r="M397" s="88"/>
      <c r="N397" s="88"/>
      <c r="O397" s="88"/>
      <c r="P397" s="77">
        <v>5</v>
      </c>
      <c r="Q397" s="134">
        <v>5</v>
      </c>
      <c r="R397" s="88"/>
      <c r="S397" s="88"/>
      <c r="T397" s="134">
        <v>0</v>
      </c>
      <c r="U397" s="88"/>
      <c r="V397" s="88"/>
      <c r="W397" s="88"/>
      <c r="X397" s="395"/>
      <c r="Y397" s="453"/>
      <c r="Z397" s="453"/>
      <c r="AA397" s="395"/>
      <c r="AB397" s="453"/>
      <c r="AC397" s="453"/>
      <c r="AD397" s="395"/>
      <c r="AE397" s="453"/>
      <c r="AF397" s="453"/>
      <c r="AG397" s="88"/>
      <c r="AH397" s="444">
        <v>0</v>
      </c>
    </row>
    <row r="398" spans="1:34" s="239" customFormat="1" ht="36.6" customHeight="1" x14ac:dyDescent="0.25">
      <c r="A398" s="296">
        <v>11</v>
      </c>
      <c r="B398" s="746" t="s">
        <v>1023</v>
      </c>
      <c r="C398" s="749"/>
      <c r="D398" s="749"/>
      <c r="E398" s="749"/>
      <c r="F398" s="749"/>
      <c r="G398" s="749"/>
      <c r="H398" s="749"/>
      <c r="I398" s="749"/>
      <c r="J398" s="749"/>
      <c r="K398" s="749"/>
      <c r="L398" s="749"/>
      <c r="M398" s="749"/>
      <c r="N398" s="749"/>
      <c r="O398" s="749"/>
      <c r="P398" s="749"/>
      <c r="Q398" s="749"/>
      <c r="R398" s="749"/>
      <c r="S398" s="749"/>
      <c r="T398" s="749"/>
      <c r="U398" s="749"/>
      <c r="V398" s="749"/>
      <c r="W398" s="749"/>
      <c r="X398" s="749"/>
      <c r="Y398" s="749"/>
      <c r="Z398" s="749"/>
      <c r="AA398" s="749"/>
      <c r="AB398" s="749"/>
      <c r="AC398" s="749"/>
      <c r="AD398" s="749"/>
      <c r="AE398" s="749"/>
      <c r="AF398" s="749"/>
      <c r="AG398" s="750"/>
      <c r="AH398" s="444">
        <v>0</v>
      </c>
    </row>
    <row r="399" spans="1:34" s="313" customFormat="1" ht="13.2" x14ac:dyDescent="0.25">
      <c r="A399" s="83"/>
      <c r="B399" s="84" t="s">
        <v>707</v>
      </c>
      <c r="C399" s="83">
        <v>95</v>
      </c>
      <c r="D399" s="83">
        <v>85</v>
      </c>
      <c r="E399" s="83">
        <v>18</v>
      </c>
      <c r="F399" s="83">
        <v>67</v>
      </c>
      <c r="G399" s="83">
        <v>0</v>
      </c>
      <c r="H399" s="83">
        <v>2</v>
      </c>
      <c r="I399" s="83">
        <v>31</v>
      </c>
      <c r="J399" s="83">
        <v>33</v>
      </c>
      <c r="K399" s="83">
        <v>0</v>
      </c>
      <c r="L399" s="83">
        <v>0</v>
      </c>
      <c r="M399" s="83">
        <v>0</v>
      </c>
      <c r="N399" s="83">
        <v>0</v>
      </c>
      <c r="O399" s="83">
        <v>0</v>
      </c>
      <c r="P399" s="83">
        <v>4</v>
      </c>
      <c r="Q399" s="83">
        <v>10</v>
      </c>
      <c r="R399" s="83">
        <v>0</v>
      </c>
      <c r="S399" s="83">
        <v>0</v>
      </c>
      <c r="T399" s="83">
        <v>0</v>
      </c>
      <c r="U399" s="83">
        <v>0</v>
      </c>
      <c r="V399" s="83">
        <v>0</v>
      </c>
      <c r="W399" s="83">
        <v>0</v>
      </c>
      <c r="X399" s="392">
        <v>0</v>
      </c>
      <c r="Y399" s="451">
        <v>0</v>
      </c>
      <c r="Z399" s="451">
        <v>0</v>
      </c>
      <c r="AA399" s="392">
        <v>4</v>
      </c>
      <c r="AB399" s="451">
        <v>2</v>
      </c>
      <c r="AC399" s="451">
        <v>2</v>
      </c>
      <c r="AD399" s="392">
        <v>1</v>
      </c>
      <c r="AE399" s="451">
        <v>0</v>
      </c>
      <c r="AF399" s="451">
        <v>1</v>
      </c>
      <c r="AG399" s="83">
        <v>0</v>
      </c>
      <c r="AH399" s="444">
        <v>5</v>
      </c>
    </row>
    <row r="400" spans="1:34" s="242" customFormat="1" ht="13.2" x14ac:dyDescent="0.25">
      <c r="A400" s="70">
        <v>1</v>
      </c>
      <c r="B400" s="100" t="s">
        <v>746</v>
      </c>
      <c r="C400" s="117"/>
      <c r="D400" s="73">
        <v>20</v>
      </c>
      <c r="E400" s="73">
        <v>7</v>
      </c>
      <c r="F400" s="59">
        <v>13</v>
      </c>
      <c r="G400" s="73"/>
      <c r="H400" s="117">
        <v>2</v>
      </c>
      <c r="I400" s="73">
        <v>11</v>
      </c>
      <c r="J400" s="73"/>
      <c r="K400" s="73"/>
      <c r="L400" s="73"/>
      <c r="M400" s="60"/>
      <c r="N400" s="60"/>
      <c r="O400" s="73"/>
      <c r="P400" s="73"/>
      <c r="Q400" s="88"/>
      <c r="R400" s="73"/>
      <c r="S400" s="73"/>
      <c r="T400" s="88"/>
      <c r="U400" s="88"/>
      <c r="V400" s="88"/>
      <c r="W400" s="88"/>
      <c r="X400" s="395"/>
      <c r="Y400" s="453"/>
      <c r="Z400" s="453"/>
      <c r="AA400" s="395"/>
      <c r="AB400" s="453"/>
      <c r="AC400" s="453"/>
      <c r="AD400" s="395"/>
      <c r="AE400" s="453"/>
      <c r="AF400" s="453"/>
      <c r="AG400" s="73"/>
      <c r="AH400" s="444">
        <v>0</v>
      </c>
    </row>
    <row r="401" spans="1:34" s="226" customFormat="1" ht="13.2" x14ac:dyDescent="0.25">
      <c r="A401" s="70">
        <v>2</v>
      </c>
      <c r="B401" s="100" t="s">
        <v>836</v>
      </c>
      <c r="C401" s="117">
        <v>3</v>
      </c>
      <c r="D401" s="73">
        <v>3</v>
      </c>
      <c r="E401" s="73">
        <v>0</v>
      </c>
      <c r="F401" s="59">
        <v>3</v>
      </c>
      <c r="G401" s="73"/>
      <c r="H401" s="73"/>
      <c r="I401" s="73">
        <v>3</v>
      </c>
      <c r="J401" s="73"/>
      <c r="K401" s="73"/>
      <c r="L401" s="73"/>
      <c r="M401" s="60"/>
      <c r="N401" s="60"/>
      <c r="O401" s="73"/>
      <c r="P401" s="73"/>
      <c r="Q401" s="88"/>
      <c r="R401" s="73"/>
      <c r="S401" s="73"/>
      <c r="T401" s="88"/>
      <c r="U401" s="88"/>
      <c r="V401" s="88"/>
      <c r="W401" s="88"/>
      <c r="X401" s="395"/>
      <c r="Y401" s="453"/>
      <c r="Z401" s="453"/>
      <c r="AA401" s="395"/>
      <c r="AB401" s="453"/>
      <c r="AC401" s="453"/>
      <c r="AD401" s="395"/>
      <c r="AE401" s="453"/>
      <c r="AF401" s="453"/>
      <c r="AG401" s="73"/>
      <c r="AH401" s="444">
        <v>0</v>
      </c>
    </row>
    <row r="402" spans="1:34" s="226" customFormat="1" ht="13.2" x14ac:dyDescent="0.25">
      <c r="A402" s="70">
        <v>3</v>
      </c>
      <c r="B402" s="100" t="s">
        <v>140</v>
      </c>
      <c r="C402" s="117">
        <v>8</v>
      </c>
      <c r="D402" s="73">
        <v>7</v>
      </c>
      <c r="E402" s="73">
        <v>1</v>
      </c>
      <c r="F402" s="59">
        <v>6</v>
      </c>
      <c r="G402" s="73"/>
      <c r="H402" s="73"/>
      <c r="I402" s="73">
        <v>2</v>
      </c>
      <c r="J402" s="73">
        <v>4</v>
      </c>
      <c r="K402" s="73"/>
      <c r="L402" s="73"/>
      <c r="M402" s="60"/>
      <c r="N402" s="60"/>
      <c r="O402" s="73"/>
      <c r="P402" s="73">
        <v>1</v>
      </c>
      <c r="Q402" s="88">
        <v>1</v>
      </c>
      <c r="R402" s="73"/>
      <c r="S402" s="73"/>
      <c r="T402" s="88"/>
      <c r="U402" s="88"/>
      <c r="V402" s="88"/>
      <c r="W402" s="88"/>
      <c r="X402" s="395"/>
      <c r="Y402" s="453"/>
      <c r="Z402" s="453"/>
      <c r="AA402" s="395">
        <v>1</v>
      </c>
      <c r="AB402" s="453">
        <v>0</v>
      </c>
      <c r="AC402" s="453">
        <v>1</v>
      </c>
      <c r="AD402" s="395"/>
      <c r="AE402" s="453"/>
      <c r="AF402" s="453"/>
      <c r="AG402" s="73"/>
      <c r="AH402" s="444">
        <v>1</v>
      </c>
    </row>
    <row r="403" spans="1:34" s="226" customFormat="1" ht="13.2" x14ac:dyDescent="0.25">
      <c r="A403" s="70">
        <v>4</v>
      </c>
      <c r="B403" s="100" t="s">
        <v>151</v>
      </c>
      <c r="C403" s="117">
        <v>38</v>
      </c>
      <c r="D403" s="73">
        <v>27</v>
      </c>
      <c r="E403" s="73">
        <v>7</v>
      </c>
      <c r="F403" s="59">
        <v>20</v>
      </c>
      <c r="G403" s="73"/>
      <c r="H403" s="73"/>
      <c r="I403" s="73">
        <v>3</v>
      </c>
      <c r="J403" s="73">
        <v>17</v>
      </c>
      <c r="K403" s="73"/>
      <c r="L403" s="73"/>
      <c r="M403" s="60"/>
      <c r="N403" s="60"/>
      <c r="O403" s="73"/>
      <c r="P403" s="73">
        <v>2</v>
      </c>
      <c r="Q403" s="88">
        <v>7</v>
      </c>
      <c r="R403" s="73"/>
      <c r="S403" s="73"/>
      <c r="T403" s="88"/>
      <c r="U403" s="88"/>
      <c r="V403" s="88"/>
      <c r="W403" s="88"/>
      <c r="X403" s="395"/>
      <c r="Y403" s="453"/>
      <c r="Z403" s="453"/>
      <c r="AA403" s="395">
        <v>2</v>
      </c>
      <c r="AB403" s="453">
        <v>2</v>
      </c>
      <c r="AC403" s="453">
        <v>0</v>
      </c>
      <c r="AD403" s="395"/>
      <c r="AE403" s="453"/>
      <c r="AF403" s="453"/>
      <c r="AG403" s="73"/>
      <c r="AH403" s="444">
        <v>2</v>
      </c>
    </row>
    <row r="404" spans="1:34" s="226" customFormat="1" ht="13.2" x14ac:dyDescent="0.25">
      <c r="A404" s="70">
        <v>5</v>
      </c>
      <c r="B404" s="100" t="s">
        <v>848</v>
      </c>
      <c r="C404" s="117">
        <v>5</v>
      </c>
      <c r="D404" s="73">
        <v>2</v>
      </c>
      <c r="E404" s="73">
        <v>0</v>
      </c>
      <c r="F404" s="59">
        <v>2</v>
      </c>
      <c r="G404" s="73"/>
      <c r="H404" s="73"/>
      <c r="I404" s="73"/>
      <c r="J404" s="73">
        <v>2</v>
      </c>
      <c r="K404" s="73"/>
      <c r="L404" s="73"/>
      <c r="M404" s="60"/>
      <c r="N404" s="60"/>
      <c r="O404" s="73"/>
      <c r="P404" s="73"/>
      <c r="Q404" s="88"/>
      <c r="R404" s="73"/>
      <c r="S404" s="73"/>
      <c r="T404" s="88"/>
      <c r="U404" s="88"/>
      <c r="V404" s="88"/>
      <c r="W404" s="88"/>
      <c r="X404" s="395"/>
      <c r="Y404" s="453"/>
      <c r="Z404" s="453"/>
      <c r="AA404" s="395"/>
      <c r="AB404" s="453"/>
      <c r="AC404" s="453"/>
      <c r="AD404" s="395"/>
      <c r="AE404" s="453"/>
      <c r="AF404" s="453"/>
      <c r="AG404" s="73"/>
      <c r="AH404" s="444">
        <v>0</v>
      </c>
    </row>
    <row r="405" spans="1:34" s="226" customFormat="1" ht="13.2" x14ac:dyDescent="0.25">
      <c r="A405" s="70">
        <v>6</v>
      </c>
      <c r="B405" s="100" t="s">
        <v>803</v>
      </c>
      <c r="C405" s="117">
        <v>8</v>
      </c>
      <c r="D405" s="73">
        <v>8</v>
      </c>
      <c r="E405" s="73">
        <v>0</v>
      </c>
      <c r="F405" s="59">
        <v>8</v>
      </c>
      <c r="G405" s="73"/>
      <c r="H405" s="73"/>
      <c r="I405" s="73"/>
      <c r="J405" s="73">
        <v>7</v>
      </c>
      <c r="K405" s="73"/>
      <c r="L405" s="73"/>
      <c r="M405" s="60"/>
      <c r="N405" s="60"/>
      <c r="O405" s="73"/>
      <c r="P405" s="73"/>
      <c r="Q405" s="88"/>
      <c r="R405" s="73"/>
      <c r="S405" s="73"/>
      <c r="T405" s="88"/>
      <c r="U405" s="88"/>
      <c r="V405" s="88"/>
      <c r="W405" s="88"/>
      <c r="X405" s="395"/>
      <c r="Y405" s="453"/>
      <c r="Z405" s="453"/>
      <c r="AA405" s="395"/>
      <c r="AB405" s="453"/>
      <c r="AC405" s="453"/>
      <c r="AD405" s="395"/>
      <c r="AE405" s="453"/>
      <c r="AF405" s="453"/>
      <c r="AG405" s="73"/>
      <c r="AH405" s="444">
        <v>0</v>
      </c>
    </row>
    <row r="406" spans="1:34" s="226" customFormat="1" ht="13.2" x14ac:dyDescent="0.25">
      <c r="A406" s="70">
        <v>7</v>
      </c>
      <c r="B406" s="100" t="s">
        <v>749</v>
      </c>
      <c r="C406" s="117">
        <v>6</v>
      </c>
      <c r="D406" s="73">
        <v>2</v>
      </c>
      <c r="E406" s="73">
        <v>0</v>
      </c>
      <c r="F406" s="59">
        <v>2</v>
      </c>
      <c r="G406" s="73"/>
      <c r="H406" s="73"/>
      <c r="I406" s="73">
        <v>1</v>
      </c>
      <c r="J406" s="73">
        <v>1</v>
      </c>
      <c r="K406" s="73"/>
      <c r="L406" s="73"/>
      <c r="M406" s="60"/>
      <c r="N406" s="60"/>
      <c r="O406" s="73"/>
      <c r="P406" s="73">
        <v>1</v>
      </c>
      <c r="Q406" s="88">
        <v>2</v>
      </c>
      <c r="R406" s="73"/>
      <c r="S406" s="73"/>
      <c r="T406" s="88"/>
      <c r="U406" s="88"/>
      <c r="V406" s="88"/>
      <c r="W406" s="88"/>
      <c r="X406" s="395"/>
      <c r="Y406" s="453"/>
      <c r="Z406" s="453"/>
      <c r="AA406" s="395">
        <v>1</v>
      </c>
      <c r="AB406" s="453">
        <v>0</v>
      </c>
      <c r="AC406" s="453">
        <v>1</v>
      </c>
      <c r="AD406" s="395"/>
      <c r="AE406" s="453"/>
      <c r="AF406" s="453"/>
      <c r="AG406" s="73"/>
      <c r="AH406" s="444">
        <v>1</v>
      </c>
    </row>
    <row r="407" spans="1:34" s="226" customFormat="1" ht="13.2" x14ac:dyDescent="0.25">
      <c r="A407" s="70">
        <v>8</v>
      </c>
      <c r="B407" s="100" t="s">
        <v>849</v>
      </c>
      <c r="C407" s="117">
        <v>1</v>
      </c>
      <c r="D407" s="73">
        <v>1</v>
      </c>
      <c r="E407" s="73">
        <v>0</v>
      </c>
      <c r="F407" s="59">
        <v>1</v>
      </c>
      <c r="G407" s="73"/>
      <c r="H407" s="73"/>
      <c r="I407" s="73">
        <v>1</v>
      </c>
      <c r="J407" s="73"/>
      <c r="K407" s="73"/>
      <c r="L407" s="73"/>
      <c r="M407" s="60"/>
      <c r="N407" s="60"/>
      <c r="O407" s="73"/>
      <c r="P407" s="73"/>
      <c r="Q407" s="88"/>
      <c r="R407" s="73"/>
      <c r="S407" s="73"/>
      <c r="T407" s="88"/>
      <c r="U407" s="88"/>
      <c r="V407" s="88"/>
      <c r="W407" s="88"/>
      <c r="X407" s="395"/>
      <c r="Y407" s="453"/>
      <c r="Z407" s="453"/>
      <c r="AA407" s="395"/>
      <c r="AB407" s="453"/>
      <c r="AC407" s="453"/>
      <c r="AD407" s="395"/>
      <c r="AE407" s="453"/>
      <c r="AF407" s="453"/>
      <c r="AG407" s="73"/>
      <c r="AH407" s="444">
        <v>0</v>
      </c>
    </row>
    <row r="408" spans="1:34" s="226" customFormat="1" ht="13.2" x14ac:dyDescent="0.25">
      <c r="A408" s="70">
        <v>9</v>
      </c>
      <c r="B408" s="100" t="s">
        <v>725</v>
      </c>
      <c r="C408" s="117">
        <v>8</v>
      </c>
      <c r="D408" s="73">
        <v>7</v>
      </c>
      <c r="E408" s="73">
        <v>1</v>
      </c>
      <c r="F408" s="59">
        <v>6</v>
      </c>
      <c r="G408" s="73"/>
      <c r="H408" s="73"/>
      <c r="I408" s="73">
        <v>5</v>
      </c>
      <c r="J408" s="73">
        <v>1</v>
      </c>
      <c r="K408" s="73"/>
      <c r="L408" s="73"/>
      <c r="M408" s="60"/>
      <c r="N408" s="60"/>
      <c r="O408" s="73"/>
      <c r="P408" s="73"/>
      <c r="Q408" s="88"/>
      <c r="R408" s="73"/>
      <c r="S408" s="73"/>
      <c r="T408" s="88"/>
      <c r="U408" s="88"/>
      <c r="V408" s="88"/>
      <c r="W408" s="88"/>
      <c r="X408" s="395"/>
      <c r="Y408" s="453"/>
      <c r="Z408" s="453"/>
      <c r="AA408" s="395"/>
      <c r="AB408" s="453"/>
      <c r="AC408" s="453"/>
      <c r="AD408" s="395"/>
      <c r="AE408" s="453"/>
      <c r="AF408" s="453"/>
      <c r="AG408" s="73"/>
      <c r="AH408" s="444">
        <v>0</v>
      </c>
    </row>
    <row r="409" spans="1:34" s="226" customFormat="1" ht="13.2" x14ac:dyDescent="0.25">
      <c r="A409" s="70">
        <v>10</v>
      </c>
      <c r="B409" s="100" t="s">
        <v>766</v>
      </c>
      <c r="C409" s="117">
        <v>1</v>
      </c>
      <c r="D409" s="73">
        <v>1</v>
      </c>
      <c r="E409" s="73">
        <v>0</v>
      </c>
      <c r="F409" s="59">
        <v>1</v>
      </c>
      <c r="G409" s="73"/>
      <c r="H409" s="73"/>
      <c r="I409" s="73">
        <v>1</v>
      </c>
      <c r="J409" s="73"/>
      <c r="K409" s="73"/>
      <c r="L409" s="73"/>
      <c r="M409" s="60"/>
      <c r="N409" s="60"/>
      <c r="O409" s="73"/>
      <c r="P409" s="73"/>
      <c r="Q409" s="88"/>
      <c r="R409" s="73"/>
      <c r="S409" s="73"/>
      <c r="T409" s="88"/>
      <c r="U409" s="88"/>
      <c r="V409" s="88"/>
      <c r="W409" s="88"/>
      <c r="X409" s="395"/>
      <c r="Y409" s="453"/>
      <c r="Z409" s="453"/>
      <c r="AA409" s="395"/>
      <c r="AB409" s="453"/>
      <c r="AC409" s="453"/>
      <c r="AD409" s="395"/>
      <c r="AE409" s="453"/>
      <c r="AF409" s="453"/>
      <c r="AG409" s="73"/>
      <c r="AH409" s="444">
        <v>0</v>
      </c>
    </row>
    <row r="410" spans="1:34" s="226" customFormat="1" ht="13.2" x14ac:dyDescent="0.25">
      <c r="A410" s="70">
        <v>11</v>
      </c>
      <c r="B410" s="100" t="s">
        <v>850</v>
      </c>
      <c r="C410" s="117">
        <v>2</v>
      </c>
      <c r="D410" s="73">
        <v>1</v>
      </c>
      <c r="E410" s="73">
        <v>0</v>
      </c>
      <c r="F410" s="59">
        <v>1</v>
      </c>
      <c r="G410" s="73"/>
      <c r="H410" s="73"/>
      <c r="I410" s="73">
        <v>1</v>
      </c>
      <c r="J410" s="73"/>
      <c r="K410" s="73"/>
      <c r="L410" s="73"/>
      <c r="M410" s="60"/>
      <c r="N410" s="60"/>
      <c r="O410" s="73"/>
      <c r="P410" s="73"/>
      <c r="Q410" s="88"/>
      <c r="R410" s="73"/>
      <c r="S410" s="73"/>
      <c r="T410" s="88"/>
      <c r="U410" s="88"/>
      <c r="V410" s="88"/>
      <c r="W410" s="88"/>
      <c r="X410" s="395"/>
      <c r="Y410" s="453"/>
      <c r="Z410" s="453"/>
      <c r="AA410" s="395"/>
      <c r="AB410" s="453"/>
      <c r="AC410" s="453"/>
      <c r="AD410" s="395"/>
      <c r="AE410" s="453"/>
      <c r="AF410" s="453"/>
      <c r="AG410" s="73"/>
      <c r="AH410" s="444">
        <v>0</v>
      </c>
    </row>
    <row r="411" spans="1:34" s="226" customFormat="1" ht="13.2" x14ac:dyDescent="0.25">
      <c r="A411" s="70">
        <v>12</v>
      </c>
      <c r="B411" s="100" t="s">
        <v>802</v>
      </c>
      <c r="C411" s="117">
        <v>7</v>
      </c>
      <c r="D411" s="73">
        <v>4</v>
      </c>
      <c r="E411" s="73">
        <v>1</v>
      </c>
      <c r="F411" s="59">
        <v>3</v>
      </c>
      <c r="G411" s="73"/>
      <c r="H411" s="73"/>
      <c r="I411" s="73">
        <v>2</v>
      </c>
      <c r="J411" s="73">
        <v>1</v>
      </c>
      <c r="K411" s="73"/>
      <c r="L411" s="73"/>
      <c r="M411" s="60"/>
      <c r="N411" s="60"/>
      <c r="O411" s="73"/>
      <c r="P411" s="73"/>
      <c r="Q411" s="88"/>
      <c r="R411" s="73"/>
      <c r="S411" s="73"/>
      <c r="T411" s="88"/>
      <c r="U411" s="88"/>
      <c r="V411" s="88"/>
      <c r="W411" s="88"/>
      <c r="X411" s="395"/>
      <c r="Y411" s="453"/>
      <c r="Z411" s="453"/>
      <c r="AA411" s="395"/>
      <c r="AB411" s="453"/>
      <c r="AC411" s="453"/>
      <c r="AD411" s="395"/>
      <c r="AE411" s="453"/>
      <c r="AF411" s="453"/>
      <c r="AG411" s="73"/>
      <c r="AH411" s="444">
        <v>0</v>
      </c>
    </row>
    <row r="412" spans="1:34" s="226" customFormat="1" ht="26.4" x14ac:dyDescent="0.25">
      <c r="A412" s="70">
        <v>13</v>
      </c>
      <c r="B412" s="100" t="s">
        <v>851</v>
      </c>
      <c r="C412" s="117">
        <v>2</v>
      </c>
      <c r="D412" s="73">
        <v>0</v>
      </c>
      <c r="E412" s="73">
        <v>0</v>
      </c>
      <c r="F412" s="59">
        <v>0</v>
      </c>
      <c r="G412" s="73"/>
      <c r="H412" s="73"/>
      <c r="I412" s="73">
        <v>0</v>
      </c>
      <c r="J412" s="73"/>
      <c r="K412" s="73"/>
      <c r="L412" s="73"/>
      <c r="M412" s="60"/>
      <c r="N412" s="60"/>
      <c r="O412" s="73"/>
      <c r="P412" s="73"/>
      <c r="Q412" s="88"/>
      <c r="R412" s="73"/>
      <c r="S412" s="73"/>
      <c r="T412" s="88"/>
      <c r="U412" s="88"/>
      <c r="V412" s="88"/>
      <c r="W412" s="88"/>
      <c r="X412" s="395"/>
      <c r="Y412" s="453"/>
      <c r="Z412" s="453"/>
      <c r="AA412" s="395"/>
      <c r="AB412" s="453"/>
      <c r="AC412" s="453"/>
      <c r="AD412" s="395"/>
      <c r="AE412" s="453"/>
      <c r="AF412" s="453"/>
      <c r="AG412" s="73"/>
      <c r="AH412" s="444">
        <v>0</v>
      </c>
    </row>
    <row r="413" spans="1:34" s="226" customFormat="1" ht="13.2" x14ac:dyDescent="0.25">
      <c r="A413" s="70">
        <v>14</v>
      </c>
      <c r="B413" s="100" t="s">
        <v>43</v>
      </c>
      <c r="C413" s="117">
        <v>1</v>
      </c>
      <c r="D413" s="73">
        <v>0</v>
      </c>
      <c r="E413" s="73">
        <v>0</v>
      </c>
      <c r="F413" s="59">
        <v>0</v>
      </c>
      <c r="G413" s="73"/>
      <c r="H413" s="73"/>
      <c r="I413" s="73">
        <v>0</v>
      </c>
      <c r="J413" s="73">
        <v>0</v>
      </c>
      <c r="K413" s="73"/>
      <c r="L413" s="73"/>
      <c r="M413" s="60"/>
      <c r="N413" s="60"/>
      <c r="O413" s="73"/>
      <c r="P413" s="73"/>
      <c r="Q413" s="88"/>
      <c r="R413" s="73"/>
      <c r="S413" s="73"/>
      <c r="T413" s="88"/>
      <c r="U413" s="88"/>
      <c r="V413" s="88"/>
      <c r="W413" s="88"/>
      <c r="X413" s="395"/>
      <c r="Y413" s="453"/>
      <c r="Z413" s="453"/>
      <c r="AA413" s="395"/>
      <c r="AB413" s="453"/>
      <c r="AC413" s="453"/>
      <c r="AD413" s="395">
        <v>1</v>
      </c>
      <c r="AE413" s="453">
        <v>0</v>
      </c>
      <c r="AF413" s="453">
        <v>1</v>
      </c>
      <c r="AG413" s="73"/>
      <c r="AH413" s="444">
        <v>1</v>
      </c>
    </row>
    <row r="414" spans="1:34" s="226" customFormat="1" ht="13.2" x14ac:dyDescent="0.25">
      <c r="A414" s="70">
        <v>15</v>
      </c>
      <c r="B414" s="100" t="s">
        <v>726</v>
      </c>
      <c r="C414" s="117">
        <v>5</v>
      </c>
      <c r="D414" s="73">
        <v>2</v>
      </c>
      <c r="E414" s="73">
        <v>1</v>
      </c>
      <c r="F414" s="59">
        <v>1</v>
      </c>
      <c r="G414" s="73"/>
      <c r="H414" s="73"/>
      <c r="I414" s="73">
        <v>1</v>
      </c>
      <c r="J414" s="73"/>
      <c r="K414" s="73"/>
      <c r="L414" s="73"/>
      <c r="M414" s="60"/>
      <c r="N414" s="60"/>
      <c r="O414" s="73"/>
      <c r="P414" s="73"/>
      <c r="Q414" s="88"/>
      <c r="R414" s="73"/>
      <c r="S414" s="73"/>
      <c r="T414" s="88"/>
      <c r="U414" s="88"/>
      <c r="V414" s="88"/>
      <c r="W414" s="88"/>
      <c r="X414" s="395"/>
      <c r="Y414" s="453"/>
      <c r="Z414" s="453"/>
      <c r="AA414" s="395"/>
      <c r="AB414" s="453"/>
      <c r="AC414" s="453"/>
      <c r="AD414" s="395"/>
      <c r="AE414" s="453"/>
      <c r="AF414" s="453"/>
      <c r="AG414" s="73"/>
      <c r="AH414" s="444">
        <v>0</v>
      </c>
    </row>
    <row r="415" spans="1:34" s="315" customFormat="1" ht="59.4" customHeight="1" x14ac:dyDescent="0.25">
      <c r="A415" s="155">
        <v>12</v>
      </c>
      <c r="B415" s="738" t="s">
        <v>980</v>
      </c>
      <c r="C415" s="739"/>
      <c r="D415" s="739"/>
      <c r="E415" s="739"/>
      <c r="F415" s="739"/>
      <c r="G415" s="739"/>
      <c r="H415" s="739"/>
      <c r="I415" s="739"/>
      <c r="J415" s="739"/>
      <c r="K415" s="739"/>
      <c r="L415" s="739"/>
      <c r="M415" s="739"/>
      <c r="N415" s="739"/>
      <c r="O415" s="739"/>
      <c r="P415" s="739"/>
      <c r="Q415" s="739"/>
      <c r="R415" s="739"/>
      <c r="S415" s="739"/>
      <c r="T415" s="739"/>
      <c r="U415" s="739"/>
      <c r="V415" s="739"/>
      <c r="W415" s="739"/>
      <c r="X415" s="739"/>
      <c r="Y415" s="739"/>
      <c r="Z415" s="739"/>
      <c r="AA415" s="739"/>
      <c r="AB415" s="739"/>
      <c r="AC415" s="739"/>
      <c r="AD415" s="739"/>
      <c r="AE415" s="739"/>
      <c r="AF415" s="740"/>
      <c r="AG415" s="154"/>
      <c r="AH415" s="444">
        <v>0</v>
      </c>
    </row>
    <row r="416" spans="1:34" s="316" customFormat="1" ht="13.2" x14ac:dyDescent="0.25">
      <c r="A416" s="83"/>
      <c r="B416" s="84" t="s">
        <v>707</v>
      </c>
      <c r="C416" s="83">
        <v>118</v>
      </c>
      <c r="D416" s="83">
        <v>106</v>
      </c>
      <c r="E416" s="83">
        <v>27</v>
      </c>
      <c r="F416" s="83">
        <v>74</v>
      </c>
      <c r="G416" s="83">
        <v>0</v>
      </c>
      <c r="H416" s="83">
        <v>0</v>
      </c>
      <c r="I416" s="83">
        <v>42</v>
      </c>
      <c r="J416" s="83">
        <v>37</v>
      </c>
      <c r="K416" s="83">
        <v>0</v>
      </c>
      <c r="L416" s="83">
        <v>0.4</v>
      </c>
      <c r="M416" s="83">
        <v>6.8000000000000007</v>
      </c>
      <c r="N416" s="83">
        <v>0</v>
      </c>
      <c r="O416" s="83">
        <v>2.1050000000000004</v>
      </c>
      <c r="P416" s="83">
        <v>36.799999999999997</v>
      </c>
      <c r="Q416" s="83">
        <v>14</v>
      </c>
      <c r="R416" s="83">
        <v>1.2949999999999999</v>
      </c>
      <c r="S416" s="83">
        <v>32.96</v>
      </c>
      <c r="T416" s="83">
        <v>27</v>
      </c>
      <c r="U416" s="83">
        <v>0</v>
      </c>
      <c r="V416" s="83">
        <v>0</v>
      </c>
      <c r="W416" s="83">
        <v>0</v>
      </c>
      <c r="X416" s="392">
        <v>5</v>
      </c>
      <c r="Y416" s="451">
        <v>5</v>
      </c>
      <c r="Z416" s="451">
        <v>0</v>
      </c>
      <c r="AA416" s="392">
        <v>10</v>
      </c>
      <c r="AB416" s="451">
        <v>0</v>
      </c>
      <c r="AC416" s="451">
        <v>10</v>
      </c>
      <c r="AD416" s="392">
        <v>0</v>
      </c>
      <c r="AE416" s="451">
        <v>0</v>
      </c>
      <c r="AF416" s="451">
        <v>0</v>
      </c>
      <c r="AG416" s="85"/>
      <c r="AH416" s="444">
        <v>15</v>
      </c>
    </row>
    <row r="417" spans="1:34" s="226" customFormat="1" ht="105.6" x14ac:dyDescent="0.25">
      <c r="A417" s="77">
        <v>1</v>
      </c>
      <c r="B417" s="87" t="s">
        <v>367</v>
      </c>
      <c r="C417" s="77">
        <v>30</v>
      </c>
      <c r="D417" s="77">
        <v>29</v>
      </c>
      <c r="E417" s="77">
        <v>12</v>
      </c>
      <c r="F417" s="60">
        <v>17</v>
      </c>
      <c r="G417" s="60"/>
      <c r="H417" s="60"/>
      <c r="I417" s="60">
        <v>17</v>
      </c>
      <c r="J417" s="60"/>
      <c r="K417" s="60"/>
      <c r="L417" s="72">
        <v>0.4</v>
      </c>
      <c r="M417" s="60">
        <v>6.8000000000000007</v>
      </c>
      <c r="N417" s="60"/>
      <c r="O417" s="72">
        <v>0.4</v>
      </c>
      <c r="P417" s="60">
        <v>6.8000000000000007</v>
      </c>
      <c r="Q417" s="60"/>
      <c r="R417" s="72"/>
      <c r="S417" s="60"/>
      <c r="T417" s="60"/>
      <c r="U417" s="60"/>
      <c r="V417" s="60"/>
      <c r="W417" s="60"/>
      <c r="X417" s="393">
        <v>4</v>
      </c>
      <c r="Y417" s="452">
        <v>4</v>
      </c>
      <c r="Z417" s="452"/>
      <c r="AA417" s="393"/>
      <c r="AB417" s="452"/>
      <c r="AC417" s="452"/>
      <c r="AD417" s="395"/>
      <c r="AE417" s="453"/>
      <c r="AF417" s="453"/>
      <c r="AG417" s="90" t="s">
        <v>852</v>
      </c>
      <c r="AH417" s="444">
        <v>4</v>
      </c>
    </row>
    <row r="418" spans="1:34" s="226" customFormat="1" ht="13.2" x14ac:dyDescent="0.25">
      <c r="A418" s="77">
        <v>2</v>
      </c>
      <c r="B418" s="87" t="s">
        <v>752</v>
      </c>
      <c r="C418" s="77">
        <v>5</v>
      </c>
      <c r="D418" s="77">
        <v>5</v>
      </c>
      <c r="E418" s="77">
        <v>0</v>
      </c>
      <c r="F418" s="60">
        <v>5</v>
      </c>
      <c r="G418" s="60"/>
      <c r="H418" s="60"/>
      <c r="I418" s="60">
        <v>5</v>
      </c>
      <c r="J418" s="60"/>
      <c r="K418" s="60"/>
      <c r="L418" s="60"/>
      <c r="M418" s="60"/>
      <c r="N418" s="60"/>
      <c r="O418" s="72"/>
      <c r="P418" s="60"/>
      <c r="Q418" s="60"/>
      <c r="R418" s="60"/>
      <c r="S418" s="60"/>
      <c r="T418" s="60"/>
      <c r="U418" s="60"/>
      <c r="V418" s="60"/>
      <c r="W418" s="60"/>
      <c r="X418" s="393"/>
      <c r="Y418" s="452"/>
      <c r="Z418" s="452"/>
      <c r="AA418" s="393"/>
      <c r="AB418" s="452"/>
      <c r="AC418" s="452"/>
      <c r="AD418" s="398"/>
      <c r="AE418" s="458"/>
      <c r="AF418" s="458"/>
      <c r="AG418" s="92"/>
      <c r="AH418" s="444">
        <v>0</v>
      </c>
    </row>
    <row r="419" spans="1:34" s="226" customFormat="1" ht="79.2" x14ac:dyDescent="0.25">
      <c r="A419" s="77">
        <v>3</v>
      </c>
      <c r="B419" s="87" t="s">
        <v>140</v>
      </c>
      <c r="C419" s="77">
        <v>10</v>
      </c>
      <c r="D419" s="77">
        <v>7</v>
      </c>
      <c r="E419" s="77">
        <v>3</v>
      </c>
      <c r="F419" s="60">
        <v>4</v>
      </c>
      <c r="G419" s="60"/>
      <c r="H419" s="60"/>
      <c r="I419" s="60">
        <v>2</v>
      </c>
      <c r="J419" s="60">
        <v>2</v>
      </c>
      <c r="K419" s="60"/>
      <c r="L419" s="60"/>
      <c r="M419" s="60"/>
      <c r="N419" s="60"/>
      <c r="O419" s="72">
        <v>0.72</v>
      </c>
      <c r="P419" s="60">
        <v>5</v>
      </c>
      <c r="Q419" s="60">
        <v>3</v>
      </c>
      <c r="R419" s="72">
        <v>0.28000000000000003</v>
      </c>
      <c r="S419" s="60">
        <v>2</v>
      </c>
      <c r="T419" s="60">
        <v>0</v>
      </c>
      <c r="U419" s="60"/>
      <c r="V419" s="60"/>
      <c r="W419" s="60"/>
      <c r="X419" s="393"/>
      <c r="Y419" s="452"/>
      <c r="Z419" s="452"/>
      <c r="AA419" s="393">
        <v>3</v>
      </c>
      <c r="AB419" s="452"/>
      <c r="AC419" s="452">
        <v>3</v>
      </c>
      <c r="AD419" s="400"/>
      <c r="AE419" s="454"/>
      <c r="AF419" s="454"/>
      <c r="AG419" s="77" t="s">
        <v>853</v>
      </c>
      <c r="AH419" s="444">
        <v>3</v>
      </c>
    </row>
    <row r="420" spans="1:34" s="226" customFormat="1" ht="198" x14ac:dyDescent="0.25">
      <c r="A420" s="77">
        <v>4</v>
      </c>
      <c r="B420" s="87" t="s">
        <v>151</v>
      </c>
      <c r="C420" s="77">
        <v>54</v>
      </c>
      <c r="D420" s="77">
        <v>46</v>
      </c>
      <c r="E420" s="77">
        <v>7</v>
      </c>
      <c r="F420" s="60">
        <v>39</v>
      </c>
      <c r="G420" s="60"/>
      <c r="H420" s="60"/>
      <c r="I420" s="60">
        <v>12</v>
      </c>
      <c r="J420" s="60">
        <v>27</v>
      </c>
      <c r="K420" s="60"/>
      <c r="L420" s="60"/>
      <c r="M420" s="60"/>
      <c r="N420" s="60"/>
      <c r="O420" s="72">
        <v>0.42499999999999999</v>
      </c>
      <c r="P420" s="60">
        <v>20</v>
      </c>
      <c r="Q420" s="60">
        <v>8</v>
      </c>
      <c r="R420" s="72">
        <v>0.57499999999999996</v>
      </c>
      <c r="S420" s="60">
        <v>27</v>
      </c>
      <c r="T420" s="60">
        <v>27</v>
      </c>
      <c r="U420" s="60"/>
      <c r="V420" s="60"/>
      <c r="W420" s="60"/>
      <c r="X420" s="393">
        <v>1</v>
      </c>
      <c r="Y420" s="452">
        <v>1</v>
      </c>
      <c r="Z420" s="452"/>
      <c r="AA420" s="393">
        <v>4</v>
      </c>
      <c r="AB420" s="452"/>
      <c r="AC420" s="452">
        <v>4</v>
      </c>
      <c r="AD420" s="398"/>
      <c r="AE420" s="458"/>
      <c r="AF420" s="458"/>
      <c r="AG420" s="77" t="s">
        <v>854</v>
      </c>
      <c r="AH420" s="444">
        <v>5</v>
      </c>
    </row>
    <row r="421" spans="1:34" s="226" customFormat="1" ht="79.2" x14ac:dyDescent="0.25">
      <c r="A421" s="77">
        <v>5</v>
      </c>
      <c r="B421" s="87" t="s">
        <v>855</v>
      </c>
      <c r="C421" s="77">
        <v>12</v>
      </c>
      <c r="D421" s="77">
        <v>12</v>
      </c>
      <c r="E421" s="77">
        <v>3</v>
      </c>
      <c r="F421" s="60">
        <v>9</v>
      </c>
      <c r="G421" s="77"/>
      <c r="H421" s="77"/>
      <c r="I421" s="77">
        <v>2</v>
      </c>
      <c r="J421" s="77">
        <v>7</v>
      </c>
      <c r="K421" s="77"/>
      <c r="L421" s="77"/>
      <c r="M421" s="77"/>
      <c r="N421" s="77"/>
      <c r="O421" s="131">
        <v>0.56000000000000005</v>
      </c>
      <c r="P421" s="60">
        <v>5</v>
      </c>
      <c r="Q421" s="77">
        <v>3</v>
      </c>
      <c r="R421" s="131">
        <v>0.44</v>
      </c>
      <c r="S421" s="60">
        <v>3.96</v>
      </c>
      <c r="T421" s="77"/>
      <c r="U421" s="77"/>
      <c r="V421" s="77"/>
      <c r="W421" s="77"/>
      <c r="X421" s="393"/>
      <c r="Y421" s="454"/>
      <c r="Z421" s="454"/>
      <c r="AA421" s="393">
        <v>2</v>
      </c>
      <c r="AB421" s="452"/>
      <c r="AC421" s="452">
        <v>2</v>
      </c>
      <c r="AD421" s="400"/>
      <c r="AE421" s="454"/>
      <c r="AF421" s="454"/>
      <c r="AG421" s="77" t="s">
        <v>856</v>
      </c>
      <c r="AH421" s="444">
        <v>2</v>
      </c>
    </row>
    <row r="422" spans="1:34" s="226" customFormat="1" ht="13.2" x14ac:dyDescent="0.25">
      <c r="A422" s="77">
        <v>6</v>
      </c>
      <c r="B422" s="87" t="s">
        <v>857</v>
      </c>
      <c r="C422" s="77">
        <v>7</v>
      </c>
      <c r="D422" s="77">
        <v>7</v>
      </c>
      <c r="E422" s="77">
        <v>2</v>
      </c>
      <c r="F422" s="60"/>
      <c r="G422" s="77"/>
      <c r="H422" s="77"/>
      <c r="I422" s="77">
        <v>4</v>
      </c>
      <c r="J422" s="77">
        <v>1</v>
      </c>
      <c r="K422" s="77"/>
      <c r="L422" s="77"/>
      <c r="M422" s="77"/>
      <c r="N422" s="77"/>
      <c r="O422" s="131"/>
      <c r="P422" s="60"/>
      <c r="Q422" s="77"/>
      <c r="R422" s="131"/>
      <c r="S422" s="60"/>
      <c r="T422" s="77"/>
      <c r="U422" s="77"/>
      <c r="V422" s="77"/>
      <c r="W422" s="77"/>
      <c r="X422" s="393"/>
      <c r="Y422" s="454"/>
      <c r="Z422" s="454"/>
      <c r="AA422" s="393">
        <v>1</v>
      </c>
      <c r="AB422" s="452"/>
      <c r="AC422" s="452">
        <v>1</v>
      </c>
      <c r="AD422" s="400"/>
      <c r="AE422" s="454"/>
      <c r="AF422" s="454"/>
      <c r="AG422" s="77" t="s">
        <v>858</v>
      </c>
      <c r="AH422" s="444">
        <v>1</v>
      </c>
    </row>
    <row r="423" spans="1:34" s="315" customFormat="1" ht="57" customHeight="1" x14ac:dyDescent="0.25">
      <c r="A423" s="296">
        <v>13</v>
      </c>
      <c r="B423" s="735" t="s">
        <v>981</v>
      </c>
      <c r="C423" s="736"/>
      <c r="D423" s="736"/>
      <c r="E423" s="736"/>
      <c r="F423" s="736"/>
      <c r="G423" s="736"/>
      <c r="H423" s="736"/>
      <c r="I423" s="736"/>
      <c r="J423" s="736"/>
      <c r="K423" s="736"/>
      <c r="L423" s="736"/>
      <c r="M423" s="736"/>
      <c r="N423" s="736"/>
      <c r="O423" s="736"/>
      <c r="P423" s="736"/>
      <c r="Q423" s="736"/>
      <c r="R423" s="736"/>
      <c r="S423" s="736"/>
      <c r="T423" s="736"/>
      <c r="U423" s="736"/>
      <c r="V423" s="736"/>
      <c r="W423" s="736"/>
      <c r="X423" s="736"/>
      <c r="Y423" s="736"/>
      <c r="Z423" s="736"/>
      <c r="AA423" s="736"/>
      <c r="AB423" s="736"/>
      <c r="AC423" s="736"/>
      <c r="AD423" s="736"/>
      <c r="AE423" s="736"/>
      <c r="AF423" s="736"/>
      <c r="AG423" s="737"/>
      <c r="AH423" s="444">
        <v>0</v>
      </c>
    </row>
    <row r="424" spans="1:34" s="316" customFormat="1" ht="13.2" x14ac:dyDescent="0.25">
      <c r="A424" s="83"/>
      <c r="B424" s="84" t="s">
        <v>707</v>
      </c>
      <c r="C424" s="83">
        <v>254</v>
      </c>
      <c r="D424" s="83">
        <v>165</v>
      </c>
      <c r="E424" s="83">
        <v>40</v>
      </c>
      <c r="F424" s="83">
        <v>125</v>
      </c>
      <c r="G424" s="83">
        <v>0</v>
      </c>
      <c r="H424" s="83">
        <v>0</v>
      </c>
      <c r="I424" s="83">
        <v>48</v>
      </c>
      <c r="J424" s="83">
        <v>76</v>
      </c>
      <c r="K424" s="83">
        <v>1</v>
      </c>
      <c r="L424" s="83">
        <v>0</v>
      </c>
      <c r="M424" s="83">
        <v>0</v>
      </c>
      <c r="N424" s="83">
        <v>0</v>
      </c>
      <c r="O424" s="83">
        <v>0</v>
      </c>
      <c r="P424" s="83">
        <v>0</v>
      </c>
      <c r="Q424" s="83">
        <v>0</v>
      </c>
      <c r="R424" s="83">
        <v>0</v>
      </c>
      <c r="S424" s="83">
        <v>0</v>
      </c>
      <c r="T424" s="83">
        <v>0</v>
      </c>
      <c r="U424" s="83">
        <v>0</v>
      </c>
      <c r="V424" s="83">
        <v>0</v>
      </c>
      <c r="W424" s="83">
        <v>0</v>
      </c>
      <c r="X424" s="392">
        <v>2</v>
      </c>
      <c r="Y424" s="451">
        <v>2</v>
      </c>
      <c r="Z424" s="451">
        <v>0</v>
      </c>
      <c r="AA424" s="392">
        <v>7</v>
      </c>
      <c r="AB424" s="451">
        <v>2</v>
      </c>
      <c r="AC424" s="451">
        <v>5</v>
      </c>
      <c r="AD424" s="392">
        <v>0</v>
      </c>
      <c r="AE424" s="451">
        <v>0</v>
      </c>
      <c r="AF424" s="451">
        <v>0</v>
      </c>
      <c r="AG424" s="85"/>
      <c r="AH424" s="444">
        <v>9</v>
      </c>
    </row>
    <row r="425" spans="1:34" s="226" customFormat="1" ht="39.6" x14ac:dyDescent="0.25">
      <c r="A425" s="78">
        <v>1</v>
      </c>
      <c r="B425" s="71" t="s">
        <v>746</v>
      </c>
      <c r="C425" s="70">
        <v>57</v>
      </c>
      <c r="D425" s="70">
        <v>37</v>
      </c>
      <c r="E425" s="244">
        <v>20</v>
      </c>
      <c r="F425" s="59">
        <v>17</v>
      </c>
      <c r="G425" s="70"/>
      <c r="H425" s="70"/>
      <c r="I425" s="70">
        <v>17</v>
      </c>
      <c r="J425" s="77"/>
      <c r="K425" s="70"/>
      <c r="L425" s="110"/>
      <c r="M425" s="111">
        <v>0</v>
      </c>
      <c r="N425" s="111">
        <v>0</v>
      </c>
      <c r="O425" s="110"/>
      <c r="P425" s="111">
        <v>0</v>
      </c>
      <c r="Q425" s="133">
        <v>0</v>
      </c>
      <c r="R425" s="59"/>
      <c r="S425" s="59"/>
      <c r="T425" s="77"/>
      <c r="U425" s="88"/>
      <c r="V425" s="88"/>
      <c r="W425" s="88"/>
      <c r="X425" s="393">
        <v>2</v>
      </c>
      <c r="Y425" s="452">
        <v>2</v>
      </c>
      <c r="Z425" s="452"/>
      <c r="AA425" s="393"/>
      <c r="AB425" s="452"/>
      <c r="AC425" s="452"/>
      <c r="AD425" s="400"/>
      <c r="AE425" s="453"/>
      <c r="AF425" s="453"/>
      <c r="AG425" s="77" t="s">
        <v>859</v>
      </c>
      <c r="AH425" s="444">
        <v>2</v>
      </c>
    </row>
    <row r="426" spans="1:34" s="226" customFormat="1" ht="13.2" x14ac:dyDescent="0.25">
      <c r="A426" s="78">
        <v>2</v>
      </c>
      <c r="B426" s="100" t="s">
        <v>860</v>
      </c>
      <c r="C426" s="70">
        <v>6</v>
      </c>
      <c r="D426" s="70">
        <v>2</v>
      </c>
      <c r="E426" s="244">
        <v>1</v>
      </c>
      <c r="F426" s="59">
        <v>1</v>
      </c>
      <c r="G426" s="70"/>
      <c r="H426" s="70"/>
      <c r="I426" s="77">
        <v>1</v>
      </c>
      <c r="J426" s="77"/>
      <c r="K426" s="70"/>
      <c r="L426" s="72"/>
      <c r="M426" s="111">
        <v>0</v>
      </c>
      <c r="N426" s="111">
        <v>0</v>
      </c>
      <c r="O426" s="72"/>
      <c r="P426" s="111">
        <v>0</v>
      </c>
      <c r="Q426" s="133">
        <v>0</v>
      </c>
      <c r="R426" s="72"/>
      <c r="S426" s="60"/>
      <c r="T426" s="77"/>
      <c r="U426" s="88"/>
      <c r="V426" s="88"/>
      <c r="W426" s="88"/>
      <c r="X426" s="393"/>
      <c r="Y426" s="454"/>
      <c r="Z426" s="454"/>
      <c r="AA426" s="393"/>
      <c r="AB426" s="454"/>
      <c r="AC426" s="454"/>
      <c r="AD426" s="400"/>
      <c r="AE426" s="453"/>
      <c r="AF426" s="453"/>
      <c r="AG426" s="73"/>
      <c r="AH426" s="444">
        <v>0</v>
      </c>
    </row>
    <row r="427" spans="1:34" s="226" customFormat="1" ht="13.2" x14ac:dyDescent="0.25">
      <c r="A427" s="78">
        <v>3</v>
      </c>
      <c r="B427" s="100" t="s">
        <v>837</v>
      </c>
      <c r="C427" s="70">
        <v>13</v>
      </c>
      <c r="D427" s="70">
        <v>13</v>
      </c>
      <c r="E427" s="244">
        <v>2</v>
      </c>
      <c r="F427" s="59">
        <v>11</v>
      </c>
      <c r="G427" s="70"/>
      <c r="H427" s="70"/>
      <c r="I427" s="77">
        <v>1</v>
      </c>
      <c r="J427" s="77">
        <v>10</v>
      </c>
      <c r="K427" s="70"/>
      <c r="L427" s="72"/>
      <c r="M427" s="111">
        <v>0</v>
      </c>
      <c r="N427" s="111">
        <v>0</v>
      </c>
      <c r="O427" s="72"/>
      <c r="P427" s="111">
        <v>0</v>
      </c>
      <c r="Q427" s="133"/>
      <c r="R427" s="72"/>
      <c r="S427" s="133">
        <v>0</v>
      </c>
      <c r="T427" s="77"/>
      <c r="U427" s="88"/>
      <c r="V427" s="88"/>
      <c r="W427" s="88"/>
      <c r="X427" s="393"/>
      <c r="Y427" s="454"/>
      <c r="Z427" s="454"/>
      <c r="AA427" s="393"/>
      <c r="AB427" s="454"/>
      <c r="AC427" s="454"/>
      <c r="AD427" s="400"/>
      <c r="AE427" s="453"/>
      <c r="AF427" s="453"/>
      <c r="AG427" s="73"/>
      <c r="AH427" s="444">
        <v>0</v>
      </c>
    </row>
    <row r="428" spans="1:34" s="226" customFormat="1" ht="39.6" x14ac:dyDescent="0.25">
      <c r="A428" s="78">
        <v>4</v>
      </c>
      <c r="B428" s="100" t="s">
        <v>223</v>
      </c>
      <c r="C428" s="70">
        <v>98</v>
      </c>
      <c r="D428" s="70">
        <v>61</v>
      </c>
      <c r="E428" s="244">
        <v>9</v>
      </c>
      <c r="F428" s="59">
        <v>52</v>
      </c>
      <c r="G428" s="70"/>
      <c r="H428" s="70"/>
      <c r="I428" s="77">
        <v>5</v>
      </c>
      <c r="J428" s="77">
        <v>47</v>
      </c>
      <c r="K428" s="70"/>
      <c r="L428" s="110"/>
      <c r="M428" s="111">
        <v>0</v>
      </c>
      <c r="N428" s="111">
        <v>0</v>
      </c>
      <c r="O428" s="72"/>
      <c r="P428" s="111">
        <v>0</v>
      </c>
      <c r="Q428" s="133"/>
      <c r="R428" s="72"/>
      <c r="S428" s="133">
        <v>0</v>
      </c>
      <c r="T428" s="77"/>
      <c r="U428" s="88"/>
      <c r="V428" s="88"/>
      <c r="W428" s="88"/>
      <c r="X428" s="393"/>
      <c r="Y428" s="454"/>
      <c r="Z428" s="454"/>
      <c r="AA428" s="393">
        <v>4</v>
      </c>
      <c r="AB428" s="454">
        <v>1</v>
      </c>
      <c r="AC428" s="454">
        <v>3</v>
      </c>
      <c r="AD428" s="400"/>
      <c r="AE428" s="453"/>
      <c r="AF428" s="453"/>
      <c r="AG428" s="70" t="s">
        <v>861</v>
      </c>
      <c r="AH428" s="444">
        <v>4</v>
      </c>
    </row>
    <row r="429" spans="1:34" s="226" customFormat="1" ht="13.2" x14ac:dyDescent="0.25">
      <c r="A429" s="78">
        <v>5</v>
      </c>
      <c r="B429" s="100" t="s">
        <v>838</v>
      </c>
      <c r="C429" s="70">
        <v>10</v>
      </c>
      <c r="D429" s="70">
        <v>6</v>
      </c>
      <c r="E429" s="244">
        <v>1</v>
      </c>
      <c r="F429" s="59">
        <v>5</v>
      </c>
      <c r="G429" s="70"/>
      <c r="H429" s="70"/>
      <c r="I429" s="77">
        <v>2</v>
      </c>
      <c r="J429" s="77">
        <v>3</v>
      </c>
      <c r="K429" s="70"/>
      <c r="L429" s="110"/>
      <c r="M429" s="111">
        <v>0</v>
      </c>
      <c r="N429" s="111">
        <v>0</v>
      </c>
      <c r="O429" s="110"/>
      <c r="P429" s="111">
        <v>0</v>
      </c>
      <c r="Q429" s="133"/>
      <c r="R429" s="72"/>
      <c r="S429" s="133">
        <v>0</v>
      </c>
      <c r="T429" s="77"/>
      <c r="U429" s="88"/>
      <c r="V429" s="88"/>
      <c r="W429" s="88"/>
      <c r="X429" s="393"/>
      <c r="Y429" s="454"/>
      <c r="Z429" s="454"/>
      <c r="AA429" s="393"/>
      <c r="AB429" s="454"/>
      <c r="AC429" s="454"/>
      <c r="AD429" s="400"/>
      <c r="AE429" s="453"/>
      <c r="AF429" s="453"/>
      <c r="AG429" s="73"/>
      <c r="AH429" s="444">
        <v>0</v>
      </c>
    </row>
    <row r="430" spans="1:34" s="226" customFormat="1" ht="13.2" x14ac:dyDescent="0.25">
      <c r="A430" s="78">
        <v>6</v>
      </c>
      <c r="B430" s="100" t="s">
        <v>308</v>
      </c>
      <c r="C430" s="70">
        <v>14</v>
      </c>
      <c r="D430" s="70">
        <v>11</v>
      </c>
      <c r="E430" s="244">
        <v>1</v>
      </c>
      <c r="F430" s="59">
        <v>10</v>
      </c>
      <c r="G430" s="70"/>
      <c r="H430" s="70"/>
      <c r="I430" s="77">
        <v>4</v>
      </c>
      <c r="J430" s="77">
        <v>6</v>
      </c>
      <c r="K430" s="70"/>
      <c r="L430" s="144"/>
      <c r="M430" s="111">
        <v>0</v>
      </c>
      <c r="N430" s="111">
        <v>0</v>
      </c>
      <c r="O430" s="144"/>
      <c r="P430" s="111">
        <v>0</v>
      </c>
      <c r="Q430" s="133"/>
      <c r="R430" s="144"/>
      <c r="S430" s="133">
        <v>0</v>
      </c>
      <c r="T430" s="77"/>
      <c r="U430" s="88"/>
      <c r="V430" s="88"/>
      <c r="W430" s="88"/>
      <c r="X430" s="393"/>
      <c r="Y430" s="454"/>
      <c r="Z430" s="454"/>
      <c r="AA430" s="393"/>
      <c r="AB430" s="454"/>
      <c r="AC430" s="454"/>
      <c r="AD430" s="400"/>
      <c r="AE430" s="453"/>
      <c r="AF430" s="453"/>
      <c r="AG430" s="73"/>
      <c r="AH430" s="444">
        <v>0</v>
      </c>
    </row>
    <row r="431" spans="1:34" s="226" customFormat="1" ht="13.2" x14ac:dyDescent="0.25">
      <c r="A431" s="78">
        <v>7</v>
      </c>
      <c r="B431" s="100" t="s">
        <v>791</v>
      </c>
      <c r="C431" s="70">
        <v>1</v>
      </c>
      <c r="D431" s="70"/>
      <c r="E431" s="244"/>
      <c r="F431" s="59">
        <v>0</v>
      </c>
      <c r="G431" s="70"/>
      <c r="H431" s="70"/>
      <c r="I431" s="77"/>
      <c r="J431" s="77"/>
      <c r="K431" s="70"/>
      <c r="L431" s="70">
        <v>0</v>
      </c>
      <c r="M431" s="111">
        <v>0</v>
      </c>
      <c r="N431" s="111">
        <v>0</v>
      </c>
      <c r="O431" s="70"/>
      <c r="P431" s="111">
        <v>0</v>
      </c>
      <c r="Q431" s="133">
        <v>0</v>
      </c>
      <c r="R431" s="70"/>
      <c r="S431" s="133"/>
      <c r="T431" s="77"/>
      <c r="U431" s="88"/>
      <c r="V431" s="88"/>
      <c r="W431" s="88"/>
      <c r="X431" s="393"/>
      <c r="Y431" s="454"/>
      <c r="Z431" s="454"/>
      <c r="AA431" s="393"/>
      <c r="AB431" s="454"/>
      <c r="AC431" s="454"/>
      <c r="AD431" s="400"/>
      <c r="AE431" s="453"/>
      <c r="AF431" s="453"/>
      <c r="AG431" s="73"/>
      <c r="AH431" s="444">
        <v>0</v>
      </c>
    </row>
    <row r="432" spans="1:34" s="226" customFormat="1" ht="52.8" x14ac:dyDescent="0.25">
      <c r="A432" s="78">
        <v>8</v>
      </c>
      <c r="B432" s="100" t="s">
        <v>862</v>
      </c>
      <c r="C432" s="70">
        <v>3</v>
      </c>
      <c r="D432" s="70">
        <v>2</v>
      </c>
      <c r="E432" s="244">
        <v>1</v>
      </c>
      <c r="F432" s="59">
        <v>1</v>
      </c>
      <c r="G432" s="70"/>
      <c r="H432" s="70"/>
      <c r="I432" s="77">
        <v>1</v>
      </c>
      <c r="J432" s="77"/>
      <c r="K432" s="70"/>
      <c r="L432" s="144"/>
      <c r="M432" s="111">
        <v>0</v>
      </c>
      <c r="N432" s="111">
        <v>0</v>
      </c>
      <c r="O432" s="144"/>
      <c r="P432" s="111">
        <v>0</v>
      </c>
      <c r="Q432" s="133">
        <v>0</v>
      </c>
      <c r="R432" s="70"/>
      <c r="S432" s="133"/>
      <c r="T432" s="77"/>
      <c r="U432" s="88"/>
      <c r="V432" s="88"/>
      <c r="W432" s="88"/>
      <c r="X432" s="393"/>
      <c r="Y432" s="454"/>
      <c r="Z432" s="454"/>
      <c r="AA432" s="393">
        <v>1</v>
      </c>
      <c r="AB432" s="454"/>
      <c r="AC432" s="454">
        <v>1</v>
      </c>
      <c r="AD432" s="400"/>
      <c r="AE432" s="453"/>
      <c r="AF432" s="453"/>
      <c r="AG432" s="70" t="s">
        <v>863</v>
      </c>
      <c r="AH432" s="444">
        <v>1</v>
      </c>
    </row>
    <row r="433" spans="1:36" s="226" customFormat="1" ht="13.2" x14ac:dyDescent="0.25">
      <c r="A433" s="78">
        <v>9</v>
      </c>
      <c r="B433" s="100" t="s">
        <v>840</v>
      </c>
      <c r="C433" s="70">
        <v>6</v>
      </c>
      <c r="D433" s="70">
        <v>4</v>
      </c>
      <c r="E433" s="244"/>
      <c r="F433" s="59">
        <v>4</v>
      </c>
      <c r="G433" s="70"/>
      <c r="H433" s="70"/>
      <c r="I433" s="77">
        <v>4</v>
      </c>
      <c r="J433" s="77"/>
      <c r="K433" s="70"/>
      <c r="L433" s="70">
        <v>0</v>
      </c>
      <c r="M433" s="111">
        <v>0</v>
      </c>
      <c r="N433" s="111">
        <v>0</v>
      </c>
      <c r="O433" s="144"/>
      <c r="P433" s="111">
        <v>0</v>
      </c>
      <c r="Q433" s="133"/>
      <c r="R433" s="70"/>
      <c r="S433" s="133"/>
      <c r="T433" s="77"/>
      <c r="U433" s="88"/>
      <c r="V433" s="88"/>
      <c r="W433" s="88"/>
      <c r="X433" s="393"/>
      <c r="Y433" s="454"/>
      <c r="Z433" s="454"/>
      <c r="AA433" s="393"/>
      <c r="AB433" s="454"/>
      <c r="AC433" s="454"/>
      <c r="AD433" s="400"/>
      <c r="AE433" s="453"/>
      <c r="AF433" s="453"/>
      <c r="AG433" s="73"/>
      <c r="AH433" s="444">
        <v>0</v>
      </c>
    </row>
    <row r="434" spans="1:36" s="226" customFormat="1" ht="13.2" x14ac:dyDescent="0.25">
      <c r="A434" s="78">
        <v>10</v>
      </c>
      <c r="B434" s="100" t="s">
        <v>821</v>
      </c>
      <c r="C434" s="70">
        <v>4</v>
      </c>
      <c r="D434" s="70">
        <v>5</v>
      </c>
      <c r="E434" s="244"/>
      <c r="F434" s="59">
        <v>5</v>
      </c>
      <c r="G434" s="70"/>
      <c r="H434" s="70"/>
      <c r="I434" s="77"/>
      <c r="J434" s="77">
        <v>5</v>
      </c>
      <c r="K434" s="70"/>
      <c r="L434" s="70"/>
      <c r="M434" s="111">
        <v>0</v>
      </c>
      <c r="N434" s="111">
        <v>0</v>
      </c>
      <c r="O434" s="70"/>
      <c r="P434" s="111">
        <v>0</v>
      </c>
      <c r="Q434" s="133">
        <v>0</v>
      </c>
      <c r="R434" s="144"/>
      <c r="S434" s="133">
        <v>0</v>
      </c>
      <c r="T434" s="77"/>
      <c r="U434" s="88"/>
      <c r="V434" s="88"/>
      <c r="W434" s="88"/>
      <c r="X434" s="393"/>
      <c r="Y434" s="454"/>
      <c r="Z434" s="454"/>
      <c r="AA434" s="393"/>
      <c r="AB434" s="454"/>
      <c r="AC434" s="454"/>
      <c r="AD434" s="400"/>
      <c r="AE434" s="453"/>
      <c r="AF434" s="453"/>
      <c r="AG434" s="73"/>
      <c r="AH434" s="444">
        <v>0</v>
      </c>
    </row>
    <row r="435" spans="1:36" s="226" customFormat="1" ht="13.2" x14ac:dyDescent="0.25">
      <c r="A435" s="78">
        <v>11</v>
      </c>
      <c r="B435" s="100" t="s">
        <v>739</v>
      </c>
      <c r="C435" s="70">
        <v>5</v>
      </c>
      <c r="D435" s="70">
        <v>2</v>
      </c>
      <c r="E435" s="244"/>
      <c r="F435" s="59">
        <v>2</v>
      </c>
      <c r="G435" s="70"/>
      <c r="H435" s="70"/>
      <c r="I435" s="77"/>
      <c r="J435" s="77">
        <v>2</v>
      </c>
      <c r="K435" s="70"/>
      <c r="L435" s="70"/>
      <c r="M435" s="111">
        <v>0</v>
      </c>
      <c r="N435" s="111">
        <v>0</v>
      </c>
      <c r="O435" s="144"/>
      <c r="P435" s="111">
        <v>0</v>
      </c>
      <c r="Q435" s="133">
        <v>0</v>
      </c>
      <c r="R435" s="70"/>
      <c r="S435" s="133"/>
      <c r="T435" s="77"/>
      <c r="U435" s="88"/>
      <c r="V435" s="88"/>
      <c r="W435" s="88"/>
      <c r="X435" s="393"/>
      <c r="Y435" s="454"/>
      <c r="Z435" s="454"/>
      <c r="AA435" s="393"/>
      <c r="AB435" s="454"/>
      <c r="AC435" s="454"/>
      <c r="AD435" s="400"/>
      <c r="AE435" s="453"/>
      <c r="AF435" s="453"/>
      <c r="AG435" s="73"/>
      <c r="AH435" s="444">
        <v>0</v>
      </c>
    </row>
    <row r="436" spans="1:36" s="226" customFormat="1" ht="13.2" x14ac:dyDescent="0.25">
      <c r="A436" s="78">
        <v>12</v>
      </c>
      <c r="B436" s="100" t="s">
        <v>796</v>
      </c>
      <c r="C436" s="70">
        <v>5</v>
      </c>
      <c r="D436" s="70">
        <v>2</v>
      </c>
      <c r="E436" s="244"/>
      <c r="F436" s="59">
        <v>2</v>
      </c>
      <c r="G436" s="70"/>
      <c r="H436" s="70"/>
      <c r="I436" s="77">
        <v>2</v>
      </c>
      <c r="J436" s="77"/>
      <c r="K436" s="70"/>
      <c r="L436" s="70"/>
      <c r="M436" s="111">
        <v>0</v>
      </c>
      <c r="N436" s="111">
        <v>0</v>
      </c>
      <c r="O436" s="144"/>
      <c r="P436" s="111">
        <v>0</v>
      </c>
      <c r="Q436" s="133"/>
      <c r="R436" s="70"/>
      <c r="S436" s="133"/>
      <c r="T436" s="77"/>
      <c r="U436" s="88"/>
      <c r="V436" s="88"/>
      <c r="W436" s="88"/>
      <c r="X436" s="393"/>
      <c r="Y436" s="454"/>
      <c r="Z436" s="454"/>
      <c r="AA436" s="393"/>
      <c r="AB436" s="454"/>
      <c r="AC436" s="454"/>
      <c r="AD436" s="400"/>
      <c r="AE436" s="453"/>
      <c r="AF436" s="453"/>
      <c r="AG436" s="73"/>
      <c r="AH436" s="444">
        <v>0</v>
      </c>
    </row>
    <row r="437" spans="1:36" s="226" customFormat="1" ht="13.2" x14ac:dyDescent="0.25">
      <c r="A437" s="78">
        <v>13</v>
      </c>
      <c r="B437" s="100" t="s">
        <v>841</v>
      </c>
      <c r="C437" s="70">
        <v>13</v>
      </c>
      <c r="D437" s="70">
        <v>7</v>
      </c>
      <c r="E437" s="244">
        <v>2</v>
      </c>
      <c r="F437" s="59">
        <v>5</v>
      </c>
      <c r="G437" s="70"/>
      <c r="H437" s="70"/>
      <c r="I437" s="77">
        <v>5</v>
      </c>
      <c r="J437" s="77"/>
      <c r="K437" s="70"/>
      <c r="L437" s="144"/>
      <c r="M437" s="111">
        <v>0</v>
      </c>
      <c r="N437" s="111">
        <v>0</v>
      </c>
      <c r="O437" s="144"/>
      <c r="P437" s="111">
        <v>0</v>
      </c>
      <c r="Q437" s="133">
        <v>0</v>
      </c>
      <c r="R437" s="70"/>
      <c r="S437" s="133"/>
      <c r="T437" s="77"/>
      <c r="U437" s="88"/>
      <c r="V437" s="88"/>
      <c r="W437" s="88"/>
      <c r="X437" s="393"/>
      <c r="Y437" s="454"/>
      <c r="Z437" s="454"/>
      <c r="AA437" s="393"/>
      <c r="AB437" s="454"/>
      <c r="AC437" s="454"/>
      <c r="AD437" s="400"/>
      <c r="AE437" s="453"/>
      <c r="AF437" s="453"/>
      <c r="AG437" s="73"/>
      <c r="AH437" s="444">
        <v>0</v>
      </c>
    </row>
    <row r="438" spans="1:36" s="226" customFormat="1" ht="13.2" x14ac:dyDescent="0.25">
      <c r="A438" s="78">
        <v>14</v>
      </c>
      <c r="B438" s="100" t="s">
        <v>810</v>
      </c>
      <c r="C438" s="70">
        <v>1</v>
      </c>
      <c r="D438" s="70">
        <v>1</v>
      </c>
      <c r="E438" s="244"/>
      <c r="F438" s="59">
        <v>1</v>
      </c>
      <c r="G438" s="70"/>
      <c r="H438" s="70"/>
      <c r="I438" s="77"/>
      <c r="J438" s="77">
        <v>1</v>
      </c>
      <c r="K438" s="70"/>
      <c r="L438" s="70"/>
      <c r="M438" s="111">
        <v>0</v>
      </c>
      <c r="N438" s="111">
        <v>0</v>
      </c>
      <c r="O438" s="70"/>
      <c r="P438" s="111">
        <v>0</v>
      </c>
      <c r="Q438" s="133">
        <v>0</v>
      </c>
      <c r="R438" s="144"/>
      <c r="S438" s="133">
        <v>0</v>
      </c>
      <c r="T438" s="77"/>
      <c r="U438" s="88"/>
      <c r="V438" s="88"/>
      <c r="W438" s="88"/>
      <c r="X438" s="393"/>
      <c r="Y438" s="454"/>
      <c r="Z438" s="454"/>
      <c r="AA438" s="393"/>
      <c r="AB438" s="454"/>
      <c r="AC438" s="454"/>
      <c r="AD438" s="400"/>
      <c r="AE438" s="453"/>
      <c r="AF438" s="453"/>
      <c r="AG438" s="73"/>
      <c r="AH438" s="444">
        <v>0</v>
      </c>
    </row>
    <row r="439" spans="1:36" s="226" customFormat="1" ht="39.6" x14ac:dyDescent="0.25">
      <c r="A439" s="78">
        <v>15</v>
      </c>
      <c r="B439" s="100" t="s">
        <v>844</v>
      </c>
      <c r="C439" s="70">
        <v>18</v>
      </c>
      <c r="D439" s="70">
        <v>11</v>
      </c>
      <c r="E439" s="244">
        <v>3</v>
      </c>
      <c r="F439" s="59">
        <v>8</v>
      </c>
      <c r="G439" s="70"/>
      <c r="H439" s="70"/>
      <c r="I439" s="77">
        <v>6</v>
      </c>
      <c r="J439" s="77">
        <v>2</v>
      </c>
      <c r="K439" s="70"/>
      <c r="L439" s="70"/>
      <c r="M439" s="111">
        <v>0</v>
      </c>
      <c r="N439" s="111">
        <v>0</v>
      </c>
      <c r="O439" s="144"/>
      <c r="P439" s="111">
        <v>0</v>
      </c>
      <c r="Q439" s="133"/>
      <c r="R439" s="144"/>
      <c r="S439" s="133">
        <v>0</v>
      </c>
      <c r="T439" s="77"/>
      <c r="U439" s="88"/>
      <c r="V439" s="88"/>
      <c r="W439" s="88"/>
      <c r="X439" s="393"/>
      <c r="Y439" s="454"/>
      <c r="Z439" s="454"/>
      <c r="AA439" s="393">
        <v>2</v>
      </c>
      <c r="AB439" s="454">
        <v>1</v>
      </c>
      <c r="AC439" s="454">
        <v>1</v>
      </c>
      <c r="AD439" s="400"/>
      <c r="AE439" s="453"/>
      <c r="AF439" s="453"/>
      <c r="AG439" s="70" t="s">
        <v>750</v>
      </c>
      <c r="AH439" s="444">
        <v>2</v>
      </c>
    </row>
    <row r="440" spans="1:36" s="226" customFormat="1" ht="13.2" x14ac:dyDescent="0.25">
      <c r="A440" s="78">
        <v>16</v>
      </c>
      <c r="B440" s="246" t="s">
        <v>864</v>
      </c>
      <c r="C440" s="245"/>
      <c r="D440" s="245">
        <v>1</v>
      </c>
      <c r="E440" s="244"/>
      <c r="F440" s="59">
        <v>1</v>
      </c>
      <c r="G440" s="70"/>
      <c r="H440" s="70"/>
      <c r="I440" s="77"/>
      <c r="J440" s="77"/>
      <c r="K440" s="70">
        <v>1</v>
      </c>
      <c r="L440" s="70"/>
      <c r="M440" s="111">
        <v>0</v>
      </c>
      <c r="N440" s="111">
        <v>0</v>
      </c>
      <c r="O440" s="70"/>
      <c r="P440" s="111">
        <v>0</v>
      </c>
      <c r="Q440" s="133">
        <v>0</v>
      </c>
      <c r="R440" s="70"/>
      <c r="S440" s="133"/>
      <c r="T440" s="77"/>
      <c r="U440" s="88"/>
      <c r="V440" s="88"/>
      <c r="W440" s="88"/>
      <c r="X440" s="393"/>
      <c r="Y440" s="454"/>
      <c r="Z440" s="454"/>
      <c r="AA440" s="393"/>
      <c r="AB440" s="454"/>
      <c r="AC440" s="454"/>
      <c r="AD440" s="400"/>
      <c r="AE440" s="453"/>
      <c r="AF440" s="453"/>
      <c r="AG440" s="73"/>
      <c r="AH440" s="444">
        <v>0</v>
      </c>
    </row>
    <row r="441" spans="1:36" s="243" customFormat="1" ht="63.6" customHeight="1" x14ac:dyDescent="0.25">
      <c r="A441" s="296">
        <v>14</v>
      </c>
      <c r="B441" s="752" t="s">
        <v>982</v>
      </c>
      <c r="C441" s="753"/>
      <c r="D441" s="753"/>
      <c r="E441" s="753"/>
      <c r="F441" s="753"/>
      <c r="G441" s="753"/>
      <c r="H441" s="753"/>
      <c r="I441" s="753"/>
      <c r="J441" s="753"/>
      <c r="K441" s="753"/>
      <c r="L441" s="753"/>
      <c r="M441" s="753"/>
      <c r="N441" s="753"/>
      <c r="O441" s="753"/>
      <c r="P441" s="753"/>
      <c r="Q441" s="753"/>
      <c r="R441" s="753"/>
      <c r="S441" s="753"/>
      <c r="T441" s="753"/>
      <c r="U441" s="753"/>
      <c r="V441" s="753"/>
      <c r="W441" s="753"/>
      <c r="X441" s="753"/>
      <c r="Y441" s="753"/>
      <c r="Z441" s="753"/>
      <c r="AA441" s="753"/>
      <c r="AB441" s="753"/>
      <c r="AC441" s="753"/>
      <c r="AD441" s="753"/>
      <c r="AE441" s="753"/>
      <c r="AF441" s="753"/>
      <c r="AG441" s="754"/>
      <c r="AH441" s="444">
        <v>0</v>
      </c>
    </row>
    <row r="442" spans="1:36" s="21" customFormat="1" ht="13.2" x14ac:dyDescent="0.25">
      <c r="A442" s="8"/>
      <c r="B442" s="143" t="s">
        <v>707</v>
      </c>
      <c r="C442" s="8">
        <v>398</v>
      </c>
      <c r="D442" s="8">
        <v>274</v>
      </c>
      <c r="E442" s="8">
        <v>62</v>
      </c>
      <c r="F442" s="8">
        <v>212</v>
      </c>
      <c r="G442" s="8">
        <v>0</v>
      </c>
      <c r="H442" s="8">
        <v>0</v>
      </c>
      <c r="I442" s="8">
        <v>60</v>
      </c>
      <c r="J442" s="8">
        <v>151</v>
      </c>
      <c r="K442" s="8">
        <v>1</v>
      </c>
      <c r="L442" s="8">
        <v>0</v>
      </c>
      <c r="M442" s="8">
        <v>2</v>
      </c>
      <c r="N442" s="8">
        <v>0</v>
      </c>
      <c r="O442" s="8">
        <v>0</v>
      </c>
      <c r="P442" s="8">
        <v>29</v>
      </c>
      <c r="Q442" s="8">
        <v>0</v>
      </c>
      <c r="R442" s="8">
        <v>0</v>
      </c>
      <c r="S442" s="8">
        <v>0</v>
      </c>
      <c r="T442" s="8">
        <v>0</v>
      </c>
      <c r="U442" s="8">
        <v>0</v>
      </c>
      <c r="V442" s="8">
        <v>0</v>
      </c>
      <c r="W442" s="8">
        <v>0</v>
      </c>
      <c r="X442" s="8">
        <v>21</v>
      </c>
      <c r="Y442" s="8">
        <v>19</v>
      </c>
      <c r="Z442" s="8">
        <v>2</v>
      </c>
      <c r="AA442" s="8">
        <v>36</v>
      </c>
      <c r="AB442" s="8">
        <v>7</v>
      </c>
      <c r="AC442" s="8">
        <v>29</v>
      </c>
      <c r="AD442" s="8">
        <v>0</v>
      </c>
      <c r="AE442" s="8">
        <v>0</v>
      </c>
      <c r="AF442" s="8">
        <v>0</v>
      </c>
      <c r="AG442" s="69"/>
      <c r="AH442" s="444">
        <v>57</v>
      </c>
      <c r="AI442" s="109"/>
      <c r="AJ442" s="109"/>
    </row>
    <row r="443" spans="1:36" s="10" customFormat="1" ht="39.6" x14ac:dyDescent="0.25">
      <c r="A443" s="244">
        <v>10</v>
      </c>
      <c r="B443" s="71" t="s">
        <v>746</v>
      </c>
      <c r="C443" s="70">
        <v>82</v>
      </c>
      <c r="D443" s="70">
        <v>59</v>
      </c>
      <c r="E443" s="244">
        <v>25</v>
      </c>
      <c r="F443" s="59">
        <v>34</v>
      </c>
      <c r="G443" s="70"/>
      <c r="H443" s="70"/>
      <c r="I443" s="70">
        <v>34</v>
      </c>
      <c r="J443" s="77"/>
      <c r="K443" s="70"/>
      <c r="L443" s="110"/>
      <c r="M443" s="111">
        <v>2</v>
      </c>
      <c r="N443" s="111"/>
      <c r="O443" s="110"/>
      <c r="P443" s="111"/>
      <c r="Q443" s="133"/>
      <c r="R443" s="59"/>
      <c r="S443" s="59"/>
      <c r="T443" s="70"/>
      <c r="U443" s="70"/>
      <c r="V443" s="70"/>
      <c r="W443" s="70"/>
      <c r="X443" s="393">
        <v>18</v>
      </c>
      <c r="Y443" s="454">
        <v>16</v>
      </c>
      <c r="Z443" s="454">
        <v>2</v>
      </c>
      <c r="AA443" s="393"/>
      <c r="AB443" s="454"/>
      <c r="AC443" s="454"/>
      <c r="AD443" s="400"/>
      <c r="AE443" s="454"/>
      <c r="AF443" s="454"/>
      <c r="AG443" s="70" t="s">
        <v>68</v>
      </c>
      <c r="AH443" s="444">
        <v>18</v>
      </c>
      <c r="AI443" s="26"/>
    </row>
    <row r="444" spans="1:36" s="10" customFormat="1" ht="13.2" x14ac:dyDescent="0.25">
      <c r="A444" s="244">
        <v>11</v>
      </c>
      <c r="B444" s="71" t="s">
        <v>860</v>
      </c>
      <c r="C444" s="70">
        <v>9</v>
      </c>
      <c r="D444" s="70">
        <v>5</v>
      </c>
      <c r="E444" s="244">
        <v>3</v>
      </c>
      <c r="F444" s="59">
        <v>2</v>
      </c>
      <c r="G444" s="70"/>
      <c r="H444" s="70"/>
      <c r="I444" s="77">
        <v>2</v>
      </c>
      <c r="J444" s="77"/>
      <c r="K444" s="70"/>
      <c r="L444" s="72"/>
      <c r="M444" s="111"/>
      <c r="N444" s="111"/>
      <c r="O444" s="72"/>
      <c r="P444" s="111"/>
      <c r="Q444" s="133"/>
      <c r="R444" s="110"/>
      <c r="S444" s="59"/>
      <c r="T444" s="70"/>
      <c r="U444" s="70"/>
      <c r="V444" s="70"/>
      <c r="W444" s="70"/>
      <c r="X444" s="393"/>
      <c r="Y444" s="454"/>
      <c r="Z444" s="454"/>
      <c r="AA444" s="393"/>
      <c r="AB444" s="454"/>
      <c r="AC444" s="454"/>
      <c r="AD444" s="400"/>
      <c r="AE444" s="454"/>
      <c r="AF444" s="454"/>
      <c r="AG444" s="70"/>
      <c r="AH444" s="444">
        <v>0</v>
      </c>
      <c r="AI444" s="26"/>
    </row>
    <row r="445" spans="1:36" s="10" customFormat="1" ht="92.4" x14ac:dyDescent="0.25">
      <c r="A445" s="244">
        <v>12</v>
      </c>
      <c r="B445" s="71" t="s">
        <v>837</v>
      </c>
      <c r="C445" s="70">
        <v>20</v>
      </c>
      <c r="D445" s="70">
        <v>18</v>
      </c>
      <c r="E445" s="244">
        <v>4</v>
      </c>
      <c r="F445" s="59">
        <v>14</v>
      </c>
      <c r="G445" s="70"/>
      <c r="H445" s="70"/>
      <c r="I445" s="77">
        <v>2</v>
      </c>
      <c r="J445" s="77">
        <v>12</v>
      </c>
      <c r="K445" s="70"/>
      <c r="L445" s="72"/>
      <c r="M445" s="111"/>
      <c r="N445" s="111"/>
      <c r="O445" s="72"/>
      <c r="P445" s="111">
        <v>5</v>
      </c>
      <c r="Q445" s="133"/>
      <c r="R445" s="110"/>
      <c r="S445" s="111"/>
      <c r="T445" s="70"/>
      <c r="U445" s="70"/>
      <c r="V445" s="70"/>
      <c r="W445" s="70"/>
      <c r="X445" s="393">
        <v>1</v>
      </c>
      <c r="Y445" s="454">
        <v>1</v>
      </c>
      <c r="Z445" s="454"/>
      <c r="AA445" s="418">
        <v>5</v>
      </c>
      <c r="AB445" s="454"/>
      <c r="AC445" s="454">
        <v>5</v>
      </c>
      <c r="AD445" s="400"/>
      <c r="AE445" s="454"/>
      <c r="AF445" s="454"/>
      <c r="AG445" s="70" t="s">
        <v>865</v>
      </c>
      <c r="AH445" s="444">
        <v>6</v>
      </c>
      <c r="AI445" s="26"/>
    </row>
    <row r="446" spans="1:36" s="10" customFormat="1" ht="79.2" x14ac:dyDescent="0.25">
      <c r="A446" s="244">
        <v>13</v>
      </c>
      <c r="B446" s="71" t="s">
        <v>223</v>
      </c>
      <c r="C446" s="70">
        <v>158</v>
      </c>
      <c r="D446" s="70">
        <v>116</v>
      </c>
      <c r="E446" s="244">
        <v>16</v>
      </c>
      <c r="F446" s="59">
        <v>100</v>
      </c>
      <c r="G446" s="70"/>
      <c r="H446" s="70"/>
      <c r="I446" s="77">
        <v>6</v>
      </c>
      <c r="J446" s="77">
        <v>94</v>
      </c>
      <c r="K446" s="70"/>
      <c r="L446" s="110"/>
      <c r="M446" s="111"/>
      <c r="N446" s="111"/>
      <c r="O446" s="72"/>
      <c r="P446" s="111">
        <v>11</v>
      </c>
      <c r="Q446" s="133"/>
      <c r="R446" s="110"/>
      <c r="S446" s="111"/>
      <c r="T446" s="70"/>
      <c r="U446" s="70"/>
      <c r="V446" s="70"/>
      <c r="W446" s="70"/>
      <c r="X446" s="393">
        <v>1</v>
      </c>
      <c r="Y446" s="454">
        <v>1</v>
      </c>
      <c r="Z446" s="454"/>
      <c r="AA446" s="418">
        <v>14</v>
      </c>
      <c r="AB446" s="454">
        <v>3</v>
      </c>
      <c r="AC446" s="454">
        <v>11</v>
      </c>
      <c r="AD446" s="400"/>
      <c r="AE446" s="454"/>
      <c r="AF446" s="454"/>
      <c r="AG446" s="70" t="s">
        <v>866</v>
      </c>
      <c r="AH446" s="444">
        <v>15</v>
      </c>
      <c r="AI446" s="26"/>
    </row>
    <row r="447" spans="1:36" s="10" customFormat="1" ht="39.6" x14ac:dyDescent="0.25">
      <c r="A447" s="244">
        <v>14</v>
      </c>
      <c r="B447" s="71" t="s">
        <v>838</v>
      </c>
      <c r="C447" s="70">
        <v>18</v>
      </c>
      <c r="D447" s="70">
        <v>17</v>
      </c>
      <c r="E447" s="244">
        <v>3</v>
      </c>
      <c r="F447" s="59">
        <v>14</v>
      </c>
      <c r="G447" s="70"/>
      <c r="H447" s="70"/>
      <c r="I447" s="77"/>
      <c r="J447" s="77">
        <v>14</v>
      </c>
      <c r="K447" s="70"/>
      <c r="L447" s="110"/>
      <c r="M447" s="111"/>
      <c r="N447" s="111"/>
      <c r="O447" s="110"/>
      <c r="P447" s="111"/>
      <c r="Q447" s="133"/>
      <c r="R447" s="110"/>
      <c r="S447" s="111"/>
      <c r="T447" s="70"/>
      <c r="U447" s="70"/>
      <c r="V447" s="70"/>
      <c r="W447" s="70"/>
      <c r="X447" s="393"/>
      <c r="Y447" s="454"/>
      <c r="Z447" s="454"/>
      <c r="AA447" s="418">
        <v>1</v>
      </c>
      <c r="AB447" s="454">
        <v>1</v>
      </c>
      <c r="AC447" s="454"/>
      <c r="AD447" s="400"/>
      <c r="AE447" s="454"/>
      <c r="AF447" s="454"/>
      <c r="AG447" s="70" t="s">
        <v>867</v>
      </c>
      <c r="AH447" s="444">
        <v>1</v>
      </c>
      <c r="AI447" s="26"/>
    </row>
    <row r="448" spans="1:36" s="10" customFormat="1" ht="39.6" x14ac:dyDescent="0.25">
      <c r="A448" s="244">
        <v>15</v>
      </c>
      <c r="B448" s="71" t="s">
        <v>308</v>
      </c>
      <c r="C448" s="70">
        <v>35</v>
      </c>
      <c r="D448" s="70">
        <v>21</v>
      </c>
      <c r="E448" s="244">
        <v>5</v>
      </c>
      <c r="F448" s="59">
        <v>16</v>
      </c>
      <c r="G448" s="70"/>
      <c r="H448" s="70"/>
      <c r="I448" s="77">
        <v>2</v>
      </c>
      <c r="J448" s="77">
        <v>14</v>
      </c>
      <c r="K448" s="70"/>
      <c r="L448" s="144"/>
      <c r="M448" s="111"/>
      <c r="N448" s="111"/>
      <c r="O448" s="110"/>
      <c r="P448" s="111">
        <v>8</v>
      </c>
      <c r="Q448" s="133"/>
      <c r="R448" s="144"/>
      <c r="S448" s="111"/>
      <c r="T448" s="70"/>
      <c r="U448" s="70"/>
      <c r="V448" s="70"/>
      <c r="W448" s="70"/>
      <c r="X448" s="393"/>
      <c r="Y448" s="454"/>
      <c r="Z448" s="454"/>
      <c r="AA448" s="418">
        <v>8</v>
      </c>
      <c r="AB448" s="454"/>
      <c r="AC448" s="454">
        <v>8</v>
      </c>
      <c r="AD448" s="400"/>
      <c r="AE448" s="454"/>
      <c r="AF448" s="454"/>
      <c r="AG448" s="70" t="s">
        <v>313</v>
      </c>
      <c r="AH448" s="444">
        <v>8</v>
      </c>
      <c r="AI448" s="26"/>
    </row>
    <row r="449" spans="1:35" s="10" customFormat="1" ht="13.2" x14ac:dyDescent="0.25">
      <c r="A449" s="244">
        <v>16</v>
      </c>
      <c r="B449" s="71" t="s">
        <v>791</v>
      </c>
      <c r="C449" s="70">
        <v>1</v>
      </c>
      <c r="D449" s="70">
        <v>0</v>
      </c>
      <c r="E449" s="244">
        <v>0</v>
      </c>
      <c r="F449" s="59">
        <v>0</v>
      </c>
      <c r="G449" s="70"/>
      <c r="H449" s="70"/>
      <c r="I449" s="77"/>
      <c r="J449" s="77"/>
      <c r="K449" s="70"/>
      <c r="L449" s="70"/>
      <c r="M449" s="111"/>
      <c r="N449" s="111"/>
      <c r="O449" s="70"/>
      <c r="P449" s="111"/>
      <c r="Q449" s="133"/>
      <c r="R449" s="70"/>
      <c r="S449" s="111"/>
      <c r="T449" s="70"/>
      <c r="U449" s="70"/>
      <c r="V449" s="70"/>
      <c r="W449" s="70"/>
      <c r="X449" s="393"/>
      <c r="Y449" s="454"/>
      <c r="Z449" s="454"/>
      <c r="AA449" s="418">
        <v>0</v>
      </c>
      <c r="AB449" s="454"/>
      <c r="AC449" s="454"/>
      <c r="AD449" s="400"/>
      <c r="AE449" s="454"/>
      <c r="AF449" s="454"/>
      <c r="AG449" s="70"/>
      <c r="AH449" s="444">
        <v>0</v>
      </c>
      <c r="AI449" s="26"/>
    </row>
    <row r="450" spans="1:35" s="10" customFormat="1" ht="13.2" x14ac:dyDescent="0.25">
      <c r="A450" s="244">
        <v>17</v>
      </c>
      <c r="B450" s="71" t="s">
        <v>862</v>
      </c>
      <c r="C450" s="70">
        <v>0</v>
      </c>
      <c r="D450" s="70">
        <v>1</v>
      </c>
      <c r="E450" s="244">
        <v>0</v>
      </c>
      <c r="F450" s="59">
        <v>1</v>
      </c>
      <c r="G450" s="70"/>
      <c r="H450" s="70"/>
      <c r="I450" s="77">
        <v>1</v>
      </c>
      <c r="J450" s="77"/>
      <c r="K450" s="70"/>
      <c r="L450" s="144"/>
      <c r="M450" s="111"/>
      <c r="N450" s="111"/>
      <c r="O450" s="144"/>
      <c r="P450" s="111"/>
      <c r="Q450" s="133"/>
      <c r="R450" s="70"/>
      <c r="S450" s="111"/>
      <c r="T450" s="70"/>
      <c r="U450" s="70"/>
      <c r="V450" s="70"/>
      <c r="W450" s="70"/>
      <c r="X450" s="393"/>
      <c r="Y450" s="454"/>
      <c r="Z450" s="454"/>
      <c r="AA450" s="418">
        <v>0</v>
      </c>
      <c r="AB450" s="454"/>
      <c r="AC450" s="454"/>
      <c r="AD450" s="400"/>
      <c r="AE450" s="454"/>
      <c r="AF450" s="454"/>
      <c r="AG450" s="70"/>
      <c r="AH450" s="444">
        <v>0</v>
      </c>
      <c r="AI450" s="26"/>
    </row>
    <row r="451" spans="1:35" s="10" customFormat="1" ht="39.6" x14ac:dyDescent="0.25">
      <c r="A451" s="244">
        <v>18</v>
      </c>
      <c r="B451" s="71" t="s">
        <v>840</v>
      </c>
      <c r="C451" s="70">
        <v>3</v>
      </c>
      <c r="D451" s="70">
        <v>3</v>
      </c>
      <c r="E451" s="244">
        <v>1</v>
      </c>
      <c r="F451" s="59">
        <v>2</v>
      </c>
      <c r="G451" s="70"/>
      <c r="H451" s="70"/>
      <c r="I451" s="77"/>
      <c r="J451" s="77">
        <v>2</v>
      </c>
      <c r="K451" s="70"/>
      <c r="L451" s="70"/>
      <c r="M451" s="111"/>
      <c r="N451" s="111"/>
      <c r="O451" s="110"/>
      <c r="P451" s="111">
        <v>2</v>
      </c>
      <c r="Q451" s="133"/>
      <c r="R451" s="70"/>
      <c r="S451" s="111"/>
      <c r="T451" s="70"/>
      <c r="U451" s="70"/>
      <c r="V451" s="70"/>
      <c r="W451" s="70"/>
      <c r="X451" s="393"/>
      <c r="Y451" s="454"/>
      <c r="Z451" s="454"/>
      <c r="AA451" s="418">
        <v>3</v>
      </c>
      <c r="AB451" s="454">
        <v>1</v>
      </c>
      <c r="AC451" s="454">
        <v>2</v>
      </c>
      <c r="AD451" s="400"/>
      <c r="AE451" s="454"/>
      <c r="AF451" s="454"/>
      <c r="AG451" s="70" t="s">
        <v>868</v>
      </c>
      <c r="AH451" s="444">
        <v>3</v>
      </c>
      <c r="AI451" s="26"/>
    </row>
    <row r="452" spans="1:35" s="10" customFormat="1" ht="13.2" x14ac:dyDescent="0.25">
      <c r="A452" s="244">
        <v>19</v>
      </c>
      <c r="B452" s="71" t="s">
        <v>821</v>
      </c>
      <c r="C452" s="70">
        <v>2</v>
      </c>
      <c r="D452" s="70">
        <v>2</v>
      </c>
      <c r="E452" s="244">
        <v>0</v>
      </c>
      <c r="F452" s="59">
        <v>2</v>
      </c>
      <c r="G452" s="70"/>
      <c r="H452" s="70"/>
      <c r="I452" s="77"/>
      <c r="J452" s="77">
        <v>2</v>
      </c>
      <c r="K452" s="70"/>
      <c r="L452" s="70"/>
      <c r="M452" s="111"/>
      <c r="N452" s="111"/>
      <c r="O452" s="70"/>
      <c r="P452" s="111"/>
      <c r="Q452" s="133"/>
      <c r="R452" s="144"/>
      <c r="S452" s="111"/>
      <c r="T452" s="70"/>
      <c r="U452" s="70"/>
      <c r="V452" s="70"/>
      <c r="W452" s="70"/>
      <c r="X452" s="393"/>
      <c r="Y452" s="454"/>
      <c r="Z452" s="454"/>
      <c r="AA452" s="418"/>
      <c r="AB452" s="454"/>
      <c r="AC452" s="454"/>
      <c r="AD452" s="400"/>
      <c r="AE452" s="454"/>
      <c r="AF452" s="454"/>
      <c r="AG452" s="70"/>
      <c r="AH452" s="444">
        <v>0</v>
      </c>
      <c r="AI452" s="26"/>
    </row>
    <row r="453" spans="1:35" s="10" customFormat="1" ht="13.2" x14ac:dyDescent="0.25">
      <c r="A453" s="244">
        <v>20</v>
      </c>
      <c r="B453" s="71" t="s">
        <v>869</v>
      </c>
      <c r="C453" s="70">
        <v>1</v>
      </c>
      <c r="D453" s="70">
        <v>0</v>
      </c>
      <c r="E453" s="244">
        <v>0</v>
      </c>
      <c r="F453" s="59"/>
      <c r="G453" s="70"/>
      <c r="H453" s="70"/>
      <c r="I453" s="77"/>
      <c r="J453" s="77"/>
      <c r="K453" s="70"/>
      <c r="L453" s="70"/>
      <c r="M453" s="111"/>
      <c r="N453" s="111"/>
      <c r="O453" s="70"/>
      <c r="P453" s="111"/>
      <c r="Q453" s="133"/>
      <c r="R453" s="144"/>
      <c r="S453" s="111"/>
      <c r="T453" s="70"/>
      <c r="U453" s="70"/>
      <c r="V453" s="70"/>
      <c r="W453" s="70"/>
      <c r="X453" s="393"/>
      <c r="Y453" s="454"/>
      <c r="Z453" s="454"/>
      <c r="AA453" s="418"/>
      <c r="AB453" s="454"/>
      <c r="AC453" s="454"/>
      <c r="AD453" s="400"/>
      <c r="AE453" s="454"/>
      <c r="AF453" s="454"/>
      <c r="AG453" s="70"/>
      <c r="AH453" s="444">
        <v>0</v>
      </c>
      <c r="AI453" s="26"/>
    </row>
    <row r="454" spans="1:35" s="10" customFormat="1" ht="13.2" x14ac:dyDescent="0.25">
      <c r="A454" s="244">
        <v>21</v>
      </c>
      <c r="B454" s="71" t="s">
        <v>870</v>
      </c>
      <c r="C454" s="70">
        <v>4</v>
      </c>
      <c r="D454" s="70">
        <v>0</v>
      </c>
      <c r="E454" s="244">
        <v>0</v>
      </c>
      <c r="F454" s="59"/>
      <c r="G454" s="70"/>
      <c r="H454" s="70"/>
      <c r="I454" s="77"/>
      <c r="J454" s="77"/>
      <c r="K454" s="70"/>
      <c r="L454" s="70"/>
      <c r="M454" s="111"/>
      <c r="N454" s="111"/>
      <c r="O454" s="70"/>
      <c r="P454" s="111"/>
      <c r="Q454" s="133"/>
      <c r="R454" s="144"/>
      <c r="S454" s="111"/>
      <c r="T454" s="70"/>
      <c r="U454" s="70"/>
      <c r="V454" s="70"/>
      <c r="W454" s="70"/>
      <c r="X454" s="393"/>
      <c r="Y454" s="454"/>
      <c r="Z454" s="454"/>
      <c r="AA454" s="418"/>
      <c r="AB454" s="454"/>
      <c r="AC454" s="454"/>
      <c r="AD454" s="400"/>
      <c r="AE454" s="454"/>
      <c r="AF454" s="454"/>
      <c r="AG454" s="70"/>
      <c r="AH454" s="444">
        <v>0</v>
      </c>
      <c r="AI454" s="26"/>
    </row>
    <row r="455" spans="1:35" s="10" customFormat="1" ht="13.2" x14ac:dyDescent="0.25">
      <c r="A455" s="244">
        <v>22</v>
      </c>
      <c r="B455" s="71" t="s">
        <v>739</v>
      </c>
      <c r="C455" s="70">
        <v>11</v>
      </c>
      <c r="D455" s="70">
        <v>0</v>
      </c>
      <c r="E455" s="244">
        <v>0</v>
      </c>
      <c r="F455" s="59">
        <v>0</v>
      </c>
      <c r="G455" s="70"/>
      <c r="H455" s="70"/>
      <c r="I455" s="77"/>
      <c r="J455" s="77"/>
      <c r="K455" s="70"/>
      <c r="L455" s="70"/>
      <c r="M455" s="111"/>
      <c r="N455" s="111"/>
      <c r="O455" s="144"/>
      <c r="P455" s="111"/>
      <c r="Q455" s="133"/>
      <c r="R455" s="70"/>
      <c r="S455" s="111"/>
      <c r="T455" s="70"/>
      <c r="U455" s="70"/>
      <c r="V455" s="70"/>
      <c r="W455" s="70"/>
      <c r="X455" s="393"/>
      <c r="Y455" s="454"/>
      <c r="Z455" s="454"/>
      <c r="AA455" s="418"/>
      <c r="AB455" s="454"/>
      <c r="AC455" s="454"/>
      <c r="AD455" s="400"/>
      <c r="AE455" s="454"/>
      <c r="AF455" s="454"/>
      <c r="AG455" s="70"/>
      <c r="AH455" s="444">
        <v>0</v>
      </c>
      <c r="AI455" s="26"/>
    </row>
    <row r="456" spans="1:35" s="10" customFormat="1" ht="13.2" x14ac:dyDescent="0.25">
      <c r="A456" s="244">
        <v>23</v>
      </c>
      <c r="B456" s="71" t="s">
        <v>796</v>
      </c>
      <c r="C456" s="70">
        <v>10</v>
      </c>
      <c r="D456" s="70">
        <v>6</v>
      </c>
      <c r="E456" s="244">
        <v>1</v>
      </c>
      <c r="F456" s="59">
        <v>5</v>
      </c>
      <c r="G456" s="70"/>
      <c r="H456" s="70"/>
      <c r="I456" s="77">
        <v>1</v>
      </c>
      <c r="J456" s="77">
        <v>4</v>
      </c>
      <c r="K456" s="70"/>
      <c r="L456" s="70"/>
      <c r="M456" s="111"/>
      <c r="N456" s="111"/>
      <c r="O456" s="144"/>
      <c r="P456" s="111"/>
      <c r="Q456" s="133"/>
      <c r="R456" s="70"/>
      <c r="S456" s="111"/>
      <c r="T456" s="70"/>
      <c r="U456" s="70"/>
      <c r="V456" s="70"/>
      <c r="W456" s="70"/>
      <c r="X456" s="393"/>
      <c r="Y456" s="454"/>
      <c r="Z456" s="454"/>
      <c r="AA456" s="418"/>
      <c r="AB456" s="454"/>
      <c r="AC456" s="454"/>
      <c r="AD456" s="400"/>
      <c r="AE456" s="454"/>
      <c r="AF456" s="454"/>
      <c r="AG456" s="70"/>
      <c r="AH456" s="444">
        <v>0</v>
      </c>
      <c r="AI456" s="26"/>
    </row>
    <row r="457" spans="1:35" s="10" customFormat="1" ht="39.6" x14ac:dyDescent="0.25">
      <c r="A457" s="244">
        <v>24</v>
      </c>
      <c r="B457" s="71" t="s">
        <v>841</v>
      </c>
      <c r="C457" s="70">
        <v>15</v>
      </c>
      <c r="D457" s="70">
        <v>5</v>
      </c>
      <c r="E457" s="244">
        <v>1</v>
      </c>
      <c r="F457" s="59">
        <v>4</v>
      </c>
      <c r="G457" s="70"/>
      <c r="H457" s="70"/>
      <c r="I457" s="77">
        <v>4</v>
      </c>
      <c r="J457" s="77"/>
      <c r="K457" s="70"/>
      <c r="L457" s="144"/>
      <c r="M457" s="111"/>
      <c r="N457" s="111"/>
      <c r="O457" s="144"/>
      <c r="P457" s="111"/>
      <c r="Q457" s="133"/>
      <c r="R457" s="70"/>
      <c r="S457" s="111"/>
      <c r="T457" s="70"/>
      <c r="U457" s="70"/>
      <c r="V457" s="70"/>
      <c r="W457" s="70"/>
      <c r="X457" s="393">
        <v>1</v>
      </c>
      <c r="Y457" s="454">
        <v>1</v>
      </c>
      <c r="Z457" s="454"/>
      <c r="AA457" s="418"/>
      <c r="AB457" s="454"/>
      <c r="AC457" s="454"/>
      <c r="AD457" s="400"/>
      <c r="AE457" s="454"/>
      <c r="AF457" s="454"/>
      <c r="AG457" s="70" t="s">
        <v>197</v>
      </c>
      <c r="AH457" s="444">
        <v>1</v>
      </c>
      <c r="AI457" s="26"/>
    </row>
    <row r="458" spans="1:35" s="10" customFormat="1" ht="13.2" x14ac:dyDescent="0.25">
      <c r="A458" s="244">
        <v>25</v>
      </c>
      <c r="B458" s="71" t="s">
        <v>43</v>
      </c>
      <c r="C458" s="70">
        <v>2</v>
      </c>
      <c r="D458" s="70">
        <v>2</v>
      </c>
      <c r="E458" s="244">
        <v>0</v>
      </c>
      <c r="F458" s="59">
        <v>2</v>
      </c>
      <c r="G458" s="70"/>
      <c r="H458" s="70"/>
      <c r="I458" s="77"/>
      <c r="J458" s="77">
        <v>2</v>
      </c>
      <c r="K458" s="70"/>
      <c r="L458" s="144"/>
      <c r="M458" s="111"/>
      <c r="N458" s="111"/>
      <c r="O458" s="144"/>
      <c r="P458" s="111"/>
      <c r="Q458" s="133"/>
      <c r="R458" s="70"/>
      <c r="S458" s="111"/>
      <c r="T458" s="70"/>
      <c r="U458" s="70"/>
      <c r="V458" s="70"/>
      <c r="W458" s="70"/>
      <c r="X458" s="393"/>
      <c r="Y458" s="454"/>
      <c r="Z458" s="454"/>
      <c r="AA458" s="418"/>
      <c r="AB458" s="454"/>
      <c r="AC458" s="454"/>
      <c r="AD458" s="400"/>
      <c r="AE458" s="454"/>
      <c r="AF458" s="454"/>
      <c r="AG458" s="70"/>
      <c r="AH458" s="444">
        <v>0</v>
      </c>
      <c r="AI458" s="26"/>
    </row>
    <row r="459" spans="1:35" s="10" customFormat="1" ht="13.2" x14ac:dyDescent="0.25">
      <c r="A459" s="244">
        <v>26</v>
      </c>
      <c r="B459" s="71" t="s">
        <v>810</v>
      </c>
      <c r="C459" s="70">
        <v>2</v>
      </c>
      <c r="D459" s="70">
        <v>0</v>
      </c>
      <c r="E459" s="244">
        <v>0</v>
      </c>
      <c r="F459" s="59">
        <v>0</v>
      </c>
      <c r="G459" s="70"/>
      <c r="H459" s="70"/>
      <c r="I459" s="77"/>
      <c r="J459" s="77"/>
      <c r="K459" s="70"/>
      <c r="L459" s="70"/>
      <c r="M459" s="111"/>
      <c r="N459" s="111"/>
      <c r="O459" s="70"/>
      <c r="P459" s="111"/>
      <c r="Q459" s="133"/>
      <c r="R459" s="144"/>
      <c r="S459" s="111"/>
      <c r="T459" s="70"/>
      <c r="U459" s="70"/>
      <c r="V459" s="70"/>
      <c r="W459" s="70"/>
      <c r="X459" s="393"/>
      <c r="Y459" s="454"/>
      <c r="Z459" s="454"/>
      <c r="AA459" s="418"/>
      <c r="AB459" s="454"/>
      <c r="AC459" s="454"/>
      <c r="AD459" s="400"/>
      <c r="AE459" s="454"/>
      <c r="AF459" s="454"/>
      <c r="AG459" s="70"/>
      <c r="AH459" s="444">
        <v>0</v>
      </c>
      <c r="AI459" s="26"/>
    </row>
    <row r="460" spans="1:35" s="10" customFormat="1" ht="39.6" x14ac:dyDescent="0.25">
      <c r="A460" s="244">
        <v>27</v>
      </c>
      <c r="B460" s="71" t="s">
        <v>844</v>
      </c>
      <c r="C460" s="70">
        <v>24</v>
      </c>
      <c r="D460" s="70">
        <v>18</v>
      </c>
      <c r="E460" s="244">
        <v>3</v>
      </c>
      <c r="F460" s="59">
        <v>15</v>
      </c>
      <c r="G460" s="70"/>
      <c r="H460" s="70"/>
      <c r="I460" s="77">
        <v>8</v>
      </c>
      <c r="J460" s="77">
        <v>7</v>
      </c>
      <c r="K460" s="70"/>
      <c r="L460" s="70"/>
      <c r="M460" s="111"/>
      <c r="N460" s="111"/>
      <c r="O460" s="144"/>
      <c r="P460" s="111">
        <v>3</v>
      </c>
      <c r="Q460" s="133"/>
      <c r="R460" s="144"/>
      <c r="S460" s="111"/>
      <c r="T460" s="70"/>
      <c r="U460" s="70"/>
      <c r="V460" s="70"/>
      <c r="W460" s="70"/>
      <c r="X460" s="393"/>
      <c r="Y460" s="454"/>
      <c r="Z460" s="454"/>
      <c r="AA460" s="418">
        <v>5</v>
      </c>
      <c r="AB460" s="454">
        <v>2</v>
      </c>
      <c r="AC460" s="454">
        <v>3</v>
      </c>
      <c r="AD460" s="400"/>
      <c r="AE460" s="454"/>
      <c r="AF460" s="454"/>
      <c r="AG460" s="70" t="s">
        <v>857</v>
      </c>
      <c r="AH460" s="444">
        <v>5</v>
      </c>
      <c r="AI460" s="26"/>
    </row>
    <row r="461" spans="1:35" s="10" customFormat="1" ht="13.2" x14ac:dyDescent="0.25">
      <c r="A461" s="244">
        <v>28</v>
      </c>
      <c r="B461" s="71" t="s">
        <v>751</v>
      </c>
      <c r="C461" s="70">
        <v>1</v>
      </c>
      <c r="D461" s="70">
        <v>0</v>
      </c>
      <c r="E461" s="244">
        <v>0</v>
      </c>
      <c r="F461" s="59">
        <v>0</v>
      </c>
      <c r="G461" s="70"/>
      <c r="H461" s="70"/>
      <c r="I461" s="77"/>
      <c r="J461" s="77"/>
      <c r="K461" s="70"/>
      <c r="L461" s="70"/>
      <c r="M461" s="111"/>
      <c r="N461" s="111"/>
      <c r="O461" s="144"/>
      <c r="P461" s="111"/>
      <c r="Q461" s="133"/>
      <c r="R461" s="144"/>
      <c r="S461" s="111"/>
      <c r="T461" s="70"/>
      <c r="U461" s="70"/>
      <c r="V461" s="70"/>
      <c r="W461" s="70"/>
      <c r="X461" s="393"/>
      <c r="Y461" s="454"/>
      <c r="Z461" s="454"/>
      <c r="AA461" s="418"/>
      <c r="AB461" s="454"/>
      <c r="AC461" s="454"/>
      <c r="AD461" s="400"/>
      <c r="AE461" s="454"/>
      <c r="AF461" s="454"/>
      <c r="AG461" s="70"/>
      <c r="AH461" s="444">
        <v>0</v>
      </c>
      <c r="AI461" s="26"/>
    </row>
    <row r="462" spans="1:35" s="446" customFormat="1" ht="13.8" x14ac:dyDescent="0.3">
      <c r="A462" s="244">
        <v>29</v>
      </c>
      <c r="B462" s="246" t="s">
        <v>871</v>
      </c>
      <c r="C462" s="245">
        <v>0</v>
      </c>
      <c r="D462" s="70">
        <v>1</v>
      </c>
      <c r="E462" s="244">
        <v>0</v>
      </c>
      <c r="F462" s="59">
        <v>1</v>
      </c>
      <c r="G462" s="70"/>
      <c r="H462" s="70"/>
      <c r="I462" s="77"/>
      <c r="J462" s="77"/>
      <c r="K462" s="70">
        <v>1</v>
      </c>
      <c r="L462" s="70"/>
      <c r="M462" s="111"/>
      <c r="N462" s="111"/>
      <c r="O462" s="70"/>
      <c r="P462" s="111"/>
      <c r="Q462" s="133"/>
      <c r="R462" s="70"/>
      <c r="S462" s="111"/>
      <c r="T462" s="70"/>
      <c r="U462" s="70"/>
      <c r="V462" s="70"/>
      <c r="W462" s="70"/>
      <c r="X462" s="393"/>
      <c r="Y462" s="454"/>
      <c r="Z462" s="454"/>
      <c r="AA462" s="418"/>
      <c r="AB462" s="454"/>
      <c r="AC462" s="454"/>
      <c r="AD462" s="400"/>
      <c r="AE462" s="454"/>
      <c r="AF462" s="454"/>
      <c r="AG462" s="70"/>
      <c r="AH462" s="444">
        <v>0</v>
      </c>
    </row>
    <row r="463" spans="1:35" s="315" customFormat="1" ht="70.2" customHeight="1" x14ac:dyDescent="0.25">
      <c r="A463" s="296">
        <v>15</v>
      </c>
      <c r="B463" s="720" t="s">
        <v>1025</v>
      </c>
      <c r="C463" s="730"/>
      <c r="D463" s="730"/>
      <c r="E463" s="730"/>
      <c r="F463" s="730"/>
      <c r="G463" s="730"/>
      <c r="H463" s="730"/>
      <c r="I463" s="730"/>
      <c r="J463" s="730"/>
      <c r="K463" s="730"/>
      <c r="L463" s="730"/>
      <c r="M463" s="730"/>
      <c r="N463" s="730"/>
      <c r="O463" s="730"/>
      <c r="P463" s="730"/>
      <c r="Q463" s="730"/>
      <c r="R463" s="730"/>
      <c r="S463" s="730"/>
      <c r="T463" s="730"/>
      <c r="U463" s="730"/>
      <c r="V463" s="730"/>
      <c r="W463" s="730"/>
      <c r="X463" s="730"/>
      <c r="Y463" s="730"/>
      <c r="Z463" s="730"/>
      <c r="AA463" s="730"/>
      <c r="AB463" s="730"/>
      <c r="AC463" s="730"/>
      <c r="AD463" s="730"/>
      <c r="AE463" s="730"/>
      <c r="AF463" s="730"/>
      <c r="AG463" s="731"/>
      <c r="AH463" s="444">
        <v>0</v>
      </c>
    </row>
    <row r="464" spans="1:35" s="21" customFormat="1" ht="13.2" x14ac:dyDescent="0.25">
      <c r="A464" s="8"/>
      <c r="B464" s="105" t="s">
        <v>707</v>
      </c>
      <c r="C464" s="8">
        <v>250</v>
      </c>
      <c r="D464" s="8">
        <v>208</v>
      </c>
      <c r="E464" s="8">
        <v>55</v>
      </c>
      <c r="F464" s="8">
        <v>153</v>
      </c>
      <c r="G464" s="8">
        <v>0</v>
      </c>
      <c r="H464" s="8">
        <v>0</v>
      </c>
      <c r="I464" s="8">
        <v>92</v>
      </c>
      <c r="J464" s="8">
        <v>61</v>
      </c>
      <c r="K464" s="8">
        <v>0</v>
      </c>
      <c r="L464" s="8">
        <v>0</v>
      </c>
      <c r="M464" s="8">
        <v>0</v>
      </c>
      <c r="N464" s="8">
        <v>0</v>
      </c>
      <c r="O464" s="8">
        <v>6.75</v>
      </c>
      <c r="P464" s="8">
        <v>95</v>
      </c>
      <c r="Q464" s="8">
        <v>3</v>
      </c>
      <c r="R464" s="8">
        <v>4.25</v>
      </c>
      <c r="S464" s="8">
        <v>60</v>
      </c>
      <c r="T464" s="8">
        <v>-1</v>
      </c>
      <c r="U464" s="8">
        <v>0</v>
      </c>
      <c r="V464" s="8">
        <v>0</v>
      </c>
      <c r="W464" s="8">
        <v>0</v>
      </c>
      <c r="X464" s="8">
        <v>11</v>
      </c>
      <c r="Y464" s="8">
        <v>11</v>
      </c>
      <c r="Z464" s="8">
        <v>0</v>
      </c>
      <c r="AA464" s="8">
        <v>2</v>
      </c>
      <c r="AB464" s="8">
        <v>0</v>
      </c>
      <c r="AC464" s="8">
        <v>2</v>
      </c>
      <c r="AD464" s="8">
        <v>0</v>
      </c>
      <c r="AE464" s="8">
        <v>0</v>
      </c>
      <c r="AF464" s="8">
        <v>0</v>
      </c>
      <c r="AG464" s="253"/>
      <c r="AH464" s="444">
        <v>13</v>
      </c>
    </row>
    <row r="465" spans="1:34" s="260" customFormat="1" ht="13.2" x14ac:dyDescent="0.25">
      <c r="A465" s="6">
        <v>1</v>
      </c>
      <c r="B465" s="61" t="s">
        <v>746</v>
      </c>
      <c r="C465" s="6">
        <v>56</v>
      </c>
      <c r="D465" s="7">
        <v>46</v>
      </c>
      <c r="E465" s="7">
        <v>25</v>
      </c>
      <c r="F465" s="7">
        <v>21</v>
      </c>
      <c r="G465" s="7">
        <v>0</v>
      </c>
      <c r="H465" s="7">
        <v>0</v>
      </c>
      <c r="I465" s="7">
        <v>21</v>
      </c>
      <c r="J465" s="7"/>
      <c r="K465" s="7"/>
      <c r="L465" s="254"/>
      <c r="M465" s="255"/>
      <c r="N465" s="255"/>
      <c r="O465" s="254">
        <v>1</v>
      </c>
      <c r="P465" s="255">
        <v>21</v>
      </c>
      <c r="Q465" s="256">
        <v>0</v>
      </c>
      <c r="R465" s="254"/>
      <c r="S465" s="255"/>
      <c r="T465" s="256"/>
      <c r="U465" s="256"/>
      <c r="V465" s="256"/>
      <c r="W465" s="256"/>
      <c r="X465" s="410">
        <v>7</v>
      </c>
      <c r="Y465" s="476">
        <v>7</v>
      </c>
      <c r="Z465" s="476"/>
      <c r="AA465" s="410"/>
      <c r="AB465" s="476"/>
      <c r="AC465" s="476"/>
      <c r="AD465" s="431"/>
      <c r="AE465" s="477"/>
      <c r="AF465" s="477"/>
      <c r="AG465" s="259"/>
      <c r="AH465" s="444">
        <v>7</v>
      </c>
    </row>
    <row r="466" spans="1:34" s="260" customFormat="1" ht="13.2" x14ac:dyDescent="0.25">
      <c r="A466" s="6">
        <v>2</v>
      </c>
      <c r="B466" s="61" t="s">
        <v>752</v>
      </c>
      <c r="C466" s="6">
        <v>2</v>
      </c>
      <c r="D466" s="7">
        <v>2</v>
      </c>
      <c r="E466" s="7">
        <v>1</v>
      </c>
      <c r="F466" s="7">
        <v>1</v>
      </c>
      <c r="G466" s="7">
        <v>0</v>
      </c>
      <c r="H466" s="7">
        <v>0</v>
      </c>
      <c r="I466" s="7">
        <v>1</v>
      </c>
      <c r="J466" s="7"/>
      <c r="K466" s="7"/>
      <c r="L466" s="254"/>
      <c r="M466" s="255"/>
      <c r="N466" s="255"/>
      <c r="O466" s="254">
        <v>1</v>
      </c>
      <c r="P466" s="255">
        <v>1</v>
      </c>
      <c r="Q466" s="256"/>
      <c r="R466" s="254"/>
      <c r="S466" s="255"/>
      <c r="T466" s="256"/>
      <c r="U466" s="256"/>
      <c r="V466" s="256"/>
      <c r="W466" s="256"/>
      <c r="X466" s="410">
        <v>1</v>
      </c>
      <c r="Y466" s="476">
        <v>1</v>
      </c>
      <c r="Z466" s="476"/>
      <c r="AA466" s="410"/>
      <c r="AB466" s="476"/>
      <c r="AC466" s="476"/>
      <c r="AD466" s="431"/>
      <c r="AE466" s="477"/>
      <c r="AF466" s="477"/>
      <c r="AG466" s="259"/>
      <c r="AH466" s="444">
        <v>1</v>
      </c>
    </row>
    <row r="467" spans="1:34" s="260" customFormat="1" ht="13.2" x14ac:dyDescent="0.25">
      <c r="A467" s="6">
        <v>3</v>
      </c>
      <c r="B467" s="61" t="s">
        <v>140</v>
      </c>
      <c r="C467" s="6">
        <v>15</v>
      </c>
      <c r="D467" s="7">
        <v>13</v>
      </c>
      <c r="E467" s="7">
        <v>3</v>
      </c>
      <c r="F467" s="7">
        <v>10</v>
      </c>
      <c r="G467" s="7">
        <v>0</v>
      </c>
      <c r="H467" s="7">
        <v>0</v>
      </c>
      <c r="I467" s="7">
        <v>2</v>
      </c>
      <c r="J467" s="7">
        <v>8</v>
      </c>
      <c r="K467" s="7"/>
      <c r="L467" s="254"/>
      <c r="M467" s="255"/>
      <c r="N467" s="255"/>
      <c r="O467" s="254">
        <v>0.2</v>
      </c>
      <c r="P467" s="255">
        <v>2</v>
      </c>
      <c r="Q467" s="256">
        <v>0</v>
      </c>
      <c r="R467" s="254">
        <v>0.8</v>
      </c>
      <c r="S467" s="255">
        <v>8</v>
      </c>
      <c r="T467" s="256">
        <v>0</v>
      </c>
      <c r="U467" s="256"/>
      <c r="V467" s="256"/>
      <c r="W467" s="256"/>
      <c r="X467" s="410"/>
      <c r="Y467" s="476"/>
      <c r="Z467" s="476"/>
      <c r="AA467" s="410"/>
      <c r="AB467" s="476"/>
      <c r="AC467" s="476"/>
      <c r="AD467" s="431"/>
      <c r="AE467" s="477"/>
      <c r="AF467" s="477"/>
      <c r="AG467" s="259"/>
      <c r="AH467" s="444">
        <v>0</v>
      </c>
    </row>
    <row r="468" spans="1:34" s="9" customFormat="1" ht="13.2" x14ac:dyDescent="0.25">
      <c r="A468" s="6">
        <v>4</v>
      </c>
      <c r="B468" s="71" t="s">
        <v>151</v>
      </c>
      <c r="C468" s="6">
        <v>107</v>
      </c>
      <c r="D468" s="7">
        <v>96</v>
      </c>
      <c r="E468" s="59">
        <v>14</v>
      </c>
      <c r="F468" s="7">
        <v>82</v>
      </c>
      <c r="G468" s="7">
        <v>0</v>
      </c>
      <c r="H468" s="7">
        <v>0</v>
      </c>
      <c r="I468" s="59">
        <v>49</v>
      </c>
      <c r="J468" s="59">
        <v>33</v>
      </c>
      <c r="K468" s="59"/>
      <c r="L468" s="254"/>
      <c r="M468" s="255"/>
      <c r="N468" s="255"/>
      <c r="O468" s="254">
        <v>0.62</v>
      </c>
      <c r="P468" s="255">
        <v>51</v>
      </c>
      <c r="Q468" s="256">
        <v>2</v>
      </c>
      <c r="R468" s="254">
        <v>0.38</v>
      </c>
      <c r="S468" s="255">
        <v>33</v>
      </c>
      <c r="T468" s="256">
        <v>0</v>
      </c>
      <c r="U468" s="261"/>
      <c r="V468" s="261"/>
      <c r="W468" s="261"/>
      <c r="X468" s="411">
        <v>1</v>
      </c>
      <c r="Y468" s="478">
        <v>1</v>
      </c>
      <c r="Z468" s="478"/>
      <c r="AA468" s="411">
        <v>1</v>
      </c>
      <c r="AB468" s="478"/>
      <c r="AC468" s="478">
        <v>1</v>
      </c>
      <c r="AD468" s="432"/>
      <c r="AE468" s="479"/>
      <c r="AF468" s="479"/>
      <c r="AG468" s="264"/>
      <c r="AH468" s="444">
        <v>2</v>
      </c>
    </row>
    <row r="469" spans="1:34" s="9" customFormat="1" ht="13.2" x14ac:dyDescent="0.25">
      <c r="A469" s="6">
        <v>5</v>
      </c>
      <c r="B469" s="71" t="s">
        <v>790</v>
      </c>
      <c r="C469" s="6">
        <v>14</v>
      </c>
      <c r="D469" s="7">
        <v>14</v>
      </c>
      <c r="E469" s="59">
        <v>1</v>
      </c>
      <c r="F469" s="7">
        <v>13</v>
      </c>
      <c r="G469" s="7">
        <v>0</v>
      </c>
      <c r="H469" s="7">
        <v>0</v>
      </c>
      <c r="I469" s="59">
        <v>3</v>
      </c>
      <c r="J469" s="59">
        <v>10</v>
      </c>
      <c r="K469" s="59"/>
      <c r="L469" s="254"/>
      <c r="M469" s="255"/>
      <c r="N469" s="255"/>
      <c r="O469" s="254">
        <v>0.3</v>
      </c>
      <c r="P469" s="255">
        <v>4</v>
      </c>
      <c r="Q469" s="256">
        <v>1</v>
      </c>
      <c r="R469" s="254">
        <v>0.7</v>
      </c>
      <c r="S469" s="255">
        <v>9</v>
      </c>
      <c r="T469" s="256">
        <v>-1</v>
      </c>
      <c r="U469" s="261"/>
      <c r="V469" s="261"/>
      <c r="W469" s="261"/>
      <c r="X469" s="411"/>
      <c r="Y469" s="478"/>
      <c r="Z469" s="478"/>
      <c r="AA469" s="411">
        <v>1</v>
      </c>
      <c r="AB469" s="478"/>
      <c r="AC469" s="478">
        <v>1</v>
      </c>
      <c r="AD469" s="432"/>
      <c r="AE469" s="479"/>
      <c r="AF469" s="479"/>
      <c r="AG469" s="264"/>
      <c r="AH469" s="444">
        <v>1</v>
      </c>
    </row>
    <row r="470" spans="1:34" s="9" customFormat="1" ht="13.2" x14ac:dyDescent="0.25">
      <c r="A470" s="6">
        <v>6</v>
      </c>
      <c r="B470" s="71" t="s">
        <v>737</v>
      </c>
      <c r="C470" s="6">
        <v>16</v>
      </c>
      <c r="D470" s="7">
        <v>12</v>
      </c>
      <c r="E470" s="59">
        <v>2</v>
      </c>
      <c r="F470" s="7">
        <v>10</v>
      </c>
      <c r="G470" s="7">
        <v>0</v>
      </c>
      <c r="H470" s="7">
        <v>0</v>
      </c>
      <c r="I470" s="59">
        <v>3</v>
      </c>
      <c r="J470" s="59">
        <v>7</v>
      </c>
      <c r="K470" s="59"/>
      <c r="L470" s="254"/>
      <c r="M470" s="255"/>
      <c r="N470" s="255"/>
      <c r="O470" s="254">
        <v>0.3</v>
      </c>
      <c r="P470" s="255">
        <v>3</v>
      </c>
      <c r="Q470" s="256">
        <v>0</v>
      </c>
      <c r="R470" s="254">
        <v>0.7</v>
      </c>
      <c r="S470" s="255">
        <v>7</v>
      </c>
      <c r="T470" s="256">
        <v>0</v>
      </c>
      <c r="U470" s="261"/>
      <c r="V470" s="261"/>
      <c r="W470" s="261"/>
      <c r="X470" s="411"/>
      <c r="Y470" s="478"/>
      <c r="Z470" s="478"/>
      <c r="AA470" s="411"/>
      <c r="AB470" s="478"/>
      <c r="AC470" s="478"/>
      <c r="AD470" s="432"/>
      <c r="AE470" s="479"/>
      <c r="AF470" s="479"/>
      <c r="AG470" s="264"/>
      <c r="AH470" s="444">
        <v>0</v>
      </c>
    </row>
    <row r="471" spans="1:34" s="9" customFormat="1" ht="13.2" x14ac:dyDescent="0.25">
      <c r="A471" s="6">
        <v>7</v>
      </c>
      <c r="B471" s="71" t="s">
        <v>754</v>
      </c>
      <c r="C471" s="6">
        <v>1</v>
      </c>
      <c r="D471" s="7">
        <v>0</v>
      </c>
      <c r="E471" s="59"/>
      <c r="F471" s="7">
        <v>0</v>
      </c>
      <c r="G471" s="7">
        <v>0</v>
      </c>
      <c r="H471" s="7">
        <v>0</v>
      </c>
      <c r="I471" s="59"/>
      <c r="J471" s="59"/>
      <c r="K471" s="59"/>
      <c r="L471" s="254"/>
      <c r="M471" s="255"/>
      <c r="N471" s="255"/>
      <c r="O471" s="254"/>
      <c r="P471" s="255"/>
      <c r="Q471" s="256"/>
      <c r="R471" s="254"/>
      <c r="S471" s="255"/>
      <c r="T471" s="256"/>
      <c r="U471" s="261"/>
      <c r="V471" s="261"/>
      <c r="W471" s="261"/>
      <c r="X471" s="411"/>
      <c r="Y471" s="478"/>
      <c r="Z471" s="478"/>
      <c r="AA471" s="411"/>
      <c r="AB471" s="478"/>
      <c r="AC471" s="478"/>
      <c r="AD471" s="432"/>
      <c r="AE471" s="479"/>
      <c r="AF471" s="479"/>
      <c r="AG471" s="264"/>
      <c r="AH471" s="444">
        <v>0</v>
      </c>
    </row>
    <row r="472" spans="1:34" s="9" customFormat="1" ht="13.2" x14ac:dyDescent="0.25">
      <c r="A472" s="6">
        <v>8</v>
      </c>
      <c r="B472" s="71" t="s">
        <v>727</v>
      </c>
      <c r="C472" s="6">
        <v>4</v>
      </c>
      <c r="D472" s="7">
        <v>4</v>
      </c>
      <c r="E472" s="59">
        <v>4</v>
      </c>
      <c r="F472" s="7">
        <v>0</v>
      </c>
      <c r="G472" s="7">
        <v>0</v>
      </c>
      <c r="H472" s="7">
        <v>0</v>
      </c>
      <c r="I472" s="59">
        <v>0</v>
      </c>
      <c r="J472" s="59">
        <v>0</v>
      </c>
      <c r="K472" s="59"/>
      <c r="L472" s="254"/>
      <c r="M472" s="255"/>
      <c r="N472" s="255"/>
      <c r="O472" s="254"/>
      <c r="P472" s="255"/>
      <c r="Q472" s="256"/>
      <c r="R472" s="254"/>
      <c r="S472" s="255"/>
      <c r="T472" s="256"/>
      <c r="U472" s="261"/>
      <c r="V472" s="261"/>
      <c r="W472" s="261"/>
      <c r="X472" s="411">
        <v>1</v>
      </c>
      <c r="Y472" s="478">
        <v>1</v>
      </c>
      <c r="Z472" s="478"/>
      <c r="AA472" s="411"/>
      <c r="AB472" s="478"/>
      <c r="AC472" s="478"/>
      <c r="AD472" s="432"/>
      <c r="AE472" s="479"/>
      <c r="AF472" s="479"/>
      <c r="AG472" s="264"/>
      <c r="AH472" s="444">
        <v>1</v>
      </c>
    </row>
    <row r="473" spans="1:34" s="9" customFormat="1" ht="13.2" x14ac:dyDescent="0.25">
      <c r="A473" s="6">
        <v>9</v>
      </c>
      <c r="B473" s="71" t="s">
        <v>802</v>
      </c>
      <c r="C473" s="6">
        <v>4</v>
      </c>
      <c r="D473" s="7">
        <v>4</v>
      </c>
      <c r="E473" s="59">
        <v>1</v>
      </c>
      <c r="F473" s="7">
        <v>3</v>
      </c>
      <c r="G473" s="7">
        <v>0</v>
      </c>
      <c r="H473" s="7">
        <v>0</v>
      </c>
      <c r="I473" s="59">
        <v>1</v>
      </c>
      <c r="J473" s="59">
        <v>2</v>
      </c>
      <c r="K473" s="59"/>
      <c r="L473" s="254"/>
      <c r="M473" s="255"/>
      <c r="N473" s="255"/>
      <c r="O473" s="254">
        <v>0.33</v>
      </c>
      <c r="P473" s="255">
        <v>1</v>
      </c>
      <c r="Q473" s="256">
        <v>0</v>
      </c>
      <c r="R473" s="254">
        <v>0.67</v>
      </c>
      <c r="S473" s="255">
        <v>2</v>
      </c>
      <c r="T473" s="256">
        <v>0</v>
      </c>
      <c r="U473" s="261"/>
      <c r="V473" s="261"/>
      <c r="W473" s="261"/>
      <c r="X473" s="411">
        <v>1</v>
      </c>
      <c r="Y473" s="478">
        <v>1</v>
      </c>
      <c r="Z473" s="478"/>
      <c r="AA473" s="411"/>
      <c r="AB473" s="478"/>
      <c r="AC473" s="478"/>
      <c r="AD473" s="432"/>
      <c r="AE473" s="479"/>
      <c r="AF473" s="479"/>
      <c r="AG473" s="264"/>
      <c r="AH473" s="444">
        <v>1</v>
      </c>
    </row>
    <row r="474" spans="1:34" s="9" customFormat="1" ht="13.2" x14ac:dyDescent="0.25">
      <c r="A474" s="6">
        <v>10</v>
      </c>
      <c r="B474" s="71" t="s">
        <v>877</v>
      </c>
      <c r="C474" s="6">
        <v>1</v>
      </c>
      <c r="D474" s="7">
        <v>0</v>
      </c>
      <c r="E474" s="59"/>
      <c r="F474" s="7">
        <v>0</v>
      </c>
      <c r="G474" s="7">
        <v>0</v>
      </c>
      <c r="H474" s="7">
        <v>0</v>
      </c>
      <c r="I474" s="59"/>
      <c r="J474" s="59"/>
      <c r="K474" s="59"/>
      <c r="L474" s="254"/>
      <c r="M474" s="255"/>
      <c r="N474" s="255"/>
      <c r="O474" s="254"/>
      <c r="P474" s="255"/>
      <c r="Q474" s="256"/>
      <c r="R474" s="254"/>
      <c r="S474" s="255"/>
      <c r="T474" s="256"/>
      <c r="U474" s="261"/>
      <c r="V474" s="261"/>
      <c r="W474" s="261"/>
      <c r="X474" s="411"/>
      <c r="Y474" s="478"/>
      <c r="Z474" s="478"/>
      <c r="AA474" s="411"/>
      <c r="AB474" s="478"/>
      <c r="AC474" s="478"/>
      <c r="AD474" s="432"/>
      <c r="AE474" s="479"/>
      <c r="AF474" s="479"/>
      <c r="AG474" s="264"/>
      <c r="AH474" s="444">
        <v>0</v>
      </c>
    </row>
    <row r="475" spans="1:34" s="9" customFormat="1" ht="13.2" x14ac:dyDescent="0.25">
      <c r="A475" s="6">
        <v>11</v>
      </c>
      <c r="B475" s="71" t="s">
        <v>738</v>
      </c>
      <c r="C475" s="6">
        <v>1</v>
      </c>
      <c r="D475" s="7">
        <v>0</v>
      </c>
      <c r="E475" s="59"/>
      <c r="F475" s="7">
        <v>0</v>
      </c>
      <c r="G475" s="7">
        <v>0</v>
      </c>
      <c r="H475" s="7">
        <v>0</v>
      </c>
      <c r="I475" s="59"/>
      <c r="J475" s="59"/>
      <c r="K475" s="59"/>
      <c r="L475" s="254"/>
      <c r="M475" s="255"/>
      <c r="N475" s="255"/>
      <c r="O475" s="254"/>
      <c r="P475" s="255"/>
      <c r="Q475" s="256"/>
      <c r="R475" s="254"/>
      <c r="S475" s="255"/>
      <c r="T475" s="256"/>
      <c r="U475" s="261"/>
      <c r="V475" s="261"/>
      <c r="W475" s="261"/>
      <c r="X475" s="411"/>
      <c r="Y475" s="478"/>
      <c r="Z475" s="478"/>
      <c r="AA475" s="411"/>
      <c r="AB475" s="478"/>
      <c r="AC475" s="478"/>
      <c r="AD475" s="432"/>
      <c r="AE475" s="479"/>
      <c r="AF475" s="479"/>
      <c r="AG475" s="264"/>
      <c r="AH475" s="444">
        <v>0</v>
      </c>
    </row>
    <row r="476" spans="1:34" s="9" customFormat="1" ht="13.2" x14ac:dyDescent="0.25">
      <c r="A476" s="6">
        <v>12</v>
      </c>
      <c r="B476" s="71" t="s">
        <v>728</v>
      </c>
      <c r="C476" s="6">
        <v>0</v>
      </c>
      <c r="D476" s="7">
        <v>0</v>
      </c>
      <c r="E476" s="59"/>
      <c r="F476" s="7">
        <v>0</v>
      </c>
      <c r="G476" s="7">
        <v>0</v>
      </c>
      <c r="H476" s="7">
        <v>0</v>
      </c>
      <c r="I476" s="59"/>
      <c r="J476" s="59"/>
      <c r="K476" s="59"/>
      <c r="L476" s="254"/>
      <c r="M476" s="255"/>
      <c r="N476" s="255"/>
      <c r="O476" s="254"/>
      <c r="P476" s="255"/>
      <c r="Q476" s="256"/>
      <c r="R476" s="254"/>
      <c r="S476" s="255"/>
      <c r="T476" s="256"/>
      <c r="U476" s="261"/>
      <c r="V476" s="261"/>
      <c r="W476" s="261"/>
      <c r="X476" s="411"/>
      <c r="Y476" s="478"/>
      <c r="Z476" s="478"/>
      <c r="AA476" s="411"/>
      <c r="AB476" s="478"/>
      <c r="AC476" s="478"/>
      <c r="AD476" s="432"/>
      <c r="AE476" s="479"/>
      <c r="AF476" s="479"/>
      <c r="AG476" s="264"/>
      <c r="AH476" s="444">
        <v>0</v>
      </c>
    </row>
    <row r="477" spans="1:34" s="9" customFormat="1" ht="13.2" x14ac:dyDescent="0.25">
      <c r="A477" s="6">
        <v>13</v>
      </c>
      <c r="B477" s="71" t="s">
        <v>807</v>
      </c>
      <c r="C477" s="6">
        <v>2</v>
      </c>
      <c r="D477" s="7">
        <v>0</v>
      </c>
      <c r="E477" s="59"/>
      <c r="F477" s="7">
        <v>0</v>
      </c>
      <c r="G477" s="7">
        <v>0</v>
      </c>
      <c r="H477" s="7">
        <v>0</v>
      </c>
      <c r="I477" s="59"/>
      <c r="J477" s="59"/>
      <c r="K477" s="59"/>
      <c r="L477" s="254"/>
      <c r="M477" s="255"/>
      <c r="N477" s="255"/>
      <c r="O477" s="254"/>
      <c r="P477" s="255"/>
      <c r="Q477" s="256"/>
      <c r="R477" s="254"/>
      <c r="S477" s="255"/>
      <c r="T477" s="256"/>
      <c r="U477" s="261"/>
      <c r="V477" s="261"/>
      <c r="W477" s="261"/>
      <c r="X477" s="411"/>
      <c r="Y477" s="478"/>
      <c r="Z477" s="478"/>
      <c r="AA477" s="411"/>
      <c r="AB477" s="478"/>
      <c r="AC477" s="478"/>
      <c r="AD477" s="432"/>
      <c r="AE477" s="479"/>
      <c r="AF477" s="479"/>
      <c r="AG477" s="264"/>
      <c r="AH477" s="444">
        <v>0</v>
      </c>
    </row>
    <row r="478" spans="1:34" s="9" customFormat="1" ht="13.2" x14ac:dyDescent="0.25">
      <c r="A478" s="6">
        <v>14</v>
      </c>
      <c r="B478" s="71" t="s">
        <v>726</v>
      </c>
      <c r="C478" s="6">
        <v>10</v>
      </c>
      <c r="D478" s="7">
        <v>4</v>
      </c>
      <c r="E478" s="59">
        <v>1</v>
      </c>
      <c r="F478" s="7">
        <v>3</v>
      </c>
      <c r="G478" s="7">
        <v>0</v>
      </c>
      <c r="H478" s="7">
        <v>0</v>
      </c>
      <c r="I478" s="59">
        <v>3</v>
      </c>
      <c r="J478" s="59">
        <v>0</v>
      </c>
      <c r="K478" s="59"/>
      <c r="L478" s="254"/>
      <c r="M478" s="255"/>
      <c r="N478" s="255"/>
      <c r="O478" s="254">
        <v>1</v>
      </c>
      <c r="P478" s="255">
        <v>3</v>
      </c>
      <c r="Q478" s="256">
        <v>0</v>
      </c>
      <c r="R478" s="254"/>
      <c r="S478" s="255"/>
      <c r="T478" s="256"/>
      <c r="U478" s="261"/>
      <c r="V478" s="261"/>
      <c r="W478" s="261"/>
      <c r="X478" s="411"/>
      <c r="Y478" s="478"/>
      <c r="Z478" s="478"/>
      <c r="AA478" s="411"/>
      <c r="AB478" s="478"/>
      <c r="AC478" s="478"/>
      <c r="AD478" s="432"/>
      <c r="AE478" s="479"/>
      <c r="AF478" s="479"/>
      <c r="AG478" s="264"/>
      <c r="AH478" s="444">
        <v>0</v>
      </c>
    </row>
    <row r="479" spans="1:34" s="9" customFormat="1" ht="13.2" x14ac:dyDescent="0.25">
      <c r="A479" s="6">
        <v>15</v>
      </c>
      <c r="B479" s="71" t="s">
        <v>744</v>
      </c>
      <c r="C479" s="6">
        <v>2</v>
      </c>
      <c r="D479" s="7">
        <v>1</v>
      </c>
      <c r="E479" s="59">
        <v>0</v>
      </c>
      <c r="F479" s="7">
        <v>1</v>
      </c>
      <c r="G479" s="7">
        <v>0</v>
      </c>
      <c r="H479" s="7">
        <v>0</v>
      </c>
      <c r="I479" s="59">
        <v>0</v>
      </c>
      <c r="J479" s="59">
        <v>1</v>
      </c>
      <c r="K479" s="59"/>
      <c r="L479" s="254"/>
      <c r="M479" s="255"/>
      <c r="N479" s="255"/>
      <c r="O479" s="254"/>
      <c r="P479" s="255"/>
      <c r="Q479" s="256"/>
      <c r="R479" s="254">
        <v>1</v>
      </c>
      <c r="S479" s="255">
        <v>1</v>
      </c>
      <c r="T479" s="256">
        <v>0</v>
      </c>
      <c r="U479" s="261"/>
      <c r="V479" s="261"/>
      <c r="W479" s="261"/>
      <c r="X479" s="411"/>
      <c r="Y479" s="478"/>
      <c r="Z479" s="478"/>
      <c r="AA479" s="411"/>
      <c r="AB479" s="478"/>
      <c r="AC479" s="478"/>
      <c r="AD479" s="432"/>
      <c r="AE479" s="479"/>
      <c r="AF479" s="479"/>
      <c r="AG479" s="264"/>
      <c r="AH479" s="444">
        <v>0</v>
      </c>
    </row>
    <row r="480" spans="1:34" s="9" customFormat="1" ht="13.2" x14ac:dyDescent="0.25">
      <c r="A480" s="6">
        <v>16</v>
      </c>
      <c r="B480" s="71" t="s">
        <v>763</v>
      </c>
      <c r="C480" s="6">
        <v>1</v>
      </c>
      <c r="D480" s="7">
        <v>0</v>
      </c>
      <c r="E480" s="59"/>
      <c r="F480" s="7"/>
      <c r="G480" s="7"/>
      <c r="H480" s="7"/>
      <c r="I480" s="59"/>
      <c r="J480" s="59"/>
      <c r="K480" s="59"/>
      <c r="L480" s="254"/>
      <c r="M480" s="255"/>
      <c r="N480" s="255"/>
      <c r="O480" s="254"/>
      <c r="P480" s="255"/>
      <c r="Q480" s="256"/>
      <c r="R480" s="254"/>
      <c r="S480" s="255"/>
      <c r="T480" s="256"/>
      <c r="U480" s="261"/>
      <c r="V480" s="261"/>
      <c r="W480" s="261"/>
      <c r="X480" s="411"/>
      <c r="Y480" s="478"/>
      <c r="Z480" s="478"/>
      <c r="AA480" s="411"/>
      <c r="AB480" s="478"/>
      <c r="AC480" s="478"/>
      <c r="AD480" s="432"/>
      <c r="AE480" s="479"/>
      <c r="AF480" s="479"/>
      <c r="AG480" s="264"/>
      <c r="AH480" s="444">
        <v>0</v>
      </c>
    </row>
    <row r="481" spans="1:34" s="9" customFormat="1" ht="26.4" x14ac:dyDescent="0.25">
      <c r="A481" s="6">
        <v>17</v>
      </c>
      <c r="B481" s="71" t="s">
        <v>878</v>
      </c>
      <c r="C481" s="6">
        <v>1</v>
      </c>
      <c r="D481" s="7">
        <v>1</v>
      </c>
      <c r="E481" s="59">
        <v>1</v>
      </c>
      <c r="F481" s="7"/>
      <c r="G481" s="7"/>
      <c r="H481" s="7"/>
      <c r="I481" s="59"/>
      <c r="J481" s="59"/>
      <c r="K481" s="59"/>
      <c r="L481" s="254"/>
      <c r="M481" s="255"/>
      <c r="N481" s="255"/>
      <c r="O481" s="254"/>
      <c r="P481" s="255"/>
      <c r="Q481" s="256"/>
      <c r="R481" s="254"/>
      <c r="S481" s="255"/>
      <c r="T481" s="256"/>
      <c r="U481" s="261"/>
      <c r="V481" s="261"/>
      <c r="W481" s="261"/>
      <c r="X481" s="411"/>
      <c r="Y481" s="478"/>
      <c r="Z481" s="478"/>
      <c r="AA481" s="411"/>
      <c r="AB481" s="478"/>
      <c r="AC481" s="478"/>
      <c r="AD481" s="432"/>
      <c r="AE481" s="479"/>
      <c r="AF481" s="479"/>
      <c r="AG481" s="264"/>
      <c r="AH481" s="444">
        <v>0</v>
      </c>
    </row>
    <row r="482" spans="1:34" s="9" customFormat="1" ht="13.2" x14ac:dyDescent="0.25">
      <c r="A482" s="6">
        <v>18</v>
      </c>
      <c r="B482" s="71" t="s">
        <v>750</v>
      </c>
      <c r="C482" s="6">
        <v>10</v>
      </c>
      <c r="D482" s="7">
        <v>10</v>
      </c>
      <c r="E482" s="59">
        <v>2</v>
      </c>
      <c r="F482" s="7">
        <v>8</v>
      </c>
      <c r="G482" s="7">
        <v>0</v>
      </c>
      <c r="H482" s="7">
        <v>0</v>
      </c>
      <c r="I482" s="59">
        <v>8</v>
      </c>
      <c r="J482" s="59">
        <v>0</v>
      </c>
      <c r="K482" s="59"/>
      <c r="L482" s="254"/>
      <c r="M482" s="255"/>
      <c r="N482" s="255"/>
      <c r="O482" s="254">
        <v>1</v>
      </c>
      <c r="P482" s="255">
        <v>8</v>
      </c>
      <c r="Q482" s="256">
        <v>0</v>
      </c>
      <c r="R482" s="254"/>
      <c r="S482" s="255"/>
      <c r="T482" s="256"/>
      <c r="U482" s="261"/>
      <c r="V482" s="261"/>
      <c r="W482" s="261"/>
      <c r="X482" s="411"/>
      <c r="Y482" s="478"/>
      <c r="Z482" s="478"/>
      <c r="AA482" s="411"/>
      <c r="AB482" s="478"/>
      <c r="AC482" s="478"/>
      <c r="AD482" s="432"/>
      <c r="AE482" s="479"/>
      <c r="AF482" s="479"/>
      <c r="AG482" s="264"/>
      <c r="AH482" s="444">
        <v>0</v>
      </c>
    </row>
    <row r="483" spans="1:34" s="9" customFormat="1" ht="26.4" x14ac:dyDescent="0.25">
      <c r="A483" s="6">
        <v>19</v>
      </c>
      <c r="B483" s="71" t="s">
        <v>768</v>
      </c>
      <c r="C483" s="6">
        <v>3</v>
      </c>
      <c r="D483" s="7">
        <v>1</v>
      </c>
      <c r="E483" s="59">
        <v>0</v>
      </c>
      <c r="F483" s="7">
        <v>1</v>
      </c>
      <c r="G483" s="7">
        <v>0</v>
      </c>
      <c r="H483" s="7">
        <v>0</v>
      </c>
      <c r="I483" s="59">
        <v>1</v>
      </c>
      <c r="J483" s="59">
        <v>0</v>
      </c>
      <c r="K483" s="59"/>
      <c r="L483" s="254"/>
      <c r="M483" s="255"/>
      <c r="N483" s="255"/>
      <c r="O483" s="254">
        <v>1</v>
      </c>
      <c r="P483" s="255">
        <v>1</v>
      </c>
      <c r="Q483" s="256">
        <v>0</v>
      </c>
      <c r="R483" s="254"/>
      <c r="S483" s="255"/>
      <c r="T483" s="256"/>
      <c r="U483" s="261"/>
      <c r="V483" s="261"/>
      <c r="W483" s="261"/>
      <c r="X483" s="411"/>
      <c r="Y483" s="478"/>
      <c r="Z483" s="478"/>
      <c r="AA483" s="411"/>
      <c r="AB483" s="478"/>
      <c r="AC483" s="478"/>
      <c r="AD483" s="432"/>
      <c r="AE483" s="479"/>
      <c r="AF483" s="479"/>
      <c r="AG483" s="264"/>
      <c r="AH483" s="444">
        <v>0</v>
      </c>
    </row>
    <row r="484" spans="1:34" s="239" customFormat="1" ht="44.4" customHeight="1" x14ac:dyDescent="0.25">
      <c r="A484" s="296">
        <v>16</v>
      </c>
      <c r="B484" s="746" t="s">
        <v>983</v>
      </c>
      <c r="C484" s="749"/>
      <c r="D484" s="749"/>
      <c r="E484" s="749"/>
      <c r="F484" s="749"/>
      <c r="G484" s="749"/>
      <c r="H484" s="749"/>
      <c r="I484" s="749"/>
      <c r="J484" s="749"/>
      <c r="K484" s="749"/>
      <c r="L484" s="749"/>
      <c r="M484" s="749"/>
      <c r="N484" s="749"/>
      <c r="O484" s="749"/>
      <c r="P484" s="749"/>
      <c r="Q484" s="749"/>
      <c r="R484" s="749"/>
      <c r="S484" s="749"/>
      <c r="T484" s="749"/>
      <c r="U484" s="749"/>
      <c r="V484" s="749"/>
      <c r="W484" s="749"/>
      <c r="X484" s="749"/>
      <c r="Y484" s="749"/>
      <c r="Z484" s="749"/>
      <c r="AA484" s="749"/>
      <c r="AB484" s="749"/>
      <c r="AC484" s="749"/>
      <c r="AD484" s="749"/>
      <c r="AE484" s="749"/>
      <c r="AF484" s="749"/>
      <c r="AG484" s="750"/>
      <c r="AH484" s="444">
        <v>0</v>
      </c>
    </row>
    <row r="485" spans="1:34" s="21" customFormat="1" ht="13.2" x14ac:dyDescent="0.25">
      <c r="A485" s="8" t="s">
        <v>723</v>
      </c>
      <c r="B485" s="105" t="s">
        <v>707</v>
      </c>
      <c r="C485" s="285">
        <v>426</v>
      </c>
      <c r="D485" s="285">
        <v>316</v>
      </c>
      <c r="E485" s="285">
        <v>49</v>
      </c>
      <c r="F485" s="285">
        <v>267</v>
      </c>
      <c r="G485" s="285">
        <v>0</v>
      </c>
      <c r="H485" s="285">
        <v>0</v>
      </c>
      <c r="I485" s="285">
        <v>212</v>
      </c>
      <c r="J485" s="285">
        <v>54</v>
      </c>
      <c r="K485" s="285">
        <v>1</v>
      </c>
      <c r="L485" s="285">
        <v>5</v>
      </c>
      <c r="M485" s="285">
        <v>120</v>
      </c>
      <c r="N485" s="285">
        <v>120</v>
      </c>
      <c r="O485" s="285">
        <v>5</v>
      </c>
      <c r="P485" s="285">
        <v>120</v>
      </c>
      <c r="Q485" s="285">
        <v>-71</v>
      </c>
      <c r="R485" s="285">
        <v>7.5</v>
      </c>
      <c r="S485" s="285">
        <v>122</v>
      </c>
      <c r="T485" s="285">
        <v>73</v>
      </c>
      <c r="U485" s="285">
        <v>0</v>
      </c>
      <c r="V485" s="285">
        <v>0</v>
      </c>
      <c r="W485" s="285">
        <v>0</v>
      </c>
      <c r="X485" s="417">
        <v>17</v>
      </c>
      <c r="Y485" s="483">
        <v>15</v>
      </c>
      <c r="Z485" s="483">
        <v>2</v>
      </c>
      <c r="AA485" s="417">
        <v>5</v>
      </c>
      <c r="AB485" s="483">
        <v>0</v>
      </c>
      <c r="AC485" s="483">
        <v>5</v>
      </c>
      <c r="AD485" s="417">
        <v>0</v>
      </c>
      <c r="AE485" s="483">
        <v>0</v>
      </c>
      <c r="AF485" s="483">
        <v>0</v>
      </c>
      <c r="AG485" s="272"/>
      <c r="AH485" s="444">
        <v>22</v>
      </c>
    </row>
    <row r="486" spans="1:34" s="10" customFormat="1" ht="13.2" x14ac:dyDescent="0.25">
      <c r="A486" s="70">
        <v>1</v>
      </c>
      <c r="B486" s="71" t="s">
        <v>367</v>
      </c>
      <c r="C486" s="70">
        <v>96</v>
      </c>
      <c r="D486" s="70">
        <v>60</v>
      </c>
      <c r="E486" s="70">
        <v>23</v>
      </c>
      <c r="F486" s="59">
        <v>37</v>
      </c>
      <c r="G486" s="60"/>
      <c r="H486" s="60">
        <v>0</v>
      </c>
      <c r="I486" s="60">
        <v>37</v>
      </c>
      <c r="J486" s="60"/>
      <c r="K486" s="60"/>
      <c r="L486" s="72">
        <v>0.5</v>
      </c>
      <c r="M486" s="58">
        <v>18.5</v>
      </c>
      <c r="N486" s="60">
        <v>18.5</v>
      </c>
      <c r="O486" s="72">
        <v>0.5</v>
      </c>
      <c r="P486" s="68">
        <v>18.5</v>
      </c>
      <c r="Q486" s="60">
        <v>-18.5</v>
      </c>
      <c r="R486" s="72">
        <v>0.5</v>
      </c>
      <c r="S486" s="60">
        <v>18.5</v>
      </c>
      <c r="T486" s="60">
        <v>18.5</v>
      </c>
      <c r="U486" s="60"/>
      <c r="V486" s="60"/>
      <c r="W486" s="60"/>
      <c r="X486" s="411">
        <v>10</v>
      </c>
      <c r="Y486" s="452">
        <v>10</v>
      </c>
      <c r="Z486" s="452">
        <v>0</v>
      </c>
      <c r="AA486" s="393">
        <v>0</v>
      </c>
      <c r="AB486" s="452">
        <v>0</v>
      </c>
      <c r="AC486" s="452"/>
      <c r="AD486" s="395"/>
      <c r="AE486" s="453"/>
      <c r="AF486" s="453"/>
      <c r="AG486" s="73"/>
      <c r="AH486" s="444">
        <v>10</v>
      </c>
    </row>
    <row r="487" spans="1:34" s="10" customFormat="1" ht="13.2" x14ac:dyDescent="0.25">
      <c r="A487" s="70">
        <v>2</v>
      </c>
      <c r="B487" s="71" t="s">
        <v>752</v>
      </c>
      <c r="C487" s="70">
        <v>1</v>
      </c>
      <c r="D487" s="70">
        <v>1</v>
      </c>
      <c r="E487" s="70">
        <v>0</v>
      </c>
      <c r="F487" s="59">
        <v>1</v>
      </c>
      <c r="G487" s="60"/>
      <c r="H487" s="60">
        <v>0</v>
      </c>
      <c r="I487" s="117">
        <v>1</v>
      </c>
      <c r="J487" s="60"/>
      <c r="K487" s="60"/>
      <c r="L487" s="72">
        <v>0.5</v>
      </c>
      <c r="M487" s="58">
        <v>0.5</v>
      </c>
      <c r="N487" s="60">
        <v>0.5</v>
      </c>
      <c r="O487" s="72">
        <v>0.5</v>
      </c>
      <c r="P487" s="68">
        <v>0.5</v>
      </c>
      <c r="Q487" s="60">
        <v>-0.5</v>
      </c>
      <c r="R487" s="72">
        <v>0.5</v>
      </c>
      <c r="S487" s="60">
        <v>0.5</v>
      </c>
      <c r="T487" s="60">
        <v>0.5</v>
      </c>
      <c r="U487" s="60"/>
      <c r="V487" s="60"/>
      <c r="W487" s="60"/>
      <c r="X487" s="411"/>
      <c r="Y487" s="452"/>
      <c r="Z487" s="452"/>
      <c r="AA487" s="393"/>
      <c r="AB487" s="452">
        <v>0</v>
      </c>
      <c r="AC487" s="452"/>
      <c r="AD487" s="395"/>
      <c r="AE487" s="453"/>
      <c r="AF487" s="453"/>
      <c r="AG487" s="73"/>
      <c r="AH487" s="444">
        <v>0</v>
      </c>
    </row>
    <row r="488" spans="1:34" s="10" customFormat="1" ht="13.2" x14ac:dyDescent="0.25">
      <c r="A488" s="70">
        <v>3</v>
      </c>
      <c r="B488" s="71" t="s">
        <v>140</v>
      </c>
      <c r="C488" s="70">
        <v>26</v>
      </c>
      <c r="D488" s="70">
        <v>22</v>
      </c>
      <c r="E488" s="70">
        <v>3</v>
      </c>
      <c r="F488" s="59">
        <v>19</v>
      </c>
      <c r="G488" s="60"/>
      <c r="H488" s="60">
        <v>0</v>
      </c>
      <c r="I488" s="60">
        <v>3</v>
      </c>
      <c r="J488" s="60">
        <v>16</v>
      </c>
      <c r="K488" s="60"/>
      <c r="L488" s="72">
        <v>0.5</v>
      </c>
      <c r="M488" s="58">
        <v>9.5</v>
      </c>
      <c r="N488" s="60">
        <v>9.5</v>
      </c>
      <c r="O488" s="72">
        <v>0.5</v>
      </c>
      <c r="P488" s="68">
        <v>9.5</v>
      </c>
      <c r="Q488" s="60">
        <v>6.5</v>
      </c>
      <c r="R488" s="72">
        <v>0.5</v>
      </c>
      <c r="S488" s="60">
        <v>9.5</v>
      </c>
      <c r="T488" s="60">
        <v>-6.5</v>
      </c>
      <c r="U488" s="60"/>
      <c r="V488" s="60"/>
      <c r="W488" s="60"/>
      <c r="X488" s="411">
        <v>1</v>
      </c>
      <c r="Y488" s="452">
        <v>1</v>
      </c>
      <c r="Z488" s="452"/>
      <c r="AA488" s="393"/>
      <c r="AB488" s="452">
        <v>0</v>
      </c>
      <c r="AC488" s="452"/>
      <c r="AD488" s="395"/>
      <c r="AE488" s="453"/>
      <c r="AF488" s="453"/>
      <c r="AG488" s="73"/>
      <c r="AH488" s="444">
        <v>1</v>
      </c>
    </row>
    <row r="489" spans="1:34" s="10" customFormat="1" ht="13.2" x14ac:dyDescent="0.25">
      <c r="A489" s="70">
        <v>4</v>
      </c>
      <c r="B489" s="71" t="s">
        <v>151</v>
      </c>
      <c r="C489" s="70">
        <v>202</v>
      </c>
      <c r="D489" s="70">
        <v>165</v>
      </c>
      <c r="E489" s="70">
        <v>11</v>
      </c>
      <c r="F489" s="59">
        <v>154</v>
      </c>
      <c r="G489" s="59"/>
      <c r="H489" s="60">
        <v>0</v>
      </c>
      <c r="I489" s="59">
        <v>123</v>
      </c>
      <c r="J489" s="59">
        <v>31</v>
      </c>
      <c r="K489" s="59"/>
      <c r="L489" s="72">
        <v>0.5</v>
      </c>
      <c r="M489" s="58">
        <v>77</v>
      </c>
      <c r="N489" s="60">
        <v>77</v>
      </c>
      <c r="O489" s="110">
        <v>0.5</v>
      </c>
      <c r="P489" s="68">
        <v>77</v>
      </c>
      <c r="Q489" s="60">
        <v>-46</v>
      </c>
      <c r="R489" s="72">
        <v>0.5</v>
      </c>
      <c r="S489" s="60">
        <v>77</v>
      </c>
      <c r="T489" s="60">
        <v>46</v>
      </c>
      <c r="U489" s="60"/>
      <c r="V489" s="60"/>
      <c r="W489" s="60"/>
      <c r="X489" s="411">
        <v>3</v>
      </c>
      <c r="Y489" s="452">
        <v>1</v>
      </c>
      <c r="Z489" s="452">
        <v>2</v>
      </c>
      <c r="AA489" s="393">
        <v>4</v>
      </c>
      <c r="AB489" s="452">
        <v>0</v>
      </c>
      <c r="AC489" s="452">
        <v>4</v>
      </c>
      <c r="AD489" s="395"/>
      <c r="AE489" s="453"/>
      <c r="AF489" s="453"/>
      <c r="AG489" s="73"/>
      <c r="AH489" s="444">
        <v>7</v>
      </c>
    </row>
    <row r="490" spans="1:34" s="10" customFormat="1" ht="13.2" x14ac:dyDescent="0.25">
      <c r="A490" s="70">
        <v>5</v>
      </c>
      <c r="B490" s="100" t="s">
        <v>790</v>
      </c>
      <c r="C490" s="117">
        <v>16</v>
      </c>
      <c r="D490" s="70">
        <v>13</v>
      </c>
      <c r="E490" s="117">
        <v>0</v>
      </c>
      <c r="F490" s="59">
        <v>13</v>
      </c>
      <c r="G490" s="73"/>
      <c r="H490" s="60">
        <v>0</v>
      </c>
      <c r="I490" s="117">
        <v>12</v>
      </c>
      <c r="J490" s="70">
        <v>1</v>
      </c>
      <c r="K490" s="73"/>
      <c r="L490" s="72">
        <v>0.5</v>
      </c>
      <c r="M490" s="58">
        <v>6.5</v>
      </c>
      <c r="N490" s="60">
        <v>6.5</v>
      </c>
      <c r="O490" s="72">
        <v>0.5</v>
      </c>
      <c r="P490" s="68">
        <v>6.5</v>
      </c>
      <c r="Q490" s="60">
        <v>-5.5</v>
      </c>
      <c r="R490" s="72">
        <v>0.5</v>
      </c>
      <c r="S490" s="60">
        <v>6.5</v>
      </c>
      <c r="T490" s="60">
        <v>5.5</v>
      </c>
      <c r="U490" s="88"/>
      <c r="V490" s="88"/>
      <c r="W490" s="88"/>
      <c r="X490" s="411"/>
      <c r="Y490" s="454"/>
      <c r="Z490" s="454"/>
      <c r="AA490" s="393"/>
      <c r="AB490" s="454">
        <v>0</v>
      </c>
      <c r="AC490" s="454"/>
      <c r="AD490" s="395"/>
      <c r="AE490" s="453"/>
      <c r="AF490" s="453"/>
      <c r="AG490" s="73"/>
      <c r="AH490" s="444">
        <v>0</v>
      </c>
    </row>
    <row r="491" spans="1:34" s="10" customFormat="1" ht="13.2" x14ac:dyDescent="0.25">
      <c r="A491" s="70">
        <v>6</v>
      </c>
      <c r="B491" s="100" t="s">
        <v>749</v>
      </c>
      <c r="C491" s="117">
        <v>17</v>
      </c>
      <c r="D491" s="70">
        <v>15</v>
      </c>
      <c r="E491" s="117">
        <v>3</v>
      </c>
      <c r="F491" s="59">
        <v>12</v>
      </c>
      <c r="G491" s="73"/>
      <c r="H491" s="60">
        <v>0</v>
      </c>
      <c r="I491" s="117">
        <v>12</v>
      </c>
      <c r="J491" s="70"/>
      <c r="K491" s="73"/>
      <c r="L491" s="72">
        <v>0.5</v>
      </c>
      <c r="M491" s="58">
        <v>6</v>
      </c>
      <c r="N491" s="60">
        <v>6</v>
      </c>
      <c r="O491" s="110">
        <v>0.5</v>
      </c>
      <c r="P491" s="68">
        <v>6</v>
      </c>
      <c r="Q491" s="60">
        <v>-6</v>
      </c>
      <c r="R491" s="72">
        <v>0.5</v>
      </c>
      <c r="S491" s="60">
        <v>6</v>
      </c>
      <c r="T491" s="60">
        <v>6</v>
      </c>
      <c r="U491" s="88"/>
      <c r="V491" s="88"/>
      <c r="W491" s="88"/>
      <c r="X491" s="411"/>
      <c r="Y491" s="454"/>
      <c r="Z491" s="454"/>
      <c r="AA491" s="393">
        <v>1</v>
      </c>
      <c r="AB491" s="454">
        <v>0</v>
      </c>
      <c r="AC491" s="454">
        <v>1</v>
      </c>
      <c r="AD491" s="395"/>
      <c r="AE491" s="453"/>
      <c r="AF491" s="453"/>
      <c r="AG491" s="73"/>
      <c r="AH491" s="444">
        <v>1</v>
      </c>
    </row>
    <row r="492" spans="1:34" s="10" customFormat="1" ht="13.2" x14ac:dyDescent="0.25">
      <c r="A492" s="70">
        <v>7</v>
      </c>
      <c r="B492" s="71" t="s">
        <v>754</v>
      </c>
      <c r="C492" s="70">
        <v>1</v>
      </c>
      <c r="D492" s="70">
        <v>0</v>
      </c>
      <c r="E492" s="117">
        <v>0</v>
      </c>
      <c r="F492" s="59">
        <v>0</v>
      </c>
      <c r="G492" s="73"/>
      <c r="H492" s="60">
        <v>0</v>
      </c>
      <c r="I492" s="117"/>
      <c r="J492" s="70"/>
      <c r="K492" s="73"/>
      <c r="L492" s="72">
        <v>0.5</v>
      </c>
      <c r="M492" s="58">
        <v>0</v>
      </c>
      <c r="N492" s="60">
        <v>0</v>
      </c>
      <c r="O492" s="72">
        <v>0.5</v>
      </c>
      <c r="P492" s="68">
        <v>0</v>
      </c>
      <c r="Q492" s="60">
        <v>0</v>
      </c>
      <c r="R492" s="72">
        <v>0.5</v>
      </c>
      <c r="S492" s="60">
        <v>0</v>
      </c>
      <c r="T492" s="60">
        <v>0</v>
      </c>
      <c r="U492" s="88"/>
      <c r="V492" s="88"/>
      <c r="W492" s="88"/>
      <c r="X492" s="411"/>
      <c r="Y492" s="454"/>
      <c r="Z492" s="454"/>
      <c r="AA492" s="393"/>
      <c r="AB492" s="454">
        <v>0</v>
      </c>
      <c r="AC492" s="454"/>
      <c r="AD492" s="395"/>
      <c r="AE492" s="453"/>
      <c r="AF492" s="453"/>
      <c r="AG492" s="73"/>
      <c r="AH492" s="444">
        <v>0</v>
      </c>
    </row>
    <row r="493" spans="1:34" s="10" customFormat="1" ht="13.2" x14ac:dyDescent="0.25">
      <c r="A493" s="70">
        <v>8</v>
      </c>
      <c r="B493" s="100" t="s">
        <v>727</v>
      </c>
      <c r="C493" s="117">
        <v>4</v>
      </c>
      <c r="D493" s="70">
        <v>4</v>
      </c>
      <c r="E493" s="117">
        <v>4</v>
      </c>
      <c r="F493" s="59">
        <v>0</v>
      </c>
      <c r="G493" s="73"/>
      <c r="H493" s="60">
        <v>0</v>
      </c>
      <c r="I493" s="117"/>
      <c r="J493" s="70"/>
      <c r="K493" s="73"/>
      <c r="L493" s="72">
        <v>0.5</v>
      </c>
      <c r="M493" s="58">
        <v>0</v>
      </c>
      <c r="N493" s="60">
        <v>0</v>
      </c>
      <c r="O493" s="110">
        <v>0.5</v>
      </c>
      <c r="P493" s="68">
        <v>0</v>
      </c>
      <c r="Q493" s="60">
        <v>0</v>
      </c>
      <c r="R493" s="72">
        <v>0.5</v>
      </c>
      <c r="S493" s="60">
        <v>0</v>
      </c>
      <c r="T493" s="60">
        <v>0</v>
      </c>
      <c r="U493" s="88"/>
      <c r="V493" s="88"/>
      <c r="W493" s="88"/>
      <c r="X493" s="411">
        <v>1</v>
      </c>
      <c r="Y493" s="454">
        <v>1</v>
      </c>
      <c r="Z493" s="454"/>
      <c r="AA493" s="393"/>
      <c r="AB493" s="454">
        <v>0</v>
      </c>
      <c r="AC493" s="454"/>
      <c r="AD493" s="395"/>
      <c r="AE493" s="453"/>
      <c r="AF493" s="453"/>
      <c r="AG493" s="73"/>
      <c r="AH493" s="444">
        <v>1</v>
      </c>
    </row>
    <row r="494" spans="1:34" s="10" customFormat="1" ht="13.2" x14ac:dyDescent="0.25">
      <c r="A494" s="70">
        <v>9</v>
      </c>
      <c r="B494" s="100" t="s">
        <v>877</v>
      </c>
      <c r="C494" s="117">
        <v>1</v>
      </c>
      <c r="D494" s="70">
        <v>0</v>
      </c>
      <c r="E494" s="117">
        <v>0</v>
      </c>
      <c r="F494" s="59">
        <v>0</v>
      </c>
      <c r="G494" s="73"/>
      <c r="H494" s="60">
        <v>0</v>
      </c>
      <c r="I494" s="117"/>
      <c r="J494" s="70"/>
      <c r="K494" s="73"/>
      <c r="L494" s="72">
        <v>0.5</v>
      </c>
      <c r="M494" s="58">
        <v>0</v>
      </c>
      <c r="N494" s="60">
        <v>0</v>
      </c>
      <c r="O494" s="72">
        <v>0.5</v>
      </c>
      <c r="P494" s="68">
        <v>0</v>
      </c>
      <c r="Q494" s="60">
        <v>0</v>
      </c>
      <c r="R494" s="72">
        <v>0.5</v>
      </c>
      <c r="S494" s="60">
        <v>0</v>
      </c>
      <c r="T494" s="60">
        <v>0</v>
      </c>
      <c r="U494" s="88"/>
      <c r="V494" s="88"/>
      <c r="W494" s="88"/>
      <c r="X494" s="411"/>
      <c r="Y494" s="454"/>
      <c r="Z494" s="454"/>
      <c r="AA494" s="393"/>
      <c r="AB494" s="454">
        <v>0</v>
      </c>
      <c r="AC494" s="454"/>
      <c r="AD494" s="395"/>
      <c r="AE494" s="453"/>
      <c r="AF494" s="453"/>
      <c r="AG494" s="73"/>
      <c r="AH494" s="444">
        <v>0</v>
      </c>
    </row>
    <row r="495" spans="1:34" s="10" customFormat="1" ht="13.2" x14ac:dyDescent="0.25">
      <c r="A495" s="70">
        <v>10</v>
      </c>
      <c r="B495" s="100" t="s">
        <v>802</v>
      </c>
      <c r="C495" s="117">
        <v>6</v>
      </c>
      <c r="D495" s="70">
        <v>6</v>
      </c>
      <c r="E495" s="117">
        <v>2</v>
      </c>
      <c r="F495" s="59">
        <v>4</v>
      </c>
      <c r="G495" s="73"/>
      <c r="H495" s="60">
        <v>0</v>
      </c>
      <c r="I495" s="117">
        <v>3</v>
      </c>
      <c r="J495" s="70">
        <v>1</v>
      </c>
      <c r="K495" s="73"/>
      <c r="L495" s="72">
        <v>0.5</v>
      </c>
      <c r="M495" s="58">
        <v>2</v>
      </c>
      <c r="N495" s="60">
        <v>2</v>
      </c>
      <c r="O495" s="110">
        <v>0.5</v>
      </c>
      <c r="P495" s="68">
        <v>2</v>
      </c>
      <c r="Q495" s="60">
        <v>-1</v>
      </c>
      <c r="R495" s="72">
        <v>0.5</v>
      </c>
      <c r="S495" s="60">
        <v>2</v>
      </c>
      <c r="T495" s="60">
        <v>1</v>
      </c>
      <c r="U495" s="88"/>
      <c r="V495" s="88"/>
      <c r="W495" s="88"/>
      <c r="X495" s="411"/>
      <c r="Y495" s="454"/>
      <c r="Z495" s="454"/>
      <c r="AA495" s="393"/>
      <c r="AB495" s="454">
        <v>0</v>
      </c>
      <c r="AC495" s="454"/>
      <c r="AD495" s="395"/>
      <c r="AE495" s="453"/>
      <c r="AF495" s="453"/>
      <c r="AG495" s="73"/>
      <c r="AH495" s="444">
        <v>0</v>
      </c>
    </row>
    <row r="496" spans="1:34" s="10" customFormat="1" ht="13.2" x14ac:dyDescent="0.25">
      <c r="A496" s="70">
        <v>11</v>
      </c>
      <c r="B496" s="100" t="s">
        <v>803</v>
      </c>
      <c r="C496" s="117">
        <v>2</v>
      </c>
      <c r="D496" s="70">
        <v>2</v>
      </c>
      <c r="E496" s="117">
        <v>0</v>
      </c>
      <c r="F496" s="59">
        <v>2</v>
      </c>
      <c r="G496" s="73"/>
      <c r="H496" s="73"/>
      <c r="I496" s="117"/>
      <c r="J496" s="70">
        <v>2</v>
      </c>
      <c r="K496" s="73"/>
      <c r="L496" s="70"/>
      <c r="M496" s="58">
        <v>0</v>
      </c>
      <c r="N496" s="73"/>
      <c r="O496" s="73"/>
      <c r="P496" s="68">
        <v>0</v>
      </c>
      <c r="Q496" s="60">
        <v>0</v>
      </c>
      <c r="R496" s="73"/>
      <c r="S496" s="60"/>
      <c r="T496" s="60"/>
      <c r="U496" s="88"/>
      <c r="V496" s="88"/>
      <c r="W496" s="88"/>
      <c r="X496" s="411"/>
      <c r="Y496" s="454"/>
      <c r="Z496" s="454"/>
      <c r="AA496" s="393"/>
      <c r="AB496" s="454">
        <v>0</v>
      </c>
      <c r="AC496" s="454"/>
      <c r="AD496" s="395"/>
      <c r="AE496" s="453"/>
      <c r="AF496" s="453"/>
      <c r="AG496" s="73"/>
      <c r="AH496" s="444">
        <v>0</v>
      </c>
    </row>
    <row r="497" spans="1:34" s="10" customFormat="1" ht="13.2" x14ac:dyDescent="0.25">
      <c r="A497" s="70">
        <v>12</v>
      </c>
      <c r="B497" s="100" t="s">
        <v>733</v>
      </c>
      <c r="C497" s="117">
        <v>2</v>
      </c>
      <c r="D497" s="70">
        <v>2</v>
      </c>
      <c r="E497" s="73">
        <v>0</v>
      </c>
      <c r="F497" s="73">
        <v>2</v>
      </c>
      <c r="G497" s="73"/>
      <c r="H497" s="73"/>
      <c r="I497" s="73">
        <v>2</v>
      </c>
      <c r="J497" s="73"/>
      <c r="K497" s="73"/>
      <c r="L497" s="73"/>
      <c r="M497" s="58"/>
      <c r="N497" s="73"/>
      <c r="O497" s="73"/>
      <c r="P497" s="68"/>
      <c r="Q497" s="60"/>
      <c r="R497" s="103">
        <v>0.5</v>
      </c>
      <c r="S497" s="73">
        <v>1</v>
      </c>
      <c r="T497" s="88">
        <v>1</v>
      </c>
      <c r="U497" s="88"/>
      <c r="V497" s="88"/>
      <c r="W497" s="88"/>
      <c r="X497" s="411"/>
      <c r="Y497" s="453"/>
      <c r="Z497" s="453"/>
      <c r="AA497" s="393"/>
      <c r="AB497" s="453"/>
      <c r="AC497" s="453"/>
      <c r="AD497" s="395"/>
      <c r="AE497" s="453"/>
      <c r="AF497" s="453"/>
      <c r="AG497" s="73"/>
      <c r="AH497" s="444">
        <v>0</v>
      </c>
    </row>
    <row r="498" spans="1:34" s="10" customFormat="1" ht="13.2" x14ac:dyDescent="0.25">
      <c r="A498" s="70">
        <v>13</v>
      </c>
      <c r="B498" s="100" t="s">
        <v>588</v>
      </c>
      <c r="C498" s="117">
        <v>1</v>
      </c>
      <c r="D498" s="70">
        <v>0</v>
      </c>
      <c r="E498" s="73">
        <v>0</v>
      </c>
      <c r="F498" s="73">
        <v>0</v>
      </c>
      <c r="G498" s="73"/>
      <c r="H498" s="73"/>
      <c r="I498" s="73"/>
      <c r="J498" s="73"/>
      <c r="K498" s="73"/>
      <c r="L498" s="73"/>
      <c r="M498" s="58"/>
      <c r="N498" s="73"/>
      <c r="O498" s="73"/>
      <c r="P498" s="68"/>
      <c r="Q498" s="60"/>
      <c r="R498" s="103">
        <v>0.5</v>
      </c>
      <c r="S498" s="73">
        <v>0</v>
      </c>
      <c r="T498" s="88">
        <v>0</v>
      </c>
      <c r="U498" s="88"/>
      <c r="V498" s="88"/>
      <c r="W498" s="88"/>
      <c r="X498" s="411"/>
      <c r="Y498" s="453"/>
      <c r="Z498" s="453"/>
      <c r="AA498" s="393"/>
      <c r="AB498" s="453"/>
      <c r="AC498" s="453"/>
      <c r="AD498" s="395"/>
      <c r="AE498" s="453"/>
      <c r="AF498" s="453"/>
      <c r="AG498" s="73"/>
      <c r="AH498" s="444">
        <v>0</v>
      </c>
    </row>
    <row r="499" spans="1:34" s="10" customFormat="1" ht="13.2" x14ac:dyDescent="0.25">
      <c r="A499" s="70">
        <v>14</v>
      </c>
      <c r="B499" s="100" t="s">
        <v>738</v>
      </c>
      <c r="C499" s="117">
        <v>2</v>
      </c>
      <c r="D499" s="70">
        <v>1</v>
      </c>
      <c r="E499" s="73">
        <v>0</v>
      </c>
      <c r="F499" s="73">
        <v>1</v>
      </c>
      <c r="G499" s="73"/>
      <c r="H499" s="73"/>
      <c r="I499" s="73"/>
      <c r="J499" s="73"/>
      <c r="K499" s="73">
        <v>1</v>
      </c>
      <c r="L499" s="73"/>
      <c r="M499" s="58"/>
      <c r="N499" s="73"/>
      <c r="O499" s="73"/>
      <c r="P499" s="68"/>
      <c r="Q499" s="60"/>
      <c r="R499" s="103">
        <v>0.5</v>
      </c>
      <c r="S499" s="73">
        <v>0.5</v>
      </c>
      <c r="T499" s="88">
        <v>0.5</v>
      </c>
      <c r="U499" s="88"/>
      <c r="V499" s="88"/>
      <c r="W499" s="88"/>
      <c r="X499" s="411"/>
      <c r="Y499" s="453"/>
      <c r="Z499" s="453"/>
      <c r="AA499" s="393"/>
      <c r="AB499" s="453"/>
      <c r="AC499" s="453"/>
      <c r="AD499" s="395"/>
      <c r="AE499" s="454">
        <v>0</v>
      </c>
      <c r="AF499" s="454"/>
      <c r="AG499" s="73"/>
      <c r="AH499" s="444">
        <v>0</v>
      </c>
    </row>
    <row r="500" spans="1:34" s="10" customFormat="1" ht="13.2" x14ac:dyDescent="0.25">
      <c r="A500" s="70">
        <v>15</v>
      </c>
      <c r="B500" s="100" t="s">
        <v>739</v>
      </c>
      <c r="C500" s="117">
        <v>2</v>
      </c>
      <c r="D500" s="70">
        <v>1</v>
      </c>
      <c r="E500" s="73">
        <v>0</v>
      </c>
      <c r="F500" s="73">
        <v>1</v>
      </c>
      <c r="G500" s="73"/>
      <c r="H500" s="73"/>
      <c r="I500" s="73">
        <v>1</v>
      </c>
      <c r="J500" s="73"/>
      <c r="K500" s="73"/>
      <c r="L500" s="73"/>
      <c r="M500" s="58"/>
      <c r="N500" s="73"/>
      <c r="O500" s="73"/>
      <c r="P500" s="68"/>
      <c r="Q500" s="60"/>
      <c r="R500" s="103">
        <v>0.5</v>
      </c>
      <c r="S500" s="73">
        <v>0.5</v>
      </c>
      <c r="T500" s="88">
        <v>0.5</v>
      </c>
      <c r="U500" s="88"/>
      <c r="V500" s="88"/>
      <c r="W500" s="88"/>
      <c r="X500" s="411"/>
      <c r="Y500" s="453"/>
      <c r="Z500" s="453"/>
      <c r="AA500" s="393"/>
      <c r="AB500" s="453"/>
      <c r="AC500" s="453"/>
      <c r="AD500" s="395"/>
      <c r="AE500" s="453"/>
      <c r="AF500" s="453"/>
      <c r="AG500" s="73"/>
      <c r="AH500" s="444">
        <v>0</v>
      </c>
    </row>
    <row r="501" spans="1:34" s="10" customFormat="1" ht="13.2" x14ac:dyDescent="0.25">
      <c r="A501" s="70">
        <v>16</v>
      </c>
      <c r="B501" s="100" t="s">
        <v>879</v>
      </c>
      <c r="C501" s="117">
        <v>1</v>
      </c>
      <c r="D501" s="70">
        <v>0</v>
      </c>
      <c r="E501" s="73">
        <v>0</v>
      </c>
      <c r="F501" s="73">
        <v>0</v>
      </c>
      <c r="G501" s="73"/>
      <c r="H501" s="73"/>
      <c r="I501" s="73"/>
      <c r="J501" s="73"/>
      <c r="K501" s="73"/>
      <c r="L501" s="73"/>
      <c r="M501" s="58"/>
      <c r="N501" s="73"/>
      <c r="O501" s="73"/>
      <c r="P501" s="68"/>
      <c r="Q501" s="60"/>
      <c r="R501" s="103">
        <v>0.5</v>
      </c>
      <c r="S501" s="73">
        <v>0</v>
      </c>
      <c r="T501" s="88">
        <v>0</v>
      </c>
      <c r="U501" s="88"/>
      <c r="V501" s="88"/>
      <c r="W501" s="88"/>
      <c r="X501" s="411"/>
      <c r="Y501" s="453"/>
      <c r="Z501" s="453"/>
      <c r="AA501" s="393"/>
      <c r="AB501" s="453"/>
      <c r="AC501" s="453"/>
      <c r="AD501" s="395"/>
      <c r="AE501" s="453"/>
      <c r="AF501" s="453"/>
      <c r="AG501" s="73"/>
      <c r="AH501" s="444">
        <v>0</v>
      </c>
    </row>
    <row r="502" spans="1:34" s="10" customFormat="1" ht="13.2" x14ac:dyDescent="0.25">
      <c r="A502" s="70">
        <v>17</v>
      </c>
      <c r="B502" s="100" t="s">
        <v>880</v>
      </c>
      <c r="C502" s="117">
        <v>2</v>
      </c>
      <c r="D502" s="70">
        <v>0</v>
      </c>
      <c r="E502" s="73"/>
      <c r="F502" s="73">
        <v>0</v>
      </c>
      <c r="G502" s="73"/>
      <c r="H502" s="73"/>
      <c r="I502" s="73"/>
      <c r="J502" s="73"/>
      <c r="K502" s="73"/>
      <c r="L502" s="73"/>
      <c r="M502" s="58"/>
      <c r="N502" s="73"/>
      <c r="O502" s="73"/>
      <c r="P502" s="68"/>
      <c r="Q502" s="60"/>
      <c r="R502" s="73"/>
      <c r="S502" s="73"/>
      <c r="T502" s="88"/>
      <c r="U502" s="88"/>
      <c r="V502" s="88"/>
      <c r="W502" s="88"/>
      <c r="X502" s="411"/>
      <c r="Y502" s="453"/>
      <c r="Z502" s="453"/>
      <c r="AA502" s="393"/>
      <c r="AB502" s="453"/>
      <c r="AC502" s="453"/>
      <c r="AD502" s="395"/>
      <c r="AE502" s="453"/>
      <c r="AF502" s="453"/>
      <c r="AG502" s="73"/>
      <c r="AH502" s="444">
        <v>0</v>
      </c>
    </row>
    <row r="503" spans="1:34" s="10" customFormat="1" ht="26.4" x14ac:dyDescent="0.25">
      <c r="A503" s="70">
        <v>18</v>
      </c>
      <c r="B503" s="100" t="s">
        <v>881</v>
      </c>
      <c r="C503" s="117">
        <v>3</v>
      </c>
      <c r="D503" s="70">
        <v>1</v>
      </c>
      <c r="E503" s="73">
        <v>1</v>
      </c>
      <c r="F503" s="73">
        <v>0</v>
      </c>
      <c r="G503" s="73"/>
      <c r="H503" s="73"/>
      <c r="I503" s="73"/>
      <c r="J503" s="73"/>
      <c r="K503" s="73"/>
      <c r="L503" s="73"/>
      <c r="M503" s="58"/>
      <c r="N503" s="73"/>
      <c r="O503" s="73"/>
      <c r="P503" s="68"/>
      <c r="Q503" s="60"/>
      <c r="R503" s="73"/>
      <c r="S503" s="73"/>
      <c r="T503" s="88"/>
      <c r="U503" s="88"/>
      <c r="V503" s="88"/>
      <c r="W503" s="88"/>
      <c r="X503" s="411"/>
      <c r="Y503" s="453"/>
      <c r="Z503" s="453"/>
      <c r="AA503" s="393"/>
      <c r="AB503" s="453"/>
      <c r="AC503" s="453"/>
      <c r="AD503" s="395"/>
      <c r="AE503" s="453"/>
      <c r="AF503" s="453"/>
      <c r="AG503" s="73"/>
      <c r="AH503" s="444">
        <v>0</v>
      </c>
    </row>
    <row r="504" spans="1:34" s="10" customFormat="1" ht="13.2" x14ac:dyDescent="0.25">
      <c r="A504" s="70">
        <v>19</v>
      </c>
      <c r="B504" s="100" t="s">
        <v>882</v>
      </c>
      <c r="C504" s="117">
        <v>2</v>
      </c>
      <c r="D504" s="70">
        <v>0</v>
      </c>
      <c r="E504" s="73"/>
      <c r="F504" s="73">
        <v>0</v>
      </c>
      <c r="G504" s="73"/>
      <c r="H504" s="73"/>
      <c r="I504" s="73"/>
      <c r="J504" s="73"/>
      <c r="K504" s="73"/>
      <c r="L504" s="73"/>
      <c r="M504" s="58"/>
      <c r="N504" s="73"/>
      <c r="O504" s="73"/>
      <c r="P504" s="68"/>
      <c r="Q504" s="60"/>
      <c r="R504" s="73"/>
      <c r="S504" s="73"/>
      <c r="T504" s="88"/>
      <c r="U504" s="88"/>
      <c r="V504" s="88"/>
      <c r="W504" s="88"/>
      <c r="X504" s="411"/>
      <c r="Y504" s="453"/>
      <c r="Z504" s="453"/>
      <c r="AA504" s="393"/>
      <c r="AB504" s="453"/>
      <c r="AC504" s="453"/>
      <c r="AD504" s="395"/>
      <c r="AE504" s="453"/>
      <c r="AF504" s="453"/>
      <c r="AG504" s="73"/>
      <c r="AH504" s="444">
        <v>0</v>
      </c>
    </row>
    <row r="505" spans="1:34" s="10" customFormat="1" ht="13.2" x14ac:dyDescent="0.25">
      <c r="A505" s="70">
        <v>20</v>
      </c>
      <c r="B505" s="100" t="s">
        <v>883</v>
      </c>
      <c r="C505" s="117">
        <v>3</v>
      </c>
      <c r="D505" s="70">
        <v>1</v>
      </c>
      <c r="E505" s="73"/>
      <c r="F505" s="73">
        <v>1</v>
      </c>
      <c r="G505" s="73"/>
      <c r="H505" s="73"/>
      <c r="I505" s="73">
        <v>1</v>
      </c>
      <c r="J505" s="73"/>
      <c r="K505" s="73"/>
      <c r="L505" s="73"/>
      <c r="M505" s="58"/>
      <c r="N505" s="73"/>
      <c r="O505" s="73"/>
      <c r="P505" s="68"/>
      <c r="Q505" s="60"/>
      <c r="R505" s="73"/>
      <c r="S505" s="73"/>
      <c r="T505" s="88"/>
      <c r="U505" s="88"/>
      <c r="V505" s="88"/>
      <c r="W505" s="88"/>
      <c r="X505" s="411"/>
      <c r="Y505" s="453"/>
      <c r="Z505" s="453"/>
      <c r="AA505" s="393"/>
      <c r="AB505" s="453"/>
      <c r="AC505" s="453"/>
      <c r="AD505" s="395"/>
      <c r="AE505" s="453"/>
      <c r="AF505" s="453"/>
      <c r="AG505" s="73"/>
      <c r="AH505" s="444">
        <v>0</v>
      </c>
    </row>
    <row r="506" spans="1:34" s="10" customFormat="1" ht="13.2" x14ac:dyDescent="0.25">
      <c r="A506" s="70">
        <v>21</v>
      </c>
      <c r="B506" s="100" t="s">
        <v>884</v>
      </c>
      <c r="C506" s="117">
        <v>3</v>
      </c>
      <c r="D506" s="70">
        <v>1</v>
      </c>
      <c r="E506" s="73"/>
      <c r="F506" s="73">
        <v>1</v>
      </c>
      <c r="G506" s="73"/>
      <c r="H506" s="73"/>
      <c r="I506" s="73"/>
      <c r="J506" s="73">
        <v>1</v>
      </c>
      <c r="K506" s="73"/>
      <c r="L506" s="73"/>
      <c r="M506" s="58"/>
      <c r="N506" s="73"/>
      <c r="O506" s="103"/>
      <c r="P506" s="68"/>
      <c r="Q506" s="60"/>
      <c r="R506" s="73"/>
      <c r="S506" s="73"/>
      <c r="T506" s="88"/>
      <c r="U506" s="88"/>
      <c r="V506" s="88"/>
      <c r="W506" s="88"/>
      <c r="X506" s="411"/>
      <c r="Y506" s="453"/>
      <c r="Z506" s="453"/>
      <c r="AA506" s="393"/>
      <c r="AB506" s="453"/>
      <c r="AC506" s="453"/>
      <c r="AD506" s="395"/>
      <c r="AE506" s="453"/>
      <c r="AF506" s="453"/>
      <c r="AG506" s="73"/>
      <c r="AH506" s="444">
        <v>0</v>
      </c>
    </row>
    <row r="507" spans="1:34" s="10" customFormat="1" ht="13.2" x14ac:dyDescent="0.25">
      <c r="A507" s="70">
        <v>22</v>
      </c>
      <c r="B507" s="100" t="s">
        <v>885</v>
      </c>
      <c r="C507" s="117">
        <v>1</v>
      </c>
      <c r="D507" s="70">
        <v>0</v>
      </c>
      <c r="E507" s="73"/>
      <c r="F507" s="73">
        <v>0</v>
      </c>
      <c r="G507" s="73"/>
      <c r="H507" s="73"/>
      <c r="I507" s="73"/>
      <c r="J507" s="73"/>
      <c r="K507" s="73"/>
      <c r="L507" s="73"/>
      <c r="M507" s="58"/>
      <c r="N507" s="73"/>
      <c r="O507" s="73"/>
      <c r="P507" s="68"/>
      <c r="Q507" s="60"/>
      <c r="R507" s="73"/>
      <c r="S507" s="73"/>
      <c r="T507" s="88"/>
      <c r="U507" s="88"/>
      <c r="V507" s="88"/>
      <c r="W507" s="88"/>
      <c r="X507" s="411"/>
      <c r="Y507" s="453"/>
      <c r="Z507" s="453"/>
      <c r="AA507" s="393"/>
      <c r="AB507" s="453"/>
      <c r="AC507" s="453"/>
      <c r="AD507" s="395"/>
      <c r="AE507" s="453"/>
      <c r="AF507" s="453"/>
      <c r="AG507" s="73"/>
      <c r="AH507" s="444">
        <v>0</v>
      </c>
    </row>
    <row r="508" spans="1:34" s="10" customFormat="1" ht="13.2" x14ac:dyDescent="0.25">
      <c r="A508" s="70">
        <v>23</v>
      </c>
      <c r="B508" s="100" t="s">
        <v>744</v>
      </c>
      <c r="C508" s="117">
        <v>1</v>
      </c>
      <c r="D508" s="70">
        <v>1</v>
      </c>
      <c r="E508" s="73"/>
      <c r="F508" s="73">
        <v>1</v>
      </c>
      <c r="G508" s="73"/>
      <c r="H508" s="73"/>
      <c r="I508" s="73">
        <v>1</v>
      </c>
      <c r="J508" s="73"/>
      <c r="K508" s="73"/>
      <c r="L508" s="73"/>
      <c r="M508" s="58"/>
      <c r="N508" s="73"/>
      <c r="O508" s="73"/>
      <c r="P508" s="68"/>
      <c r="Q508" s="60"/>
      <c r="R508" s="73"/>
      <c r="S508" s="73"/>
      <c r="T508" s="88"/>
      <c r="U508" s="88"/>
      <c r="V508" s="88"/>
      <c r="W508" s="88"/>
      <c r="X508" s="411"/>
      <c r="Y508" s="453"/>
      <c r="Z508" s="453"/>
      <c r="AA508" s="393"/>
      <c r="AB508" s="453"/>
      <c r="AC508" s="453"/>
      <c r="AD508" s="395"/>
      <c r="AE508" s="453"/>
      <c r="AF508" s="453"/>
      <c r="AG508" s="73"/>
      <c r="AH508" s="444">
        <v>0</v>
      </c>
    </row>
    <row r="509" spans="1:34" s="10" customFormat="1" ht="13.2" x14ac:dyDescent="0.25">
      <c r="A509" s="70">
        <v>24</v>
      </c>
      <c r="B509" s="100" t="s">
        <v>763</v>
      </c>
      <c r="C509" s="117">
        <v>2</v>
      </c>
      <c r="D509" s="70">
        <v>0</v>
      </c>
      <c r="E509" s="73"/>
      <c r="F509" s="73">
        <v>0</v>
      </c>
      <c r="G509" s="73"/>
      <c r="H509" s="73"/>
      <c r="I509" s="73"/>
      <c r="J509" s="73"/>
      <c r="K509" s="73"/>
      <c r="L509" s="73"/>
      <c r="M509" s="58"/>
      <c r="N509" s="73"/>
      <c r="O509" s="73"/>
      <c r="P509" s="68"/>
      <c r="Q509" s="60"/>
      <c r="R509" s="73"/>
      <c r="S509" s="73"/>
      <c r="T509" s="88"/>
      <c r="U509" s="88"/>
      <c r="V509" s="88"/>
      <c r="W509" s="88"/>
      <c r="X509" s="411"/>
      <c r="Y509" s="453"/>
      <c r="Z509" s="453"/>
      <c r="AA509" s="393"/>
      <c r="AB509" s="453"/>
      <c r="AC509" s="453"/>
      <c r="AD509" s="395"/>
      <c r="AE509" s="453"/>
      <c r="AF509" s="453"/>
      <c r="AG509" s="73"/>
      <c r="AH509" s="444">
        <v>0</v>
      </c>
    </row>
    <row r="510" spans="1:34" s="10" customFormat="1" ht="13.2" x14ac:dyDescent="0.25">
      <c r="A510" s="70">
        <v>25</v>
      </c>
      <c r="B510" s="100" t="s">
        <v>886</v>
      </c>
      <c r="C510" s="117">
        <v>3</v>
      </c>
      <c r="D510" s="70">
        <v>0</v>
      </c>
      <c r="E510" s="73"/>
      <c r="F510" s="73">
        <v>0</v>
      </c>
      <c r="G510" s="73"/>
      <c r="H510" s="73"/>
      <c r="I510" s="73"/>
      <c r="J510" s="73"/>
      <c r="K510" s="73"/>
      <c r="L510" s="73"/>
      <c r="M510" s="58"/>
      <c r="N510" s="73"/>
      <c r="O510" s="73"/>
      <c r="P510" s="68"/>
      <c r="Q510" s="60"/>
      <c r="R510" s="73"/>
      <c r="S510" s="73"/>
      <c r="T510" s="88"/>
      <c r="U510" s="88"/>
      <c r="V510" s="88"/>
      <c r="W510" s="88"/>
      <c r="X510" s="411"/>
      <c r="Y510" s="453"/>
      <c r="Z510" s="453"/>
      <c r="AA510" s="393"/>
      <c r="AB510" s="453"/>
      <c r="AC510" s="453"/>
      <c r="AD510" s="395"/>
      <c r="AE510" s="453"/>
      <c r="AF510" s="453"/>
      <c r="AG510" s="73"/>
      <c r="AH510" s="444">
        <v>0</v>
      </c>
    </row>
    <row r="511" spans="1:34" s="10" customFormat="1" ht="13.2" x14ac:dyDescent="0.25">
      <c r="A511" s="70">
        <v>26</v>
      </c>
      <c r="B511" s="100" t="s">
        <v>887</v>
      </c>
      <c r="C511" s="117">
        <v>2</v>
      </c>
      <c r="D511" s="70">
        <v>0</v>
      </c>
      <c r="E511" s="73"/>
      <c r="F511" s="73">
        <v>0</v>
      </c>
      <c r="G511" s="73"/>
      <c r="H511" s="73"/>
      <c r="I511" s="73"/>
      <c r="J511" s="73"/>
      <c r="K511" s="73"/>
      <c r="L511" s="73"/>
      <c r="M511" s="58"/>
      <c r="N511" s="73"/>
      <c r="O511" s="73"/>
      <c r="P511" s="68"/>
      <c r="Q511" s="60"/>
      <c r="R511" s="73"/>
      <c r="S511" s="73"/>
      <c r="T511" s="88"/>
      <c r="U511" s="88"/>
      <c r="V511" s="88"/>
      <c r="W511" s="88"/>
      <c r="X511" s="411"/>
      <c r="Y511" s="453"/>
      <c r="Z511" s="453"/>
      <c r="AA511" s="393"/>
      <c r="AB511" s="453"/>
      <c r="AC511" s="453"/>
      <c r="AD511" s="395"/>
      <c r="AE511" s="453"/>
      <c r="AF511" s="453"/>
      <c r="AG511" s="73"/>
      <c r="AH511" s="444">
        <v>0</v>
      </c>
    </row>
    <row r="512" spans="1:34" s="10" customFormat="1" ht="13.2" x14ac:dyDescent="0.25">
      <c r="A512" s="70">
        <v>27</v>
      </c>
      <c r="B512" s="100" t="s">
        <v>731</v>
      </c>
      <c r="C512" s="117">
        <v>2</v>
      </c>
      <c r="D512" s="70">
        <v>0</v>
      </c>
      <c r="E512" s="73"/>
      <c r="F512" s="73">
        <v>0</v>
      </c>
      <c r="G512" s="73"/>
      <c r="H512" s="73"/>
      <c r="I512" s="73"/>
      <c r="J512" s="73"/>
      <c r="K512" s="73"/>
      <c r="L512" s="73"/>
      <c r="M512" s="58"/>
      <c r="N512" s="73"/>
      <c r="O512" s="73"/>
      <c r="P512" s="68"/>
      <c r="Q512" s="60"/>
      <c r="R512" s="73"/>
      <c r="S512" s="73"/>
      <c r="T512" s="88"/>
      <c r="U512" s="88"/>
      <c r="V512" s="88"/>
      <c r="W512" s="88"/>
      <c r="X512" s="411"/>
      <c r="Y512" s="453"/>
      <c r="Z512" s="453"/>
      <c r="AA512" s="393"/>
      <c r="AB512" s="453"/>
      <c r="AC512" s="453"/>
      <c r="AD512" s="395"/>
      <c r="AE512" s="453"/>
      <c r="AF512" s="453"/>
      <c r="AG512" s="73"/>
      <c r="AH512" s="444">
        <v>0</v>
      </c>
    </row>
    <row r="513" spans="1:34" s="10" customFormat="1" ht="13.2" x14ac:dyDescent="0.25">
      <c r="A513" s="70">
        <v>28</v>
      </c>
      <c r="B513" s="100" t="s">
        <v>888</v>
      </c>
      <c r="C513" s="117">
        <v>0</v>
      </c>
      <c r="D513" s="70">
        <v>0</v>
      </c>
      <c r="E513" s="73"/>
      <c r="F513" s="73">
        <v>0</v>
      </c>
      <c r="G513" s="73"/>
      <c r="H513" s="73"/>
      <c r="I513" s="73"/>
      <c r="J513" s="73"/>
      <c r="K513" s="73"/>
      <c r="L513" s="73"/>
      <c r="M513" s="58"/>
      <c r="N513" s="73"/>
      <c r="O513" s="73"/>
      <c r="P513" s="68"/>
      <c r="Q513" s="60"/>
      <c r="R513" s="73"/>
      <c r="S513" s="73"/>
      <c r="T513" s="88"/>
      <c r="U513" s="88"/>
      <c r="V513" s="88"/>
      <c r="W513" s="88"/>
      <c r="X513" s="411"/>
      <c r="Y513" s="453"/>
      <c r="Z513" s="453"/>
      <c r="AA513" s="393"/>
      <c r="AB513" s="453"/>
      <c r="AC513" s="453"/>
      <c r="AD513" s="395"/>
      <c r="AE513" s="453"/>
      <c r="AF513" s="453"/>
      <c r="AG513" s="73"/>
      <c r="AH513" s="444">
        <v>0</v>
      </c>
    </row>
    <row r="514" spans="1:34" s="10" customFormat="1" ht="13.2" x14ac:dyDescent="0.25">
      <c r="A514" s="70">
        <v>29</v>
      </c>
      <c r="B514" s="100" t="s">
        <v>750</v>
      </c>
      <c r="C514" s="117">
        <v>22</v>
      </c>
      <c r="D514" s="70">
        <v>20</v>
      </c>
      <c r="E514" s="73">
        <v>2</v>
      </c>
      <c r="F514" s="73">
        <v>18</v>
      </c>
      <c r="G514" s="73"/>
      <c r="H514" s="73"/>
      <c r="I514" s="73">
        <v>16</v>
      </c>
      <c r="J514" s="73">
        <v>2</v>
      </c>
      <c r="K514" s="73"/>
      <c r="L514" s="103"/>
      <c r="M514" s="58"/>
      <c r="N514" s="73"/>
      <c r="O514" s="73"/>
      <c r="P514" s="68"/>
      <c r="Q514" s="60"/>
      <c r="R514" s="73"/>
      <c r="S514" s="73"/>
      <c r="T514" s="88"/>
      <c r="U514" s="88"/>
      <c r="V514" s="88"/>
      <c r="W514" s="88"/>
      <c r="X514" s="411">
        <v>2</v>
      </c>
      <c r="Y514" s="453">
        <v>2</v>
      </c>
      <c r="Z514" s="453">
        <v>0</v>
      </c>
      <c r="AA514" s="393"/>
      <c r="AB514" s="453"/>
      <c r="AC514" s="453"/>
      <c r="AD514" s="395"/>
      <c r="AE514" s="453"/>
      <c r="AF514" s="453"/>
      <c r="AG514" s="73"/>
      <c r="AH514" s="444">
        <v>2</v>
      </c>
    </row>
    <row r="515" spans="1:34" s="10" customFormat="1" ht="13.2" x14ac:dyDescent="0.25">
      <c r="A515" s="70">
        <v>30</v>
      </c>
      <c r="B515" s="100" t="s">
        <v>751</v>
      </c>
      <c r="C515" s="117">
        <v>0</v>
      </c>
      <c r="D515" s="70">
        <v>0</v>
      </c>
      <c r="E515" s="73"/>
      <c r="F515" s="73">
        <v>0</v>
      </c>
      <c r="G515" s="73"/>
      <c r="H515" s="73"/>
      <c r="I515" s="73"/>
      <c r="J515" s="73"/>
      <c r="K515" s="73"/>
      <c r="L515" s="73"/>
      <c r="M515" s="58"/>
      <c r="N515" s="73"/>
      <c r="O515" s="73"/>
      <c r="P515" s="68"/>
      <c r="Q515" s="60"/>
      <c r="R515" s="73"/>
      <c r="S515" s="73"/>
      <c r="T515" s="88"/>
      <c r="U515" s="88"/>
      <c r="V515" s="88"/>
      <c r="W515" s="88"/>
      <c r="X515" s="411"/>
      <c r="Y515" s="453"/>
      <c r="Z515" s="453"/>
      <c r="AA515" s="393"/>
      <c r="AB515" s="453"/>
      <c r="AC515" s="453"/>
      <c r="AD515" s="395"/>
      <c r="AE515" s="453"/>
      <c r="AF515" s="453"/>
      <c r="AG515" s="73"/>
      <c r="AH515" s="444">
        <v>0</v>
      </c>
    </row>
    <row r="516" spans="1:34" s="297" customFormat="1" ht="42.6" customHeight="1" x14ac:dyDescent="0.25">
      <c r="A516" s="155">
        <v>17</v>
      </c>
      <c r="B516" s="738" t="s">
        <v>984</v>
      </c>
      <c r="C516" s="739"/>
      <c r="D516" s="739"/>
      <c r="E516" s="739"/>
      <c r="F516" s="739"/>
      <c r="G516" s="739"/>
      <c r="H516" s="739"/>
      <c r="I516" s="739"/>
      <c r="J516" s="739"/>
      <c r="K516" s="739"/>
      <c r="L516" s="739"/>
      <c r="M516" s="739"/>
      <c r="N516" s="739"/>
      <c r="O516" s="739"/>
      <c r="P516" s="739"/>
      <c r="Q516" s="739"/>
      <c r="R516" s="739"/>
      <c r="S516" s="739"/>
      <c r="T516" s="739"/>
      <c r="U516" s="739"/>
      <c r="V516" s="739"/>
      <c r="W516" s="739"/>
      <c r="X516" s="739"/>
      <c r="Y516" s="739"/>
      <c r="Z516" s="739"/>
      <c r="AA516" s="739"/>
      <c r="AB516" s="739"/>
      <c r="AC516" s="739"/>
      <c r="AD516" s="739"/>
      <c r="AE516" s="739"/>
      <c r="AF516" s="739"/>
      <c r="AG516" s="740"/>
      <c r="AH516" s="444">
        <v>0</v>
      </c>
    </row>
    <row r="517" spans="1:34" s="21" customFormat="1" ht="13.2" x14ac:dyDescent="0.25">
      <c r="A517" s="8" t="s">
        <v>723</v>
      </c>
      <c r="B517" s="105" t="s">
        <v>707</v>
      </c>
      <c r="C517" s="8">
        <v>290</v>
      </c>
      <c r="D517" s="8">
        <v>261</v>
      </c>
      <c r="E517" s="8">
        <v>59</v>
      </c>
      <c r="F517" s="8">
        <v>202</v>
      </c>
      <c r="G517" s="8">
        <v>0</v>
      </c>
      <c r="H517" s="8">
        <v>0</v>
      </c>
      <c r="I517" s="8">
        <v>138</v>
      </c>
      <c r="J517" s="8">
        <v>64</v>
      </c>
      <c r="K517" s="8">
        <v>0</v>
      </c>
      <c r="L517" s="8">
        <v>0</v>
      </c>
      <c r="M517" s="8">
        <v>0</v>
      </c>
      <c r="N517" s="8">
        <v>0</v>
      </c>
      <c r="O517" s="8">
        <v>16.22</v>
      </c>
      <c r="P517" s="8">
        <v>145.69000000000003</v>
      </c>
      <c r="Q517" s="8">
        <v>7.6899999999999968</v>
      </c>
      <c r="R517" s="8">
        <v>1.78</v>
      </c>
      <c r="S517" s="8">
        <v>56.31</v>
      </c>
      <c r="T517" s="8">
        <v>-7.6900000000000039</v>
      </c>
      <c r="U517" s="8">
        <v>0</v>
      </c>
      <c r="V517" s="8">
        <v>0</v>
      </c>
      <c r="W517" s="8">
        <v>0</v>
      </c>
      <c r="X517" s="8">
        <v>5</v>
      </c>
      <c r="Y517" s="8">
        <v>5</v>
      </c>
      <c r="Z517" s="8">
        <v>0</v>
      </c>
      <c r="AA517" s="8">
        <v>7</v>
      </c>
      <c r="AB517" s="8">
        <v>0</v>
      </c>
      <c r="AC517" s="8">
        <v>7</v>
      </c>
      <c r="AD517" s="8">
        <v>0</v>
      </c>
      <c r="AE517" s="8">
        <v>0</v>
      </c>
      <c r="AF517" s="8">
        <v>0</v>
      </c>
      <c r="AG517" s="8"/>
      <c r="AH517" s="444">
        <v>12</v>
      </c>
    </row>
    <row r="518" spans="1:34" s="149" customFormat="1" ht="13.2" x14ac:dyDescent="0.25">
      <c r="A518" s="70">
        <v>1</v>
      </c>
      <c r="B518" s="71" t="s">
        <v>367</v>
      </c>
      <c r="C518" s="70">
        <v>57</v>
      </c>
      <c r="D518" s="59">
        <v>49</v>
      </c>
      <c r="E518" s="70">
        <v>29</v>
      </c>
      <c r="F518" s="59">
        <v>20</v>
      </c>
      <c r="G518" s="60"/>
      <c r="H518" s="60"/>
      <c r="I518" s="60">
        <v>20</v>
      </c>
      <c r="J518" s="60"/>
      <c r="K518" s="60"/>
      <c r="L518" s="72">
        <v>0</v>
      </c>
      <c r="M518" s="60">
        <v>0</v>
      </c>
      <c r="N518" s="60">
        <v>0</v>
      </c>
      <c r="O518" s="72">
        <v>1</v>
      </c>
      <c r="P518" s="133">
        <v>20</v>
      </c>
      <c r="Q518" s="60">
        <v>0</v>
      </c>
      <c r="R518" s="72"/>
      <c r="S518" s="60"/>
      <c r="T518" s="60"/>
      <c r="U518" s="60"/>
      <c r="V518" s="60"/>
      <c r="W518" s="60"/>
      <c r="X518" s="393">
        <v>2</v>
      </c>
      <c r="Y518" s="452">
        <v>2</v>
      </c>
      <c r="Z518" s="452"/>
      <c r="AA518" s="393">
        <v>0</v>
      </c>
      <c r="AB518" s="452"/>
      <c r="AC518" s="452"/>
      <c r="AD518" s="400">
        <v>0</v>
      </c>
      <c r="AE518" s="454"/>
      <c r="AF518" s="454"/>
      <c r="AG518" s="70"/>
      <c r="AH518" s="444">
        <v>2</v>
      </c>
    </row>
    <row r="519" spans="1:34" s="150" customFormat="1" ht="13.2" x14ac:dyDescent="0.25">
      <c r="A519" s="70">
        <v>2</v>
      </c>
      <c r="B519" s="71" t="s">
        <v>752</v>
      </c>
      <c r="C519" s="70">
        <v>10</v>
      </c>
      <c r="D519" s="59">
        <v>9</v>
      </c>
      <c r="E519" s="70">
        <v>4</v>
      </c>
      <c r="F519" s="59">
        <v>5</v>
      </c>
      <c r="G519" s="60"/>
      <c r="H519" s="60"/>
      <c r="I519" s="60">
        <v>5</v>
      </c>
      <c r="J519" s="60"/>
      <c r="K519" s="60"/>
      <c r="L519" s="72">
        <v>0</v>
      </c>
      <c r="M519" s="60">
        <v>0</v>
      </c>
      <c r="N519" s="60">
        <v>0</v>
      </c>
      <c r="O519" s="72">
        <v>1</v>
      </c>
      <c r="P519" s="133">
        <v>5</v>
      </c>
      <c r="Q519" s="60">
        <v>0</v>
      </c>
      <c r="R519" s="60"/>
      <c r="S519" s="60"/>
      <c r="T519" s="60"/>
      <c r="U519" s="60"/>
      <c r="V519" s="60"/>
      <c r="W519" s="60"/>
      <c r="X519" s="393">
        <v>0</v>
      </c>
      <c r="Y519" s="452"/>
      <c r="Z519" s="452"/>
      <c r="AA519" s="393">
        <v>0</v>
      </c>
      <c r="AB519" s="452"/>
      <c r="AC519" s="452"/>
      <c r="AD519" s="400">
        <v>0</v>
      </c>
      <c r="AE519" s="454"/>
      <c r="AF519" s="454"/>
      <c r="AG519" s="70"/>
      <c r="AH519" s="444">
        <v>0</v>
      </c>
    </row>
    <row r="520" spans="1:34" s="149" customFormat="1" ht="13.2" x14ac:dyDescent="0.25">
      <c r="A520" s="70">
        <v>3</v>
      </c>
      <c r="B520" s="71" t="s">
        <v>140</v>
      </c>
      <c r="C520" s="70">
        <v>17</v>
      </c>
      <c r="D520" s="59">
        <v>17</v>
      </c>
      <c r="E520" s="70">
        <v>2</v>
      </c>
      <c r="F520" s="59">
        <v>15</v>
      </c>
      <c r="G520" s="59"/>
      <c r="H520" s="59"/>
      <c r="I520" s="59">
        <v>5</v>
      </c>
      <c r="J520" s="59">
        <v>10</v>
      </c>
      <c r="K520" s="59"/>
      <c r="L520" s="72">
        <v>0</v>
      </c>
      <c r="M520" s="60">
        <v>0</v>
      </c>
      <c r="N520" s="60">
        <v>0</v>
      </c>
      <c r="O520" s="72">
        <v>0.4</v>
      </c>
      <c r="P520" s="133">
        <v>6</v>
      </c>
      <c r="Q520" s="133">
        <v>1</v>
      </c>
      <c r="R520" s="72">
        <v>0.6</v>
      </c>
      <c r="S520" s="111">
        <v>9</v>
      </c>
      <c r="T520" s="133">
        <v>-1</v>
      </c>
      <c r="U520" s="60"/>
      <c r="V520" s="60"/>
      <c r="W520" s="60"/>
      <c r="X520" s="393">
        <v>1</v>
      </c>
      <c r="Y520" s="452">
        <v>1</v>
      </c>
      <c r="Z520" s="452"/>
      <c r="AA520" s="393">
        <v>1</v>
      </c>
      <c r="AB520" s="452"/>
      <c r="AC520" s="452">
        <v>1</v>
      </c>
      <c r="AD520" s="400">
        <v>0</v>
      </c>
      <c r="AE520" s="454"/>
      <c r="AF520" s="454"/>
      <c r="AG520" s="70"/>
      <c r="AH520" s="444">
        <v>2</v>
      </c>
    </row>
    <row r="521" spans="1:34" s="149" customFormat="1" ht="13.2" x14ac:dyDescent="0.25">
      <c r="A521" s="70">
        <v>4</v>
      </c>
      <c r="B521" s="71" t="s">
        <v>151</v>
      </c>
      <c r="C521" s="70">
        <v>120</v>
      </c>
      <c r="D521" s="59">
        <v>119</v>
      </c>
      <c r="E521" s="70">
        <v>12</v>
      </c>
      <c r="F521" s="59">
        <v>107</v>
      </c>
      <c r="G521" s="59"/>
      <c r="H521" s="59"/>
      <c r="I521" s="59">
        <v>66</v>
      </c>
      <c r="J521" s="59">
        <v>41</v>
      </c>
      <c r="K521" s="59"/>
      <c r="L521" s="72">
        <v>0</v>
      </c>
      <c r="M521" s="60">
        <v>0</v>
      </c>
      <c r="N521" s="60">
        <v>0</v>
      </c>
      <c r="O521" s="72">
        <v>0.65</v>
      </c>
      <c r="P521" s="133">
        <v>69.55</v>
      </c>
      <c r="Q521" s="133">
        <v>3.5499999999999972</v>
      </c>
      <c r="R521" s="72">
        <v>0.35</v>
      </c>
      <c r="S521" s="133">
        <v>37.449999999999996</v>
      </c>
      <c r="T521" s="133">
        <v>-3.5500000000000043</v>
      </c>
      <c r="U521" s="60"/>
      <c r="V521" s="60"/>
      <c r="W521" s="60"/>
      <c r="X521" s="393">
        <v>0</v>
      </c>
      <c r="Y521" s="452"/>
      <c r="Z521" s="452"/>
      <c r="AA521" s="393">
        <v>3</v>
      </c>
      <c r="AB521" s="452"/>
      <c r="AC521" s="452">
        <v>3</v>
      </c>
      <c r="AD521" s="400">
        <v>0</v>
      </c>
      <c r="AE521" s="454"/>
      <c r="AF521" s="454"/>
      <c r="AG521" s="77"/>
      <c r="AH521" s="444">
        <v>3</v>
      </c>
    </row>
    <row r="522" spans="1:34" s="150" customFormat="1" ht="13.2" x14ac:dyDescent="0.25">
      <c r="A522" s="70">
        <v>5</v>
      </c>
      <c r="B522" s="71" t="s">
        <v>790</v>
      </c>
      <c r="C522" s="70">
        <v>16</v>
      </c>
      <c r="D522" s="59">
        <v>14</v>
      </c>
      <c r="E522" s="70">
        <v>1</v>
      </c>
      <c r="F522" s="59">
        <v>13</v>
      </c>
      <c r="G522" s="59"/>
      <c r="H522" s="59"/>
      <c r="I522" s="59">
        <v>10</v>
      </c>
      <c r="J522" s="59">
        <v>3</v>
      </c>
      <c r="K522" s="59"/>
      <c r="L522" s="72">
        <v>0</v>
      </c>
      <c r="M522" s="60">
        <v>0</v>
      </c>
      <c r="N522" s="60">
        <v>0</v>
      </c>
      <c r="O522" s="72">
        <v>0.77</v>
      </c>
      <c r="P522" s="133">
        <v>10.01</v>
      </c>
      <c r="Q522" s="133">
        <v>9.9999999999997868E-3</v>
      </c>
      <c r="R522" s="72">
        <v>0.23</v>
      </c>
      <c r="S522" s="133">
        <v>2.99</v>
      </c>
      <c r="T522" s="133">
        <v>-9.9999999999997868E-3</v>
      </c>
      <c r="U522" s="60"/>
      <c r="V522" s="60"/>
      <c r="W522" s="60"/>
      <c r="X522" s="393">
        <v>0</v>
      </c>
      <c r="Y522" s="452"/>
      <c r="Z522" s="452"/>
      <c r="AA522" s="393">
        <v>0</v>
      </c>
      <c r="AB522" s="452"/>
      <c r="AC522" s="452"/>
      <c r="AD522" s="400">
        <v>0</v>
      </c>
      <c r="AE522" s="454"/>
      <c r="AF522" s="454"/>
      <c r="AG522" s="70"/>
      <c r="AH522" s="444">
        <v>0</v>
      </c>
    </row>
    <row r="523" spans="1:34" s="149" customFormat="1" ht="13.2" x14ac:dyDescent="0.25">
      <c r="A523" s="70">
        <v>6</v>
      </c>
      <c r="B523" s="100" t="s">
        <v>737</v>
      </c>
      <c r="C523" s="70">
        <v>19</v>
      </c>
      <c r="D523" s="59">
        <v>19</v>
      </c>
      <c r="E523" s="70">
        <v>3</v>
      </c>
      <c r="F523" s="59">
        <v>16</v>
      </c>
      <c r="G523" s="70"/>
      <c r="H523" s="70"/>
      <c r="I523" s="70">
        <v>10</v>
      </c>
      <c r="J523" s="70">
        <v>6</v>
      </c>
      <c r="K523" s="70"/>
      <c r="L523" s="72">
        <v>0</v>
      </c>
      <c r="M523" s="60">
        <v>0</v>
      </c>
      <c r="N523" s="60">
        <v>0</v>
      </c>
      <c r="O523" s="72">
        <v>0.75</v>
      </c>
      <c r="P523" s="133">
        <v>12</v>
      </c>
      <c r="Q523" s="133">
        <v>2</v>
      </c>
      <c r="R523" s="72">
        <v>0.25</v>
      </c>
      <c r="S523" s="133">
        <v>4</v>
      </c>
      <c r="T523" s="133">
        <v>-2</v>
      </c>
      <c r="U523" s="77"/>
      <c r="V523" s="77"/>
      <c r="W523" s="77"/>
      <c r="X523" s="393">
        <v>0</v>
      </c>
      <c r="Y523" s="454"/>
      <c r="Z523" s="454"/>
      <c r="AA523" s="393">
        <v>2</v>
      </c>
      <c r="AB523" s="454"/>
      <c r="AC523" s="454">
        <v>2</v>
      </c>
      <c r="AD523" s="400">
        <v>0</v>
      </c>
      <c r="AE523" s="454"/>
      <c r="AF523" s="454"/>
      <c r="AG523" s="70"/>
      <c r="AH523" s="444">
        <v>2</v>
      </c>
    </row>
    <row r="524" spans="1:34" s="150" customFormat="1" ht="13.2" x14ac:dyDescent="0.25">
      <c r="A524" s="70">
        <v>7</v>
      </c>
      <c r="B524" s="100" t="s">
        <v>754</v>
      </c>
      <c r="C524" s="70">
        <v>0</v>
      </c>
      <c r="D524" s="59">
        <v>0</v>
      </c>
      <c r="E524" s="70"/>
      <c r="F524" s="59">
        <v>0</v>
      </c>
      <c r="G524" s="70"/>
      <c r="H524" s="70"/>
      <c r="I524" s="70"/>
      <c r="J524" s="70"/>
      <c r="K524" s="70"/>
      <c r="L524" s="72">
        <v>0</v>
      </c>
      <c r="M524" s="60">
        <v>0</v>
      </c>
      <c r="N524" s="60">
        <v>0</v>
      </c>
      <c r="O524" s="72">
        <v>1</v>
      </c>
      <c r="P524" s="133">
        <v>0</v>
      </c>
      <c r="Q524" s="133">
        <v>0</v>
      </c>
      <c r="R524" s="72"/>
      <c r="S524" s="133"/>
      <c r="T524" s="133"/>
      <c r="U524" s="77"/>
      <c r="V524" s="77"/>
      <c r="W524" s="77"/>
      <c r="X524" s="393">
        <v>0</v>
      </c>
      <c r="Y524" s="454"/>
      <c r="Z524" s="454"/>
      <c r="AA524" s="393">
        <v>0</v>
      </c>
      <c r="AB524" s="454"/>
      <c r="AC524" s="454"/>
      <c r="AD524" s="400">
        <v>0</v>
      </c>
      <c r="AE524" s="454"/>
      <c r="AF524" s="454"/>
      <c r="AG524" s="70"/>
      <c r="AH524" s="444">
        <v>0</v>
      </c>
    </row>
    <row r="525" spans="1:34" s="149" customFormat="1" ht="13.2" x14ac:dyDescent="0.25">
      <c r="A525" s="70">
        <v>8</v>
      </c>
      <c r="B525" s="100" t="s">
        <v>727</v>
      </c>
      <c r="C525" s="70">
        <v>2</v>
      </c>
      <c r="D525" s="59">
        <v>2</v>
      </c>
      <c r="E525" s="70">
        <v>2</v>
      </c>
      <c r="F525" s="59">
        <v>0</v>
      </c>
      <c r="G525" s="70"/>
      <c r="H525" s="70"/>
      <c r="I525" s="70"/>
      <c r="J525" s="70"/>
      <c r="K525" s="70"/>
      <c r="L525" s="72">
        <v>0</v>
      </c>
      <c r="M525" s="60">
        <v>0</v>
      </c>
      <c r="N525" s="60">
        <v>0</v>
      </c>
      <c r="O525" s="72">
        <v>1</v>
      </c>
      <c r="P525" s="133">
        <v>0</v>
      </c>
      <c r="Q525" s="133">
        <v>0</v>
      </c>
      <c r="R525" s="72"/>
      <c r="S525" s="133"/>
      <c r="T525" s="133"/>
      <c r="U525" s="77"/>
      <c r="V525" s="77"/>
      <c r="W525" s="77"/>
      <c r="X525" s="393">
        <v>1</v>
      </c>
      <c r="Y525" s="454">
        <v>1</v>
      </c>
      <c r="Z525" s="454"/>
      <c r="AA525" s="393">
        <v>0</v>
      </c>
      <c r="AB525" s="454"/>
      <c r="AC525" s="454"/>
      <c r="AD525" s="400">
        <v>0</v>
      </c>
      <c r="AE525" s="454"/>
      <c r="AF525" s="454"/>
      <c r="AG525" s="70"/>
      <c r="AH525" s="444">
        <v>1</v>
      </c>
    </row>
    <row r="526" spans="1:34" s="150" customFormat="1" ht="13.2" x14ac:dyDescent="0.25">
      <c r="A526" s="70">
        <v>9</v>
      </c>
      <c r="B526" s="100" t="s">
        <v>802</v>
      </c>
      <c r="C526" s="70">
        <v>8</v>
      </c>
      <c r="D526" s="59">
        <v>8</v>
      </c>
      <c r="E526" s="70">
        <v>1</v>
      </c>
      <c r="F526" s="59">
        <v>7</v>
      </c>
      <c r="G526" s="70"/>
      <c r="H526" s="70"/>
      <c r="I526" s="70">
        <v>5</v>
      </c>
      <c r="J526" s="70">
        <v>2</v>
      </c>
      <c r="K526" s="70"/>
      <c r="L526" s="72">
        <v>0</v>
      </c>
      <c r="M526" s="60">
        <v>0</v>
      </c>
      <c r="N526" s="60">
        <v>0</v>
      </c>
      <c r="O526" s="72">
        <v>0.72</v>
      </c>
      <c r="P526" s="133">
        <v>5.04</v>
      </c>
      <c r="Q526" s="133">
        <v>4.0000000000000036E-2</v>
      </c>
      <c r="R526" s="72">
        <v>0.28000000000000003</v>
      </c>
      <c r="S526" s="133">
        <v>1.9600000000000002</v>
      </c>
      <c r="T526" s="133">
        <v>-3.9999999999999813E-2</v>
      </c>
      <c r="U526" s="77"/>
      <c r="V526" s="77"/>
      <c r="W526" s="77"/>
      <c r="X526" s="393">
        <v>0</v>
      </c>
      <c r="Y526" s="454"/>
      <c r="Z526" s="454"/>
      <c r="AA526" s="393">
        <v>0</v>
      </c>
      <c r="AB526" s="454"/>
      <c r="AC526" s="454"/>
      <c r="AD526" s="400">
        <v>0</v>
      </c>
      <c r="AE526" s="454"/>
      <c r="AF526" s="454"/>
      <c r="AG526" s="70"/>
      <c r="AH526" s="444">
        <v>0</v>
      </c>
    </row>
    <row r="527" spans="1:34" s="150" customFormat="1" ht="13.2" x14ac:dyDescent="0.25">
      <c r="A527" s="70">
        <v>10</v>
      </c>
      <c r="B527" s="100" t="s">
        <v>803</v>
      </c>
      <c r="C527" s="70">
        <v>0</v>
      </c>
      <c r="D527" s="59">
        <v>0</v>
      </c>
      <c r="E527" s="70"/>
      <c r="F527" s="59">
        <v>0</v>
      </c>
      <c r="G527" s="70"/>
      <c r="H527" s="70"/>
      <c r="I527" s="70"/>
      <c r="J527" s="70"/>
      <c r="K527" s="70"/>
      <c r="L527" s="72">
        <v>0</v>
      </c>
      <c r="M527" s="60">
        <v>0</v>
      </c>
      <c r="N527" s="60">
        <v>0</v>
      </c>
      <c r="O527" s="72">
        <v>1</v>
      </c>
      <c r="P527" s="133">
        <v>0</v>
      </c>
      <c r="Q527" s="133">
        <v>0</v>
      </c>
      <c r="R527" s="72"/>
      <c r="S527" s="133"/>
      <c r="T527" s="133"/>
      <c r="U527" s="77"/>
      <c r="V527" s="77"/>
      <c r="W527" s="77"/>
      <c r="X527" s="393">
        <v>0</v>
      </c>
      <c r="Y527" s="454"/>
      <c r="Z527" s="454"/>
      <c r="AA527" s="393">
        <v>0</v>
      </c>
      <c r="AB527" s="454"/>
      <c r="AC527" s="454"/>
      <c r="AD527" s="400">
        <v>0</v>
      </c>
      <c r="AE527" s="454"/>
      <c r="AF527" s="454"/>
      <c r="AG527" s="70"/>
      <c r="AH527" s="444">
        <v>0</v>
      </c>
    </row>
    <row r="528" spans="1:34" s="150" customFormat="1" ht="13.2" x14ac:dyDescent="0.25">
      <c r="A528" s="70">
        <v>11</v>
      </c>
      <c r="B528" s="100" t="s">
        <v>890</v>
      </c>
      <c r="C528" s="70">
        <v>1</v>
      </c>
      <c r="D528" s="59">
        <v>0</v>
      </c>
      <c r="E528" s="70"/>
      <c r="F528" s="59">
        <v>0</v>
      </c>
      <c r="G528" s="70"/>
      <c r="H528" s="70"/>
      <c r="I528" s="70"/>
      <c r="J528" s="70"/>
      <c r="K528" s="70"/>
      <c r="L528" s="72">
        <v>0</v>
      </c>
      <c r="M528" s="60">
        <v>0</v>
      </c>
      <c r="N528" s="60">
        <v>0</v>
      </c>
      <c r="O528" s="72">
        <v>1</v>
      </c>
      <c r="P528" s="133">
        <v>0</v>
      </c>
      <c r="Q528" s="133">
        <v>0</v>
      </c>
      <c r="R528" s="72"/>
      <c r="S528" s="133"/>
      <c r="T528" s="133"/>
      <c r="U528" s="77"/>
      <c r="V528" s="77"/>
      <c r="W528" s="77"/>
      <c r="X528" s="393">
        <v>0</v>
      </c>
      <c r="Y528" s="454"/>
      <c r="Z528" s="454"/>
      <c r="AA528" s="393">
        <v>0</v>
      </c>
      <c r="AB528" s="454"/>
      <c r="AC528" s="454"/>
      <c r="AD528" s="400">
        <v>0</v>
      </c>
      <c r="AE528" s="454"/>
      <c r="AF528" s="454"/>
      <c r="AG528" s="70"/>
      <c r="AH528" s="444">
        <v>0</v>
      </c>
    </row>
    <row r="529" spans="1:34" s="150" customFormat="1" ht="13.2" x14ac:dyDescent="0.25">
      <c r="A529" s="70">
        <v>12</v>
      </c>
      <c r="B529" s="100" t="s">
        <v>728</v>
      </c>
      <c r="C529" s="151">
        <v>1</v>
      </c>
      <c r="D529" s="59">
        <v>0</v>
      </c>
      <c r="E529" s="70"/>
      <c r="F529" s="59">
        <v>0</v>
      </c>
      <c r="G529" s="70"/>
      <c r="H529" s="70"/>
      <c r="I529" s="70"/>
      <c r="J529" s="70"/>
      <c r="K529" s="70"/>
      <c r="L529" s="72">
        <v>0</v>
      </c>
      <c r="M529" s="60">
        <v>0</v>
      </c>
      <c r="N529" s="60">
        <v>0</v>
      </c>
      <c r="O529" s="72">
        <v>1</v>
      </c>
      <c r="P529" s="133">
        <v>0</v>
      </c>
      <c r="Q529" s="133">
        <v>0</v>
      </c>
      <c r="R529" s="72"/>
      <c r="S529" s="133"/>
      <c r="T529" s="133"/>
      <c r="U529" s="77"/>
      <c r="V529" s="77"/>
      <c r="W529" s="77"/>
      <c r="X529" s="393">
        <v>0</v>
      </c>
      <c r="Y529" s="454"/>
      <c r="Z529" s="454"/>
      <c r="AA529" s="393">
        <v>0</v>
      </c>
      <c r="AB529" s="454"/>
      <c r="AC529" s="454"/>
      <c r="AD529" s="400">
        <v>0</v>
      </c>
      <c r="AE529" s="454"/>
      <c r="AF529" s="454"/>
      <c r="AG529" s="70"/>
      <c r="AH529" s="444">
        <v>0</v>
      </c>
    </row>
    <row r="530" spans="1:34" s="149" customFormat="1" ht="13.2" x14ac:dyDescent="0.25">
      <c r="A530" s="70">
        <v>13</v>
      </c>
      <c r="B530" s="294" t="s">
        <v>730</v>
      </c>
      <c r="C530" s="151">
        <v>7</v>
      </c>
      <c r="D530" s="59">
        <v>1</v>
      </c>
      <c r="E530" s="70"/>
      <c r="F530" s="59">
        <v>1</v>
      </c>
      <c r="G530" s="70"/>
      <c r="H530" s="70"/>
      <c r="I530" s="70"/>
      <c r="J530" s="70">
        <v>1</v>
      </c>
      <c r="K530" s="70"/>
      <c r="L530" s="72">
        <v>0</v>
      </c>
      <c r="M530" s="60">
        <v>0</v>
      </c>
      <c r="N530" s="60">
        <v>0</v>
      </c>
      <c r="O530" s="72">
        <v>1</v>
      </c>
      <c r="P530" s="133">
        <v>1</v>
      </c>
      <c r="Q530" s="133">
        <v>1</v>
      </c>
      <c r="R530" s="72">
        <v>0</v>
      </c>
      <c r="S530" s="133">
        <v>0</v>
      </c>
      <c r="T530" s="133">
        <v>-1</v>
      </c>
      <c r="U530" s="77"/>
      <c r="V530" s="77"/>
      <c r="W530" s="77"/>
      <c r="X530" s="393">
        <v>0</v>
      </c>
      <c r="Y530" s="454"/>
      <c r="Z530" s="454"/>
      <c r="AA530" s="393">
        <v>1</v>
      </c>
      <c r="AB530" s="454"/>
      <c r="AC530" s="454">
        <v>1</v>
      </c>
      <c r="AD530" s="400">
        <v>0</v>
      </c>
      <c r="AE530" s="454"/>
      <c r="AF530" s="454"/>
      <c r="AG530" s="70"/>
      <c r="AH530" s="444">
        <v>1</v>
      </c>
    </row>
    <row r="531" spans="1:34" s="138" customFormat="1" ht="13.2" x14ac:dyDescent="0.25">
      <c r="A531" s="77">
        <v>14</v>
      </c>
      <c r="B531" s="295" t="s">
        <v>726</v>
      </c>
      <c r="C531" s="151">
        <v>13</v>
      </c>
      <c r="D531" s="60">
        <v>6</v>
      </c>
      <c r="E531" s="77">
        <v>2</v>
      </c>
      <c r="F531" s="60">
        <v>4</v>
      </c>
      <c r="G531" s="77"/>
      <c r="H531" s="77"/>
      <c r="I531" s="77">
        <v>4</v>
      </c>
      <c r="J531" s="77"/>
      <c r="K531" s="77"/>
      <c r="L531" s="72">
        <v>0</v>
      </c>
      <c r="M531" s="60">
        <v>0</v>
      </c>
      <c r="N531" s="60">
        <v>0</v>
      </c>
      <c r="O531" s="72">
        <v>1</v>
      </c>
      <c r="P531" s="133">
        <v>4</v>
      </c>
      <c r="Q531" s="133">
        <v>0</v>
      </c>
      <c r="R531" s="72"/>
      <c r="S531" s="133"/>
      <c r="T531" s="133"/>
      <c r="U531" s="77"/>
      <c r="V531" s="77"/>
      <c r="W531" s="77"/>
      <c r="X531" s="393">
        <v>1</v>
      </c>
      <c r="Y531" s="454">
        <v>1</v>
      </c>
      <c r="Z531" s="454"/>
      <c r="AA531" s="393">
        <v>0</v>
      </c>
      <c r="AB531" s="454"/>
      <c r="AC531" s="454"/>
      <c r="AD531" s="400">
        <v>0</v>
      </c>
      <c r="AE531" s="454"/>
      <c r="AF531" s="454"/>
      <c r="AG531" s="77"/>
      <c r="AH531" s="444">
        <v>1</v>
      </c>
    </row>
    <row r="532" spans="1:34" s="152" customFormat="1" ht="13.2" x14ac:dyDescent="0.25">
      <c r="A532" s="77">
        <v>15</v>
      </c>
      <c r="B532" s="91" t="s">
        <v>43</v>
      </c>
      <c r="C532" s="151">
        <v>1</v>
      </c>
      <c r="D532" s="60">
        <v>0</v>
      </c>
      <c r="E532" s="77"/>
      <c r="F532" s="60">
        <v>0</v>
      </c>
      <c r="G532" s="77"/>
      <c r="H532" s="77"/>
      <c r="I532" s="77"/>
      <c r="J532" s="77"/>
      <c r="K532" s="77"/>
      <c r="L532" s="72">
        <v>0</v>
      </c>
      <c r="M532" s="60">
        <v>0</v>
      </c>
      <c r="N532" s="60">
        <v>0</v>
      </c>
      <c r="O532" s="72">
        <v>1</v>
      </c>
      <c r="P532" s="133">
        <v>0</v>
      </c>
      <c r="Q532" s="133">
        <v>0</v>
      </c>
      <c r="R532" s="72"/>
      <c r="S532" s="133"/>
      <c r="T532" s="133"/>
      <c r="U532" s="77"/>
      <c r="V532" s="77"/>
      <c r="W532" s="77"/>
      <c r="X532" s="393">
        <v>0</v>
      </c>
      <c r="Y532" s="454"/>
      <c r="Z532" s="454"/>
      <c r="AA532" s="393">
        <v>0</v>
      </c>
      <c r="AB532" s="454"/>
      <c r="AC532" s="454"/>
      <c r="AD532" s="400">
        <v>0</v>
      </c>
      <c r="AE532" s="454"/>
      <c r="AF532" s="454"/>
      <c r="AG532" s="77"/>
      <c r="AH532" s="444">
        <v>0</v>
      </c>
    </row>
    <row r="533" spans="1:34" s="152" customFormat="1" ht="13.2" x14ac:dyDescent="0.25">
      <c r="A533" s="77">
        <v>16</v>
      </c>
      <c r="B533" s="91" t="s">
        <v>744</v>
      </c>
      <c r="C533" s="151">
        <v>1</v>
      </c>
      <c r="D533" s="60">
        <v>0</v>
      </c>
      <c r="E533" s="77"/>
      <c r="F533" s="60">
        <v>0</v>
      </c>
      <c r="G533" s="77"/>
      <c r="H533" s="77"/>
      <c r="I533" s="77"/>
      <c r="J533" s="77"/>
      <c r="K533" s="77"/>
      <c r="L533" s="72">
        <v>0</v>
      </c>
      <c r="M533" s="60">
        <v>0</v>
      </c>
      <c r="N533" s="60">
        <v>0</v>
      </c>
      <c r="O533" s="72">
        <v>1</v>
      </c>
      <c r="P533" s="133">
        <v>0</v>
      </c>
      <c r="Q533" s="133">
        <v>0</v>
      </c>
      <c r="R533" s="72"/>
      <c r="S533" s="133"/>
      <c r="T533" s="133"/>
      <c r="U533" s="77"/>
      <c r="V533" s="77"/>
      <c r="W533" s="77"/>
      <c r="X533" s="393">
        <v>0</v>
      </c>
      <c r="Y533" s="454"/>
      <c r="Z533" s="454"/>
      <c r="AA533" s="393">
        <v>0</v>
      </c>
      <c r="AB533" s="454"/>
      <c r="AC533" s="454"/>
      <c r="AD533" s="400">
        <v>0</v>
      </c>
      <c r="AE533" s="454"/>
      <c r="AF533" s="454"/>
      <c r="AG533" s="77"/>
      <c r="AH533" s="444">
        <v>0</v>
      </c>
    </row>
    <row r="534" spans="1:34" s="152" customFormat="1" ht="13.2" x14ac:dyDescent="0.25">
      <c r="A534" s="77">
        <v>17</v>
      </c>
      <c r="B534" s="91" t="s">
        <v>725</v>
      </c>
      <c r="C534" s="151">
        <v>16</v>
      </c>
      <c r="D534" s="60">
        <v>16</v>
      </c>
      <c r="E534" s="77">
        <v>3</v>
      </c>
      <c r="F534" s="60">
        <v>13</v>
      </c>
      <c r="G534" s="77"/>
      <c r="H534" s="77"/>
      <c r="I534" s="77">
        <v>12</v>
      </c>
      <c r="J534" s="77">
        <v>1</v>
      </c>
      <c r="K534" s="77"/>
      <c r="L534" s="72">
        <v>0</v>
      </c>
      <c r="M534" s="60">
        <v>0</v>
      </c>
      <c r="N534" s="60">
        <v>0</v>
      </c>
      <c r="O534" s="72">
        <v>0.93</v>
      </c>
      <c r="P534" s="133">
        <v>12.09</v>
      </c>
      <c r="Q534" s="133">
        <v>8.9999999999999858E-2</v>
      </c>
      <c r="R534" s="72">
        <v>7.0000000000000007E-2</v>
      </c>
      <c r="S534" s="133">
        <v>0.91000000000000014</v>
      </c>
      <c r="T534" s="133">
        <v>-8.9999999999999858E-2</v>
      </c>
      <c r="U534" s="77"/>
      <c r="V534" s="77"/>
      <c r="W534" s="77"/>
      <c r="X534" s="393">
        <v>0</v>
      </c>
      <c r="Y534" s="454"/>
      <c r="Z534" s="454"/>
      <c r="AA534" s="393">
        <v>0</v>
      </c>
      <c r="AB534" s="454"/>
      <c r="AC534" s="454"/>
      <c r="AD534" s="400">
        <v>0</v>
      </c>
      <c r="AE534" s="454"/>
      <c r="AF534" s="454"/>
      <c r="AG534" s="77"/>
      <c r="AH534" s="444">
        <v>0</v>
      </c>
    </row>
    <row r="535" spans="1:34" s="152" customFormat="1" ht="13.2" x14ac:dyDescent="0.25">
      <c r="A535" s="77">
        <v>18</v>
      </c>
      <c r="B535" s="91" t="s">
        <v>796</v>
      </c>
      <c r="C535" s="151">
        <v>1</v>
      </c>
      <c r="D535" s="60">
        <v>1</v>
      </c>
      <c r="E535" s="77"/>
      <c r="F535" s="60">
        <v>1</v>
      </c>
      <c r="G535" s="77"/>
      <c r="H535" s="77"/>
      <c r="I535" s="77">
        <v>1</v>
      </c>
      <c r="J535" s="77"/>
      <c r="K535" s="77"/>
      <c r="L535" s="72">
        <v>0</v>
      </c>
      <c r="M535" s="60">
        <v>0</v>
      </c>
      <c r="N535" s="60">
        <v>0</v>
      </c>
      <c r="O535" s="72">
        <v>1</v>
      </c>
      <c r="P535" s="133">
        <v>1</v>
      </c>
      <c r="Q535" s="133">
        <v>0</v>
      </c>
      <c r="R535" s="77"/>
      <c r="S535" s="153"/>
      <c r="T535" s="153"/>
      <c r="U535" s="77"/>
      <c r="V535" s="77"/>
      <c r="W535" s="77"/>
      <c r="X535" s="393">
        <v>0</v>
      </c>
      <c r="Y535" s="454"/>
      <c r="Z535" s="454"/>
      <c r="AA535" s="393">
        <v>0</v>
      </c>
      <c r="AB535" s="454"/>
      <c r="AC535" s="454"/>
      <c r="AD535" s="400">
        <v>0</v>
      </c>
      <c r="AE535" s="454"/>
      <c r="AF535" s="454"/>
      <c r="AG535" s="77"/>
      <c r="AH535" s="444">
        <v>0</v>
      </c>
    </row>
    <row r="536" spans="1:34" s="297" customFormat="1" ht="44.4" customHeight="1" x14ac:dyDescent="0.25">
      <c r="A536" s="155">
        <v>18</v>
      </c>
      <c r="B536" s="738" t="s">
        <v>985</v>
      </c>
      <c r="C536" s="739"/>
      <c r="D536" s="739"/>
      <c r="E536" s="739"/>
      <c r="F536" s="739"/>
      <c r="G536" s="739"/>
      <c r="H536" s="739"/>
      <c r="I536" s="739"/>
      <c r="J536" s="739"/>
      <c r="K536" s="739"/>
      <c r="L536" s="739"/>
      <c r="M536" s="739"/>
      <c r="N536" s="739"/>
      <c r="O536" s="739"/>
      <c r="P536" s="739"/>
      <c r="Q536" s="739"/>
      <c r="R536" s="739"/>
      <c r="S536" s="739"/>
      <c r="T536" s="739"/>
      <c r="U536" s="739"/>
      <c r="V536" s="739"/>
      <c r="W536" s="739"/>
      <c r="X536" s="739"/>
      <c r="Y536" s="739"/>
      <c r="Z536" s="739"/>
      <c r="AA536" s="739"/>
      <c r="AB536" s="739"/>
      <c r="AC536" s="739"/>
      <c r="AD536" s="739"/>
      <c r="AE536" s="739"/>
      <c r="AF536" s="739"/>
      <c r="AG536" s="740"/>
      <c r="AH536" s="444">
        <v>0</v>
      </c>
    </row>
    <row r="537" spans="1:34" s="21" customFormat="1" ht="13.2" x14ac:dyDescent="0.25">
      <c r="A537" s="157" t="s">
        <v>723</v>
      </c>
      <c r="B537" s="158" t="s">
        <v>707</v>
      </c>
      <c r="C537" s="159">
        <v>289</v>
      </c>
      <c r="D537" s="159">
        <v>202</v>
      </c>
      <c r="E537" s="157">
        <v>51</v>
      </c>
      <c r="F537" s="160">
        <v>151</v>
      </c>
      <c r="G537" s="160">
        <v>0</v>
      </c>
      <c r="H537" s="160">
        <v>0</v>
      </c>
      <c r="I537" s="160">
        <v>82</v>
      </c>
      <c r="J537" s="160">
        <v>73</v>
      </c>
      <c r="K537" s="160">
        <v>0</v>
      </c>
      <c r="L537" s="160">
        <v>0</v>
      </c>
      <c r="M537" s="160">
        <v>0</v>
      </c>
      <c r="N537" s="160">
        <v>0</v>
      </c>
      <c r="O537" s="161">
        <v>0.68</v>
      </c>
      <c r="P537" s="160">
        <v>102</v>
      </c>
      <c r="Q537" s="160">
        <v>20</v>
      </c>
      <c r="R537" s="161">
        <v>0.32</v>
      </c>
      <c r="S537" s="160">
        <v>49</v>
      </c>
      <c r="T537" s="160">
        <v>-20</v>
      </c>
      <c r="U537" s="160"/>
      <c r="V537" s="160"/>
      <c r="W537" s="160"/>
      <c r="X537" s="412"/>
      <c r="Y537" s="472"/>
      <c r="Z537" s="472"/>
      <c r="AA537" s="412">
        <v>4</v>
      </c>
      <c r="AB537" s="472">
        <v>0</v>
      </c>
      <c r="AC537" s="472">
        <v>4</v>
      </c>
      <c r="AD537" s="412"/>
      <c r="AE537" s="472"/>
      <c r="AF537" s="472"/>
      <c r="AG537" s="160"/>
      <c r="AH537" s="444">
        <v>4</v>
      </c>
    </row>
    <row r="538" spans="1:34" s="149" customFormat="1" ht="13.2" x14ac:dyDescent="0.25">
      <c r="A538" s="6">
        <v>1</v>
      </c>
      <c r="B538" s="61" t="s">
        <v>367</v>
      </c>
      <c r="C538" s="162">
        <v>62</v>
      </c>
      <c r="D538" s="162">
        <v>45</v>
      </c>
      <c r="E538" s="163">
        <v>24</v>
      </c>
      <c r="F538" s="75">
        <v>21</v>
      </c>
      <c r="G538" s="75">
        <v>0</v>
      </c>
      <c r="H538" s="75">
        <v>0</v>
      </c>
      <c r="I538" s="75">
        <v>21</v>
      </c>
      <c r="J538" s="75"/>
      <c r="K538" s="75"/>
      <c r="L538" s="74"/>
      <c r="M538" s="75"/>
      <c r="N538" s="75"/>
      <c r="O538" s="74">
        <v>1</v>
      </c>
      <c r="P538" s="75">
        <v>21</v>
      </c>
      <c r="Q538" s="75">
        <v>0</v>
      </c>
      <c r="R538" s="74"/>
      <c r="S538" s="164"/>
      <c r="T538" s="60">
        <v>0</v>
      </c>
      <c r="U538" s="164"/>
      <c r="V538" s="164"/>
      <c r="W538" s="164"/>
      <c r="X538" s="397"/>
      <c r="Y538" s="457"/>
      <c r="Z538" s="457"/>
      <c r="AA538" s="397"/>
      <c r="AB538" s="457"/>
      <c r="AC538" s="457"/>
      <c r="AD538" s="227"/>
      <c r="AE538" s="480"/>
      <c r="AF538" s="480"/>
      <c r="AG538" s="156"/>
      <c r="AH538" s="444">
        <v>0</v>
      </c>
    </row>
    <row r="539" spans="1:34" s="10" customFormat="1" ht="13.2" x14ac:dyDescent="0.25">
      <c r="A539" s="6">
        <v>2</v>
      </c>
      <c r="B539" s="61" t="s">
        <v>752</v>
      </c>
      <c r="C539" s="162">
        <v>5</v>
      </c>
      <c r="D539" s="162">
        <v>5</v>
      </c>
      <c r="E539" s="79">
        <v>1</v>
      </c>
      <c r="F539" s="75">
        <v>4</v>
      </c>
      <c r="G539" s="75"/>
      <c r="H539" s="75"/>
      <c r="I539" s="75">
        <v>4</v>
      </c>
      <c r="J539" s="75"/>
      <c r="K539" s="75"/>
      <c r="L539" s="75"/>
      <c r="M539" s="75">
        <v>0</v>
      </c>
      <c r="N539" s="75">
        <v>0</v>
      </c>
      <c r="O539" s="74">
        <v>1</v>
      </c>
      <c r="P539" s="75">
        <v>4</v>
      </c>
      <c r="Q539" s="75">
        <v>0</v>
      </c>
      <c r="R539" s="75"/>
      <c r="S539" s="60"/>
      <c r="T539" s="60">
        <v>0</v>
      </c>
      <c r="U539" s="60"/>
      <c r="V539" s="60"/>
      <c r="W539" s="60"/>
      <c r="X539" s="393"/>
      <c r="Y539" s="452"/>
      <c r="Z539" s="452"/>
      <c r="AA539" s="393"/>
      <c r="AB539" s="452"/>
      <c r="AC539" s="452"/>
      <c r="AD539" s="395"/>
      <c r="AE539" s="453"/>
      <c r="AF539" s="453"/>
      <c r="AG539" s="73"/>
      <c r="AH539" s="444">
        <v>0</v>
      </c>
    </row>
    <row r="540" spans="1:34" s="10" customFormat="1" ht="13.2" x14ac:dyDescent="0.25">
      <c r="A540" s="6">
        <v>3</v>
      </c>
      <c r="B540" s="61" t="s">
        <v>140</v>
      </c>
      <c r="C540" s="162">
        <v>18</v>
      </c>
      <c r="D540" s="162">
        <v>14</v>
      </c>
      <c r="E540" s="163">
        <v>3</v>
      </c>
      <c r="F540" s="75">
        <v>11</v>
      </c>
      <c r="G540" s="75"/>
      <c r="H540" s="75">
        <v>0</v>
      </c>
      <c r="I540" s="75">
        <v>0</v>
      </c>
      <c r="J540" s="75">
        <v>11</v>
      </c>
      <c r="K540" s="75"/>
      <c r="L540" s="165"/>
      <c r="M540" s="75"/>
      <c r="N540" s="75"/>
      <c r="O540" s="74">
        <v>0.1</v>
      </c>
      <c r="P540" s="75">
        <v>1</v>
      </c>
      <c r="Q540" s="75">
        <v>1</v>
      </c>
      <c r="R540" s="74">
        <v>0.9</v>
      </c>
      <c r="S540" s="60">
        <v>10</v>
      </c>
      <c r="T540" s="60">
        <v>-1</v>
      </c>
      <c r="U540" s="60"/>
      <c r="V540" s="60"/>
      <c r="W540" s="60"/>
      <c r="X540" s="393"/>
      <c r="Y540" s="452"/>
      <c r="Z540" s="452"/>
      <c r="AA540" s="393"/>
      <c r="AB540" s="452"/>
      <c r="AC540" s="452"/>
      <c r="AD540" s="395"/>
      <c r="AE540" s="453"/>
      <c r="AF540" s="453"/>
      <c r="AG540" s="73"/>
      <c r="AH540" s="444">
        <v>0</v>
      </c>
    </row>
    <row r="541" spans="1:34" s="150" customFormat="1" ht="13.2" x14ac:dyDescent="0.25">
      <c r="A541" s="6">
        <v>4</v>
      </c>
      <c r="B541" s="61" t="s">
        <v>151</v>
      </c>
      <c r="C541" s="162">
        <v>110</v>
      </c>
      <c r="D541" s="162">
        <v>74</v>
      </c>
      <c r="E541" s="79">
        <v>10</v>
      </c>
      <c r="F541" s="75">
        <v>64</v>
      </c>
      <c r="G541" s="75"/>
      <c r="H541" s="75"/>
      <c r="I541" s="75">
        <v>25</v>
      </c>
      <c r="J541" s="75">
        <v>39</v>
      </c>
      <c r="K541" s="75"/>
      <c r="L541" s="75"/>
      <c r="M541" s="75">
        <v>0</v>
      </c>
      <c r="N541" s="75"/>
      <c r="O541" s="74">
        <v>0.6</v>
      </c>
      <c r="P541" s="75">
        <v>38</v>
      </c>
      <c r="Q541" s="75">
        <v>13</v>
      </c>
      <c r="R541" s="74">
        <v>0.4</v>
      </c>
      <c r="S541" s="75">
        <v>26</v>
      </c>
      <c r="T541" s="75">
        <v>-13</v>
      </c>
      <c r="U541" s="75"/>
      <c r="V541" s="75"/>
      <c r="W541" s="75"/>
      <c r="X541" s="406"/>
      <c r="Y541" s="470"/>
      <c r="Z541" s="470"/>
      <c r="AA541" s="406">
        <v>1</v>
      </c>
      <c r="AB541" s="470">
        <v>0</v>
      </c>
      <c r="AC541" s="470">
        <v>1</v>
      </c>
      <c r="AD541" s="405"/>
      <c r="AE541" s="468"/>
      <c r="AF541" s="468"/>
      <c r="AG541" s="166"/>
      <c r="AH541" s="444">
        <v>1</v>
      </c>
    </row>
    <row r="542" spans="1:34" s="150" customFormat="1" ht="13.2" x14ac:dyDescent="0.25">
      <c r="A542" s="6">
        <v>5</v>
      </c>
      <c r="B542" s="167" t="s">
        <v>790</v>
      </c>
      <c r="C542" s="162">
        <v>23</v>
      </c>
      <c r="D542" s="162">
        <v>17</v>
      </c>
      <c r="E542" s="166">
        <v>1</v>
      </c>
      <c r="F542" s="168">
        <v>16</v>
      </c>
      <c r="G542" s="169"/>
      <c r="H542" s="170"/>
      <c r="I542" s="170">
        <v>7</v>
      </c>
      <c r="J542" s="170">
        <v>9</v>
      </c>
      <c r="K542" s="170"/>
      <c r="L542" s="170"/>
      <c r="M542" s="170"/>
      <c r="N542" s="170"/>
      <c r="O542" s="171">
        <v>0.63</v>
      </c>
      <c r="P542" s="170">
        <v>10</v>
      </c>
      <c r="Q542" s="168">
        <v>3</v>
      </c>
      <c r="R542" s="171">
        <v>0.37</v>
      </c>
      <c r="S542" s="170">
        <v>6</v>
      </c>
      <c r="T542" s="168">
        <v>-3</v>
      </c>
      <c r="U542" s="169"/>
      <c r="V542" s="169"/>
      <c r="W542" s="169"/>
      <c r="X542" s="405"/>
      <c r="Y542" s="468"/>
      <c r="Z542" s="468"/>
      <c r="AA542" s="407">
        <v>2</v>
      </c>
      <c r="AB542" s="471">
        <v>0</v>
      </c>
      <c r="AC542" s="471">
        <v>2</v>
      </c>
      <c r="AD542" s="405"/>
      <c r="AE542" s="468"/>
      <c r="AF542" s="468"/>
      <c r="AG542" s="166"/>
      <c r="AH542" s="444">
        <v>2</v>
      </c>
    </row>
    <row r="543" spans="1:34" s="152" customFormat="1" ht="13.2" x14ac:dyDescent="0.25">
      <c r="A543" s="78">
        <v>6</v>
      </c>
      <c r="B543" s="172" t="s">
        <v>737</v>
      </c>
      <c r="C543" s="169">
        <v>23</v>
      </c>
      <c r="D543" s="169">
        <v>16</v>
      </c>
      <c r="E543" s="173">
        <v>2</v>
      </c>
      <c r="F543" s="174">
        <v>14</v>
      </c>
      <c r="G543" s="173"/>
      <c r="H543" s="78"/>
      <c r="I543" s="78">
        <v>8</v>
      </c>
      <c r="J543" s="78">
        <v>6</v>
      </c>
      <c r="K543" s="78"/>
      <c r="L543" s="78"/>
      <c r="M543" s="78"/>
      <c r="N543" s="78"/>
      <c r="O543" s="175">
        <v>0.7</v>
      </c>
      <c r="P543" s="78">
        <v>11</v>
      </c>
      <c r="Q543" s="75">
        <v>3</v>
      </c>
      <c r="R543" s="175">
        <v>0.3</v>
      </c>
      <c r="S543" s="78">
        <v>3</v>
      </c>
      <c r="T543" s="75">
        <v>-3</v>
      </c>
      <c r="U543" s="173"/>
      <c r="V543" s="173"/>
      <c r="W543" s="173"/>
      <c r="X543" s="413"/>
      <c r="Y543" s="481"/>
      <c r="Z543" s="481"/>
      <c r="AA543" s="408">
        <v>1</v>
      </c>
      <c r="AB543" s="474">
        <v>0</v>
      </c>
      <c r="AC543" s="474">
        <v>1</v>
      </c>
      <c r="AD543" s="413"/>
      <c r="AE543" s="481"/>
      <c r="AF543" s="481"/>
      <c r="AG543" s="173"/>
      <c r="AH543" s="444">
        <v>1</v>
      </c>
    </row>
    <row r="544" spans="1:34" s="10" customFormat="1" ht="13.2" x14ac:dyDescent="0.25">
      <c r="A544" s="6">
        <v>7</v>
      </c>
      <c r="B544" s="167" t="s">
        <v>892</v>
      </c>
      <c r="C544" s="162">
        <v>3</v>
      </c>
      <c r="D544" s="162">
        <v>3</v>
      </c>
      <c r="E544" s="166">
        <v>0</v>
      </c>
      <c r="F544" s="168">
        <v>3</v>
      </c>
      <c r="G544" s="169"/>
      <c r="H544" s="170"/>
      <c r="I544" s="170"/>
      <c r="J544" s="170">
        <v>3</v>
      </c>
      <c r="K544" s="170"/>
      <c r="L544" s="170"/>
      <c r="M544" s="170"/>
      <c r="N544" s="170"/>
      <c r="O544" s="171"/>
      <c r="P544" s="170"/>
      <c r="Q544" s="168">
        <v>0</v>
      </c>
      <c r="R544" s="171">
        <v>1</v>
      </c>
      <c r="S544" s="92">
        <v>3</v>
      </c>
      <c r="T544" s="125">
        <v>0</v>
      </c>
      <c r="U544" s="88"/>
      <c r="V544" s="88"/>
      <c r="W544" s="88"/>
      <c r="X544" s="395"/>
      <c r="Y544" s="453"/>
      <c r="Z544" s="453"/>
      <c r="AA544" s="395"/>
      <c r="AB544" s="453"/>
      <c r="AC544" s="453"/>
      <c r="AD544" s="395"/>
      <c r="AE544" s="453"/>
      <c r="AF544" s="453"/>
      <c r="AG544" s="73"/>
      <c r="AH544" s="444">
        <v>0</v>
      </c>
    </row>
    <row r="545" spans="1:34" s="10" customFormat="1" ht="13.2" x14ac:dyDescent="0.25">
      <c r="A545" s="6">
        <v>8</v>
      </c>
      <c r="B545" s="167" t="s">
        <v>727</v>
      </c>
      <c r="C545" s="162">
        <v>4</v>
      </c>
      <c r="D545" s="162">
        <v>2</v>
      </c>
      <c r="E545" s="166">
        <v>1</v>
      </c>
      <c r="F545" s="169">
        <v>1</v>
      </c>
      <c r="G545" s="169"/>
      <c r="H545" s="170"/>
      <c r="I545" s="170">
        <v>1</v>
      </c>
      <c r="J545" s="170"/>
      <c r="K545" s="170"/>
      <c r="L545" s="170"/>
      <c r="M545" s="170"/>
      <c r="N545" s="170"/>
      <c r="O545" s="171">
        <v>1</v>
      </c>
      <c r="P545" s="78">
        <v>1</v>
      </c>
      <c r="Q545" s="75">
        <v>0</v>
      </c>
      <c r="R545" s="170"/>
      <c r="S545" s="92"/>
      <c r="T545" s="92">
        <v>0</v>
      </c>
      <c r="U545" s="88"/>
      <c r="V545" s="88"/>
      <c r="W545" s="88"/>
      <c r="X545" s="395"/>
      <c r="Y545" s="453"/>
      <c r="Z545" s="453"/>
      <c r="AA545" s="395"/>
      <c r="AB545" s="453"/>
      <c r="AC545" s="453"/>
      <c r="AD545" s="395"/>
      <c r="AE545" s="453"/>
      <c r="AF545" s="453"/>
      <c r="AG545" s="73"/>
      <c r="AH545" s="444">
        <v>0</v>
      </c>
    </row>
    <row r="546" spans="1:34" s="10" customFormat="1" ht="13.2" x14ac:dyDescent="0.25">
      <c r="A546" s="6">
        <v>9</v>
      </c>
      <c r="B546" s="167" t="s">
        <v>802</v>
      </c>
      <c r="C546" s="162">
        <v>5</v>
      </c>
      <c r="D546" s="162">
        <v>5</v>
      </c>
      <c r="E546" s="166">
        <v>1</v>
      </c>
      <c r="F546" s="170">
        <v>4</v>
      </c>
      <c r="G546" s="170"/>
      <c r="H546" s="170"/>
      <c r="I546" s="170">
        <v>3</v>
      </c>
      <c r="J546" s="170">
        <v>1</v>
      </c>
      <c r="K546" s="170"/>
      <c r="L546" s="170"/>
      <c r="M546" s="170"/>
      <c r="N546" s="170"/>
      <c r="O546" s="171">
        <v>0.75</v>
      </c>
      <c r="P546" s="78">
        <v>3</v>
      </c>
      <c r="Q546" s="75">
        <v>0</v>
      </c>
      <c r="R546" s="171">
        <v>0.25</v>
      </c>
      <c r="S546" s="92">
        <v>1</v>
      </c>
      <c r="T546" s="92">
        <v>0</v>
      </c>
      <c r="U546" s="88"/>
      <c r="V546" s="88"/>
      <c r="W546" s="88"/>
      <c r="X546" s="395"/>
      <c r="Y546" s="453"/>
      <c r="Z546" s="453"/>
      <c r="AA546" s="395"/>
      <c r="AB546" s="453"/>
      <c r="AC546" s="453"/>
      <c r="AD546" s="395"/>
      <c r="AE546" s="453"/>
      <c r="AF546" s="453"/>
      <c r="AG546" s="73"/>
      <c r="AH546" s="444">
        <v>0</v>
      </c>
    </row>
    <row r="547" spans="1:34" s="10" customFormat="1" ht="13.2" x14ac:dyDescent="0.25">
      <c r="A547" s="6">
        <v>10</v>
      </c>
      <c r="B547" s="167" t="s">
        <v>893</v>
      </c>
      <c r="C547" s="162">
        <v>1</v>
      </c>
      <c r="D547" s="162">
        <v>0</v>
      </c>
      <c r="E547" s="166">
        <v>0</v>
      </c>
      <c r="F547" s="170"/>
      <c r="G547" s="170"/>
      <c r="H547" s="170"/>
      <c r="I547" s="170"/>
      <c r="J547" s="170">
        <v>1</v>
      </c>
      <c r="K547" s="170"/>
      <c r="L547" s="170"/>
      <c r="M547" s="170"/>
      <c r="N547" s="170"/>
      <c r="O547" s="170"/>
      <c r="P547" s="78"/>
      <c r="Q547" s="75"/>
      <c r="R547" s="171"/>
      <c r="S547" s="92"/>
      <c r="T547" s="92"/>
      <c r="U547" s="88"/>
      <c r="V547" s="88"/>
      <c r="W547" s="88"/>
      <c r="X547" s="395"/>
      <c r="Y547" s="453"/>
      <c r="Z547" s="453"/>
      <c r="AA547" s="395"/>
      <c r="AB547" s="453"/>
      <c r="AC547" s="453"/>
      <c r="AD547" s="395"/>
      <c r="AE547" s="453"/>
      <c r="AF547" s="453"/>
      <c r="AG547" s="73"/>
      <c r="AH547" s="444">
        <v>0</v>
      </c>
    </row>
    <row r="548" spans="1:34" s="10" customFormat="1" ht="13.2" x14ac:dyDescent="0.25">
      <c r="A548" s="6">
        <v>11</v>
      </c>
      <c r="B548" s="167" t="s">
        <v>877</v>
      </c>
      <c r="C548" s="162">
        <v>1</v>
      </c>
      <c r="D548" s="162">
        <v>0</v>
      </c>
      <c r="E548" s="166">
        <v>0</v>
      </c>
      <c r="F548" s="170"/>
      <c r="G548" s="170"/>
      <c r="H548" s="170"/>
      <c r="I548" s="170"/>
      <c r="J548" s="170">
        <v>1</v>
      </c>
      <c r="K548" s="170"/>
      <c r="L548" s="170"/>
      <c r="M548" s="170"/>
      <c r="N548" s="170"/>
      <c r="O548" s="171"/>
      <c r="P548" s="78"/>
      <c r="Q548" s="75"/>
      <c r="R548" s="171"/>
      <c r="S548" s="92"/>
      <c r="T548" s="92"/>
      <c r="U548" s="88"/>
      <c r="V548" s="88"/>
      <c r="W548" s="88"/>
      <c r="X548" s="395"/>
      <c r="Y548" s="453"/>
      <c r="Z548" s="453"/>
      <c r="AA548" s="395"/>
      <c r="AB548" s="453"/>
      <c r="AC548" s="453"/>
      <c r="AD548" s="395"/>
      <c r="AE548" s="453"/>
      <c r="AF548" s="453"/>
      <c r="AG548" s="73"/>
      <c r="AH548" s="444">
        <v>0</v>
      </c>
    </row>
    <row r="549" spans="1:34" s="10" customFormat="1" ht="13.2" x14ac:dyDescent="0.25">
      <c r="A549" s="6">
        <v>12</v>
      </c>
      <c r="B549" s="167" t="s">
        <v>739</v>
      </c>
      <c r="C549" s="162">
        <v>1</v>
      </c>
      <c r="D549" s="162">
        <v>0</v>
      </c>
      <c r="E549" s="166">
        <v>0</v>
      </c>
      <c r="F549" s="170"/>
      <c r="G549" s="170"/>
      <c r="H549" s="170"/>
      <c r="I549" s="170"/>
      <c r="J549" s="170">
        <v>1</v>
      </c>
      <c r="K549" s="170"/>
      <c r="L549" s="170"/>
      <c r="M549" s="170"/>
      <c r="N549" s="170"/>
      <c r="O549" s="171"/>
      <c r="P549" s="78"/>
      <c r="Q549" s="75"/>
      <c r="R549" s="171"/>
      <c r="S549" s="92"/>
      <c r="T549" s="92"/>
      <c r="U549" s="88"/>
      <c r="V549" s="88"/>
      <c r="W549" s="88"/>
      <c r="X549" s="395"/>
      <c r="Y549" s="453"/>
      <c r="Z549" s="453"/>
      <c r="AA549" s="395"/>
      <c r="AB549" s="453"/>
      <c r="AC549" s="453"/>
      <c r="AD549" s="395"/>
      <c r="AE549" s="453"/>
      <c r="AF549" s="453"/>
      <c r="AG549" s="73"/>
      <c r="AH549" s="444">
        <v>0</v>
      </c>
    </row>
    <row r="550" spans="1:34" s="10" customFormat="1" ht="13.2" x14ac:dyDescent="0.25">
      <c r="A550" s="6">
        <v>13</v>
      </c>
      <c r="B550" s="167" t="s">
        <v>588</v>
      </c>
      <c r="C550" s="162">
        <v>1</v>
      </c>
      <c r="D550" s="162">
        <v>0</v>
      </c>
      <c r="E550" s="166">
        <v>0</v>
      </c>
      <c r="F550" s="170"/>
      <c r="G550" s="170"/>
      <c r="H550" s="170"/>
      <c r="I550" s="170">
        <v>1</v>
      </c>
      <c r="J550" s="170">
        <v>1</v>
      </c>
      <c r="K550" s="170"/>
      <c r="L550" s="170"/>
      <c r="M550" s="170"/>
      <c r="N550" s="170"/>
      <c r="O550" s="171"/>
      <c r="P550" s="78"/>
      <c r="Q550" s="75"/>
      <c r="R550" s="171"/>
      <c r="S550" s="92"/>
      <c r="T550" s="92"/>
      <c r="U550" s="88"/>
      <c r="V550" s="88"/>
      <c r="W550" s="88"/>
      <c r="X550" s="395"/>
      <c r="Y550" s="453"/>
      <c r="Z550" s="453"/>
      <c r="AA550" s="395"/>
      <c r="AB550" s="453"/>
      <c r="AC550" s="453"/>
      <c r="AD550" s="395"/>
      <c r="AE550" s="453"/>
      <c r="AF550" s="453"/>
      <c r="AG550" s="73"/>
      <c r="AH550" s="444">
        <v>0</v>
      </c>
    </row>
    <row r="551" spans="1:34" s="10" customFormat="1" ht="26.4" x14ac:dyDescent="0.25">
      <c r="A551" s="6">
        <v>14</v>
      </c>
      <c r="B551" s="167" t="s">
        <v>894</v>
      </c>
      <c r="C551" s="162">
        <v>2</v>
      </c>
      <c r="D551" s="162">
        <v>0</v>
      </c>
      <c r="E551" s="166">
        <v>0</v>
      </c>
      <c r="F551" s="170"/>
      <c r="G551" s="170"/>
      <c r="H551" s="170"/>
      <c r="I551" s="170"/>
      <c r="J551" s="170"/>
      <c r="K551" s="170"/>
      <c r="L551" s="170"/>
      <c r="M551" s="170"/>
      <c r="N551" s="170"/>
      <c r="O551" s="170"/>
      <c r="P551" s="78"/>
      <c r="Q551" s="170"/>
      <c r="R551" s="170"/>
      <c r="S551" s="92"/>
      <c r="T551" s="92"/>
      <c r="U551" s="88"/>
      <c r="V551" s="88"/>
      <c r="W551" s="88"/>
      <c r="X551" s="395"/>
      <c r="Y551" s="453"/>
      <c r="Z551" s="453"/>
      <c r="AA551" s="395"/>
      <c r="AB551" s="453"/>
      <c r="AC551" s="453"/>
      <c r="AD551" s="395"/>
      <c r="AE551" s="453"/>
      <c r="AF551" s="453"/>
      <c r="AG551" s="73"/>
      <c r="AH551" s="444">
        <v>0</v>
      </c>
    </row>
    <row r="552" spans="1:34" s="10" customFormat="1" ht="13.2" x14ac:dyDescent="0.25">
      <c r="A552" s="6">
        <v>15</v>
      </c>
      <c r="B552" s="167" t="s">
        <v>880</v>
      </c>
      <c r="C552" s="162">
        <v>2</v>
      </c>
      <c r="D552" s="162">
        <v>3</v>
      </c>
      <c r="E552" s="166">
        <v>1</v>
      </c>
      <c r="F552" s="170">
        <v>2</v>
      </c>
      <c r="G552" s="170"/>
      <c r="H552" s="170"/>
      <c r="I552" s="170">
        <v>2</v>
      </c>
      <c r="J552" s="170"/>
      <c r="K552" s="170"/>
      <c r="L552" s="170"/>
      <c r="M552" s="170"/>
      <c r="N552" s="170"/>
      <c r="O552" s="171">
        <v>1</v>
      </c>
      <c r="P552" s="170">
        <v>2</v>
      </c>
      <c r="Q552" s="170">
        <v>0</v>
      </c>
      <c r="R552" s="170"/>
      <c r="S552" s="92"/>
      <c r="T552" s="92"/>
      <c r="U552" s="88"/>
      <c r="V552" s="88"/>
      <c r="W552" s="88"/>
      <c r="X552" s="395"/>
      <c r="Y552" s="453"/>
      <c r="Z552" s="453"/>
      <c r="AA552" s="395"/>
      <c r="AB552" s="453"/>
      <c r="AC552" s="453"/>
      <c r="AD552" s="395"/>
      <c r="AE552" s="453"/>
      <c r="AF552" s="453"/>
      <c r="AG552" s="73"/>
      <c r="AH552" s="444">
        <v>0</v>
      </c>
    </row>
    <row r="553" spans="1:34" s="10" customFormat="1" ht="26.4" x14ac:dyDescent="0.25">
      <c r="A553" s="6">
        <v>16</v>
      </c>
      <c r="B553" s="167" t="s">
        <v>895</v>
      </c>
      <c r="C553" s="162">
        <v>3</v>
      </c>
      <c r="D553" s="162">
        <v>2</v>
      </c>
      <c r="E553" s="166">
        <v>2</v>
      </c>
      <c r="F553" s="170"/>
      <c r="G553" s="170"/>
      <c r="H553" s="170"/>
      <c r="I553" s="170"/>
      <c r="J553" s="170"/>
      <c r="K553" s="170"/>
      <c r="L553" s="170"/>
      <c r="M553" s="170"/>
      <c r="N553" s="170"/>
      <c r="O553" s="170"/>
      <c r="P553" s="170"/>
      <c r="Q553" s="170"/>
      <c r="R553" s="170"/>
      <c r="S553" s="92"/>
      <c r="T553" s="92"/>
      <c r="U553" s="88"/>
      <c r="V553" s="88"/>
      <c r="W553" s="88"/>
      <c r="X553" s="395"/>
      <c r="Y553" s="453"/>
      <c r="Z553" s="453"/>
      <c r="AA553" s="395"/>
      <c r="AB553" s="453"/>
      <c r="AC553" s="453"/>
      <c r="AD553" s="395"/>
      <c r="AE553" s="453"/>
      <c r="AF553" s="453"/>
      <c r="AG553" s="73"/>
      <c r="AH553" s="444">
        <v>0</v>
      </c>
    </row>
    <row r="554" spans="1:34" s="10" customFormat="1" ht="13.2" x14ac:dyDescent="0.25">
      <c r="A554" s="6">
        <v>17</v>
      </c>
      <c r="B554" s="167" t="s">
        <v>896</v>
      </c>
      <c r="C554" s="162">
        <v>5</v>
      </c>
      <c r="D554" s="162">
        <v>2</v>
      </c>
      <c r="E554" s="166">
        <v>1</v>
      </c>
      <c r="F554" s="170">
        <v>1</v>
      </c>
      <c r="G554" s="170"/>
      <c r="H554" s="170"/>
      <c r="I554" s="170">
        <v>2</v>
      </c>
      <c r="J554" s="170"/>
      <c r="K554" s="170"/>
      <c r="L554" s="170"/>
      <c r="M554" s="170"/>
      <c r="N554" s="170"/>
      <c r="O554" s="170"/>
      <c r="P554" s="170">
        <v>1</v>
      </c>
      <c r="Q554" s="170"/>
      <c r="R554" s="170"/>
      <c r="S554" s="92"/>
      <c r="T554" s="92"/>
      <c r="U554" s="88"/>
      <c r="V554" s="88"/>
      <c r="W554" s="88"/>
      <c r="X554" s="395"/>
      <c r="Y554" s="453"/>
      <c r="Z554" s="453"/>
      <c r="AA554" s="395"/>
      <c r="AB554" s="453"/>
      <c r="AC554" s="453"/>
      <c r="AD554" s="395"/>
      <c r="AE554" s="453"/>
      <c r="AF554" s="453"/>
      <c r="AG554" s="73"/>
      <c r="AH554" s="444">
        <v>0</v>
      </c>
    </row>
    <row r="555" spans="1:34" s="10" customFormat="1" ht="13.2" x14ac:dyDescent="0.25">
      <c r="A555" s="6">
        <v>18</v>
      </c>
      <c r="B555" s="167" t="s">
        <v>725</v>
      </c>
      <c r="C555" s="162">
        <v>16</v>
      </c>
      <c r="D555" s="162">
        <v>10</v>
      </c>
      <c r="E555" s="166">
        <v>3</v>
      </c>
      <c r="F555" s="170">
        <v>7</v>
      </c>
      <c r="G555" s="170"/>
      <c r="H555" s="170"/>
      <c r="I555" s="170">
        <v>6</v>
      </c>
      <c r="J555" s="170"/>
      <c r="K555" s="170"/>
      <c r="L555" s="170"/>
      <c r="M555" s="170"/>
      <c r="N555" s="170"/>
      <c r="O555" s="171">
        <v>1</v>
      </c>
      <c r="P555" s="78">
        <v>7</v>
      </c>
      <c r="Q555" s="170">
        <v>0</v>
      </c>
      <c r="R555" s="170"/>
      <c r="S555" s="92"/>
      <c r="T555" s="92"/>
      <c r="U555" s="88"/>
      <c r="V555" s="88"/>
      <c r="W555" s="88"/>
      <c r="X555" s="395"/>
      <c r="Y555" s="453"/>
      <c r="Z555" s="453"/>
      <c r="AA555" s="395"/>
      <c r="AB555" s="453"/>
      <c r="AC555" s="453"/>
      <c r="AD555" s="395"/>
      <c r="AE555" s="453"/>
      <c r="AF555" s="453"/>
      <c r="AG555" s="73"/>
      <c r="AH555" s="444">
        <v>0</v>
      </c>
    </row>
    <row r="556" spans="1:34" s="10" customFormat="1" ht="13.2" x14ac:dyDescent="0.25">
      <c r="A556" s="6">
        <v>19</v>
      </c>
      <c r="B556" s="167" t="s">
        <v>766</v>
      </c>
      <c r="C556" s="162">
        <v>1</v>
      </c>
      <c r="D556" s="162">
        <v>1</v>
      </c>
      <c r="E556" s="166">
        <v>0</v>
      </c>
      <c r="F556" s="170">
        <v>1</v>
      </c>
      <c r="G556" s="170"/>
      <c r="H556" s="170"/>
      <c r="I556" s="170">
        <v>1</v>
      </c>
      <c r="J556" s="170"/>
      <c r="K556" s="170"/>
      <c r="L556" s="170"/>
      <c r="M556" s="170"/>
      <c r="N556" s="170"/>
      <c r="O556" s="171">
        <v>1</v>
      </c>
      <c r="P556" s="78">
        <v>1</v>
      </c>
      <c r="Q556" s="170">
        <v>0</v>
      </c>
      <c r="R556" s="170"/>
      <c r="S556" s="92"/>
      <c r="T556" s="92"/>
      <c r="U556" s="88"/>
      <c r="V556" s="88"/>
      <c r="W556" s="88"/>
      <c r="X556" s="395"/>
      <c r="Y556" s="453"/>
      <c r="Z556" s="453"/>
      <c r="AA556" s="395"/>
      <c r="AB556" s="453"/>
      <c r="AC556" s="453"/>
      <c r="AD556" s="395"/>
      <c r="AE556" s="453"/>
      <c r="AF556" s="453"/>
      <c r="AG556" s="73"/>
      <c r="AH556" s="444">
        <v>0</v>
      </c>
    </row>
    <row r="557" spans="1:34" s="10" customFormat="1" ht="13.2" x14ac:dyDescent="0.25">
      <c r="A557" s="6">
        <v>20</v>
      </c>
      <c r="B557" s="167" t="s">
        <v>897</v>
      </c>
      <c r="C557" s="162">
        <v>1</v>
      </c>
      <c r="D557" s="162">
        <v>1</v>
      </c>
      <c r="E557" s="166"/>
      <c r="F557" s="170">
        <v>1</v>
      </c>
      <c r="G557" s="170"/>
      <c r="H557" s="170"/>
      <c r="I557" s="170">
        <v>1</v>
      </c>
      <c r="J557" s="170"/>
      <c r="K557" s="170"/>
      <c r="L557" s="170"/>
      <c r="M557" s="170"/>
      <c r="N557" s="170"/>
      <c r="O557" s="171">
        <v>1</v>
      </c>
      <c r="P557" s="78">
        <v>1</v>
      </c>
      <c r="Q557" s="170">
        <v>0</v>
      </c>
      <c r="R557" s="170"/>
      <c r="S557" s="92"/>
      <c r="T557" s="92"/>
      <c r="U557" s="88"/>
      <c r="V557" s="88"/>
      <c r="W557" s="88"/>
      <c r="X557" s="395"/>
      <c r="Y557" s="453"/>
      <c r="Z557" s="453"/>
      <c r="AA557" s="395"/>
      <c r="AB557" s="453"/>
      <c r="AC557" s="453"/>
      <c r="AD557" s="395"/>
      <c r="AE557" s="453"/>
      <c r="AF557" s="453"/>
      <c r="AG557" s="73"/>
      <c r="AH557" s="444">
        <v>0</v>
      </c>
    </row>
    <row r="558" spans="1:34" s="10" customFormat="1" ht="13.2" x14ac:dyDescent="0.25">
      <c r="A558" s="6">
        <v>21</v>
      </c>
      <c r="B558" s="167" t="s">
        <v>796</v>
      </c>
      <c r="C558" s="162">
        <v>2</v>
      </c>
      <c r="D558" s="162">
        <v>2</v>
      </c>
      <c r="E558" s="166">
        <v>1</v>
      </c>
      <c r="F558" s="170">
        <v>1</v>
      </c>
      <c r="G558" s="170"/>
      <c r="H558" s="170"/>
      <c r="I558" s="170"/>
      <c r="J558" s="170"/>
      <c r="K558" s="170"/>
      <c r="L558" s="170"/>
      <c r="M558" s="170"/>
      <c r="N558" s="170"/>
      <c r="O558" s="171">
        <v>1</v>
      </c>
      <c r="P558" s="78">
        <v>1</v>
      </c>
      <c r="Q558" s="170">
        <v>0</v>
      </c>
      <c r="R558" s="170"/>
      <c r="S558" s="92"/>
      <c r="T558" s="92"/>
      <c r="U558" s="88"/>
      <c r="V558" s="88"/>
      <c r="W558" s="88"/>
      <c r="X558" s="395"/>
      <c r="Y558" s="453"/>
      <c r="Z558" s="453"/>
      <c r="AA558" s="395"/>
      <c r="AB558" s="453"/>
      <c r="AC558" s="453"/>
      <c r="AD558" s="395"/>
      <c r="AE558" s="453"/>
      <c r="AF558" s="453"/>
      <c r="AG558" s="73"/>
      <c r="AH558" s="444">
        <v>0</v>
      </c>
    </row>
    <row r="559" spans="1:34" s="13" customFormat="1" ht="46.2" customHeight="1" x14ac:dyDescent="0.25">
      <c r="A559" s="155">
        <v>19</v>
      </c>
      <c r="B559" s="738" t="s">
        <v>986</v>
      </c>
      <c r="C559" s="739"/>
      <c r="D559" s="739"/>
      <c r="E559" s="739"/>
      <c r="F559" s="739"/>
      <c r="G559" s="739"/>
      <c r="H559" s="739"/>
      <c r="I559" s="739"/>
      <c r="J559" s="739"/>
      <c r="K559" s="739"/>
      <c r="L559" s="739"/>
      <c r="M559" s="739"/>
      <c r="N559" s="739"/>
      <c r="O559" s="739"/>
      <c r="P559" s="739"/>
      <c r="Q559" s="739"/>
      <c r="R559" s="739"/>
      <c r="S559" s="739"/>
      <c r="T559" s="739"/>
      <c r="U559" s="739"/>
      <c r="V559" s="739"/>
      <c r="W559" s="739"/>
      <c r="X559" s="739"/>
      <c r="Y559" s="739"/>
      <c r="Z559" s="739"/>
      <c r="AA559" s="739"/>
      <c r="AB559" s="739"/>
      <c r="AC559" s="739"/>
      <c r="AD559" s="739"/>
      <c r="AE559" s="739"/>
      <c r="AF559" s="739"/>
      <c r="AG559" s="740"/>
      <c r="AH559" s="444">
        <v>0</v>
      </c>
    </row>
    <row r="560" spans="1:34" s="21" customFormat="1" ht="13.2" x14ac:dyDescent="0.25">
      <c r="A560" s="8" t="s">
        <v>723</v>
      </c>
      <c r="B560" s="105" t="s">
        <v>707</v>
      </c>
      <c r="C560" s="8">
        <v>283</v>
      </c>
      <c r="D560" s="58">
        <v>220</v>
      </c>
      <c r="E560" s="58">
        <v>42</v>
      </c>
      <c r="F560" s="68">
        <v>178</v>
      </c>
      <c r="G560" s="68">
        <v>0</v>
      </c>
      <c r="H560" s="68">
        <v>1</v>
      </c>
      <c r="I560" s="68">
        <v>131</v>
      </c>
      <c r="J560" s="68">
        <v>46</v>
      </c>
      <c r="K560" s="68">
        <v>0</v>
      </c>
      <c r="L560" s="68"/>
      <c r="M560" s="68">
        <v>2</v>
      </c>
      <c r="N560" s="68">
        <v>1</v>
      </c>
      <c r="O560" s="68"/>
      <c r="P560" s="68">
        <v>137</v>
      </c>
      <c r="Q560" s="68">
        <v>6</v>
      </c>
      <c r="R560" s="68"/>
      <c r="S560" s="68">
        <v>39</v>
      </c>
      <c r="T560" s="68">
        <v>0</v>
      </c>
      <c r="U560" s="68">
        <v>0</v>
      </c>
      <c r="V560" s="68">
        <v>0</v>
      </c>
      <c r="W560" s="68">
        <v>0</v>
      </c>
      <c r="X560" s="391">
        <v>5</v>
      </c>
      <c r="Y560" s="450">
        <v>4</v>
      </c>
      <c r="Z560" s="450">
        <v>1</v>
      </c>
      <c r="AA560" s="391">
        <v>6</v>
      </c>
      <c r="AB560" s="450">
        <v>0</v>
      </c>
      <c r="AC560" s="450">
        <v>6</v>
      </c>
      <c r="AD560" s="391">
        <v>0</v>
      </c>
      <c r="AE560" s="450">
        <v>0</v>
      </c>
      <c r="AF560" s="450">
        <v>0</v>
      </c>
      <c r="AG560" s="68"/>
      <c r="AH560" s="444">
        <v>11</v>
      </c>
    </row>
    <row r="561" spans="1:34" s="10" customFormat="1" ht="13.2" x14ac:dyDescent="0.25">
      <c r="A561" s="70">
        <v>1</v>
      </c>
      <c r="B561" s="71" t="s">
        <v>367</v>
      </c>
      <c r="C561" s="70"/>
      <c r="D561" s="70">
        <v>51</v>
      </c>
      <c r="E561" s="70">
        <v>16</v>
      </c>
      <c r="F561" s="60">
        <v>35</v>
      </c>
      <c r="G561" s="60"/>
      <c r="H561" s="60">
        <v>1</v>
      </c>
      <c r="I561" s="60">
        <v>34</v>
      </c>
      <c r="J561" s="60"/>
      <c r="K561" s="60"/>
      <c r="L561" s="72">
        <v>0.02</v>
      </c>
      <c r="M561" s="60">
        <v>1</v>
      </c>
      <c r="N561" s="60">
        <v>0</v>
      </c>
      <c r="O561" s="72">
        <v>0.98</v>
      </c>
      <c r="P561" s="60">
        <v>34</v>
      </c>
      <c r="Q561" s="60"/>
      <c r="R561" s="72"/>
      <c r="S561" s="60"/>
      <c r="T561" s="60"/>
      <c r="U561" s="60"/>
      <c r="V561" s="60"/>
      <c r="W561" s="60"/>
      <c r="X561" s="393">
        <v>1</v>
      </c>
      <c r="Y561" s="452">
        <v>1</v>
      </c>
      <c r="Z561" s="452"/>
      <c r="AA561" s="393"/>
      <c r="AB561" s="452"/>
      <c r="AC561" s="452"/>
      <c r="AD561" s="395"/>
      <c r="AE561" s="453"/>
      <c r="AF561" s="453"/>
      <c r="AG561" s="88"/>
      <c r="AH561" s="444">
        <v>1</v>
      </c>
    </row>
    <row r="562" spans="1:34" s="9" customFormat="1" ht="13.2" x14ac:dyDescent="0.25">
      <c r="A562" s="70">
        <v>2</v>
      </c>
      <c r="B562" s="71" t="s">
        <v>899</v>
      </c>
      <c r="C562" s="70"/>
      <c r="D562" s="70">
        <v>3</v>
      </c>
      <c r="E562" s="70"/>
      <c r="F562" s="60">
        <v>3</v>
      </c>
      <c r="G562" s="60"/>
      <c r="H562" s="60"/>
      <c r="I562" s="60">
        <v>3</v>
      </c>
      <c r="J562" s="60"/>
      <c r="K562" s="60"/>
      <c r="L562" s="72"/>
      <c r="M562" s="60"/>
      <c r="N562" s="60"/>
      <c r="O562" s="72">
        <v>1</v>
      </c>
      <c r="P562" s="60">
        <v>3</v>
      </c>
      <c r="Q562" s="60"/>
      <c r="R562" s="60"/>
      <c r="S562" s="60"/>
      <c r="T562" s="60"/>
      <c r="U562" s="60"/>
      <c r="V562" s="60"/>
      <c r="W562" s="60"/>
      <c r="X562" s="393"/>
      <c r="Y562" s="452"/>
      <c r="Z562" s="452"/>
      <c r="AA562" s="393"/>
      <c r="AB562" s="452"/>
      <c r="AC562" s="452"/>
      <c r="AD562" s="398"/>
      <c r="AE562" s="458"/>
      <c r="AF562" s="458"/>
      <c r="AG562" s="92"/>
      <c r="AH562" s="444">
        <v>0</v>
      </c>
    </row>
    <row r="563" spans="1:34" s="10" customFormat="1" ht="13.2" x14ac:dyDescent="0.25">
      <c r="A563" s="70">
        <v>3</v>
      </c>
      <c r="B563" s="71" t="s">
        <v>140</v>
      </c>
      <c r="C563" s="70"/>
      <c r="D563" s="70">
        <v>13</v>
      </c>
      <c r="E563" s="70">
        <v>3</v>
      </c>
      <c r="F563" s="60">
        <v>10</v>
      </c>
      <c r="G563" s="60"/>
      <c r="H563" s="60"/>
      <c r="I563" s="60">
        <v>3</v>
      </c>
      <c r="J563" s="60">
        <v>7</v>
      </c>
      <c r="K563" s="60"/>
      <c r="L563" s="72"/>
      <c r="M563" s="60"/>
      <c r="N563" s="60"/>
      <c r="O563" s="72">
        <v>0.3</v>
      </c>
      <c r="P563" s="60">
        <v>3</v>
      </c>
      <c r="Q563" s="60"/>
      <c r="R563" s="72">
        <v>0.7</v>
      </c>
      <c r="S563" s="60">
        <v>7</v>
      </c>
      <c r="T563" s="60"/>
      <c r="U563" s="60"/>
      <c r="V563" s="60"/>
      <c r="W563" s="60"/>
      <c r="X563" s="393">
        <v>1</v>
      </c>
      <c r="Y563" s="452">
        <v>1</v>
      </c>
      <c r="Z563" s="452"/>
      <c r="AA563" s="393"/>
      <c r="AB563" s="452"/>
      <c r="AC563" s="452"/>
      <c r="AD563" s="395"/>
      <c r="AE563" s="453"/>
      <c r="AF563" s="453"/>
      <c r="AG563" s="88"/>
      <c r="AH563" s="444">
        <v>1</v>
      </c>
    </row>
    <row r="564" spans="1:34" s="9" customFormat="1" ht="13.2" x14ac:dyDescent="0.25">
      <c r="A564" s="70">
        <v>4</v>
      </c>
      <c r="B564" s="71" t="s">
        <v>151</v>
      </c>
      <c r="C564" s="70"/>
      <c r="D564" s="70">
        <v>92</v>
      </c>
      <c r="E564" s="70">
        <v>12</v>
      </c>
      <c r="F564" s="60">
        <v>80</v>
      </c>
      <c r="G564" s="60"/>
      <c r="H564" s="60"/>
      <c r="I564" s="60">
        <v>52</v>
      </c>
      <c r="J564" s="60">
        <v>28</v>
      </c>
      <c r="K564" s="60"/>
      <c r="L564" s="72">
        <v>0.01</v>
      </c>
      <c r="M564" s="133">
        <v>1</v>
      </c>
      <c r="N564" s="60">
        <v>1</v>
      </c>
      <c r="O564" s="72">
        <v>0.7</v>
      </c>
      <c r="P564" s="60">
        <v>56</v>
      </c>
      <c r="Q564" s="60">
        <v>4</v>
      </c>
      <c r="R564" s="72">
        <v>0.28999999999999998</v>
      </c>
      <c r="S564" s="60">
        <v>23</v>
      </c>
      <c r="T564" s="60"/>
      <c r="U564" s="60"/>
      <c r="V564" s="60"/>
      <c r="W564" s="60"/>
      <c r="X564" s="393">
        <v>3</v>
      </c>
      <c r="Y564" s="452">
        <v>2</v>
      </c>
      <c r="Z564" s="452">
        <v>1</v>
      </c>
      <c r="AA564" s="393">
        <v>4</v>
      </c>
      <c r="AB564" s="452"/>
      <c r="AC564" s="452">
        <v>4</v>
      </c>
      <c r="AD564" s="398"/>
      <c r="AE564" s="458"/>
      <c r="AF564" s="458"/>
      <c r="AG564" s="92"/>
      <c r="AH564" s="444">
        <v>7</v>
      </c>
    </row>
    <row r="565" spans="1:34" s="9" customFormat="1" ht="13.2" x14ac:dyDescent="0.25">
      <c r="A565" s="70">
        <v>5</v>
      </c>
      <c r="B565" s="100" t="s">
        <v>790</v>
      </c>
      <c r="C565" s="117"/>
      <c r="D565" s="70">
        <v>11</v>
      </c>
      <c r="E565" s="117">
        <v>1</v>
      </c>
      <c r="F565" s="60">
        <v>10</v>
      </c>
      <c r="G565" s="92"/>
      <c r="H565" s="92"/>
      <c r="I565" s="92">
        <v>9</v>
      </c>
      <c r="J565" s="92">
        <v>1</v>
      </c>
      <c r="K565" s="92"/>
      <c r="L565" s="72"/>
      <c r="M565" s="60"/>
      <c r="N565" s="60"/>
      <c r="O565" s="72">
        <v>0.9</v>
      </c>
      <c r="P565" s="60">
        <v>9</v>
      </c>
      <c r="Q565" s="60"/>
      <c r="R565" s="72">
        <v>0.1</v>
      </c>
      <c r="S565" s="60">
        <v>1</v>
      </c>
      <c r="T565" s="60"/>
      <c r="U565" s="92"/>
      <c r="V565" s="92"/>
      <c r="W565" s="92"/>
      <c r="X565" s="393"/>
      <c r="Y565" s="458"/>
      <c r="Z565" s="458"/>
      <c r="AA565" s="393"/>
      <c r="AB565" s="458"/>
      <c r="AC565" s="458"/>
      <c r="AD565" s="398"/>
      <c r="AE565" s="458"/>
      <c r="AF565" s="458"/>
      <c r="AG565" s="92"/>
      <c r="AH565" s="444">
        <v>0</v>
      </c>
    </row>
    <row r="566" spans="1:34" s="9" customFormat="1" ht="13.2" x14ac:dyDescent="0.25">
      <c r="A566" s="70">
        <v>6</v>
      </c>
      <c r="B566" s="100" t="s">
        <v>737</v>
      </c>
      <c r="C566" s="117"/>
      <c r="D566" s="70">
        <v>16</v>
      </c>
      <c r="E566" s="117">
        <v>3</v>
      </c>
      <c r="F566" s="60">
        <v>13</v>
      </c>
      <c r="G566" s="92"/>
      <c r="H566" s="92"/>
      <c r="I566" s="92">
        <v>9</v>
      </c>
      <c r="J566" s="92">
        <v>4</v>
      </c>
      <c r="K566" s="92"/>
      <c r="L566" s="72"/>
      <c r="M566" s="60"/>
      <c r="N566" s="60"/>
      <c r="O566" s="72">
        <v>0.7</v>
      </c>
      <c r="P566" s="60">
        <v>9</v>
      </c>
      <c r="Q566" s="60"/>
      <c r="R566" s="72">
        <v>0.3</v>
      </c>
      <c r="S566" s="60">
        <v>4</v>
      </c>
      <c r="T566" s="60"/>
      <c r="U566" s="92"/>
      <c r="V566" s="92"/>
      <c r="W566" s="92"/>
      <c r="X566" s="393"/>
      <c r="Y566" s="458"/>
      <c r="Z566" s="458"/>
      <c r="AA566" s="393"/>
      <c r="AB566" s="458"/>
      <c r="AC566" s="458"/>
      <c r="AD566" s="398"/>
      <c r="AE566" s="458"/>
      <c r="AF566" s="458"/>
      <c r="AG566" s="92"/>
      <c r="AH566" s="444">
        <v>0</v>
      </c>
    </row>
    <row r="567" spans="1:34" s="9" customFormat="1" ht="13.2" x14ac:dyDescent="0.25">
      <c r="A567" s="70">
        <v>7</v>
      </c>
      <c r="B567" s="100" t="s">
        <v>727</v>
      </c>
      <c r="C567" s="117"/>
      <c r="D567" s="70">
        <v>3</v>
      </c>
      <c r="E567" s="117">
        <v>2</v>
      </c>
      <c r="F567" s="60">
        <v>1</v>
      </c>
      <c r="G567" s="92"/>
      <c r="H567" s="92"/>
      <c r="I567" s="92">
        <v>1</v>
      </c>
      <c r="J567" s="92"/>
      <c r="K567" s="92"/>
      <c r="L567" s="72"/>
      <c r="M567" s="60"/>
      <c r="N567" s="60"/>
      <c r="O567" s="72">
        <v>1</v>
      </c>
      <c r="P567" s="60">
        <v>1</v>
      </c>
      <c r="Q567" s="60"/>
      <c r="R567" s="72"/>
      <c r="S567" s="60"/>
      <c r="T567" s="60"/>
      <c r="U567" s="92"/>
      <c r="V567" s="92"/>
      <c r="W567" s="92"/>
      <c r="X567" s="393"/>
      <c r="Y567" s="458"/>
      <c r="Z567" s="458"/>
      <c r="AA567" s="393"/>
      <c r="AB567" s="458"/>
      <c r="AC567" s="458"/>
      <c r="AD567" s="398"/>
      <c r="AE567" s="458"/>
      <c r="AF567" s="458"/>
      <c r="AG567" s="92"/>
      <c r="AH567" s="444">
        <v>0</v>
      </c>
    </row>
    <row r="568" spans="1:34" s="9" customFormat="1" ht="13.2" x14ac:dyDescent="0.25">
      <c r="A568" s="70">
        <v>8</v>
      </c>
      <c r="B568" s="100" t="s">
        <v>802</v>
      </c>
      <c r="C568" s="117"/>
      <c r="D568" s="70">
        <v>3</v>
      </c>
      <c r="E568" s="117">
        <v>1</v>
      </c>
      <c r="F568" s="60">
        <v>2</v>
      </c>
      <c r="G568" s="92"/>
      <c r="H568" s="92"/>
      <c r="I568" s="92"/>
      <c r="J568" s="92">
        <v>2</v>
      </c>
      <c r="K568" s="92"/>
      <c r="L568" s="72"/>
      <c r="M568" s="60"/>
      <c r="N568" s="60"/>
      <c r="O568" s="72"/>
      <c r="P568" s="60"/>
      <c r="Q568" s="60"/>
      <c r="R568" s="72">
        <v>1</v>
      </c>
      <c r="S568" s="60">
        <v>2</v>
      </c>
      <c r="T568" s="60"/>
      <c r="U568" s="92"/>
      <c r="V568" s="92"/>
      <c r="W568" s="92"/>
      <c r="X568" s="393"/>
      <c r="Y568" s="458"/>
      <c r="Z568" s="458"/>
      <c r="AA568" s="393"/>
      <c r="AB568" s="458"/>
      <c r="AC568" s="458"/>
      <c r="AD568" s="398"/>
      <c r="AE568" s="458"/>
      <c r="AF568" s="458"/>
      <c r="AG568" s="92"/>
      <c r="AH568" s="444">
        <v>0</v>
      </c>
    </row>
    <row r="569" spans="1:34" s="9" customFormat="1" ht="13.2" x14ac:dyDescent="0.25">
      <c r="A569" s="70">
        <v>9</v>
      </c>
      <c r="B569" s="100" t="s">
        <v>803</v>
      </c>
      <c r="C569" s="117"/>
      <c r="D569" s="70">
        <v>1</v>
      </c>
      <c r="E569" s="117">
        <v>0</v>
      </c>
      <c r="F569" s="60">
        <v>1</v>
      </c>
      <c r="G569" s="92"/>
      <c r="H569" s="92"/>
      <c r="I569" s="92"/>
      <c r="J569" s="92">
        <v>1</v>
      </c>
      <c r="K569" s="92"/>
      <c r="L569" s="72"/>
      <c r="M569" s="60"/>
      <c r="N569" s="60"/>
      <c r="O569" s="72"/>
      <c r="P569" s="60"/>
      <c r="Q569" s="60"/>
      <c r="R569" s="72">
        <v>1</v>
      </c>
      <c r="S569" s="60">
        <v>1</v>
      </c>
      <c r="T569" s="60"/>
      <c r="U569" s="92"/>
      <c r="V569" s="92"/>
      <c r="W569" s="92"/>
      <c r="X569" s="393"/>
      <c r="Y569" s="458"/>
      <c r="Z569" s="458"/>
      <c r="AA569" s="393"/>
      <c r="AB569" s="458"/>
      <c r="AC569" s="458"/>
      <c r="AD569" s="398"/>
      <c r="AE569" s="458"/>
      <c r="AF569" s="458"/>
      <c r="AG569" s="92"/>
      <c r="AH569" s="444">
        <v>0</v>
      </c>
    </row>
    <row r="570" spans="1:34" s="9" customFormat="1" ht="13.2" x14ac:dyDescent="0.25">
      <c r="A570" s="70">
        <v>10</v>
      </c>
      <c r="B570" s="100" t="s">
        <v>739</v>
      </c>
      <c r="C570" s="117"/>
      <c r="D570" s="70">
        <v>2</v>
      </c>
      <c r="E570" s="117">
        <v>0</v>
      </c>
      <c r="F570" s="92">
        <v>2</v>
      </c>
      <c r="G570" s="92"/>
      <c r="H570" s="92"/>
      <c r="I570" s="92">
        <v>2</v>
      </c>
      <c r="J570" s="92"/>
      <c r="K570" s="92"/>
      <c r="L570" s="72"/>
      <c r="M570" s="60"/>
      <c r="N570" s="60"/>
      <c r="O570" s="72">
        <v>1</v>
      </c>
      <c r="P570" s="60">
        <v>2</v>
      </c>
      <c r="Q570" s="60"/>
      <c r="R570" s="72"/>
      <c r="S570" s="60"/>
      <c r="T570" s="60"/>
      <c r="U570" s="92"/>
      <c r="V570" s="92"/>
      <c r="W570" s="92"/>
      <c r="X570" s="393"/>
      <c r="Y570" s="458"/>
      <c r="Z570" s="458"/>
      <c r="AA570" s="393"/>
      <c r="AB570" s="458"/>
      <c r="AC570" s="458"/>
      <c r="AD570" s="398"/>
      <c r="AE570" s="458"/>
      <c r="AF570" s="458"/>
      <c r="AG570" s="92"/>
      <c r="AH570" s="444">
        <v>0</v>
      </c>
    </row>
    <row r="571" spans="1:34" s="9" customFormat="1" ht="13.2" x14ac:dyDescent="0.25">
      <c r="A571" s="70">
        <v>11</v>
      </c>
      <c r="B571" s="100" t="s">
        <v>726</v>
      </c>
      <c r="C571" s="117"/>
      <c r="D571" s="70">
        <v>10</v>
      </c>
      <c r="E571" s="117">
        <v>2</v>
      </c>
      <c r="F571" s="60">
        <v>8</v>
      </c>
      <c r="G571" s="92"/>
      <c r="H571" s="92"/>
      <c r="I571" s="92">
        <v>7</v>
      </c>
      <c r="J571" s="92">
        <v>1</v>
      </c>
      <c r="K571" s="92"/>
      <c r="L571" s="72"/>
      <c r="M571" s="60"/>
      <c r="N571" s="60"/>
      <c r="O571" s="72">
        <v>1</v>
      </c>
      <c r="P571" s="60">
        <v>8</v>
      </c>
      <c r="Q571" s="60">
        <v>1</v>
      </c>
      <c r="R571" s="72"/>
      <c r="S571" s="60"/>
      <c r="T571" s="60"/>
      <c r="U571" s="92"/>
      <c r="V571" s="92"/>
      <c r="W571" s="92"/>
      <c r="X571" s="393"/>
      <c r="Y571" s="458"/>
      <c r="Z571" s="458"/>
      <c r="AA571" s="393">
        <v>1</v>
      </c>
      <c r="AB571" s="458"/>
      <c r="AC571" s="458">
        <v>1</v>
      </c>
      <c r="AD571" s="398"/>
      <c r="AE571" s="458"/>
      <c r="AF571" s="458"/>
      <c r="AG571" s="92"/>
      <c r="AH571" s="444">
        <v>1</v>
      </c>
    </row>
    <row r="572" spans="1:34" s="9" customFormat="1" ht="13.2" x14ac:dyDescent="0.25">
      <c r="A572" s="70">
        <v>12</v>
      </c>
      <c r="B572" s="100" t="s">
        <v>43</v>
      </c>
      <c r="C572" s="117"/>
      <c r="D572" s="70">
        <v>0</v>
      </c>
      <c r="E572" s="117">
        <v>0</v>
      </c>
      <c r="F572" s="60">
        <v>0</v>
      </c>
      <c r="G572" s="92"/>
      <c r="H572" s="92"/>
      <c r="I572" s="92"/>
      <c r="J572" s="92"/>
      <c r="K572" s="92"/>
      <c r="L572" s="72"/>
      <c r="M572" s="60"/>
      <c r="N572" s="60"/>
      <c r="O572" s="72"/>
      <c r="P572" s="60">
        <v>0</v>
      </c>
      <c r="Q572" s="60"/>
      <c r="R572" s="72"/>
      <c r="S572" s="60"/>
      <c r="T572" s="60"/>
      <c r="U572" s="92"/>
      <c r="V572" s="92"/>
      <c r="W572" s="92"/>
      <c r="X572" s="393"/>
      <c r="Y572" s="458"/>
      <c r="Z572" s="458"/>
      <c r="AA572" s="393"/>
      <c r="AB572" s="458"/>
      <c r="AC572" s="458"/>
      <c r="AD572" s="398"/>
      <c r="AE572" s="458"/>
      <c r="AF572" s="458"/>
      <c r="AG572" s="92"/>
      <c r="AH572" s="444">
        <v>0</v>
      </c>
    </row>
    <row r="573" spans="1:34" s="9" customFormat="1" ht="13.2" x14ac:dyDescent="0.25">
      <c r="A573" s="70">
        <v>13</v>
      </c>
      <c r="B573" s="100" t="s">
        <v>744</v>
      </c>
      <c r="C573" s="117"/>
      <c r="D573" s="70">
        <v>1</v>
      </c>
      <c r="E573" s="117">
        <v>0</v>
      </c>
      <c r="F573" s="60">
        <v>1</v>
      </c>
      <c r="G573" s="92"/>
      <c r="H573" s="92"/>
      <c r="I573" s="92">
        <v>1</v>
      </c>
      <c r="J573" s="92"/>
      <c r="K573" s="92"/>
      <c r="L573" s="72"/>
      <c r="M573" s="60"/>
      <c r="N573" s="60"/>
      <c r="O573" s="72">
        <v>1</v>
      </c>
      <c r="P573" s="60">
        <v>1</v>
      </c>
      <c r="Q573" s="60"/>
      <c r="R573" s="72"/>
      <c r="S573" s="60"/>
      <c r="T573" s="60"/>
      <c r="U573" s="92"/>
      <c r="V573" s="92"/>
      <c r="W573" s="92"/>
      <c r="X573" s="393"/>
      <c r="Y573" s="458"/>
      <c r="Z573" s="458"/>
      <c r="AA573" s="393"/>
      <c r="AB573" s="458"/>
      <c r="AC573" s="458"/>
      <c r="AD573" s="398"/>
      <c r="AE573" s="458"/>
      <c r="AF573" s="458"/>
      <c r="AG573" s="92"/>
      <c r="AH573" s="444">
        <v>0</v>
      </c>
    </row>
    <row r="574" spans="1:34" s="9" customFormat="1" ht="13.2" x14ac:dyDescent="0.25">
      <c r="A574" s="70">
        <v>14</v>
      </c>
      <c r="B574" s="100" t="s">
        <v>750</v>
      </c>
      <c r="C574" s="117"/>
      <c r="D574" s="70">
        <v>12</v>
      </c>
      <c r="E574" s="117">
        <v>2</v>
      </c>
      <c r="F574" s="60">
        <v>10</v>
      </c>
      <c r="G574" s="92"/>
      <c r="H574" s="92"/>
      <c r="I574" s="92">
        <v>8</v>
      </c>
      <c r="J574" s="92">
        <v>2</v>
      </c>
      <c r="K574" s="92"/>
      <c r="L574" s="72"/>
      <c r="M574" s="60"/>
      <c r="N574" s="60"/>
      <c r="O574" s="72">
        <v>0.9</v>
      </c>
      <c r="P574" s="60">
        <v>9</v>
      </c>
      <c r="Q574" s="60">
        <v>1</v>
      </c>
      <c r="R574" s="72">
        <v>0.1</v>
      </c>
      <c r="S574" s="60">
        <v>1</v>
      </c>
      <c r="T574" s="60"/>
      <c r="U574" s="92"/>
      <c r="V574" s="92"/>
      <c r="W574" s="92"/>
      <c r="X574" s="393"/>
      <c r="Y574" s="458"/>
      <c r="Z574" s="458"/>
      <c r="AA574" s="393">
        <v>1</v>
      </c>
      <c r="AB574" s="458"/>
      <c r="AC574" s="458">
        <v>1</v>
      </c>
      <c r="AD574" s="398"/>
      <c r="AE574" s="458"/>
      <c r="AF574" s="458"/>
      <c r="AG574" s="92"/>
      <c r="AH574" s="444">
        <v>1</v>
      </c>
    </row>
    <row r="575" spans="1:34" s="9" customFormat="1" ht="13.2" x14ac:dyDescent="0.25">
      <c r="A575" s="70">
        <v>15</v>
      </c>
      <c r="B575" s="100" t="s">
        <v>900</v>
      </c>
      <c r="C575" s="117"/>
      <c r="D575" s="70">
        <v>2</v>
      </c>
      <c r="E575" s="117">
        <v>0</v>
      </c>
      <c r="F575" s="92">
        <v>2</v>
      </c>
      <c r="G575" s="92"/>
      <c r="H575" s="92"/>
      <c r="I575" s="92">
        <v>2</v>
      </c>
      <c r="J575" s="92"/>
      <c r="K575" s="92"/>
      <c r="L575" s="72"/>
      <c r="M575" s="60"/>
      <c r="N575" s="60"/>
      <c r="O575" s="72">
        <v>1</v>
      </c>
      <c r="P575" s="60">
        <v>2</v>
      </c>
      <c r="Q575" s="60"/>
      <c r="R575" s="72"/>
      <c r="S575" s="60"/>
      <c r="T575" s="60"/>
      <c r="U575" s="92"/>
      <c r="V575" s="92"/>
      <c r="W575" s="92"/>
      <c r="X575" s="393"/>
      <c r="Y575" s="458"/>
      <c r="Z575" s="458"/>
      <c r="AA575" s="393"/>
      <c r="AB575" s="458"/>
      <c r="AC575" s="458"/>
      <c r="AD575" s="398"/>
      <c r="AE575" s="458"/>
      <c r="AF575" s="458"/>
      <c r="AG575" s="92"/>
      <c r="AH575" s="444">
        <v>0</v>
      </c>
    </row>
    <row r="576" spans="1:34" s="309" customFormat="1" ht="55.2" customHeight="1" x14ac:dyDescent="0.25">
      <c r="A576" s="296">
        <v>20</v>
      </c>
      <c r="B576" s="735" t="s">
        <v>987</v>
      </c>
      <c r="C576" s="736"/>
      <c r="D576" s="736"/>
      <c r="E576" s="736"/>
      <c r="F576" s="736"/>
      <c r="G576" s="736"/>
      <c r="H576" s="736"/>
      <c r="I576" s="736"/>
      <c r="J576" s="736"/>
      <c r="K576" s="736"/>
      <c r="L576" s="736"/>
      <c r="M576" s="736"/>
      <c r="N576" s="736"/>
      <c r="O576" s="736"/>
      <c r="P576" s="736"/>
      <c r="Q576" s="736"/>
      <c r="R576" s="736"/>
      <c r="S576" s="736"/>
      <c r="T576" s="736"/>
      <c r="U576" s="736"/>
      <c r="V576" s="736"/>
      <c r="W576" s="736"/>
      <c r="X576" s="736"/>
      <c r="Y576" s="736"/>
      <c r="Z576" s="736"/>
      <c r="AA576" s="736"/>
      <c r="AB576" s="736"/>
      <c r="AC576" s="736"/>
      <c r="AD576" s="736"/>
      <c r="AE576" s="736"/>
      <c r="AF576" s="736"/>
      <c r="AG576" s="737"/>
      <c r="AH576" s="444">
        <v>0</v>
      </c>
    </row>
    <row r="577" spans="1:34" s="21" customFormat="1" ht="13.2" x14ac:dyDescent="0.25">
      <c r="A577" s="8" t="s">
        <v>723</v>
      </c>
      <c r="B577" s="105" t="s">
        <v>707</v>
      </c>
      <c r="C577" s="8">
        <v>436</v>
      </c>
      <c r="D577" s="58">
        <v>347</v>
      </c>
      <c r="E577" s="58">
        <v>54</v>
      </c>
      <c r="F577" s="58">
        <v>293</v>
      </c>
      <c r="G577" s="58">
        <v>0</v>
      </c>
      <c r="H577" s="58">
        <v>0</v>
      </c>
      <c r="I577" s="58">
        <v>173</v>
      </c>
      <c r="J577" s="58">
        <v>118</v>
      </c>
      <c r="K577" s="58">
        <v>2</v>
      </c>
      <c r="L577" s="58">
        <v>0</v>
      </c>
      <c r="M577" s="58">
        <v>0</v>
      </c>
      <c r="N577" s="58">
        <v>0</v>
      </c>
      <c r="O577" s="58"/>
      <c r="P577" s="107">
        <v>186.92</v>
      </c>
      <c r="Q577" s="107">
        <v>13.890000000000009</v>
      </c>
      <c r="R577" s="58"/>
      <c r="S577" s="107">
        <v>104.07999999999998</v>
      </c>
      <c r="T577" s="58">
        <v>0</v>
      </c>
      <c r="U577" s="58"/>
      <c r="V577" s="58">
        <v>2</v>
      </c>
      <c r="W577" s="58">
        <v>0</v>
      </c>
      <c r="X577" s="391">
        <v>10</v>
      </c>
      <c r="Y577" s="450">
        <v>10</v>
      </c>
      <c r="Z577" s="450">
        <v>0</v>
      </c>
      <c r="AA577" s="391">
        <v>14</v>
      </c>
      <c r="AB577" s="450">
        <v>0</v>
      </c>
      <c r="AC577" s="450">
        <v>14</v>
      </c>
      <c r="AD577" s="391">
        <v>0</v>
      </c>
      <c r="AE577" s="450">
        <v>0</v>
      </c>
      <c r="AF577" s="450">
        <v>0</v>
      </c>
      <c r="AG577" s="58">
        <v>0</v>
      </c>
      <c r="AH577" s="444">
        <v>24</v>
      </c>
    </row>
    <row r="578" spans="1:34" s="10" customFormat="1" ht="13.2" x14ac:dyDescent="0.25">
      <c r="A578" s="70">
        <v>1</v>
      </c>
      <c r="B578" s="71" t="s">
        <v>367</v>
      </c>
      <c r="C578" s="70"/>
      <c r="D578" s="70">
        <v>74</v>
      </c>
      <c r="E578" s="70">
        <v>24</v>
      </c>
      <c r="F578" s="59">
        <v>50</v>
      </c>
      <c r="G578" s="59"/>
      <c r="H578" s="59"/>
      <c r="I578" s="59">
        <v>50</v>
      </c>
      <c r="J578" s="59"/>
      <c r="K578" s="59"/>
      <c r="L578" s="110">
        <v>0</v>
      </c>
      <c r="M578" s="208">
        <v>0</v>
      </c>
      <c r="N578" s="59">
        <v>0</v>
      </c>
      <c r="O578" s="110">
        <v>1</v>
      </c>
      <c r="P578" s="111">
        <v>50</v>
      </c>
      <c r="Q578" s="111">
        <v>0</v>
      </c>
      <c r="R578" s="110"/>
      <c r="S578" s="59"/>
      <c r="T578" s="59"/>
      <c r="U578" s="59"/>
      <c r="V578" s="59"/>
      <c r="W578" s="59"/>
      <c r="X578" s="393">
        <v>8</v>
      </c>
      <c r="Y578" s="452">
        <v>8</v>
      </c>
      <c r="Z578" s="452"/>
      <c r="AA578" s="393"/>
      <c r="AB578" s="452"/>
      <c r="AC578" s="452"/>
      <c r="AD578" s="395"/>
      <c r="AE578" s="453"/>
      <c r="AF578" s="453"/>
      <c r="AG578" s="73"/>
      <c r="AH578" s="444">
        <v>8</v>
      </c>
    </row>
    <row r="579" spans="1:34" s="9" customFormat="1" ht="13.2" x14ac:dyDescent="0.25">
      <c r="A579" s="70">
        <v>2</v>
      </c>
      <c r="B579" s="71" t="s">
        <v>899</v>
      </c>
      <c r="C579" s="70"/>
      <c r="D579" s="70">
        <v>1</v>
      </c>
      <c r="E579" s="70"/>
      <c r="F579" s="59">
        <v>1</v>
      </c>
      <c r="G579" s="59"/>
      <c r="H579" s="59"/>
      <c r="I579" s="59">
        <v>1</v>
      </c>
      <c r="J579" s="59"/>
      <c r="K579" s="59"/>
      <c r="L579" s="110"/>
      <c r="M579" s="59"/>
      <c r="N579" s="59"/>
      <c r="O579" s="110">
        <v>1</v>
      </c>
      <c r="P579" s="59">
        <v>1</v>
      </c>
      <c r="Q579" s="59"/>
      <c r="R579" s="59"/>
      <c r="S579" s="59"/>
      <c r="T579" s="59"/>
      <c r="U579" s="59"/>
      <c r="V579" s="59"/>
      <c r="W579" s="59"/>
      <c r="X579" s="393"/>
      <c r="Y579" s="452"/>
      <c r="Z579" s="452"/>
      <c r="AA579" s="393"/>
      <c r="AB579" s="452"/>
      <c r="AC579" s="452"/>
      <c r="AD579" s="398"/>
      <c r="AE579" s="458"/>
      <c r="AF579" s="458"/>
      <c r="AG579" s="117"/>
      <c r="AH579" s="444">
        <v>0</v>
      </c>
    </row>
    <row r="580" spans="1:34" s="10" customFormat="1" ht="13.2" x14ac:dyDescent="0.25">
      <c r="A580" s="70">
        <v>3</v>
      </c>
      <c r="B580" s="71" t="s">
        <v>140</v>
      </c>
      <c r="C580" s="70"/>
      <c r="D580" s="70">
        <v>24</v>
      </c>
      <c r="E580" s="70">
        <v>3</v>
      </c>
      <c r="F580" s="59">
        <v>21</v>
      </c>
      <c r="G580" s="59"/>
      <c r="H580" s="59"/>
      <c r="I580" s="59">
        <v>6</v>
      </c>
      <c r="J580" s="59">
        <v>15</v>
      </c>
      <c r="K580" s="59"/>
      <c r="L580" s="110"/>
      <c r="M580" s="59"/>
      <c r="N580" s="59"/>
      <c r="O580" s="110">
        <v>0.43</v>
      </c>
      <c r="P580" s="111">
        <v>9.0299999999999994</v>
      </c>
      <c r="Q580" s="111">
        <v>3.0299999999999994</v>
      </c>
      <c r="R580" s="110">
        <v>0.56999999999999995</v>
      </c>
      <c r="S580" s="111">
        <v>11.969999999999999</v>
      </c>
      <c r="T580" s="59"/>
      <c r="U580" s="59"/>
      <c r="V580" s="59"/>
      <c r="W580" s="59"/>
      <c r="X580" s="393"/>
      <c r="Y580" s="452"/>
      <c r="Z580" s="452"/>
      <c r="AA580" s="393">
        <v>3</v>
      </c>
      <c r="AB580" s="452"/>
      <c r="AC580" s="452">
        <v>3</v>
      </c>
      <c r="AD580" s="395"/>
      <c r="AE580" s="453"/>
      <c r="AF580" s="453"/>
      <c r="AG580" s="73"/>
      <c r="AH580" s="444">
        <v>3</v>
      </c>
    </row>
    <row r="581" spans="1:34" s="9" customFormat="1" ht="13.2" x14ac:dyDescent="0.25">
      <c r="A581" s="70">
        <v>4</v>
      </c>
      <c r="B581" s="71" t="s">
        <v>151</v>
      </c>
      <c r="C581" s="70"/>
      <c r="D581" s="70">
        <v>162</v>
      </c>
      <c r="E581" s="70">
        <v>14</v>
      </c>
      <c r="F581" s="59">
        <v>148</v>
      </c>
      <c r="G581" s="59"/>
      <c r="H581" s="59"/>
      <c r="I581" s="59">
        <v>69</v>
      </c>
      <c r="J581" s="59">
        <v>79</v>
      </c>
      <c r="K581" s="59"/>
      <c r="L581" s="110"/>
      <c r="M581" s="208">
        <v>0</v>
      </c>
      <c r="N581" s="59">
        <v>0</v>
      </c>
      <c r="O581" s="110">
        <v>0.52</v>
      </c>
      <c r="P581" s="111">
        <v>76.960000000000008</v>
      </c>
      <c r="Q581" s="111">
        <v>7.960000000000008</v>
      </c>
      <c r="R581" s="110">
        <v>0.48</v>
      </c>
      <c r="S581" s="111">
        <v>71.039999999999992</v>
      </c>
      <c r="T581" s="59"/>
      <c r="U581" s="59"/>
      <c r="V581" s="59"/>
      <c r="W581" s="59"/>
      <c r="X581" s="393"/>
      <c r="Y581" s="452"/>
      <c r="Z581" s="452"/>
      <c r="AA581" s="393">
        <v>8</v>
      </c>
      <c r="AB581" s="452"/>
      <c r="AC581" s="452">
        <v>8</v>
      </c>
      <c r="AD581" s="398"/>
      <c r="AE581" s="458"/>
      <c r="AF581" s="458"/>
      <c r="AG581" s="117"/>
      <c r="AH581" s="444">
        <v>8</v>
      </c>
    </row>
    <row r="582" spans="1:34" s="9" customFormat="1" ht="13.2" x14ac:dyDescent="0.25">
      <c r="A582" s="70">
        <v>5</v>
      </c>
      <c r="B582" s="100" t="s">
        <v>790</v>
      </c>
      <c r="C582" s="117"/>
      <c r="D582" s="70">
        <v>22</v>
      </c>
      <c r="E582" s="117">
        <v>1</v>
      </c>
      <c r="F582" s="59">
        <v>21</v>
      </c>
      <c r="G582" s="117"/>
      <c r="H582" s="117"/>
      <c r="I582" s="117">
        <v>9</v>
      </c>
      <c r="J582" s="117">
        <v>12</v>
      </c>
      <c r="K582" s="117"/>
      <c r="L582" s="110"/>
      <c r="M582" s="59"/>
      <c r="N582" s="59"/>
      <c r="O582" s="110">
        <v>0.43</v>
      </c>
      <c r="P582" s="111">
        <v>9.0299999999999994</v>
      </c>
      <c r="Q582" s="111"/>
      <c r="R582" s="110">
        <v>0.56999999999999995</v>
      </c>
      <c r="S582" s="111">
        <v>11.969999999999999</v>
      </c>
      <c r="T582" s="59"/>
      <c r="U582" s="117"/>
      <c r="V582" s="117"/>
      <c r="W582" s="117"/>
      <c r="X582" s="393"/>
      <c r="Y582" s="458"/>
      <c r="Z582" s="458"/>
      <c r="AA582" s="393"/>
      <c r="AB582" s="458"/>
      <c r="AC582" s="458"/>
      <c r="AD582" s="398"/>
      <c r="AE582" s="458"/>
      <c r="AF582" s="458"/>
      <c r="AG582" s="117"/>
      <c r="AH582" s="444">
        <v>0</v>
      </c>
    </row>
    <row r="583" spans="1:34" s="9" customFormat="1" ht="13.2" x14ac:dyDescent="0.25">
      <c r="A583" s="70">
        <v>6</v>
      </c>
      <c r="B583" s="100" t="s">
        <v>737</v>
      </c>
      <c r="C583" s="117"/>
      <c r="D583" s="70">
        <v>27</v>
      </c>
      <c r="E583" s="117">
        <v>5</v>
      </c>
      <c r="F583" s="59">
        <v>22</v>
      </c>
      <c r="G583" s="117"/>
      <c r="H583" s="117"/>
      <c r="I583" s="117">
        <v>14</v>
      </c>
      <c r="J583" s="117">
        <v>8</v>
      </c>
      <c r="K583" s="117"/>
      <c r="L583" s="110"/>
      <c r="M583" s="59"/>
      <c r="N583" s="59"/>
      <c r="O583" s="110">
        <v>0.77</v>
      </c>
      <c r="P583" s="111">
        <v>16.940000000000001</v>
      </c>
      <c r="Q583" s="111">
        <v>2.9400000000000013</v>
      </c>
      <c r="R583" s="110">
        <v>0.23</v>
      </c>
      <c r="S583" s="111">
        <v>5.0600000000000005</v>
      </c>
      <c r="T583" s="59"/>
      <c r="U583" s="117"/>
      <c r="V583" s="117"/>
      <c r="W583" s="117"/>
      <c r="X583" s="393"/>
      <c r="Y583" s="458"/>
      <c r="Z583" s="458"/>
      <c r="AA583" s="393">
        <v>3</v>
      </c>
      <c r="AB583" s="458"/>
      <c r="AC583" s="458">
        <v>3</v>
      </c>
      <c r="AD583" s="398"/>
      <c r="AE583" s="458"/>
      <c r="AF583" s="458"/>
      <c r="AG583" s="117"/>
      <c r="AH583" s="444">
        <v>3</v>
      </c>
    </row>
    <row r="584" spans="1:34" s="9" customFormat="1" ht="13.2" x14ac:dyDescent="0.25">
      <c r="A584" s="70">
        <v>7</v>
      </c>
      <c r="B584" s="100" t="s">
        <v>727</v>
      </c>
      <c r="C584" s="117"/>
      <c r="D584" s="70">
        <v>5</v>
      </c>
      <c r="E584" s="117">
        <v>3</v>
      </c>
      <c r="F584" s="59">
        <v>2</v>
      </c>
      <c r="G584" s="117"/>
      <c r="H584" s="117"/>
      <c r="I584" s="117">
        <v>2</v>
      </c>
      <c r="J584" s="117"/>
      <c r="K584" s="117"/>
      <c r="L584" s="110"/>
      <c r="M584" s="59"/>
      <c r="N584" s="59"/>
      <c r="O584" s="110">
        <v>1</v>
      </c>
      <c r="P584" s="111">
        <v>2</v>
      </c>
      <c r="Q584" s="111">
        <v>0</v>
      </c>
      <c r="R584" s="110"/>
      <c r="S584" s="111"/>
      <c r="T584" s="59"/>
      <c r="U584" s="117"/>
      <c r="V584" s="117"/>
      <c r="W584" s="117"/>
      <c r="X584" s="393">
        <v>1</v>
      </c>
      <c r="Y584" s="458">
        <v>1</v>
      </c>
      <c r="Z584" s="458"/>
      <c r="AA584" s="393"/>
      <c r="AB584" s="458"/>
      <c r="AC584" s="458"/>
      <c r="AD584" s="398"/>
      <c r="AE584" s="458"/>
      <c r="AF584" s="458"/>
      <c r="AG584" s="117"/>
      <c r="AH584" s="444">
        <v>1</v>
      </c>
    </row>
    <row r="585" spans="1:34" s="9" customFormat="1" ht="13.2" x14ac:dyDescent="0.25">
      <c r="A585" s="70">
        <v>8</v>
      </c>
      <c r="B585" s="100" t="s">
        <v>802</v>
      </c>
      <c r="C585" s="117"/>
      <c r="D585" s="70">
        <v>6</v>
      </c>
      <c r="E585" s="117">
        <v>1</v>
      </c>
      <c r="F585" s="59">
        <v>5</v>
      </c>
      <c r="G585" s="117"/>
      <c r="H585" s="117"/>
      <c r="I585" s="117">
        <v>4</v>
      </c>
      <c r="J585" s="117">
        <v>1</v>
      </c>
      <c r="K585" s="117"/>
      <c r="L585" s="110"/>
      <c r="M585" s="59"/>
      <c r="N585" s="59"/>
      <c r="O585" s="110">
        <v>0.8</v>
      </c>
      <c r="P585" s="111">
        <v>4</v>
      </c>
      <c r="Q585" s="111">
        <v>0</v>
      </c>
      <c r="R585" s="110">
        <v>0.2</v>
      </c>
      <c r="S585" s="111">
        <v>1</v>
      </c>
      <c r="T585" s="59"/>
      <c r="U585" s="117"/>
      <c r="V585" s="117"/>
      <c r="W585" s="117"/>
      <c r="X585" s="393">
        <v>1</v>
      </c>
      <c r="Y585" s="458">
        <v>1</v>
      </c>
      <c r="Z585" s="458"/>
      <c r="AA585" s="393"/>
      <c r="AB585" s="458"/>
      <c r="AC585" s="458"/>
      <c r="AD585" s="398"/>
      <c r="AE585" s="458"/>
      <c r="AF585" s="458"/>
      <c r="AG585" s="117"/>
      <c r="AH585" s="444">
        <v>1</v>
      </c>
    </row>
    <row r="586" spans="1:34" s="9" customFormat="1" ht="13.2" x14ac:dyDescent="0.25">
      <c r="A586" s="70">
        <v>9</v>
      </c>
      <c r="B586" s="100" t="s">
        <v>908</v>
      </c>
      <c r="C586" s="117"/>
      <c r="D586" s="70">
        <v>1</v>
      </c>
      <c r="E586" s="117">
        <v>0</v>
      </c>
      <c r="F586" s="59">
        <v>1</v>
      </c>
      <c r="G586" s="117"/>
      <c r="H586" s="117"/>
      <c r="I586" s="117">
        <v>1</v>
      </c>
      <c r="J586" s="117"/>
      <c r="K586" s="117"/>
      <c r="L586" s="110"/>
      <c r="M586" s="59"/>
      <c r="N586" s="59"/>
      <c r="O586" s="110">
        <v>1</v>
      </c>
      <c r="P586" s="111">
        <v>1</v>
      </c>
      <c r="Q586" s="111">
        <v>0</v>
      </c>
      <c r="R586" s="110"/>
      <c r="S586" s="111">
        <v>0</v>
      </c>
      <c r="T586" s="59"/>
      <c r="U586" s="117"/>
      <c r="V586" s="117"/>
      <c r="W586" s="117"/>
      <c r="X586" s="393"/>
      <c r="Y586" s="458"/>
      <c r="Z586" s="458"/>
      <c r="AA586" s="393"/>
      <c r="AB586" s="458"/>
      <c r="AC586" s="458"/>
      <c r="AD586" s="398"/>
      <c r="AE586" s="458"/>
      <c r="AF586" s="458"/>
      <c r="AG586" s="117"/>
      <c r="AH586" s="444">
        <v>0</v>
      </c>
    </row>
    <row r="587" spans="1:34" s="9" customFormat="1" ht="13.2" x14ac:dyDescent="0.25">
      <c r="A587" s="70">
        <v>10</v>
      </c>
      <c r="B587" s="100" t="s">
        <v>739</v>
      </c>
      <c r="C587" s="117"/>
      <c r="D587" s="70">
        <v>0</v>
      </c>
      <c r="E587" s="117">
        <v>0</v>
      </c>
      <c r="F587" s="117">
        <v>0</v>
      </c>
      <c r="G587" s="117"/>
      <c r="H587" s="117"/>
      <c r="I587" s="117"/>
      <c r="J587" s="117"/>
      <c r="K587" s="117"/>
      <c r="L587" s="110"/>
      <c r="M587" s="59"/>
      <c r="N587" s="59"/>
      <c r="O587" s="110">
        <v>1</v>
      </c>
      <c r="P587" s="111">
        <v>0</v>
      </c>
      <c r="Q587" s="111">
        <v>0</v>
      </c>
      <c r="R587" s="110"/>
      <c r="S587" s="111"/>
      <c r="T587" s="59"/>
      <c r="U587" s="117"/>
      <c r="V587" s="117"/>
      <c r="W587" s="117"/>
      <c r="X587" s="393"/>
      <c r="Y587" s="458"/>
      <c r="Z587" s="458"/>
      <c r="AA587" s="393"/>
      <c r="AB587" s="458"/>
      <c r="AC587" s="458"/>
      <c r="AD587" s="398"/>
      <c r="AE587" s="458"/>
      <c r="AF587" s="458"/>
      <c r="AG587" s="117"/>
      <c r="AH587" s="444">
        <v>0</v>
      </c>
    </row>
    <row r="588" spans="1:34" s="9" customFormat="1" ht="13.2" x14ac:dyDescent="0.25">
      <c r="A588" s="70">
        <v>11</v>
      </c>
      <c r="B588" s="100" t="s">
        <v>726</v>
      </c>
      <c r="C588" s="117"/>
      <c r="D588" s="70">
        <v>1</v>
      </c>
      <c r="E588" s="117"/>
      <c r="F588" s="59">
        <v>1</v>
      </c>
      <c r="G588" s="117"/>
      <c r="H588" s="117"/>
      <c r="I588" s="117">
        <v>1</v>
      </c>
      <c r="J588" s="117"/>
      <c r="K588" s="117"/>
      <c r="L588" s="110"/>
      <c r="M588" s="59"/>
      <c r="N588" s="59"/>
      <c r="O588" s="110">
        <v>1</v>
      </c>
      <c r="P588" s="111">
        <v>1</v>
      </c>
      <c r="Q588" s="111">
        <v>0</v>
      </c>
      <c r="R588" s="110"/>
      <c r="S588" s="111"/>
      <c r="T588" s="59"/>
      <c r="U588" s="117"/>
      <c r="V588" s="117"/>
      <c r="W588" s="117"/>
      <c r="X588" s="393"/>
      <c r="Y588" s="458"/>
      <c r="Z588" s="458"/>
      <c r="AA588" s="393"/>
      <c r="AB588" s="458"/>
      <c r="AC588" s="458"/>
      <c r="AD588" s="398"/>
      <c r="AE588" s="458"/>
      <c r="AF588" s="458"/>
      <c r="AG588" s="117"/>
      <c r="AH588" s="444">
        <v>0</v>
      </c>
    </row>
    <row r="589" spans="1:34" s="9" customFormat="1" ht="13.2" x14ac:dyDescent="0.25">
      <c r="A589" s="70">
        <v>12</v>
      </c>
      <c r="B589" s="100" t="s">
        <v>744</v>
      </c>
      <c r="C589" s="117"/>
      <c r="D589" s="70">
        <v>1</v>
      </c>
      <c r="E589" s="117">
        <v>0</v>
      </c>
      <c r="F589" s="59">
        <v>1</v>
      </c>
      <c r="G589" s="117"/>
      <c r="H589" s="117"/>
      <c r="I589" s="117"/>
      <c r="J589" s="117">
        <v>1</v>
      </c>
      <c r="K589" s="117"/>
      <c r="L589" s="110"/>
      <c r="M589" s="59"/>
      <c r="N589" s="59"/>
      <c r="O589" s="110"/>
      <c r="P589" s="111"/>
      <c r="Q589" s="111">
        <v>0</v>
      </c>
      <c r="R589" s="110">
        <v>1</v>
      </c>
      <c r="S589" s="111">
        <v>1</v>
      </c>
      <c r="T589" s="59"/>
      <c r="U589" s="117"/>
      <c r="V589" s="117"/>
      <c r="W589" s="117"/>
      <c r="X589" s="393"/>
      <c r="Y589" s="458"/>
      <c r="Z589" s="458"/>
      <c r="AA589" s="393"/>
      <c r="AB589" s="458"/>
      <c r="AC589" s="458"/>
      <c r="AD589" s="398"/>
      <c r="AE589" s="458"/>
      <c r="AF589" s="458"/>
      <c r="AG589" s="117"/>
      <c r="AH589" s="444">
        <v>0</v>
      </c>
    </row>
    <row r="590" spans="1:34" s="9" customFormat="1" ht="13.2" x14ac:dyDescent="0.25">
      <c r="A590" s="70">
        <v>13</v>
      </c>
      <c r="B590" s="100" t="s">
        <v>750</v>
      </c>
      <c r="C590" s="117"/>
      <c r="D590" s="70">
        <v>18</v>
      </c>
      <c r="E590" s="117">
        <v>3</v>
      </c>
      <c r="F590" s="59">
        <v>15</v>
      </c>
      <c r="G590" s="117"/>
      <c r="H590" s="117"/>
      <c r="I590" s="117">
        <v>14</v>
      </c>
      <c r="J590" s="117">
        <v>1</v>
      </c>
      <c r="K590" s="117"/>
      <c r="L590" s="110"/>
      <c r="M590" s="59"/>
      <c r="N590" s="59"/>
      <c r="O590" s="110">
        <v>0.93</v>
      </c>
      <c r="P590" s="111">
        <v>13.950000000000001</v>
      </c>
      <c r="Q590" s="111">
        <v>-4.9999999999998934E-2</v>
      </c>
      <c r="R590" s="110">
        <v>7.0000000000000007E-2</v>
      </c>
      <c r="S590" s="111">
        <v>1.05</v>
      </c>
      <c r="T590" s="59"/>
      <c r="U590" s="117"/>
      <c r="V590" s="117"/>
      <c r="W590" s="117"/>
      <c r="X590" s="393"/>
      <c r="Y590" s="458"/>
      <c r="Z590" s="458"/>
      <c r="AA590" s="393"/>
      <c r="AB590" s="458"/>
      <c r="AC590" s="458"/>
      <c r="AD590" s="398"/>
      <c r="AE590" s="458"/>
      <c r="AF590" s="458"/>
      <c r="AG590" s="117"/>
      <c r="AH590" s="444">
        <v>0</v>
      </c>
    </row>
    <row r="591" spans="1:34" s="9" customFormat="1" ht="13.2" x14ac:dyDescent="0.25">
      <c r="A591" s="70">
        <v>14</v>
      </c>
      <c r="B591" s="100" t="s">
        <v>733</v>
      </c>
      <c r="C591" s="117"/>
      <c r="D591" s="70">
        <v>3</v>
      </c>
      <c r="E591" s="117">
        <v>0</v>
      </c>
      <c r="F591" s="117">
        <v>3</v>
      </c>
      <c r="G591" s="117"/>
      <c r="H591" s="117"/>
      <c r="I591" s="117">
        <v>2</v>
      </c>
      <c r="J591" s="117">
        <v>1</v>
      </c>
      <c r="K591" s="117"/>
      <c r="L591" s="110"/>
      <c r="M591" s="59"/>
      <c r="N591" s="59"/>
      <c r="O591" s="110">
        <v>0.67</v>
      </c>
      <c r="P591" s="111">
        <v>2.0100000000000002</v>
      </c>
      <c r="Q591" s="111">
        <v>1.0000000000000231E-2</v>
      </c>
      <c r="R591" s="110">
        <v>0.33</v>
      </c>
      <c r="S591" s="111">
        <v>0.99</v>
      </c>
      <c r="T591" s="59"/>
      <c r="U591" s="117"/>
      <c r="V591" s="117"/>
      <c r="W591" s="117"/>
      <c r="X591" s="393"/>
      <c r="Y591" s="458"/>
      <c r="Z591" s="458"/>
      <c r="AA591" s="393"/>
      <c r="AB591" s="458"/>
      <c r="AC591" s="458"/>
      <c r="AD591" s="398"/>
      <c r="AE591" s="458"/>
      <c r="AF591" s="458"/>
      <c r="AG591" s="117"/>
      <c r="AH591" s="444">
        <v>0</v>
      </c>
    </row>
    <row r="592" spans="1:34" s="9" customFormat="1" ht="13.2" x14ac:dyDescent="0.25">
      <c r="A592" s="70">
        <v>15</v>
      </c>
      <c r="B592" s="100" t="s">
        <v>815</v>
      </c>
      <c r="C592" s="117"/>
      <c r="D592" s="70">
        <v>2</v>
      </c>
      <c r="E592" s="117">
        <v>0</v>
      </c>
      <c r="F592" s="59">
        <v>2</v>
      </c>
      <c r="G592" s="117"/>
      <c r="H592" s="117"/>
      <c r="I592" s="117"/>
      <c r="J592" s="117"/>
      <c r="K592" s="117">
        <v>2</v>
      </c>
      <c r="L592" s="110"/>
      <c r="M592" s="59"/>
      <c r="N592" s="59"/>
      <c r="O592" s="110"/>
      <c r="P592" s="111">
        <v>0</v>
      </c>
      <c r="Q592" s="59"/>
      <c r="R592" s="110"/>
      <c r="S592" s="111"/>
      <c r="T592" s="59"/>
      <c r="U592" s="209">
        <v>1</v>
      </c>
      <c r="V592" s="117">
        <v>2</v>
      </c>
      <c r="W592" s="117"/>
      <c r="X592" s="393"/>
      <c r="Y592" s="458"/>
      <c r="Z592" s="458"/>
      <c r="AA592" s="393"/>
      <c r="AB592" s="458"/>
      <c r="AC592" s="458"/>
      <c r="AD592" s="398"/>
      <c r="AE592" s="458"/>
      <c r="AF592" s="458"/>
      <c r="AG592" s="117"/>
      <c r="AH592" s="444">
        <v>0</v>
      </c>
    </row>
    <row r="593" spans="1:34" s="138" customFormat="1" ht="42" customHeight="1" x14ac:dyDescent="0.25">
      <c r="A593" s="180">
        <v>21</v>
      </c>
      <c r="B593" s="755" t="s">
        <v>988</v>
      </c>
      <c r="C593" s="756"/>
      <c r="D593" s="756"/>
      <c r="E593" s="756"/>
      <c r="F593" s="756"/>
      <c r="G593" s="756"/>
      <c r="H593" s="756"/>
      <c r="I593" s="756"/>
      <c r="J593" s="756"/>
      <c r="K593" s="756"/>
      <c r="L593" s="756"/>
      <c r="M593" s="756"/>
      <c r="N593" s="756"/>
      <c r="O593" s="756"/>
      <c r="P593" s="756"/>
      <c r="Q593" s="756"/>
      <c r="R593" s="756"/>
      <c r="S593" s="756"/>
      <c r="T593" s="756"/>
      <c r="U593" s="756"/>
      <c r="V593" s="756"/>
      <c r="W593" s="756"/>
      <c r="X593" s="756"/>
      <c r="Y593" s="756"/>
      <c r="Z593" s="756"/>
      <c r="AA593" s="756"/>
      <c r="AB593" s="756"/>
      <c r="AC593" s="756"/>
      <c r="AD593" s="756"/>
      <c r="AE593" s="756"/>
      <c r="AF593" s="756"/>
      <c r="AG593" s="756"/>
      <c r="AH593" s="444">
        <v>0</v>
      </c>
    </row>
    <row r="594" spans="1:34" s="21" customFormat="1" ht="13.2" x14ac:dyDescent="0.25">
      <c r="A594" s="8"/>
      <c r="B594" s="105" t="s">
        <v>707</v>
      </c>
      <c r="C594" s="8">
        <v>257</v>
      </c>
      <c r="D594" s="58">
        <v>195</v>
      </c>
      <c r="E594" s="58">
        <v>49</v>
      </c>
      <c r="F594" s="58">
        <v>146</v>
      </c>
      <c r="G594" s="58">
        <v>0</v>
      </c>
      <c r="H594" s="58">
        <v>0</v>
      </c>
      <c r="I594" s="58">
        <v>94</v>
      </c>
      <c r="J594" s="58">
        <v>52</v>
      </c>
      <c r="K594" s="58">
        <v>0</v>
      </c>
      <c r="L594" s="58">
        <v>0</v>
      </c>
      <c r="M594" s="58">
        <v>0</v>
      </c>
      <c r="N594" s="58">
        <v>0</v>
      </c>
      <c r="O594" s="58">
        <v>0</v>
      </c>
      <c r="P594" s="58">
        <v>0</v>
      </c>
      <c r="Q594" s="58">
        <v>0</v>
      </c>
      <c r="R594" s="58">
        <v>0</v>
      </c>
      <c r="S594" s="58">
        <v>0</v>
      </c>
      <c r="T594" s="58">
        <v>0</v>
      </c>
      <c r="U594" s="58">
        <v>0</v>
      </c>
      <c r="V594" s="58">
        <v>0</v>
      </c>
      <c r="W594" s="58">
        <v>0</v>
      </c>
      <c r="X594" s="58">
        <v>3</v>
      </c>
      <c r="Y594" s="58">
        <v>3</v>
      </c>
      <c r="Z594" s="58">
        <v>0</v>
      </c>
      <c r="AA594" s="58">
        <v>2</v>
      </c>
      <c r="AB594" s="58">
        <v>1</v>
      </c>
      <c r="AC594" s="58">
        <v>1</v>
      </c>
      <c r="AD594" s="58">
        <v>0</v>
      </c>
      <c r="AE594" s="58">
        <v>0</v>
      </c>
      <c r="AF594" s="58">
        <v>0</v>
      </c>
      <c r="AG594" s="58">
        <v>0</v>
      </c>
      <c r="AH594" s="444">
        <v>5</v>
      </c>
    </row>
    <row r="595" spans="1:34" s="10" customFormat="1" ht="13.2" x14ac:dyDescent="0.25">
      <c r="A595" s="70">
        <v>1</v>
      </c>
      <c r="B595" s="71" t="s">
        <v>367</v>
      </c>
      <c r="C595" s="501"/>
      <c r="D595" s="501"/>
      <c r="E595" s="265">
        <v>20</v>
      </c>
      <c r="F595" s="266">
        <v>16</v>
      </c>
      <c r="G595" s="266">
        <v>0</v>
      </c>
      <c r="H595" s="266">
        <v>0</v>
      </c>
      <c r="I595" s="267">
        <v>16</v>
      </c>
      <c r="J595" s="267">
        <v>0</v>
      </c>
      <c r="K595" s="267"/>
      <c r="L595" s="268"/>
      <c r="M595" s="267"/>
      <c r="N595" s="267"/>
      <c r="O595" s="268"/>
      <c r="P595" s="267"/>
      <c r="Q595" s="267"/>
      <c r="R595" s="268"/>
      <c r="S595" s="267"/>
      <c r="T595" s="267"/>
      <c r="U595" s="267"/>
      <c r="V595" s="267"/>
      <c r="W595" s="267"/>
      <c r="X595" s="414">
        <v>2</v>
      </c>
      <c r="Y595" s="464">
        <v>2</v>
      </c>
      <c r="Z595" s="464"/>
      <c r="AA595" s="414"/>
      <c r="AB595" s="464"/>
      <c r="AC595" s="464"/>
      <c r="AD595" s="415"/>
      <c r="AE595" s="482"/>
      <c r="AF595" s="482"/>
      <c r="AG595" s="270"/>
      <c r="AH595" s="444">
        <v>2</v>
      </c>
    </row>
    <row r="596" spans="1:34" s="10" customFormat="1" ht="13.2" x14ac:dyDescent="0.25">
      <c r="A596" s="70">
        <v>2</v>
      </c>
      <c r="B596" s="71" t="s">
        <v>752</v>
      </c>
      <c r="C596" s="501"/>
      <c r="D596" s="501"/>
      <c r="E596" s="265">
        <v>3</v>
      </c>
      <c r="F596" s="266">
        <v>1</v>
      </c>
      <c r="G596" s="266">
        <v>0</v>
      </c>
      <c r="H596" s="266">
        <v>0</v>
      </c>
      <c r="I596" s="267">
        <v>1</v>
      </c>
      <c r="J596" s="267">
        <v>0</v>
      </c>
      <c r="K596" s="267"/>
      <c r="L596" s="267"/>
      <c r="M596" s="267"/>
      <c r="N596" s="267"/>
      <c r="O596" s="268"/>
      <c r="P596" s="267"/>
      <c r="Q596" s="267"/>
      <c r="R596" s="267"/>
      <c r="S596" s="267"/>
      <c r="T596" s="267"/>
      <c r="U596" s="267"/>
      <c r="V596" s="267"/>
      <c r="W596" s="267"/>
      <c r="X596" s="414"/>
      <c r="Y596" s="464"/>
      <c r="Z596" s="464"/>
      <c r="AA596" s="414"/>
      <c r="AB596" s="464"/>
      <c r="AC596" s="464"/>
      <c r="AD596" s="415"/>
      <c r="AE596" s="482"/>
      <c r="AF596" s="482"/>
      <c r="AG596" s="270"/>
      <c r="AH596" s="444">
        <v>0</v>
      </c>
    </row>
    <row r="597" spans="1:34" s="10" customFormat="1" ht="13.2" x14ac:dyDescent="0.25">
      <c r="A597" s="70">
        <v>3</v>
      </c>
      <c r="B597" s="71" t="s">
        <v>140</v>
      </c>
      <c r="C597" s="501"/>
      <c r="D597" s="501"/>
      <c r="E597" s="265">
        <v>3</v>
      </c>
      <c r="F597" s="266">
        <v>11</v>
      </c>
      <c r="G597" s="266">
        <v>0</v>
      </c>
      <c r="H597" s="266">
        <v>0</v>
      </c>
      <c r="I597" s="266">
        <v>5</v>
      </c>
      <c r="J597" s="266">
        <v>6</v>
      </c>
      <c r="K597" s="266"/>
      <c r="L597" s="266"/>
      <c r="M597" s="266"/>
      <c r="N597" s="266"/>
      <c r="O597" s="268"/>
      <c r="P597" s="266"/>
      <c r="Q597" s="267"/>
      <c r="R597" s="268"/>
      <c r="S597" s="266"/>
      <c r="T597" s="267"/>
      <c r="U597" s="267"/>
      <c r="V597" s="267"/>
      <c r="W597" s="267"/>
      <c r="X597" s="414"/>
      <c r="Y597" s="464"/>
      <c r="Z597" s="464"/>
      <c r="AA597" s="414"/>
      <c r="AB597" s="464"/>
      <c r="AC597" s="464"/>
      <c r="AD597" s="415"/>
      <c r="AE597" s="482"/>
      <c r="AF597" s="482"/>
      <c r="AG597" s="270"/>
      <c r="AH597" s="444">
        <v>0</v>
      </c>
    </row>
    <row r="598" spans="1:34" s="10" customFormat="1" ht="13.2" x14ac:dyDescent="0.25">
      <c r="A598" s="70">
        <v>4</v>
      </c>
      <c r="B598" s="71" t="s">
        <v>151</v>
      </c>
      <c r="C598" s="501"/>
      <c r="D598" s="501"/>
      <c r="E598" s="265">
        <v>12</v>
      </c>
      <c r="F598" s="266">
        <v>68</v>
      </c>
      <c r="G598" s="266">
        <v>0</v>
      </c>
      <c r="H598" s="266">
        <v>0</v>
      </c>
      <c r="I598" s="266">
        <v>41</v>
      </c>
      <c r="J598" s="266">
        <v>27</v>
      </c>
      <c r="K598" s="266"/>
      <c r="L598" s="266"/>
      <c r="M598" s="266"/>
      <c r="N598" s="266"/>
      <c r="O598" s="266"/>
      <c r="P598" s="266"/>
      <c r="Q598" s="267"/>
      <c r="R598" s="267"/>
      <c r="S598" s="266"/>
      <c r="T598" s="267"/>
      <c r="U598" s="267"/>
      <c r="V598" s="267"/>
      <c r="W598" s="267"/>
      <c r="X598" s="414"/>
      <c r="Y598" s="464"/>
      <c r="Z598" s="464"/>
      <c r="AA598" s="414">
        <v>1</v>
      </c>
      <c r="AB598" s="464">
        <v>1</v>
      </c>
      <c r="AC598" s="464"/>
      <c r="AD598" s="415"/>
      <c r="AE598" s="482"/>
      <c r="AF598" s="482"/>
      <c r="AG598" s="270"/>
      <c r="AH598" s="444">
        <v>1</v>
      </c>
    </row>
    <row r="599" spans="1:34" s="10" customFormat="1" ht="13.2" x14ac:dyDescent="0.25">
      <c r="A599" s="70">
        <v>5</v>
      </c>
      <c r="B599" s="71" t="s">
        <v>838</v>
      </c>
      <c r="C599" s="501"/>
      <c r="D599" s="501"/>
      <c r="E599" s="265">
        <v>1</v>
      </c>
      <c r="F599" s="266">
        <v>16</v>
      </c>
      <c r="G599" s="266">
        <v>0</v>
      </c>
      <c r="H599" s="266">
        <v>0</v>
      </c>
      <c r="I599" s="266">
        <v>4</v>
      </c>
      <c r="J599" s="266">
        <v>12</v>
      </c>
      <c r="K599" s="266"/>
      <c r="L599" s="266"/>
      <c r="M599" s="266"/>
      <c r="N599" s="266"/>
      <c r="O599" s="266"/>
      <c r="P599" s="266"/>
      <c r="Q599" s="267"/>
      <c r="R599" s="267"/>
      <c r="S599" s="266"/>
      <c r="T599" s="267"/>
      <c r="U599" s="267"/>
      <c r="V599" s="267"/>
      <c r="W599" s="267"/>
      <c r="X599" s="414"/>
      <c r="Y599" s="464"/>
      <c r="Z599" s="464"/>
      <c r="AA599" s="414"/>
      <c r="AB599" s="464"/>
      <c r="AC599" s="464"/>
      <c r="AD599" s="415"/>
      <c r="AE599" s="482"/>
      <c r="AF599" s="482"/>
      <c r="AG599" s="270"/>
      <c r="AH599" s="444">
        <v>0</v>
      </c>
    </row>
    <row r="600" spans="1:34" s="10" customFormat="1" ht="13.2" x14ac:dyDescent="0.25">
      <c r="A600" s="70">
        <v>6</v>
      </c>
      <c r="B600" s="71" t="s">
        <v>749</v>
      </c>
      <c r="C600" s="501"/>
      <c r="D600" s="501"/>
      <c r="E600" s="265">
        <v>6</v>
      </c>
      <c r="F600" s="266">
        <v>14</v>
      </c>
      <c r="G600" s="266">
        <v>0</v>
      </c>
      <c r="H600" s="266">
        <v>0</v>
      </c>
      <c r="I600" s="266">
        <v>8</v>
      </c>
      <c r="J600" s="266">
        <v>6</v>
      </c>
      <c r="K600" s="266"/>
      <c r="L600" s="266"/>
      <c r="M600" s="266"/>
      <c r="N600" s="266"/>
      <c r="O600" s="266"/>
      <c r="P600" s="266"/>
      <c r="Q600" s="267"/>
      <c r="R600" s="267"/>
      <c r="S600" s="266"/>
      <c r="T600" s="267"/>
      <c r="U600" s="267"/>
      <c r="V600" s="267"/>
      <c r="W600" s="267"/>
      <c r="X600" s="414"/>
      <c r="Y600" s="464"/>
      <c r="Z600" s="464"/>
      <c r="AA600" s="414">
        <v>1</v>
      </c>
      <c r="AB600" s="464"/>
      <c r="AC600" s="464">
        <v>1</v>
      </c>
      <c r="AD600" s="415"/>
      <c r="AE600" s="482"/>
      <c r="AF600" s="482"/>
      <c r="AG600" s="270"/>
      <c r="AH600" s="444">
        <v>1</v>
      </c>
    </row>
    <row r="601" spans="1:34" s="10" customFormat="1" ht="13.2" x14ac:dyDescent="0.25">
      <c r="A601" s="70">
        <v>7</v>
      </c>
      <c r="B601" s="71" t="s">
        <v>818</v>
      </c>
      <c r="C601" s="501"/>
      <c r="D601" s="501"/>
      <c r="E601" s="265">
        <v>0</v>
      </c>
      <c r="F601" s="266">
        <v>1</v>
      </c>
      <c r="G601" s="266">
        <v>0</v>
      </c>
      <c r="H601" s="266">
        <v>0</v>
      </c>
      <c r="I601" s="266">
        <v>0</v>
      </c>
      <c r="J601" s="266">
        <v>1</v>
      </c>
      <c r="K601" s="266"/>
      <c r="L601" s="266"/>
      <c r="M601" s="266"/>
      <c r="N601" s="266"/>
      <c r="O601" s="266"/>
      <c r="P601" s="266"/>
      <c r="Q601" s="267"/>
      <c r="R601" s="267"/>
      <c r="S601" s="266"/>
      <c r="T601" s="267"/>
      <c r="U601" s="267"/>
      <c r="V601" s="267"/>
      <c r="W601" s="267"/>
      <c r="X601" s="414"/>
      <c r="Y601" s="464"/>
      <c r="Z601" s="464"/>
      <c r="AA601" s="414"/>
      <c r="AB601" s="464"/>
      <c r="AC601" s="464"/>
      <c r="AD601" s="415"/>
      <c r="AE601" s="482"/>
      <c r="AF601" s="482"/>
      <c r="AG601" s="270"/>
      <c r="AH601" s="444">
        <v>0</v>
      </c>
    </row>
    <row r="602" spans="1:34" s="10" customFormat="1" ht="13.2" x14ac:dyDescent="0.25">
      <c r="A602" s="70">
        <v>8</v>
      </c>
      <c r="B602" s="71" t="s">
        <v>727</v>
      </c>
      <c r="C602" s="501"/>
      <c r="D602" s="501"/>
      <c r="E602" s="265">
        <v>1</v>
      </c>
      <c r="F602" s="266">
        <v>1</v>
      </c>
      <c r="G602" s="266">
        <v>0</v>
      </c>
      <c r="H602" s="266">
        <v>0</v>
      </c>
      <c r="I602" s="266">
        <v>1</v>
      </c>
      <c r="J602" s="266">
        <v>0</v>
      </c>
      <c r="K602" s="266"/>
      <c r="L602" s="266"/>
      <c r="M602" s="266"/>
      <c r="N602" s="266"/>
      <c r="O602" s="266"/>
      <c r="P602" s="266"/>
      <c r="Q602" s="267"/>
      <c r="R602" s="267"/>
      <c r="S602" s="266"/>
      <c r="T602" s="267"/>
      <c r="U602" s="267"/>
      <c r="V602" s="267"/>
      <c r="W602" s="267"/>
      <c r="X602" s="414"/>
      <c r="Y602" s="464"/>
      <c r="Z602" s="464"/>
      <c r="AA602" s="414"/>
      <c r="AB602" s="464"/>
      <c r="AC602" s="464"/>
      <c r="AD602" s="415"/>
      <c r="AE602" s="482"/>
      <c r="AF602" s="482"/>
      <c r="AG602" s="270"/>
      <c r="AH602" s="444">
        <v>0</v>
      </c>
    </row>
    <row r="603" spans="1:34" s="10" customFormat="1" ht="13.2" x14ac:dyDescent="0.25">
      <c r="A603" s="70">
        <v>9</v>
      </c>
      <c r="B603" s="100" t="s">
        <v>841</v>
      </c>
      <c r="C603" s="502"/>
      <c r="D603" s="502"/>
      <c r="E603" s="270">
        <v>2</v>
      </c>
      <c r="F603" s="266">
        <v>4</v>
      </c>
      <c r="G603" s="266">
        <v>0</v>
      </c>
      <c r="H603" s="266">
        <v>0</v>
      </c>
      <c r="I603" s="270">
        <v>4</v>
      </c>
      <c r="J603" s="270">
        <v>0</v>
      </c>
      <c r="K603" s="270"/>
      <c r="L603" s="270"/>
      <c r="M603" s="270"/>
      <c r="N603" s="270"/>
      <c r="O603" s="270"/>
      <c r="P603" s="270"/>
      <c r="Q603" s="271"/>
      <c r="R603" s="270"/>
      <c r="S603" s="270"/>
      <c r="T603" s="271"/>
      <c r="U603" s="271"/>
      <c r="V603" s="271"/>
      <c r="W603" s="271"/>
      <c r="X603" s="414"/>
      <c r="Y603" s="482"/>
      <c r="Z603" s="482"/>
      <c r="AA603" s="414"/>
      <c r="AB603" s="482"/>
      <c r="AC603" s="482"/>
      <c r="AD603" s="415"/>
      <c r="AE603" s="482"/>
      <c r="AF603" s="482"/>
      <c r="AG603" s="270"/>
      <c r="AH603" s="444">
        <v>0</v>
      </c>
    </row>
    <row r="604" spans="1:34" s="10" customFormat="1" ht="13.2" x14ac:dyDescent="0.25">
      <c r="A604" s="70">
        <v>10</v>
      </c>
      <c r="B604" s="100" t="s">
        <v>725</v>
      </c>
      <c r="C604" s="502"/>
      <c r="D604" s="502"/>
      <c r="E604" s="270">
        <v>1</v>
      </c>
      <c r="F604" s="266">
        <v>13</v>
      </c>
      <c r="G604" s="266">
        <v>0</v>
      </c>
      <c r="H604" s="266">
        <v>0</v>
      </c>
      <c r="I604" s="270">
        <v>13</v>
      </c>
      <c r="J604" s="270">
        <v>0</v>
      </c>
      <c r="K604" s="270"/>
      <c r="L604" s="270"/>
      <c r="M604" s="270"/>
      <c r="N604" s="270"/>
      <c r="O604" s="270"/>
      <c r="P604" s="270"/>
      <c r="Q604" s="271"/>
      <c r="R604" s="270"/>
      <c r="S604" s="270"/>
      <c r="T604" s="271"/>
      <c r="U604" s="271"/>
      <c r="V604" s="271"/>
      <c r="W604" s="271"/>
      <c r="X604" s="414">
        <v>1</v>
      </c>
      <c r="Y604" s="482">
        <v>1</v>
      </c>
      <c r="Z604" s="482"/>
      <c r="AA604" s="414"/>
      <c r="AB604" s="482"/>
      <c r="AC604" s="482"/>
      <c r="AD604" s="415"/>
      <c r="AE604" s="482"/>
      <c r="AF604" s="482"/>
      <c r="AG604" s="270"/>
      <c r="AH604" s="444">
        <v>1</v>
      </c>
    </row>
    <row r="605" spans="1:34" s="10" customFormat="1" ht="13.2" x14ac:dyDescent="0.25">
      <c r="A605" s="70">
        <v>11</v>
      </c>
      <c r="B605" s="100" t="s">
        <v>733</v>
      </c>
      <c r="C605" s="502"/>
      <c r="D605" s="502"/>
      <c r="E605" s="270">
        <v>0</v>
      </c>
      <c r="F605" s="266">
        <v>1</v>
      </c>
      <c r="G605" s="266">
        <v>0</v>
      </c>
      <c r="H605" s="266">
        <v>0</v>
      </c>
      <c r="I605" s="270">
        <v>1</v>
      </c>
      <c r="J605" s="270">
        <v>0</v>
      </c>
      <c r="K605" s="270"/>
      <c r="L605" s="270"/>
      <c r="M605" s="270"/>
      <c r="N605" s="270"/>
      <c r="O605" s="270"/>
      <c r="P605" s="270"/>
      <c r="Q605" s="271"/>
      <c r="R605" s="270"/>
      <c r="S605" s="270"/>
      <c r="T605" s="271"/>
      <c r="U605" s="271"/>
      <c r="V605" s="271"/>
      <c r="W605" s="271"/>
      <c r="X605" s="414"/>
      <c r="Y605" s="482"/>
      <c r="Z605" s="482"/>
      <c r="AA605" s="414"/>
      <c r="AB605" s="482"/>
      <c r="AC605" s="482"/>
      <c r="AD605" s="415"/>
      <c r="AE605" s="482"/>
      <c r="AF605" s="482"/>
      <c r="AG605" s="270"/>
      <c r="AH605" s="444">
        <v>0</v>
      </c>
    </row>
    <row r="606" spans="1:34" s="10" customFormat="1" ht="13.2" x14ac:dyDescent="0.25">
      <c r="A606" s="70">
        <v>12</v>
      </c>
      <c r="B606" s="100" t="s">
        <v>766</v>
      </c>
      <c r="C606" s="503"/>
      <c r="D606" s="504"/>
      <c r="E606" s="73">
        <v>0</v>
      </c>
      <c r="F606" s="58">
        <v>0</v>
      </c>
      <c r="G606" s="58">
        <v>0</v>
      </c>
      <c r="H606" s="58">
        <v>0</v>
      </c>
      <c r="I606" s="73">
        <v>0</v>
      </c>
      <c r="J606" s="73">
        <v>0</v>
      </c>
      <c r="K606" s="73"/>
      <c r="L606" s="73"/>
      <c r="M606" s="73"/>
      <c r="N606" s="73"/>
      <c r="O606" s="73"/>
      <c r="P606" s="73"/>
      <c r="Q606" s="88"/>
      <c r="R606" s="73"/>
      <c r="S606" s="73"/>
      <c r="T606" s="88"/>
      <c r="U606" s="88"/>
      <c r="V606" s="88"/>
      <c r="W606" s="88"/>
      <c r="X606" s="414"/>
      <c r="Y606" s="453"/>
      <c r="Z606" s="453"/>
      <c r="AA606" s="414"/>
      <c r="AB606" s="453"/>
      <c r="AC606" s="453"/>
      <c r="AD606" s="395"/>
      <c r="AE606" s="453"/>
      <c r="AF606" s="453"/>
      <c r="AG606" s="73"/>
      <c r="AH606" s="444">
        <v>0</v>
      </c>
    </row>
    <row r="607" spans="1:34" s="325" customFormat="1" ht="54" customHeight="1" x14ac:dyDescent="0.25">
      <c r="A607" s="296">
        <v>22</v>
      </c>
      <c r="B607" s="751" t="s">
        <v>989</v>
      </c>
      <c r="C607" s="751"/>
      <c r="D607" s="751"/>
      <c r="E607" s="751"/>
      <c r="F607" s="751"/>
      <c r="G607" s="751"/>
      <c r="H607" s="751"/>
      <c r="I607" s="751"/>
      <c r="J607" s="751"/>
      <c r="K607" s="751"/>
      <c r="L607" s="751"/>
      <c r="M607" s="751"/>
      <c r="N607" s="751"/>
      <c r="O607" s="751"/>
      <c r="P607" s="751"/>
      <c r="Q607" s="751"/>
      <c r="R607" s="751"/>
      <c r="S607" s="751"/>
      <c r="T607" s="751"/>
      <c r="U607" s="751"/>
      <c r="V607" s="751"/>
      <c r="W607" s="751"/>
      <c r="X607" s="751"/>
      <c r="Y607" s="751"/>
      <c r="Z607" s="751"/>
      <c r="AA607" s="751"/>
      <c r="AB607" s="751"/>
      <c r="AC607" s="751"/>
      <c r="AD607" s="751"/>
      <c r="AE607" s="751"/>
      <c r="AF607" s="751"/>
      <c r="AG607" s="751"/>
      <c r="AH607" s="444">
        <v>0</v>
      </c>
    </row>
    <row r="608" spans="1:34" s="10" customFormat="1" ht="13.2" x14ac:dyDescent="0.25">
      <c r="A608" s="8"/>
      <c r="B608" s="105" t="s">
        <v>707</v>
      </c>
      <c r="C608" s="8">
        <v>295</v>
      </c>
      <c r="D608" s="58">
        <v>271</v>
      </c>
      <c r="E608" s="58">
        <v>58</v>
      </c>
      <c r="F608" s="58">
        <v>213</v>
      </c>
      <c r="G608" s="58"/>
      <c r="H608" s="58"/>
      <c r="I608" s="58">
        <v>98</v>
      </c>
      <c r="J608" s="58">
        <v>115</v>
      </c>
      <c r="K608" s="58"/>
      <c r="L608" s="58"/>
      <c r="M608" s="58"/>
      <c r="N608" s="58"/>
      <c r="O608" s="58"/>
      <c r="P608" s="58"/>
      <c r="Q608" s="68"/>
      <c r="R608" s="58"/>
      <c r="S608" s="58"/>
      <c r="T608" s="68"/>
      <c r="U608" s="68"/>
      <c r="V608" s="68"/>
      <c r="W608" s="68"/>
      <c r="X608" s="391">
        <v>4</v>
      </c>
      <c r="Y608" s="450">
        <v>4</v>
      </c>
      <c r="Z608" s="450">
        <v>0</v>
      </c>
      <c r="AA608" s="391">
        <v>5</v>
      </c>
      <c r="AB608" s="450">
        <v>0</v>
      </c>
      <c r="AC608" s="450">
        <v>5</v>
      </c>
      <c r="AD608" s="392">
        <v>0</v>
      </c>
      <c r="AE608" s="451">
        <v>0</v>
      </c>
      <c r="AF608" s="451">
        <v>0</v>
      </c>
      <c r="AG608" s="8"/>
      <c r="AH608" s="444">
        <v>9</v>
      </c>
    </row>
    <row r="609" spans="1:34" s="10" customFormat="1" ht="13.2" x14ac:dyDescent="0.25">
      <c r="A609" s="70">
        <v>1</v>
      </c>
      <c r="B609" s="71" t="s">
        <v>367</v>
      </c>
      <c r="C609" s="70"/>
      <c r="D609" s="70">
        <v>52</v>
      </c>
      <c r="E609" s="70">
        <v>27</v>
      </c>
      <c r="F609" s="59">
        <v>25</v>
      </c>
      <c r="G609" s="60"/>
      <c r="H609" s="60"/>
      <c r="I609" s="60">
        <v>25</v>
      </c>
      <c r="J609" s="60"/>
      <c r="K609" s="60"/>
      <c r="L609" s="72"/>
      <c r="M609" s="60"/>
      <c r="N609" s="60"/>
      <c r="O609" s="72"/>
      <c r="P609" s="60"/>
      <c r="Q609" s="60"/>
      <c r="R609" s="72"/>
      <c r="S609" s="60"/>
      <c r="T609" s="60"/>
      <c r="U609" s="60"/>
      <c r="V609" s="60"/>
      <c r="W609" s="60"/>
      <c r="X609" s="393">
        <v>4</v>
      </c>
      <c r="Y609" s="452">
        <v>4</v>
      </c>
      <c r="Z609" s="452">
        <v>0</v>
      </c>
      <c r="AA609" s="393">
        <v>0</v>
      </c>
      <c r="AB609" s="452">
        <v>0</v>
      </c>
      <c r="AC609" s="452">
        <v>0</v>
      </c>
      <c r="AD609" s="400">
        <v>0</v>
      </c>
      <c r="AE609" s="454">
        <v>0</v>
      </c>
      <c r="AF609" s="454">
        <v>0</v>
      </c>
      <c r="AG609" s="93"/>
      <c r="AH609" s="444">
        <v>4</v>
      </c>
    </row>
    <row r="610" spans="1:34" s="10" customFormat="1" ht="13.2" x14ac:dyDescent="0.25">
      <c r="A610" s="70">
        <v>3</v>
      </c>
      <c r="B610" s="71" t="s">
        <v>831</v>
      </c>
      <c r="C610" s="70"/>
      <c r="D610" s="70">
        <v>5</v>
      </c>
      <c r="E610" s="70">
        <v>3</v>
      </c>
      <c r="F610" s="59">
        <v>2</v>
      </c>
      <c r="G610" s="60"/>
      <c r="H610" s="60"/>
      <c r="I610" s="60">
        <v>2</v>
      </c>
      <c r="J610" s="60"/>
      <c r="K610" s="60"/>
      <c r="L610" s="60"/>
      <c r="M610" s="60"/>
      <c r="N610" s="60"/>
      <c r="O610" s="72"/>
      <c r="P610" s="60"/>
      <c r="Q610" s="60"/>
      <c r="R610" s="60"/>
      <c r="S610" s="60"/>
      <c r="T610" s="60"/>
      <c r="U610" s="60"/>
      <c r="V610" s="60"/>
      <c r="W610" s="60"/>
      <c r="X610" s="393"/>
      <c r="Y610" s="452"/>
      <c r="Z610" s="452"/>
      <c r="AA610" s="393"/>
      <c r="AB610" s="452"/>
      <c r="AC610" s="452"/>
      <c r="AD610" s="403"/>
      <c r="AE610" s="460"/>
      <c r="AF610" s="460"/>
      <c r="AG610" s="93"/>
      <c r="AH610" s="444">
        <v>0</v>
      </c>
    </row>
    <row r="611" spans="1:34" s="10" customFormat="1" ht="13.2" x14ac:dyDescent="0.25">
      <c r="A611" s="70">
        <v>4</v>
      </c>
      <c r="B611" s="71" t="s">
        <v>140</v>
      </c>
      <c r="C611" s="70"/>
      <c r="D611" s="70">
        <v>20</v>
      </c>
      <c r="E611" s="70">
        <v>3</v>
      </c>
      <c r="F611" s="59">
        <v>17</v>
      </c>
      <c r="G611" s="59"/>
      <c r="H611" s="59"/>
      <c r="I611" s="59">
        <v>5</v>
      </c>
      <c r="J611" s="59">
        <v>12</v>
      </c>
      <c r="K611" s="59"/>
      <c r="L611" s="59"/>
      <c r="M611" s="59"/>
      <c r="N611" s="59"/>
      <c r="O611" s="72"/>
      <c r="P611" s="59"/>
      <c r="Q611" s="60"/>
      <c r="R611" s="72"/>
      <c r="S611" s="59"/>
      <c r="T611" s="60"/>
      <c r="U611" s="60"/>
      <c r="V611" s="60"/>
      <c r="W611" s="60"/>
      <c r="X611" s="393"/>
      <c r="Y611" s="452"/>
      <c r="Z611" s="452"/>
      <c r="AA611" s="393"/>
      <c r="AB611" s="452"/>
      <c r="AC611" s="452"/>
      <c r="AD611" s="403"/>
      <c r="AE611" s="460"/>
      <c r="AF611" s="460"/>
      <c r="AG611" s="93"/>
      <c r="AH611" s="444">
        <v>0</v>
      </c>
    </row>
    <row r="612" spans="1:34" s="10" customFormat="1" ht="26.4" x14ac:dyDescent="0.25">
      <c r="A612" s="70">
        <v>5</v>
      </c>
      <c r="B612" s="71" t="s">
        <v>151</v>
      </c>
      <c r="C612" s="70"/>
      <c r="D612" s="70">
        <v>123</v>
      </c>
      <c r="E612" s="70">
        <v>12</v>
      </c>
      <c r="F612" s="59">
        <v>111</v>
      </c>
      <c r="G612" s="59"/>
      <c r="H612" s="59"/>
      <c r="I612" s="59">
        <v>33</v>
      </c>
      <c r="J612" s="59">
        <v>78</v>
      </c>
      <c r="K612" s="59"/>
      <c r="L612" s="59">
        <v>0</v>
      </c>
      <c r="M612" s="59">
        <v>0</v>
      </c>
      <c r="N612" s="59">
        <v>0</v>
      </c>
      <c r="O612" s="59" t="s">
        <v>902</v>
      </c>
      <c r="P612" s="59">
        <v>38</v>
      </c>
      <c r="Q612" s="60">
        <v>5</v>
      </c>
      <c r="R612" s="60" t="s">
        <v>903</v>
      </c>
      <c r="S612" s="59">
        <v>73</v>
      </c>
      <c r="T612" s="60">
        <v>0</v>
      </c>
      <c r="U612" s="60">
        <v>0</v>
      </c>
      <c r="V612" s="60">
        <v>0</v>
      </c>
      <c r="W612" s="60">
        <v>0</v>
      </c>
      <c r="X612" s="393">
        <v>0</v>
      </c>
      <c r="Y612" s="452">
        <v>0</v>
      </c>
      <c r="Z612" s="452">
        <v>0</v>
      </c>
      <c r="AA612" s="393">
        <v>4</v>
      </c>
      <c r="AB612" s="452">
        <v>0</v>
      </c>
      <c r="AC612" s="452">
        <v>4</v>
      </c>
      <c r="AD612" s="400">
        <v>0</v>
      </c>
      <c r="AE612" s="454">
        <v>0</v>
      </c>
      <c r="AF612" s="454">
        <v>0</v>
      </c>
      <c r="AG612" s="93"/>
      <c r="AH612" s="444">
        <v>4</v>
      </c>
    </row>
    <row r="613" spans="1:34" s="10" customFormat="1" ht="13.2" x14ac:dyDescent="0.25">
      <c r="A613" s="70">
        <v>6</v>
      </c>
      <c r="B613" s="71" t="s">
        <v>790</v>
      </c>
      <c r="C613" s="70"/>
      <c r="D613" s="70">
        <v>16</v>
      </c>
      <c r="E613" s="70">
        <v>2</v>
      </c>
      <c r="F613" s="70">
        <v>14</v>
      </c>
      <c r="G613" s="70"/>
      <c r="H613" s="70"/>
      <c r="I613" s="70">
        <v>1</v>
      </c>
      <c r="J613" s="70">
        <v>13</v>
      </c>
      <c r="K613" s="93"/>
      <c r="L613" s="70"/>
      <c r="M613" s="70"/>
      <c r="N613" s="70"/>
      <c r="O613" s="70"/>
      <c r="P613" s="70"/>
      <c r="Q613" s="77"/>
      <c r="R613" s="70"/>
      <c r="S613" s="70"/>
      <c r="T613" s="77"/>
      <c r="U613" s="90"/>
      <c r="V613" s="90"/>
      <c r="W613" s="90"/>
      <c r="X613" s="400"/>
      <c r="Y613" s="454"/>
      <c r="Z613" s="454"/>
      <c r="AA613" s="400"/>
      <c r="AB613" s="454"/>
      <c r="AC613" s="454"/>
      <c r="AD613" s="403"/>
      <c r="AE613" s="460"/>
      <c r="AF613" s="460"/>
      <c r="AG613" s="93"/>
      <c r="AH613" s="444">
        <v>0</v>
      </c>
    </row>
    <row r="614" spans="1:34" s="10" customFormat="1" ht="26.4" x14ac:dyDescent="0.25">
      <c r="A614" s="70">
        <v>7</v>
      </c>
      <c r="B614" s="71" t="s">
        <v>749</v>
      </c>
      <c r="C614" s="70"/>
      <c r="D614" s="70">
        <v>14</v>
      </c>
      <c r="E614" s="70">
        <v>1</v>
      </c>
      <c r="F614" s="70">
        <v>13</v>
      </c>
      <c r="G614" s="70"/>
      <c r="H614" s="70"/>
      <c r="I614" s="70">
        <v>5</v>
      </c>
      <c r="J614" s="70">
        <v>8</v>
      </c>
      <c r="K614" s="93"/>
      <c r="L614" s="70">
        <v>0</v>
      </c>
      <c r="M614" s="70">
        <v>0</v>
      </c>
      <c r="N614" s="70">
        <v>0</v>
      </c>
      <c r="O614" s="70" t="s">
        <v>904</v>
      </c>
      <c r="P614" s="70">
        <v>6</v>
      </c>
      <c r="Q614" s="77">
        <v>1</v>
      </c>
      <c r="R614" s="70" t="s">
        <v>905</v>
      </c>
      <c r="S614" s="70">
        <v>7</v>
      </c>
      <c r="T614" s="77">
        <v>0</v>
      </c>
      <c r="U614" s="77">
        <v>0</v>
      </c>
      <c r="V614" s="77">
        <v>0</v>
      </c>
      <c r="W614" s="77">
        <v>0</v>
      </c>
      <c r="X614" s="400">
        <v>0</v>
      </c>
      <c r="Y614" s="454">
        <v>0</v>
      </c>
      <c r="Z614" s="454">
        <v>0</v>
      </c>
      <c r="AA614" s="400">
        <v>1</v>
      </c>
      <c r="AB614" s="454">
        <v>0</v>
      </c>
      <c r="AC614" s="454">
        <v>1</v>
      </c>
      <c r="AD614" s="400">
        <v>0</v>
      </c>
      <c r="AE614" s="454">
        <v>0</v>
      </c>
      <c r="AF614" s="454">
        <v>0</v>
      </c>
      <c r="AG614" s="93"/>
      <c r="AH614" s="444">
        <v>1</v>
      </c>
    </row>
    <row r="615" spans="1:34" s="10" customFormat="1" ht="13.2" x14ac:dyDescent="0.25">
      <c r="A615" s="70">
        <v>8</v>
      </c>
      <c r="B615" s="71" t="s">
        <v>727</v>
      </c>
      <c r="C615" s="70"/>
      <c r="D615" s="70">
        <v>6</v>
      </c>
      <c r="E615" s="70">
        <v>3</v>
      </c>
      <c r="F615" s="70">
        <v>3</v>
      </c>
      <c r="G615" s="70"/>
      <c r="H615" s="70"/>
      <c r="I615" s="70">
        <v>3</v>
      </c>
      <c r="J615" s="70"/>
      <c r="K615" s="93"/>
      <c r="L615" s="93"/>
      <c r="M615" s="93"/>
      <c r="N615" s="93"/>
      <c r="O615" s="93"/>
      <c r="P615" s="93"/>
      <c r="Q615" s="90"/>
      <c r="R615" s="93"/>
      <c r="S615" s="93"/>
      <c r="T615" s="90"/>
      <c r="U615" s="90"/>
      <c r="V615" s="90"/>
      <c r="W615" s="90"/>
      <c r="X615" s="403"/>
      <c r="Y615" s="460"/>
      <c r="Z615" s="460"/>
      <c r="AA615" s="403"/>
      <c r="AB615" s="460"/>
      <c r="AC615" s="460"/>
      <c r="AD615" s="403"/>
      <c r="AE615" s="460"/>
      <c r="AF615" s="460"/>
      <c r="AG615" s="93"/>
      <c r="AH615" s="444">
        <v>0</v>
      </c>
    </row>
    <row r="616" spans="1:34" s="10" customFormat="1" ht="13.2" x14ac:dyDescent="0.25">
      <c r="A616" s="70">
        <v>9</v>
      </c>
      <c r="B616" s="71" t="s">
        <v>803</v>
      </c>
      <c r="C616" s="70"/>
      <c r="D616" s="70">
        <v>1</v>
      </c>
      <c r="E616" s="70"/>
      <c r="F616" s="70">
        <v>1</v>
      </c>
      <c r="G616" s="70"/>
      <c r="H616" s="70"/>
      <c r="I616" s="70"/>
      <c r="J616" s="70">
        <v>1</v>
      </c>
      <c r="K616" s="93"/>
      <c r="L616" s="93"/>
      <c r="M616" s="93"/>
      <c r="N616" s="93"/>
      <c r="O616" s="93"/>
      <c r="P616" s="93"/>
      <c r="Q616" s="90"/>
      <c r="R616" s="93"/>
      <c r="S616" s="93"/>
      <c r="T616" s="90"/>
      <c r="U616" s="90"/>
      <c r="V616" s="90"/>
      <c r="W616" s="90"/>
      <c r="X616" s="403"/>
      <c r="Y616" s="460"/>
      <c r="Z616" s="460"/>
      <c r="AA616" s="403"/>
      <c r="AB616" s="460"/>
      <c r="AC616" s="460"/>
      <c r="AD616" s="403"/>
      <c r="AE616" s="460"/>
      <c r="AF616" s="460"/>
      <c r="AG616" s="93"/>
      <c r="AH616" s="444">
        <v>0</v>
      </c>
    </row>
    <row r="617" spans="1:34" s="10" customFormat="1" ht="13.2" x14ac:dyDescent="0.25">
      <c r="A617" s="70">
        <v>10</v>
      </c>
      <c r="B617" s="71" t="s">
        <v>824</v>
      </c>
      <c r="C617" s="70"/>
      <c r="D617" s="70">
        <v>7</v>
      </c>
      <c r="E617" s="70">
        <v>2</v>
      </c>
      <c r="F617" s="70">
        <v>5</v>
      </c>
      <c r="G617" s="70"/>
      <c r="H617" s="70"/>
      <c r="I617" s="70">
        <v>5</v>
      </c>
      <c r="J617" s="70"/>
      <c r="K617" s="93"/>
      <c r="L617" s="93"/>
      <c r="M617" s="93"/>
      <c r="N617" s="93"/>
      <c r="O617" s="93"/>
      <c r="P617" s="93"/>
      <c r="Q617" s="90"/>
      <c r="R617" s="93"/>
      <c r="S617" s="93"/>
      <c r="T617" s="90"/>
      <c r="U617" s="90"/>
      <c r="V617" s="90"/>
      <c r="W617" s="90"/>
      <c r="X617" s="403"/>
      <c r="Y617" s="460"/>
      <c r="Z617" s="460"/>
      <c r="AA617" s="403"/>
      <c r="AB617" s="460"/>
      <c r="AC617" s="460"/>
      <c r="AD617" s="403"/>
      <c r="AE617" s="460"/>
      <c r="AF617" s="460"/>
      <c r="AG617" s="93"/>
      <c r="AH617" s="444">
        <v>0</v>
      </c>
    </row>
    <row r="618" spans="1:34" s="10" customFormat="1" ht="13.2" x14ac:dyDescent="0.25">
      <c r="A618" s="70">
        <v>11</v>
      </c>
      <c r="B618" s="71" t="s">
        <v>726</v>
      </c>
      <c r="C618" s="70"/>
      <c r="D618" s="70">
        <v>4</v>
      </c>
      <c r="E618" s="70">
        <v>2</v>
      </c>
      <c r="F618" s="70">
        <v>2</v>
      </c>
      <c r="G618" s="70"/>
      <c r="H618" s="70"/>
      <c r="I618" s="70">
        <v>2</v>
      </c>
      <c r="J618" s="70"/>
      <c r="K618" s="93"/>
      <c r="L618" s="93"/>
      <c r="M618" s="93"/>
      <c r="N618" s="93"/>
      <c r="O618" s="93"/>
      <c r="P618" s="93"/>
      <c r="Q618" s="90"/>
      <c r="R618" s="93"/>
      <c r="S618" s="93"/>
      <c r="T618" s="90"/>
      <c r="U618" s="90"/>
      <c r="V618" s="90"/>
      <c r="W618" s="90"/>
      <c r="X618" s="403"/>
      <c r="Y618" s="460"/>
      <c r="Z618" s="460"/>
      <c r="AA618" s="403"/>
      <c r="AB618" s="460"/>
      <c r="AC618" s="460"/>
      <c r="AD618" s="403"/>
      <c r="AE618" s="460"/>
      <c r="AF618" s="460"/>
      <c r="AG618" s="93"/>
      <c r="AH618" s="444">
        <v>0</v>
      </c>
    </row>
    <row r="619" spans="1:34" s="10" customFormat="1" ht="13.2" x14ac:dyDescent="0.25">
      <c r="A619" s="70">
        <v>12</v>
      </c>
      <c r="B619" s="71" t="s">
        <v>733</v>
      </c>
      <c r="C619" s="70"/>
      <c r="D619" s="70">
        <v>2</v>
      </c>
      <c r="E619" s="70"/>
      <c r="F619" s="70">
        <v>2</v>
      </c>
      <c r="G619" s="70"/>
      <c r="H619" s="70"/>
      <c r="I619" s="70">
        <v>2</v>
      </c>
      <c r="J619" s="70"/>
      <c r="K619" s="93"/>
      <c r="L619" s="93"/>
      <c r="M619" s="93"/>
      <c r="N619" s="93"/>
      <c r="O619" s="93"/>
      <c r="P619" s="93"/>
      <c r="Q619" s="90"/>
      <c r="R619" s="93"/>
      <c r="S619" s="93"/>
      <c r="T619" s="90"/>
      <c r="U619" s="90"/>
      <c r="V619" s="90"/>
      <c r="W619" s="90"/>
      <c r="X619" s="403"/>
      <c r="Y619" s="460"/>
      <c r="Z619" s="460"/>
      <c r="AA619" s="403"/>
      <c r="AB619" s="460"/>
      <c r="AC619" s="460"/>
      <c r="AD619" s="403"/>
      <c r="AE619" s="460"/>
      <c r="AF619" s="460"/>
      <c r="AG619" s="93"/>
      <c r="AH619" s="444">
        <v>0</v>
      </c>
    </row>
    <row r="620" spans="1:34" s="10" customFormat="1" ht="13.2" x14ac:dyDescent="0.25">
      <c r="A620" s="70">
        <v>13</v>
      </c>
      <c r="B620" s="71" t="s">
        <v>739</v>
      </c>
      <c r="C620" s="70"/>
      <c r="D620" s="70">
        <v>2</v>
      </c>
      <c r="E620" s="70"/>
      <c r="F620" s="70">
        <v>2</v>
      </c>
      <c r="G620" s="70"/>
      <c r="H620" s="70"/>
      <c r="I620" s="70">
        <v>2</v>
      </c>
      <c r="J620" s="70"/>
      <c r="K620" s="93"/>
      <c r="L620" s="93"/>
      <c r="M620" s="93"/>
      <c r="N620" s="93"/>
      <c r="O620" s="93"/>
      <c r="P620" s="93"/>
      <c r="Q620" s="90"/>
      <c r="R620" s="93"/>
      <c r="S620" s="93"/>
      <c r="T620" s="90"/>
      <c r="U620" s="90"/>
      <c r="V620" s="90"/>
      <c r="W620" s="90"/>
      <c r="X620" s="403"/>
      <c r="Y620" s="460"/>
      <c r="Z620" s="460"/>
      <c r="AA620" s="403"/>
      <c r="AB620" s="460"/>
      <c r="AC620" s="460"/>
      <c r="AD620" s="403"/>
      <c r="AE620" s="460"/>
      <c r="AF620" s="460"/>
      <c r="AG620" s="93"/>
      <c r="AH620" s="444">
        <v>0</v>
      </c>
    </row>
    <row r="621" spans="1:34" s="10" customFormat="1" ht="13.2" x14ac:dyDescent="0.25">
      <c r="A621" s="70">
        <v>14</v>
      </c>
      <c r="B621" s="71" t="s">
        <v>725</v>
      </c>
      <c r="C621" s="70"/>
      <c r="D621" s="70">
        <v>17</v>
      </c>
      <c r="E621" s="70">
        <v>3</v>
      </c>
      <c r="F621" s="70">
        <v>14</v>
      </c>
      <c r="G621" s="70"/>
      <c r="H621" s="70"/>
      <c r="I621" s="70">
        <v>13</v>
      </c>
      <c r="J621" s="70">
        <v>1</v>
      </c>
      <c r="K621" s="93"/>
      <c r="L621" s="93"/>
      <c r="M621" s="93"/>
      <c r="N621" s="93"/>
      <c r="O621" s="93"/>
      <c r="P621" s="93"/>
      <c r="Q621" s="90"/>
      <c r="R621" s="93"/>
      <c r="S621" s="93"/>
      <c r="T621" s="90"/>
      <c r="U621" s="90"/>
      <c r="V621" s="90"/>
      <c r="W621" s="90"/>
      <c r="X621" s="403"/>
      <c r="Y621" s="460"/>
      <c r="Z621" s="460"/>
      <c r="AA621" s="403"/>
      <c r="AB621" s="460"/>
      <c r="AC621" s="460"/>
      <c r="AD621" s="403"/>
      <c r="AE621" s="460"/>
      <c r="AF621" s="460"/>
      <c r="AG621" s="93"/>
      <c r="AH621" s="444">
        <v>0</v>
      </c>
    </row>
    <row r="622" spans="1:34" s="10" customFormat="1" ht="13.2" x14ac:dyDescent="0.25">
      <c r="A622" s="70">
        <v>15</v>
      </c>
      <c r="B622" s="71" t="s">
        <v>906</v>
      </c>
      <c r="C622" s="70"/>
      <c r="D622" s="70">
        <v>2</v>
      </c>
      <c r="E622" s="70"/>
      <c r="F622" s="70">
        <v>2</v>
      </c>
      <c r="G622" s="70"/>
      <c r="H622" s="70"/>
      <c r="I622" s="70"/>
      <c r="J622" s="70">
        <v>2</v>
      </c>
      <c r="K622" s="93"/>
      <c r="L622" s="93"/>
      <c r="M622" s="93"/>
      <c r="N622" s="93"/>
      <c r="O622" s="93"/>
      <c r="P622" s="93"/>
      <c r="Q622" s="90"/>
      <c r="R622" s="93"/>
      <c r="S622" s="93"/>
      <c r="T622" s="90"/>
      <c r="U622" s="90"/>
      <c r="V622" s="90"/>
      <c r="W622" s="90"/>
      <c r="X622" s="403"/>
      <c r="Y622" s="460"/>
      <c r="Z622" s="460"/>
      <c r="AA622" s="403"/>
      <c r="AB622" s="460"/>
      <c r="AC622" s="460"/>
      <c r="AD622" s="403"/>
      <c r="AE622" s="460"/>
      <c r="AF622" s="460"/>
      <c r="AG622" s="93"/>
      <c r="AH622" s="444">
        <v>0</v>
      </c>
    </row>
    <row r="623" spans="1:34" s="138" customFormat="1" ht="50.4" customHeight="1" x14ac:dyDescent="0.25">
      <c r="A623" s="296">
        <v>23</v>
      </c>
      <c r="B623" s="751" t="s">
        <v>990</v>
      </c>
      <c r="C623" s="751"/>
      <c r="D623" s="751"/>
      <c r="E623" s="751"/>
      <c r="F623" s="751"/>
      <c r="G623" s="751"/>
      <c r="H623" s="751"/>
      <c r="I623" s="751"/>
      <c r="J623" s="751"/>
      <c r="K623" s="751"/>
      <c r="L623" s="751"/>
      <c r="M623" s="751"/>
      <c r="N623" s="751"/>
      <c r="O623" s="751"/>
      <c r="P623" s="751"/>
      <c r="Q623" s="751"/>
      <c r="R623" s="751"/>
      <c r="S623" s="751"/>
      <c r="T623" s="751"/>
      <c r="U623" s="751"/>
      <c r="V623" s="751"/>
      <c r="W623" s="751"/>
      <c r="X623" s="751"/>
      <c r="Y623" s="751"/>
      <c r="Z623" s="751"/>
      <c r="AA623" s="751"/>
      <c r="AB623" s="751"/>
      <c r="AC623" s="751"/>
      <c r="AD623" s="751"/>
      <c r="AE623" s="751"/>
      <c r="AF623" s="751"/>
      <c r="AG623" s="751"/>
      <c r="AH623" s="444">
        <v>0</v>
      </c>
    </row>
    <row r="624" spans="1:34" s="10" customFormat="1" ht="13.2" x14ac:dyDescent="0.25">
      <c r="A624" s="8"/>
      <c r="B624" s="105" t="s">
        <v>707</v>
      </c>
      <c r="C624" s="69">
        <v>310</v>
      </c>
      <c r="D624" s="69">
        <v>260</v>
      </c>
      <c r="E624" s="69">
        <v>47</v>
      </c>
      <c r="F624" s="69">
        <v>213</v>
      </c>
      <c r="G624" s="69"/>
      <c r="H624" s="69"/>
      <c r="I624" s="69">
        <v>114</v>
      </c>
      <c r="J624" s="69">
        <v>99</v>
      </c>
      <c r="K624" s="69"/>
      <c r="L624" s="272">
        <v>1</v>
      </c>
      <c r="M624" s="272">
        <v>18</v>
      </c>
      <c r="N624" s="272">
        <v>18</v>
      </c>
      <c r="O624" s="272">
        <v>10</v>
      </c>
      <c r="P624" s="272">
        <v>140</v>
      </c>
      <c r="Q624" s="272">
        <v>35</v>
      </c>
      <c r="R624" s="272">
        <v>6</v>
      </c>
      <c r="S624" s="272">
        <v>59</v>
      </c>
      <c r="T624" s="69"/>
      <c r="U624" s="92"/>
      <c r="V624" s="92"/>
      <c r="W624" s="92"/>
      <c r="X624" s="416">
        <v>5</v>
      </c>
      <c r="Y624" s="462">
        <v>5</v>
      </c>
      <c r="Z624" s="462"/>
      <c r="AA624" s="416">
        <v>22</v>
      </c>
      <c r="AB624" s="462"/>
      <c r="AC624" s="462">
        <v>22</v>
      </c>
      <c r="AD624" s="398"/>
      <c r="AE624" s="458"/>
      <c r="AF624" s="458"/>
      <c r="AG624" s="117"/>
      <c r="AH624" s="444">
        <v>27</v>
      </c>
    </row>
    <row r="625" spans="1:34" s="10" customFormat="1" ht="13.2" x14ac:dyDescent="0.25">
      <c r="A625" s="70">
        <v>1</v>
      </c>
      <c r="B625" s="71" t="s">
        <v>746</v>
      </c>
      <c r="C625" s="70">
        <v>66</v>
      </c>
      <c r="D625" s="59">
        <v>53</v>
      </c>
      <c r="E625" s="59">
        <v>21</v>
      </c>
      <c r="F625" s="236">
        <v>32</v>
      </c>
      <c r="G625" s="236"/>
      <c r="H625" s="236"/>
      <c r="I625" s="236">
        <v>32</v>
      </c>
      <c r="J625" s="236"/>
      <c r="K625" s="236"/>
      <c r="L625" s="273">
        <v>0.2</v>
      </c>
      <c r="M625" s="274">
        <v>6.4</v>
      </c>
      <c r="N625" s="274">
        <v>6.4</v>
      </c>
      <c r="O625" s="273">
        <v>0.8</v>
      </c>
      <c r="P625" s="274">
        <v>25.6</v>
      </c>
      <c r="Q625" s="127">
        <v>0</v>
      </c>
      <c r="R625" s="236"/>
      <c r="S625" s="236"/>
      <c r="T625" s="125"/>
      <c r="U625" s="125"/>
      <c r="V625" s="125"/>
      <c r="W625" s="125"/>
      <c r="X625" s="409">
        <v>3</v>
      </c>
      <c r="Y625" s="475">
        <v>3</v>
      </c>
      <c r="Z625" s="475"/>
      <c r="AA625" s="409"/>
      <c r="AB625" s="475"/>
      <c r="AC625" s="475"/>
      <c r="AD625" s="398"/>
      <c r="AE625" s="458"/>
      <c r="AF625" s="458"/>
      <c r="AG625" s="117"/>
      <c r="AH625" s="444">
        <v>3</v>
      </c>
    </row>
    <row r="626" spans="1:34" s="10" customFormat="1" ht="13.2" x14ac:dyDescent="0.25">
      <c r="A626" s="70">
        <v>2</v>
      </c>
      <c r="B626" s="100" t="s">
        <v>907</v>
      </c>
      <c r="C626" s="70">
        <v>6</v>
      </c>
      <c r="D626" s="59">
        <v>5</v>
      </c>
      <c r="E626" s="70">
        <v>2</v>
      </c>
      <c r="F626" s="236">
        <v>3</v>
      </c>
      <c r="G626" s="125"/>
      <c r="H626" s="125"/>
      <c r="I626" s="125">
        <v>3</v>
      </c>
      <c r="J626" s="125"/>
      <c r="K626" s="125"/>
      <c r="L626" s="126">
        <v>0.2</v>
      </c>
      <c r="M626" s="274">
        <v>0.60000000000000009</v>
      </c>
      <c r="N626" s="274">
        <v>0.60000000000000009</v>
      </c>
      <c r="O626" s="126">
        <v>0.8</v>
      </c>
      <c r="P626" s="274">
        <v>2.4000000000000004</v>
      </c>
      <c r="Q626" s="127">
        <v>0</v>
      </c>
      <c r="R626" s="126"/>
      <c r="S626" s="125"/>
      <c r="T626" s="125"/>
      <c r="U626" s="125"/>
      <c r="V626" s="125"/>
      <c r="W626" s="125"/>
      <c r="X626" s="409"/>
      <c r="Y626" s="475"/>
      <c r="Z626" s="475"/>
      <c r="AA626" s="409"/>
      <c r="AB626" s="475"/>
      <c r="AC626" s="475"/>
      <c r="AD626" s="398"/>
      <c r="AE626" s="458"/>
      <c r="AF626" s="458"/>
      <c r="AG626" s="117"/>
      <c r="AH626" s="444">
        <v>0</v>
      </c>
    </row>
    <row r="627" spans="1:34" s="10" customFormat="1" ht="13.2" x14ac:dyDescent="0.25">
      <c r="A627" s="70">
        <v>3</v>
      </c>
      <c r="B627" s="100" t="s">
        <v>837</v>
      </c>
      <c r="C627" s="70">
        <v>17</v>
      </c>
      <c r="D627" s="59">
        <v>15</v>
      </c>
      <c r="E627" s="70">
        <v>2</v>
      </c>
      <c r="F627" s="236">
        <v>13</v>
      </c>
      <c r="G627" s="125"/>
      <c r="H627" s="125"/>
      <c r="I627" s="125">
        <v>1</v>
      </c>
      <c r="J627" s="125">
        <v>12</v>
      </c>
      <c r="K627" s="125"/>
      <c r="L627" s="126">
        <v>0.1</v>
      </c>
      <c r="M627" s="274">
        <v>1.3</v>
      </c>
      <c r="N627" s="274">
        <v>1.3</v>
      </c>
      <c r="O627" s="126">
        <v>0.4</v>
      </c>
      <c r="P627" s="274">
        <v>5.2</v>
      </c>
      <c r="Q627" s="127">
        <v>4.2</v>
      </c>
      <c r="R627" s="126">
        <v>0.5</v>
      </c>
      <c r="S627" s="127">
        <v>6.5</v>
      </c>
      <c r="T627" s="127">
        <v>0</v>
      </c>
      <c r="U627" s="125"/>
      <c r="V627" s="125"/>
      <c r="W627" s="125"/>
      <c r="X627" s="409">
        <v>1</v>
      </c>
      <c r="Y627" s="475">
        <v>1</v>
      </c>
      <c r="Z627" s="475"/>
      <c r="AA627" s="409">
        <v>1</v>
      </c>
      <c r="AB627" s="475"/>
      <c r="AC627" s="475">
        <v>1</v>
      </c>
      <c r="AD627" s="398"/>
      <c r="AE627" s="458"/>
      <c r="AF627" s="458"/>
      <c r="AG627" s="117"/>
      <c r="AH627" s="444">
        <v>2</v>
      </c>
    </row>
    <row r="628" spans="1:34" s="10" customFormat="1" ht="13.2" x14ac:dyDescent="0.25">
      <c r="A628" s="70">
        <v>4</v>
      </c>
      <c r="B628" s="100" t="s">
        <v>223</v>
      </c>
      <c r="C628" s="70">
        <v>114</v>
      </c>
      <c r="D628" s="59">
        <v>111</v>
      </c>
      <c r="E628" s="70">
        <v>8</v>
      </c>
      <c r="F628" s="236">
        <v>103</v>
      </c>
      <c r="G628" s="236"/>
      <c r="H628" s="236"/>
      <c r="I628" s="236">
        <v>44</v>
      </c>
      <c r="J628" s="236">
        <v>59</v>
      </c>
      <c r="K628" s="236"/>
      <c r="L628" s="273">
        <v>0.05</v>
      </c>
      <c r="M628" s="274">
        <v>5.15</v>
      </c>
      <c r="N628" s="274">
        <v>5.15</v>
      </c>
      <c r="O628" s="126">
        <v>0.65</v>
      </c>
      <c r="P628" s="274">
        <v>66.95</v>
      </c>
      <c r="Q628" s="127">
        <v>22.950000000000003</v>
      </c>
      <c r="R628" s="126">
        <v>0.3</v>
      </c>
      <c r="S628" s="127">
        <v>30.9</v>
      </c>
      <c r="T628" s="127">
        <v>0</v>
      </c>
      <c r="U628" s="125"/>
      <c r="V628" s="125"/>
      <c r="W628" s="125"/>
      <c r="X628" s="409"/>
      <c r="Y628" s="475"/>
      <c r="Z628" s="475"/>
      <c r="AA628" s="409">
        <v>18</v>
      </c>
      <c r="AB628" s="475"/>
      <c r="AC628" s="475">
        <v>18</v>
      </c>
      <c r="AD628" s="398"/>
      <c r="AE628" s="458"/>
      <c r="AF628" s="458"/>
      <c r="AG628" s="117"/>
      <c r="AH628" s="444">
        <v>18</v>
      </c>
    </row>
    <row r="629" spans="1:34" s="10" customFormat="1" ht="13.2" x14ac:dyDescent="0.25">
      <c r="A629" s="70">
        <v>5</v>
      </c>
      <c r="B629" s="100" t="s">
        <v>838</v>
      </c>
      <c r="C629" s="70">
        <v>20</v>
      </c>
      <c r="D629" s="59">
        <v>19</v>
      </c>
      <c r="E629" s="70">
        <v>3</v>
      </c>
      <c r="F629" s="236">
        <v>16</v>
      </c>
      <c r="G629" s="236"/>
      <c r="H629" s="236"/>
      <c r="I629" s="236">
        <v>8</v>
      </c>
      <c r="J629" s="236">
        <v>8</v>
      </c>
      <c r="K629" s="236"/>
      <c r="L629" s="273">
        <v>0.05</v>
      </c>
      <c r="M629" s="274">
        <v>0.8</v>
      </c>
      <c r="N629" s="274">
        <v>0.8</v>
      </c>
      <c r="O629" s="273">
        <v>0.55000000000000004</v>
      </c>
      <c r="P629" s="274">
        <v>8.8000000000000007</v>
      </c>
      <c r="Q629" s="127">
        <v>0.80000000000000071</v>
      </c>
      <c r="R629" s="126">
        <v>0.5</v>
      </c>
      <c r="S629" s="127">
        <v>8</v>
      </c>
      <c r="T629" s="127">
        <v>0</v>
      </c>
      <c r="U629" s="125"/>
      <c r="V629" s="125"/>
      <c r="W629" s="125"/>
      <c r="X629" s="409"/>
      <c r="Y629" s="475"/>
      <c r="Z629" s="475"/>
      <c r="AA629" s="409"/>
      <c r="AB629" s="475"/>
      <c r="AC629" s="475"/>
      <c r="AD629" s="398"/>
      <c r="AE629" s="458"/>
      <c r="AF629" s="458"/>
      <c r="AG629" s="117"/>
      <c r="AH629" s="444">
        <v>0</v>
      </c>
    </row>
    <row r="630" spans="1:34" s="10" customFormat="1" ht="13.2" x14ac:dyDescent="0.25">
      <c r="A630" s="70">
        <v>6</v>
      </c>
      <c r="B630" s="100" t="s">
        <v>308</v>
      </c>
      <c r="C630" s="70">
        <v>27</v>
      </c>
      <c r="D630" s="59">
        <v>23</v>
      </c>
      <c r="E630" s="117">
        <v>4</v>
      </c>
      <c r="F630" s="236">
        <v>19</v>
      </c>
      <c r="G630" s="117"/>
      <c r="H630" s="117"/>
      <c r="I630" s="117">
        <v>6</v>
      </c>
      <c r="J630" s="117">
        <v>13</v>
      </c>
      <c r="K630" s="117"/>
      <c r="L630" s="209">
        <v>0.05</v>
      </c>
      <c r="M630" s="274">
        <v>0.95000000000000007</v>
      </c>
      <c r="N630" s="274">
        <v>0.95000000000000007</v>
      </c>
      <c r="O630" s="209">
        <v>0.6</v>
      </c>
      <c r="P630" s="274">
        <v>11.4</v>
      </c>
      <c r="Q630" s="127">
        <v>5.4</v>
      </c>
      <c r="R630" s="209">
        <v>0.45</v>
      </c>
      <c r="S630" s="127">
        <v>8.5500000000000007</v>
      </c>
      <c r="T630" s="127">
        <v>0</v>
      </c>
      <c r="U630" s="92"/>
      <c r="V630" s="92"/>
      <c r="W630" s="92"/>
      <c r="X630" s="409"/>
      <c r="Y630" s="458"/>
      <c r="Z630" s="458"/>
      <c r="AA630" s="409">
        <v>1</v>
      </c>
      <c r="AB630" s="458"/>
      <c r="AC630" s="458">
        <v>1</v>
      </c>
      <c r="AD630" s="398"/>
      <c r="AE630" s="458"/>
      <c r="AF630" s="458"/>
      <c r="AG630" s="117"/>
      <c r="AH630" s="444">
        <v>1</v>
      </c>
    </row>
    <row r="631" spans="1:34" s="10" customFormat="1" ht="13.2" x14ac:dyDescent="0.25">
      <c r="A631" s="70">
        <v>7</v>
      </c>
      <c r="B631" s="100" t="s">
        <v>791</v>
      </c>
      <c r="C631" s="70">
        <v>2</v>
      </c>
      <c r="D631" s="59">
        <v>0</v>
      </c>
      <c r="E631" s="117"/>
      <c r="F631" s="236">
        <v>0</v>
      </c>
      <c r="G631" s="117"/>
      <c r="H631" s="117"/>
      <c r="I631" s="117"/>
      <c r="J631" s="117"/>
      <c r="K631" s="117"/>
      <c r="L631" s="117">
        <v>0</v>
      </c>
      <c r="M631" s="274">
        <v>0</v>
      </c>
      <c r="N631" s="274">
        <v>0</v>
      </c>
      <c r="O631" s="117"/>
      <c r="P631" s="274">
        <v>0</v>
      </c>
      <c r="Q631" s="127">
        <v>0</v>
      </c>
      <c r="R631" s="117"/>
      <c r="S631" s="127"/>
      <c r="T631" s="127"/>
      <c r="U631" s="92"/>
      <c r="V631" s="92"/>
      <c r="W631" s="92"/>
      <c r="X631" s="409"/>
      <c r="Y631" s="458"/>
      <c r="Z631" s="458"/>
      <c r="AA631" s="409"/>
      <c r="AB631" s="458"/>
      <c r="AC631" s="458"/>
      <c r="AD631" s="398"/>
      <c r="AE631" s="458"/>
      <c r="AF631" s="458"/>
      <c r="AG631" s="117"/>
      <c r="AH631" s="444">
        <v>0</v>
      </c>
    </row>
    <row r="632" spans="1:34" s="10" customFormat="1" ht="13.2" x14ac:dyDescent="0.25">
      <c r="A632" s="70">
        <v>8</v>
      </c>
      <c r="B632" s="100" t="s">
        <v>862</v>
      </c>
      <c r="C632" s="70">
        <v>3</v>
      </c>
      <c r="D632" s="59">
        <v>3</v>
      </c>
      <c r="E632" s="117">
        <v>2</v>
      </c>
      <c r="F632" s="236">
        <v>1</v>
      </c>
      <c r="G632" s="117"/>
      <c r="H632" s="117"/>
      <c r="I632" s="117">
        <v>1</v>
      </c>
      <c r="J632" s="117"/>
      <c r="K632" s="117"/>
      <c r="L632" s="209">
        <v>0.1</v>
      </c>
      <c r="M632" s="274">
        <v>0.1</v>
      </c>
      <c r="N632" s="274">
        <v>0.1</v>
      </c>
      <c r="O632" s="209">
        <v>0.9</v>
      </c>
      <c r="P632" s="274">
        <v>0.9</v>
      </c>
      <c r="Q632" s="127">
        <v>0</v>
      </c>
      <c r="R632" s="117"/>
      <c r="S632" s="127"/>
      <c r="T632" s="127"/>
      <c r="U632" s="92"/>
      <c r="V632" s="92"/>
      <c r="W632" s="92"/>
      <c r="X632" s="409"/>
      <c r="Y632" s="458"/>
      <c r="Z632" s="458"/>
      <c r="AA632" s="409"/>
      <c r="AB632" s="458"/>
      <c r="AC632" s="458"/>
      <c r="AD632" s="398"/>
      <c r="AE632" s="458"/>
      <c r="AF632" s="458"/>
      <c r="AG632" s="117"/>
      <c r="AH632" s="444">
        <v>0</v>
      </c>
    </row>
    <row r="633" spans="1:34" s="10" customFormat="1" ht="13.2" x14ac:dyDescent="0.25">
      <c r="A633" s="70">
        <v>9</v>
      </c>
      <c r="B633" s="100" t="s">
        <v>840</v>
      </c>
      <c r="C633" s="70">
        <v>6</v>
      </c>
      <c r="D633" s="59">
        <v>6</v>
      </c>
      <c r="E633" s="117"/>
      <c r="F633" s="236">
        <v>6</v>
      </c>
      <c r="G633" s="117"/>
      <c r="H633" s="117"/>
      <c r="I633" s="117">
        <v>4</v>
      </c>
      <c r="J633" s="117">
        <v>2</v>
      </c>
      <c r="K633" s="117"/>
      <c r="L633" s="117">
        <v>0</v>
      </c>
      <c r="M633" s="274">
        <v>0</v>
      </c>
      <c r="N633" s="274">
        <v>0</v>
      </c>
      <c r="O633" s="209">
        <v>1</v>
      </c>
      <c r="P633" s="274">
        <v>6</v>
      </c>
      <c r="Q633" s="127">
        <v>2</v>
      </c>
      <c r="R633" s="117"/>
      <c r="S633" s="127"/>
      <c r="T633" s="127"/>
      <c r="U633" s="92"/>
      <c r="V633" s="92"/>
      <c r="W633" s="92"/>
      <c r="X633" s="409"/>
      <c r="Y633" s="458"/>
      <c r="Z633" s="458"/>
      <c r="AA633" s="409">
        <v>2</v>
      </c>
      <c r="AB633" s="458"/>
      <c r="AC633" s="458">
        <v>2</v>
      </c>
      <c r="AD633" s="398"/>
      <c r="AE633" s="458"/>
      <c r="AF633" s="458"/>
      <c r="AG633" s="117"/>
      <c r="AH633" s="444">
        <v>2</v>
      </c>
    </row>
    <row r="634" spans="1:34" s="10" customFormat="1" ht="13.2" x14ac:dyDescent="0.25">
      <c r="A634" s="70">
        <v>10</v>
      </c>
      <c r="B634" s="100" t="s">
        <v>821</v>
      </c>
      <c r="C634" s="70">
        <v>2</v>
      </c>
      <c r="D634" s="59">
        <v>1</v>
      </c>
      <c r="E634" s="117"/>
      <c r="F634" s="236">
        <v>1</v>
      </c>
      <c r="G634" s="117"/>
      <c r="H634" s="117"/>
      <c r="I634" s="117"/>
      <c r="J634" s="117">
        <v>1</v>
      </c>
      <c r="K634" s="117"/>
      <c r="L634" s="117"/>
      <c r="M634" s="274">
        <v>0</v>
      </c>
      <c r="N634" s="274">
        <v>0</v>
      </c>
      <c r="O634" s="117"/>
      <c r="P634" s="274">
        <v>0</v>
      </c>
      <c r="Q634" s="127">
        <v>0</v>
      </c>
      <c r="R634" s="209">
        <v>1</v>
      </c>
      <c r="S634" s="127">
        <v>1</v>
      </c>
      <c r="T634" s="127">
        <v>0</v>
      </c>
      <c r="U634" s="92"/>
      <c r="V634" s="92"/>
      <c r="W634" s="92"/>
      <c r="X634" s="409"/>
      <c r="Y634" s="458"/>
      <c r="Z634" s="458"/>
      <c r="AA634" s="398"/>
      <c r="AB634" s="458"/>
      <c r="AC634" s="458"/>
      <c r="AD634" s="398"/>
      <c r="AE634" s="458"/>
      <c r="AF634" s="458"/>
      <c r="AG634" s="117"/>
      <c r="AH634" s="444">
        <v>0</v>
      </c>
    </row>
    <row r="635" spans="1:34" s="10" customFormat="1" ht="13.2" x14ac:dyDescent="0.25">
      <c r="A635" s="70">
        <v>11</v>
      </c>
      <c r="B635" s="100" t="s">
        <v>739</v>
      </c>
      <c r="C635" s="70">
        <v>14</v>
      </c>
      <c r="D635" s="59">
        <v>1</v>
      </c>
      <c r="E635" s="117"/>
      <c r="F635" s="236">
        <v>1</v>
      </c>
      <c r="G635" s="117"/>
      <c r="H635" s="117"/>
      <c r="I635" s="117">
        <v>1</v>
      </c>
      <c r="J635" s="117"/>
      <c r="K635" s="117"/>
      <c r="L635" s="117"/>
      <c r="M635" s="274">
        <v>0</v>
      </c>
      <c r="N635" s="274">
        <v>0</v>
      </c>
      <c r="O635" s="209">
        <v>1</v>
      </c>
      <c r="P635" s="274">
        <v>1</v>
      </c>
      <c r="Q635" s="127">
        <v>0</v>
      </c>
      <c r="R635" s="117"/>
      <c r="S635" s="127"/>
      <c r="T635" s="127"/>
      <c r="U635" s="92"/>
      <c r="V635" s="92"/>
      <c r="W635" s="92"/>
      <c r="X635" s="409"/>
      <c r="Y635" s="458"/>
      <c r="Z635" s="458"/>
      <c r="AA635" s="398"/>
      <c r="AB635" s="458"/>
      <c r="AC635" s="458"/>
      <c r="AD635" s="398"/>
      <c r="AE635" s="458"/>
      <c r="AF635" s="458"/>
      <c r="AG635" s="117"/>
      <c r="AH635" s="444">
        <v>0</v>
      </c>
    </row>
    <row r="636" spans="1:34" s="10" customFormat="1" ht="13.2" x14ac:dyDescent="0.25">
      <c r="A636" s="70">
        <v>12</v>
      </c>
      <c r="B636" s="100" t="s">
        <v>908</v>
      </c>
      <c r="C636" s="70">
        <v>1</v>
      </c>
      <c r="D636" s="59">
        <v>1</v>
      </c>
      <c r="E636" s="117"/>
      <c r="F636" s="236">
        <v>1</v>
      </c>
      <c r="G636" s="117"/>
      <c r="H636" s="117"/>
      <c r="I636" s="117">
        <v>1</v>
      </c>
      <c r="J636" s="117"/>
      <c r="K636" s="117"/>
      <c r="L636" s="117"/>
      <c r="M636" s="274">
        <v>0</v>
      </c>
      <c r="N636" s="274">
        <v>0</v>
      </c>
      <c r="O636" s="209">
        <v>1</v>
      </c>
      <c r="P636" s="274">
        <v>1</v>
      </c>
      <c r="Q636" s="127">
        <v>0</v>
      </c>
      <c r="R636" s="117"/>
      <c r="S636" s="127"/>
      <c r="T636" s="127"/>
      <c r="U636" s="92"/>
      <c r="V636" s="92"/>
      <c r="W636" s="92"/>
      <c r="X636" s="409"/>
      <c r="Y636" s="458"/>
      <c r="Z636" s="458"/>
      <c r="AA636" s="398"/>
      <c r="AB636" s="458"/>
      <c r="AC636" s="458"/>
      <c r="AD636" s="398"/>
      <c r="AE636" s="458"/>
      <c r="AF636" s="458"/>
      <c r="AG636" s="117"/>
      <c r="AH636" s="444">
        <v>0</v>
      </c>
    </row>
    <row r="637" spans="1:34" s="10" customFormat="1" ht="13.2" x14ac:dyDescent="0.25">
      <c r="A637" s="70">
        <v>13</v>
      </c>
      <c r="B637" s="100" t="s">
        <v>841</v>
      </c>
      <c r="C637" s="70">
        <v>11</v>
      </c>
      <c r="D637" s="59">
        <v>6</v>
      </c>
      <c r="E637" s="117">
        <v>2</v>
      </c>
      <c r="F637" s="236">
        <v>4</v>
      </c>
      <c r="G637" s="117"/>
      <c r="H637" s="117"/>
      <c r="I637" s="117">
        <v>4</v>
      </c>
      <c r="J637" s="117"/>
      <c r="K637" s="117"/>
      <c r="L637" s="209">
        <v>0.15</v>
      </c>
      <c r="M637" s="274">
        <v>0.6</v>
      </c>
      <c r="N637" s="274">
        <v>0.6</v>
      </c>
      <c r="O637" s="209">
        <v>0.85</v>
      </c>
      <c r="P637" s="274">
        <v>3.4</v>
      </c>
      <c r="Q637" s="127">
        <v>0</v>
      </c>
      <c r="R637" s="117"/>
      <c r="S637" s="127"/>
      <c r="T637" s="127"/>
      <c r="U637" s="92"/>
      <c r="V637" s="92"/>
      <c r="W637" s="92"/>
      <c r="X637" s="409"/>
      <c r="Y637" s="458"/>
      <c r="Z637" s="458"/>
      <c r="AA637" s="398"/>
      <c r="AB637" s="458"/>
      <c r="AC637" s="458"/>
      <c r="AD637" s="398"/>
      <c r="AE637" s="458"/>
      <c r="AF637" s="458"/>
      <c r="AG637" s="117"/>
      <c r="AH637" s="444">
        <v>0</v>
      </c>
    </row>
    <row r="638" spans="1:34" s="10" customFormat="1" ht="13.2" x14ac:dyDescent="0.25">
      <c r="A638" s="70">
        <v>14</v>
      </c>
      <c r="B638" s="100" t="s">
        <v>909</v>
      </c>
      <c r="C638" s="70">
        <v>1</v>
      </c>
      <c r="D638" s="59">
        <v>1</v>
      </c>
      <c r="E638" s="117"/>
      <c r="F638" s="236">
        <v>1</v>
      </c>
      <c r="G638" s="117"/>
      <c r="H638" s="117"/>
      <c r="I638" s="117"/>
      <c r="J638" s="117">
        <v>1</v>
      </c>
      <c r="K638" s="117"/>
      <c r="L638" s="117"/>
      <c r="M638" s="274">
        <v>0</v>
      </c>
      <c r="N638" s="274">
        <v>0</v>
      </c>
      <c r="O638" s="117"/>
      <c r="P638" s="274">
        <v>0</v>
      </c>
      <c r="Q638" s="127">
        <v>0</v>
      </c>
      <c r="R638" s="209">
        <v>1</v>
      </c>
      <c r="S638" s="127">
        <v>1</v>
      </c>
      <c r="T638" s="127">
        <v>0</v>
      </c>
      <c r="U638" s="92"/>
      <c r="V638" s="92"/>
      <c r="W638" s="92"/>
      <c r="X638" s="409"/>
      <c r="Y638" s="458"/>
      <c r="Z638" s="458"/>
      <c r="AA638" s="398"/>
      <c r="AB638" s="458"/>
      <c r="AC638" s="458"/>
      <c r="AD638" s="398"/>
      <c r="AE638" s="458"/>
      <c r="AF638" s="458"/>
      <c r="AG638" s="117"/>
      <c r="AH638" s="444">
        <v>0</v>
      </c>
    </row>
    <row r="639" spans="1:34" s="10" customFormat="1" ht="13.2" x14ac:dyDescent="0.25">
      <c r="A639" s="70">
        <v>15</v>
      </c>
      <c r="B639" s="100" t="s">
        <v>910</v>
      </c>
      <c r="C639" s="70">
        <v>2</v>
      </c>
      <c r="D639" s="59">
        <v>1</v>
      </c>
      <c r="E639" s="117"/>
      <c r="F639" s="236">
        <v>1</v>
      </c>
      <c r="G639" s="117"/>
      <c r="H639" s="117"/>
      <c r="I639" s="117"/>
      <c r="J639" s="117">
        <v>1</v>
      </c>
      <c r="K639" s="117"/>
      <c r="L639" s="117"/>
      <c r="M639" s="274">
        <v>0</v>
      </c>
      <c r="N639" s="274">
        <v>0</v>
      </c>
      <c r="O639" s="117"/>
      <c r="P639" s="274">
        <v>0</v>
      </c>
      <c r="Q639" s="127">
        <v>0</v>
      </c>
      <c r="R639" s="209">
        <v>1</v>
      </c>
      <c r="S639" s="127">
        <v>1</v>
      </c>
      <c r="T639" s="127">
        <v>0</v>
      </c>
      <c r="U639" s="92"/>
      <c r="V639" s="92"/>
      <c r="W639" s="92"/>
      <c r="X639" s="409"/>
      <c r="Y639" s="458"/>
      <c r="Z639" s="458"/>
      <c r="AA639" s="398"/>
      <c r="AB639" s="458"/>
      <c r="AC639" s="458"/>
      <c r="AD639" s="398"/>
      <c r="AE639" s="458"/>
      <c r="AF639" s="458"/>
      <c r="AG639" s="117"/>
      <c r="AH639" s="444">
        <v>0</v>
      </c>
    </row>
    <row r="640" spans="1:34" s="10" customFormat="1" ht="13.2" x14ac:dyDescent="0.25">
      <c r="A640" s="70">
        <v>16</v>
      </c>
      <c r="B640" s="100" t="s">
        <v>796</v>
      </c>
      <c r="C640" s="70">
        <v>2</v>
      </c>
      <c r="D640" s="59">
        <v>0</v>
      </c>
      <c r="E640" s="117"/>
      <c r="F640" s="236">
        <v>0</v>
      </c>
      <c r="G640" s="117"/>
      <c r="H640" s="117"/>
      <c r="I640" s="117"/>
      <c r="J640" s="117">
        <v>0</v>
      </c>
      <c r="K640" s="117"/>
      <c r="L640" s="117"/>
      <c r="M640" s="274">
        <v>0</v>
      </c>
      <c r="N640" s="274">
        <v>0</v>
      </c>
      <c r="O640" s="209">
        <v>1</v>
      </c>
      <c r="P640" s="274">
        <v>0</v>
      </c>
      <c r="Q640" s="127">
        <v>0</v>
      </c>
      <c r="R640" s="117"/>
      <c r="S640" s="127"/>
      <c r="T640" s="127"/>
      <c r="U640" s="92"/>
      <c r="V640" s="92"/>
      <c r="W640" s="92"/>
      <c r="X640" s="409"/>
      <c r="Y640" s="458"/>
      <c r="Z640" s="458"/>
      <c r="AA640" s="398"/>
      <c r="AB640" s="458"/>
      <c r="AC640" s="458"/>
      <c r="AD640" s="398"/>
      <c r="AE640" s="458"/>
      <c r="AF640" s="458"/>
      <c r="AG640" s="117"/>
      <c r="AH640" s="444">
        <v>0</v>
      </c>
    </row>
    <row r="641" spans="1:34" s="10" customFormat="1" ht="13.2" x14ac:dyDescent="0.25">
      <c r="A641" s="70">
        <v>17</v>
      </c>
      <c r="B641" s="100" t="s">
        <v>810</v>
      </c>
      <c r="C641" s="70">
        <v>1</v>
      </c>
      <c r="D641" s="59">
        <v>1</v>
      </c>
      <c r="E641" s="117"/>
      <c r="F641" s="236">
        <v>1</v>
      </c>
      <c r="G641" s="117"/>
      <c r="H641" s="117"/>
      <c r="I641" s="117"/>
      <c r="J641" s="117">
        <v>1</v>
      </c>
      <c r="K641" s="117"/>
      <c r="L641" s="117"/>
      <c r="M641" s="274">
        <v>0</v>
      </c>
      <c r="N641" s="274">
        <v>0</v>
      </c>
      <c r="O641" s="117"/>
      <c r="P641" s="274">
        <v>0</v>
      </c>
      <c r="Q641" s="127">
        <v>0</v>
      </c>
      <c r="R641" s="209">
        <v>1</v>
      </c>
      <c r="S641" s="127">
        <v>1</v>
      </c>
      <c r="T641" s="127">
        <v>0</v>
      </c>
      <c r="U641" s="92"/>
      <c r="V641" s="92"/>
      <c r="W641" s="92"/>
      <c r="X641" s="409"/>
      <c r="Y641" s="458"/>
      <c r="Z641" s="458"/>
      <c r="AA641" s="398"/>
      <c r="AB641" s="458"/>
      <c r="AC641" s="458"/>
      <c r="AD641" s="398"/>
      <c r="AE641" s="458"/>
      <c r="AF641" s="458"/>
      <c r="AG641" s="117"/>
      <c r="AH641" s="444">
        <v>0</v>
      </c>
    </row>
    <row r="642" spans="1:34" s="10" customFormat="1" ht="13.2" x14ac:dyDescent="0.25">
      <c r="A642" s="70">
        <v>18</v>
      </c>
      <c r="B642" s="100" t="s">
        <v>844</v>
      </c>
      <c r="C642" s="70">
        <v>15</v>
      </c>
      <c r="D642" s="59">
        <v>13</v>
      </c>
      <c r="E642" s="117">
        <v>3</v>
      </c>
      <c r="F642" s="236">
        <v>10</v>
      </c>
      <c r="G642" s="117"/>
      <c r="H642" s="117"/>
      <c r="I642" s="117">
        <v>9</v>
      </c>
      <c r="J642" s="117">
        <v>1</v>
      </c>
      <c r="K642" s="117"/>
      <c r="L642" s="209">
        <v>0.2</v>
      </c>
      <c r="M642" s="274">
        <v>2</v>
      </c>
      <c r="N642" s="274">
        <v>2</v>
      </c>
      <c r="O642" s="209">
        <v>0.7</v>
      </c>
      <c r="P642" s="274">
        <v>7</v>
      </c>
      <c r="Q642" s="127">
        <v>0</v>
      </c>
      <c r="R642" s="209">
        <v>0.1</v>
      </c>
      <c r="S642" s="125">
        <v>1</v>
      </c>
      <c r="T642" s="125">
        <v>0</v>
      </c>
      <c r="U642" s="92"/>
      <c r="V642" s="92"/>
      <c r="W642" s="92"/>
      <c r="X642" s="409">
        <v>1</v>
      </c>
      <c r="Y642" s="458">
        <v>1</v>
      </c>
      <c r="Z642" s="458"/>
      <c r="AA642" s="398"/>
      <c r="AB642" s="458"/>
      <c r="AC642" s="458"/>
      <c r="AD642" s="398"/>
      <c r="AE642" s="458"/>
      <c r="AF642" s="458"/>
      <c r="AG642" s="117"/>
      <c r="AH642" s="444">
        <v>1</v>
      </c>
    </row>
    <row r="643" spans="1:34" s="138" customFormat="1" ht="63.6" customHeight="1" x14ac:dyDescent="0.25">
      <c r="A643" s="296">
        <v>24</v>
      </c>
      <c r="B643" s="751" t="s">
        <v>991</v>
      </c>
      <c r="C643" s="751"/>
      <c r="D643" s="751"/>
      <c r="E643" s="751"/>
      <c r="F643" s="751"/>
      <c r="G643" s="751"/>
      <c r="H643" s="751"/>
      <c r="I643" s="751"/>
      <c r="J643" s="751"/>
      <c r="K643" s="751"/>
      <c r="L643" s="751"/>
      <c r="M643" s="751"/>
      <c r="N643" s="751"/>
      <c r="O643" s="751"/>
      <c r="P643" s="751"/>
      <c r="Q643" s="751"/>
      <c r="R643" s="751"/>
      <c r="S643" s="751"/>
      <c r="T643" s="751"/>
      <c r="U643" s="751"/>
      <c r="V643" s="751"/>
      <c r="W643" s="751"/>
      <c r="X643" s="751"/>
      <c r="Y643" s="751"/>
      <c r="Z643" s="751"/>
      <c r="AA643" s="751"/>
      <c r="AB643" s="751"/>
      <c r="AC643" s="751"/>
      <c r="AD643" s="751"/>
      <c r="AE643" s="751"/>
      <c r="AF643" s="751"/>
      <c r="AG643" s="751"/>
      <c r="AH643" s="444">
        <v>0</v>
      </c>
    </row>
    <row r="644" spans="1:34" s="10" customFormat="1" ht="13.2" x14ac:dyDescent="0.25">
      <c r="A644" s="83"/>
      <c r="B644" s="84" t="s">
        <v>707</v>
      </c>
      <c r="C644" s="83">
        <v>289</v>
      </c>
      <c r="D644" s="83">
        <v>216</v>
      </c>
      <c r="E644" s="83">
        <v>40</v>
      </c>
      <c r="F644" s="83">
        <v>176</v>
      </c>
      <c r="G644" s="83">
        <v>0</v>
      </c>
      <c r="H644" s="83">
        <v>0</v>
      </c>
      <c r="I644" s="83">
        <v>101</v>
      </c>
      <c r="J644" s="83">
        <v>74</v>
      </c>
      <c r="K644" s="83">
        <v>1</v>
      </c>
      <c r="L644" s="275">
        <v>0.12829545454545455</v>
      </c>
      <c r="M644" s="276">
        <v>22.58</v>
      </c>
      <c r="N644" s="276">
        <v>22.58</v>
      </c>
      <c r="O644" s="275">
        <v>0.53818181818181821</v>
      </c>
      <c r="P644" s="276">
        <v>94.72</v>
      </c>
      <c r="Q644" s="276">
        <v>-6.2799999999999994</v>
      </c>
      <c r="R644" s="275">
        <v>0.32613636363636361</v>
      </c>
      <c r="S644" s="276">
        <v>57.4</v>
      </c>
      <c r="T644" s="276">
        <v>-16.600000000000001</v>
      </c>
      <c r="U644" s="275">
        <v>5.681818181818182E-3</v>
      </c>
      <c r="V644" s="276">
        <v>1</v>
      </c>
      <c r="W644" s="276">
        <v>0</v>
      </c>
      <c r="X644" s="417">
        <v>8</v>
      </c>
      <c r="Y644" s="483">
        <v>6</v>
      </c>
      <c r="Z644" s="483">
        <v>2</v>
      </c>
      <c r="AA644" s="417">
        <v>4</v>
      </c>
      <c r="AB644" s="483">
        <v>0</v>
      </c>
      <c r="AC644" s="483">
        <v>4</v>
      </c>
      <c r="AD644" s="417">
        <v>0</v>
      </c>
      <c r="AE644" s="483">
        <v>0</v>
      </c>
      <c r="AF644" s="483">
        <v>0</v>
      </c>
      <c r="AG644" s="129"/>
      <c r="AH644" s="444">
        <v>12</v>
      </c>
    </row>
    <row r="645" spans="1:34" s="10" customFormat="1" ht="13.2" x14ac:dyDescent="0.25">
      <c r="A645" s="77">
        <v>1</v>
      </c>
      <c r="B645" s="87" t="s">
        <v>367</v>
      </c>
      <c r="C645" s="77">
        <v>53</v>
      </c>
      <c r="D645" s="77">
        <v>39</v>
      </c>
      <c r="E645" s="77">
        <v>17</v>
      </c>
      <c r="F645" s="60">
        <v>22</v>
      </c>
      <c r="G645" s="60">
        <v>0</v>
      </c>
      <c r="H645" s="60">
        <v>0</v>
      </c>
      <c r="I645" s="60">
        <v>22</v>
      </c>
      <c r="J645" s="60">
        <v>0</v>
      </c>
      <c r="K645" s="60">
        <v>0</v>
      </c>
      <c r="L645" s="72">
        <v>0.24</v>
      </c>
      <c r="M645" s="133">
        <v>5.2799999999999994</v>
      </c>
      <c r="N645" s="133">
        <v>5.2799999999999994</v>
      </c>
      <c r="O645" s="72">
        <v>0.76</v>
      </c>
      <c r="P645" s="133">
        <v>16.72</v>
      </c>
      <c r="Q645" s="133">
        <v>-5.2800000000000011</v>
      </c>
      <c r="R645" s="72">
        <v>0</v>
      </c>
      <c r="S645" s="133">
        <v>0</v>
      </c>
      <c r="T645" s="133">
        <v>0</v>
      </c>
      <c r="U645" s="72">
        <v>0</v>
      </c>
      <c r="V645" s="133">
        <v>0</v>
      </c>
      <c r="W645" s="133">
        <v>0</v>
      </c>
      <c r="X645" s="418">
        <v>3</v>
      </c>
      <c r="Y645" s="484">
        <v>3</v>
      </c>
      <c r="Z645" s="484"/>
      <c r="AA645" s="418">
        <v>0</v>
      </c>
      <c r="AB645" s="484"/>
      <c r="AC645" s="484"/>
      <c r="AD645" s="433">
        <v>0</v>
      </c>
      <c r="AE645" s="485"/>
      <c r="AF645" s="485"/>
      <c r="AG645" s="88"/>
      <c r="AH645" s="444">
        <v>3</v>
      </c>
    </row>
    <row r="646" spans="1:34" s="10" customFormat="1" ht="13.2" x14ac:dyDescent="0.25">
      <c r="A646" s="77">
        <v>2</v>
      </c>
      <c r="B646" s="87" t="s">
        <v>752</v>
      </c>
      <c r="C646" s="77">
        <v>7</v>
      </c>
      <c r="D646" s="77">
        <v>4</v>
      </c>
      <c r="E646" s="77">
        <v>1</v>
      </c>
      <c r="F646" s="60">
        <v>3</v>
      </c>
      <c r="G646" s="60">
        <v>0</v>
      </c>
      <c r="H646" s="60">
        <v>0</v>
      </c>
      <c r="I646" s="60">
        <v>3</v>
      </c>
      <c r="J646" s="60">
        <v>0</v>
      </c>
      <c r="K646" s="60">
        <v>0</v>
      </c>
      <c r="L646" s="72">
        <v>0.2</v>
      </c>
      <c r="M646" s="133">
        <v>0.60000000000000009</v>
      </c>
      <c r="N646" s="133">
        <v>0.60000000000000009</v>
      </c>
      <c r="O646" s="72">
        <v>0.8</v>
      </c>
      <c r="P646" s="133">
        <v>2.4000000000000004</v>
      </c>
      <c r="Q646" s="133">
        <v>-0.59999999999999964</v>
      </c>
      <c r="R646" s="72">
        <v>0</v>
      </c>
      <c r="S646" s="133">
        <v>0</v>
      </c>
      <c r="T646" s="133">
        <v>0</v>
      </c>
      <c r="U646" s="72">
        <v>0</v>
      </c>
      <c r="V646" s="133">
        <v>0</v>
      </c>
      <c r="W646" s="133">
        <v>0</v>
      </c>
      <c r="X646" s="418">
        <v>0</v>
      </c>
      <c r="Y646" s="484"/>
      <c r="Z646" s="484"/>
      <c r="AA646" s="418">
        <v>0</v>
      </c>
      <c r="AB646" s="484"/>
      <c r="AC646" s="484"/>
      <c r="AD646" s="433">
        <v>0</v>
      </c>
      <c r="AE646" s="485"/>
      <c r="AF646" s="485"/>
      <c r="AG646" s="88"/>
      <c r="AH646" s="444">
        <v>0</v>
      </c>
    </row>
    <row r="647" spans="1:34" s="10" customFormat="1" ht="13.2" x14ac:dyDescent="0.25">
      <c r="A647" s="77">
        <v>3</v>
      </c>
      <c r="B647" s="87" t="s">
        <v>140</v>
      </c>
      <c r="C647" s="77">
        <v>18</v>
      </c>
      <c r="D647" s="77">
        <v>17</v>
      </c>
      <c r="E647" s="77">
        <v>3</v>
      </c>
      <c r="F647" s="60">
        <v>14</v>
      </c>
      <c r="G647" s="60">
        <v>0</v>
      </c>
      <c r="H647" s="60">
        <v>0</v>
      </c>
      <c r="I647" s="60">
        <v>4</v>
      </c>
      <c r="J647" s="60">
        <v>10</v>
      </c>
      <c r="K647" s="60">
        <v>0</v>
      </c>
      <c r="L647" s="72">
        <v>0.1</v>
      </c>
      <c r="M647" s="133">
        <v>1.4000000000000001</v>
      </c>
      <c r="N647" s="133">
        <v>1.4000000000000001</v>
      </c>
      <c r="O647" s="72">
        <v>0.4</v>
      </c>
      <c r="P647" s="133">
        <v>5.6000000000000005</v>
      </c>
      <c r="Q647" s="133">
        <v>1.6000000000000005</v>
      </c>
      <c r="R647" s="72">
        <v>0.5</v>
      </c>
      <c r="S647" s="133">
        <v>7</v>
      </c>
      <c r="T647" s="133">
        <v>-3</v>
      </c>
      <c r="U647" s="72">
        <v>0</v>
      </c>
      <c r="V647" s="133">
        <v>0</v>
      </c>
      <c r="W647" s="133">
        <v>0</v>
      </c>
      <c r="X647" s="418">
        <v>1</v>
      </c>
      <c r="Y647" s="484">
        <v>1</v>
      </c>
      <c r="Z647" s="484"/>
      <c r="AA647" s="418">
        <v>0</v>
      </c>
      <c r="AB647" s="484"/>
      <c r="AC647" s="484"/>
      <c r="AD647" s="433">
        <v>0</v>
      </c>
      <c r="AE647" s="485"/>
      <c r="AF647" s="485"/>
      <c r="AG647" s="88"/>
      <c r="AH647" s="444">
        <v>1</v>
      </c>
    </row>
    <row r="648" spans="1:34" s="10" customFormat="1" ht="13.2" x14ac:dyDescent="0.25">
      <c r="A648" s="77">
        <v>4</v>
      </c>
      <c r="B648" s="87" t="s">
        <v>151</v>
      </c>
      <c r="C648" s="77">
        <v>112</v>
      </c>
      <c r="D648" s="77">
        <v>95</v>
      </c>
      <c r="E648" s="77">
        <v>9</v>
      </c>
      <c r="F648" s="60">
        <v>86</v>
      </c>
      <c r="G648" s="77">
        <v>0</v>
      </c>
      <c r="H648" s="77">
        <v>0</v>
      </c>
      <c r="I648" s="77">
        <v>44</v>
      </c>
      <c r="J648" s="77">
        <v>42</v>
      </c>
      <c r="K648" s="77">
        <v>0</v>
      </c>
      <c r="L648" s="72">
        <v>0.1</v>
      </c>
      <c r="M648" s="133">
        <v>8.6</v>
      </c>
      <c r="N648" s="133">
        <v>8.6</v>
      </c>
      <c r="O648" s="72">
        <v>0.5</v>
      </c>
      <c r="P648" s="133">
        <v>43</v>
      </c>
      <c r="Q648" s="133">
        <v>-1</v>
      </c>
      <c r="R648" s="72">
        <v>0.4</v>
      </c>
      <c r="S648" s="133">
        <v>34.4</v>
      </c>
      <c r="T648" s="133">
        <v>-7.6000000000000014</v>
      </c>
      <c r="U648" s="72">
        <v>0</v>
      </c>
      <c r="V648" s="133">
        <v>0</v>
      </c>
      <c r="W648" s="133">
        <v>0</v>
      </c>
      <c r="X648" s="418">
        <v>0</v>
      </c>
      <c r="Y648" s="485"/>
      <c r="Z648" s="485"/>
      <c r="AA648" s="418">
        <v>2</v>
      </c>
      <c r="AB648" s="485"/>
      <c r="AC648" s="485">
        <v>2</v>
      </c>
      <c r="AD648" s="433">
        <v>0</v>
      </c>
      <c r="AE648" s="485"/>
      <c r="AF648" s="485"/>
      <c r="AG648" s="88"/>
      <c r="AH648" s="444">
        <v>2</v>
      </c>
    </row>
    <row r="649" spans="1:34" s="10" customFormat="1" ht="13.2" x14ac:dyDescent="0.25">
      <c r="A649" s="77">
        <v>5</v>
      </c>
      <c r="B649" s="91" t="s">
        <v>790</v>
      </c>
      <c r="C649" s="77">
        <v>16</v>
      </c>
      <c r="D649" s="77">
        <v>13</v>
      </c>
      <c r="E649" s="77">
        <v>1</v>
      </c>
      <c r="F649" s="60">
        <v>12</v>
      </c>
      <c r="G649" s="77">
        <v>0</v>
      </c>
      <c r="H649" s="77">
        <v>0</v>
      </c>
      <c r="I649" s="77">
        <v>4</v>
      </c>
      <c r="J649" s="77">
        <v>8</v>
      </c>
      <c r="K649" s="77">
        <v>0</v>
      </c>
      <c r="L649" s="72">
        <v>0.1</v>
      </c>
      <c r="M649" s="133">
        <v>1.2000000000000002</v>
      </c>
      <c r="N649" s="133">
        <v>1.2000000000000002</v>
      </c>
      <c r="O649" s="72">
        <v>0.4</v>
      </c>
      <c r="P649" s="133">
        <v>4.8000000000000007</v>
      </c>
      <c r="Q649" s="133">
        <v>0.80000000000000071</v>
      </c>
      <c r="R649" s="72">
        <v>0.5</v>
      </c>
      <c r="S649" s="133">
        <v>6</v>
      </c>
      <c r="T649" s="133">
        <v>-2</v>
      </c>
      <c r="U649" s="72">
        <v>0</v>
      </c>
      <c r="V649" s="133">
        <v>0</v>
      </c>
      <c r="W649" s="133">
        <v>0</v>
      </c>
      <c r="X649" s="418">
        <v>0</v>
      </c>
      <c r="Y649" s="485"/>
      <c r="Z649" s="485"/>
      <c r="AA649" s="418">
        <v>0</v>
      </c>
      <c r="AB649" s="485"/>
      <c r="AC649" s="485"/>
      <c r="AD649" s="433">
        <v>0</v>
      </c>
      <c r="AE649" s="485"/>
      <c r="AF649" s="485"/>
      <c r="AG649" s="88"/>
      <c r="AH649" s="444">
        <v>0</v>
      </c>
    </row>
    <row r="650" spans="1:34" s="10" customFormat="1" ht="13.2" x14ac:dyDescent="0.25">
      <c r="A650" s="77">
        <v>6</v>
      </c>
      <c r="B650" s="91" t="s">
        <v>749</v>
      </c>
      <c r="C650" s="77">
        <v>16</v>
      </c>
      <c r="D650" s="77">
        <v>12</v>
      </c>
      <c r="E650" s="77">
        <v>2</v>
      </c>
      <c r="F650" s="60">
        <v>10</v>
      </c>
      <c r="G650" s="77">
        <v>0</v>
      </c>
      <c r="H650" s="77">
        <v>0</v>
      </c>
      <c r="I650" s="77">
        <v>3</v>
      </c>
      <c r="J650" s="77">
        <v>7</v>
      </c>
      <c r="K650" s="77">
        <v>0</v>
      </c>
      <c r="L650" s="72">
        <v>0.1</v>
      </c>
      <c r="M650" s="133">
        <v>1</v>
      </c>
      <c r="N650" s="133">
        <v>1</v>
      </c>
      <c r="O650" s="72">
        <v>0.4</v>
      </c>
      <c r="P650" s="133">
        <v>4</v>
      </c>
      <c r="Q650" s="133">
        <v>1</v>
      </c>
      <c r="R650" s="72">
        <v>0.5</v>
      </c>
      <c r="S650" s="133">
        <v>5</v>
      </c>
      <c r="T650" s="133">
        <v>-2</v>
      </c>
      <c r="U650" s="72">
        <v>0</v>
      </c>
      <c r="V650" s="133">
        <v>0</v>
      </c>
      <c r="W650" s="133">
        <v>0</v>
      </c>
      <c r="X650" s="418">
        <v>0</v>
      </c>
      <c r="Y650" s="485"/>
      <c r="Z650" s="485"/>
      <c r="AA650" s="418">
        <v>0</v>
      </c>
      <c r="AB650" s="485"/>
      <c r="AC650" s="485"/>
      <c r="AD650" s="433">
        <v>0</v>
      </c>
      <c r="AE650" s="485"/>
      <c r="AF650" s="485"/>
      <c r="AG650" s="88"/>
      <c r="AH650" s="444">
        <v>0</v>
      </c>
    </row>
    <row r="651" spans="1:34" s="10" customFormat="1" ht="13.2" x14ac:dyDescent="0.25">
      <c r="A651" s="77">
        <v>7</v>
      </c>
      <c r="B651" s="91" t="s">
        <v>754</v>
      </c>
      <c r="C651" s="77">
        <v>2</v>
      </c>
      <c r="D651" s="77">
        <v>0</v>
      </c>
      <c r="E651" s="77">
        <v>0</v>
      </c>
      <c r="F651" s="60">
        <v>0</v>
      </c>
      <c r="G651" s="77">
        <v>0</v>
      </c>
      <c r="H651" s="77">
        <v>0</v>
      </c>
      <c r="I651" s="77">
        <v>0</v>
      </c>
      <c r="J651" s="77">
        <v>0</v>
      </c>
      <c r="K651" s="77">
        <v>0</v>
      </c>
      <c r="L651" s="72">
        <v>0</v>
      </c>
      <c r="M651" s="133">
        <v>0</v>
      </c>
      <c r="N651" s="133">
        <v>0</v>
      </c>
      <c r="O651" s="72">
        <v>0.5</v>
      </c>
      <c r="P651" s="133">
        <v>0</v>
      </c>
      <c r="Q651" s="133">
        <v>0</v>
      </c>
      <c r="R651" s="72">
        <v>0.5</v>
      </c>
      <c r="S651" s="133">
        <v>0</v>
      </c>
      <c r="T651" s="133">
        <v>0</v>
      </c>
      <c r="U651" s="72">
        <v>0</v>
      </c>
      <c r="V651" s="133">
        <v>0</v>
      </c>
      <c r="W651" s="133">
        <v>0</v>
      </c>
      <c r="X651" s="418">
        <v>0</v>
      </c>
      <c r="Y651" s="485"/>
      <c r="Z651" s="485"/>
      <c r="AA651" s="418">
        <v>0</v>
      </c>
      <c r="AB651" s="485"/>
      <c r="AC651" s="485"/>
      <c r="AD651" s="433">
        <v>0</v>
      </c>
      <c r="AE651" s="485"/>
      <c r="AF651" s="485"/>
      <c r="AG651" s="88"/>
      <c r="AH651" s="444">
        <v>0</v>
      </c>
    </row>
    <row r="652" spans="1:34" s="10" customFormat="1" ht="13.2" x14ac:dyDescent="0.25">
      <c r="A652" s="77">
        <v>8</v>
      </c>
      <c r="B652" s="91" t="s">
        <v>727</v>
      </c>
      <c r="C652" s="77">
        <v>7</v>
      </c>
      <c r="D652" s="77">
        <v>5</v>
      </c>
      <c r="E652" s="77">
        <v>2</v>
      </c>
      <c r="F652" s="60">
        <v>3</v>
      </c>
      <c r="G652" s="77">
        <v>0</v>
      </c>
      <c r="H652" s="77">
        <v>0</v>
      </c>
      <c r="I652" s="77">
        <v>3</v>
      </c>
      <c r="J652" s="77">
        <v>0</v>
      </c>
      <c r="K652" s="77">
        <v>0</v>
      </c>
      <c r="L652" s="72">
        <v>0</v>
      </c>
      <c r="M652" s="133">
        <v>0</v>
      </c>
      <c r="N652" s="133">
        <v>0</v>
      </c>
      <c r="O652" s="72">
        <v>1</v>
      </c>
      <c r="P652" s="133">
        <v>3</v>
      </c>
      <c r="Q652" s="133">
        <v>0</v>
      </c>
      <c r="R652" s="72">
        <v>0</v>
      </c>
      <c r="S652" s="133">
        <v>0</v>
      </c>
      <c r="T652" s="133">
        <v>0</v>
      </c>
      <c r="U652" s="72">
        <v>0</v>
      </c>
      <c r="V652" s="133">
        <v>0</v>
      </c>
      <c r="W652" s="133">
        <v>0</v>
      </c>
      <c r="X652" s="418">
        <v>0</v>
      </c>
      <c r="Y652" s="485"/>
      <c r="Z652" s="485"/>
      <c r="AA652" s="418">
        <v>0</v>
      </c>
      <c r="AB652" s="485"/>
      <c r="AC652" s="485"/>
      <c r="AD652" s="433">
        <v>0</v>
      </c>
      <c r="AE652" s="485"/>
      <c r="AF652" s="485"/>
      <c r="AG652" s="88"/>
      <c r="AH652" s="444">
        <v>0</v>
      </c>
    </row>
    <row r="653" spans="1:34" s="10" customFormat="1" ht="13.2" x14ac:dyDescent="0.25">
      <c r="A653" s="77">
        <v>9</v>
      </c>
      <c r="B653" s="91" t="s">
        <v>803</v>
      </c>
      <c r="C653" s="77">
        <v>4</v>
      </c>
      <c r="D653" s="77">
        <v>4</v>
      </c>
      <c r="E653" s="77">
        <v>0</v>
      </c>
      <c r="F653" s="60">
        <v>4</v>
      </c>
      <c r="G653" s="77">
        <v>0</v>
      </c>
      <c r="H653" s="77">
        <v>0</v>
      </c>
      <c r="I653" s="77">
        <v>0</v>
      </c>
      <c r="J653" s="77">
        <v>4</v>
      </c>
      <c r="K653" s="77">
        <v>0</v>
      </c>
      <c r="L653" s="72">
        <v>0</v>
      </c>
      <c r="M653" s="133">
        <v>0</v>
      </c>
      <c r="N653" s="133">
        <v>0</v>
      </c>
      <c r="O653" s="72">
        <v>0</v>
      </c>
      <c r="P653" s="133">
        <v>0</v>
      </c>
      <c r="Q653" s="133">
        <v>0</v>
      </c>
      <c r="R653" s="72">
        <v>1</v>
      </c>
      <c r="S653" s="133">
        <v>4</v>
      </c>
      <c r="T653" s="133">
        <v>0</v>
      </c>
      <c r="U653" s="72">
        <v>0</v>
      </c>
      <c r="V653" s="133">
        <v>0</v>
      </c>
      <c r="W653" s="133">
        <v>0</v>
      </c>
      <c r="X653" s="418">
        <v>0</v>
      </c>
      <c r="Y653" s="485"/>
      <c r="Z653" s="485"/>
      <c r="AA653" s="418">
        <v>0</v>
      </c>
      <c r="AB653" s="485"/>
      <c r="AC653" s="485"/>
      <c r="AD653" s="433">
        <v>0</v>
      </c>
      <c r="AE653" s="485"/>
      <c r="AF653" s="485"/>
      <c r="AG653" s="88"/>
      <c r="AH653" s="444">
        <v>0</v>
      </c>
    </row>
    <row r="654" spans="1:34" s="10" customFormat="1" ht="13.2" x14ac:dyDescent="0.25">
      <c r="A654" s="77">
        <v>10</v>
      </c>
      <c r="B654" s="91" t="s">
        <v>824</v>
      </c>
      <c r="C654" s="77">
        <v>7</v>
      </c>
      <c r="D654" s="77">
        <v>7</v>
      </c>
      <c r="E654" s="77">
        <v>2</v>
      </c>
      <c r="F654" s="60">
        <v>5</v>
      </c>
      <c r="G654" s="77">
        <v>0</v>
      </c>
      <c r="H654" s="77">
        <v>0</v>
      </c>
      <c r="I654" s="77">
        <v>2</v>
      </c>
      <c r="J654" s="77">
        <v>3</v>
      </c>
      <c r="K654" s="77">
        <v>0</v>
      </c>
      <c r="L654" s="72">
        <v>0</v>
      </c>
      <c r="M654" s="133">
        <v>0</v>
      </c>
      <c r="N654" s="133">
        <v>0</v>
      </c>
      <c r="O654" s="72">
        <v>0.8</v>
      </c>
      <c r="P654" s="133">
        <v>4</v>
      </c>
      <c r="Q654" s="133">
        <v>2</v>
      </c>
      <c r="R654" s="72">
        <v>0.2</v>
      </c>
      <c r="S654" s="133">
        <v>1</v>
      </c>
      <c r="T654" s="133">
        <v>-2</v>
      </c>
      <c r="U654" s="72">
        <v>0</v>
      </c>
      <c r="V654" s="133">
        <v>0</v>
      </c>
      <c r="W654" s="133">
        <v>0</v>
      </c>
      <c r="X654" s="418">
        <v>0</v>
      </c>
      <c r="Y654" s="485"/>
      <c r="Z654" s="485"/>
      <c r="AA654" s="418">
        <v>2</v>
      </c>
      <c r="AB654" s="485"/>
      <c r="AC654" s="485">
        <v>2</v>
      </c>
      <c r="AD654" s="433">
        <v>0</v>
      </c>
      <c r="AE654" s="485"/>
      <c r="AF654" s="485"/>
      <c r="AG654" s="88"/>
      <c r="AH654" s="444">
        <v>2</v>
      </c>
    </row>
    <row r="655" spans="1:34" s="10" customFormat="1" ht="13.2" x14ac:dyDescent="0.25">
      <c r="A655" s="77">
        <v>11</v>
      </c>
      <c r="B655" s="91" t="s">
        <v>728</v>
      </c>
      <c r="C655" s="77">
        <v>1</v>
      </c>
      <c r="D655" s="77">
        <v>1</v>
      </c>
      <c r="E655" s="77">
        <v>0</v>
      </c>
      <c r="F655" s="60">
        <v>1</v>
      </c>
      <c r="G655" s="77">
        <v>0</v>
      </c>
      <c r="H655" s="77">
        <v>0</v>
      </c>
      <c r="I655" s="77">
        <v>1</v>
      </c>
      <c r="J655" s="77">
        <v>0</v>
      </c>
      <c r="K655" s="77">
        <v>0</v>
      </c>
      <c r="L655" s="72">
        <v>0</v>
      </c>
      <c r="M655" s="133">
        <v>0</v>
      </c>
      <c r="N655" s="133">
        <v>0</v>
      </c>
      <c r="O655" s="72">
        <v>1</v>
      </c>
      <c r="P655" s="133">
        <v>1</v>
      </c>
      <c r="Q655" s="133">
        <v>0</v>
      </c>
      <c r="R655" s="72">
        <v>0</v>
      </c>
      <c r="S655" s="133">
        <v>0</v>
      </c>
      <c r="T655" s="133">
        <v>0</v>
      </c>
      <c r="U655" s="72">
        <v>0</v>
      </c>
      <c r="V655" s="133">
        <v>0</v>
      </c>
      <c r="W655" s="133">
        <v>0</v>
      </c>
      <c r="X655" s="418">
        <v>0</v>
      </c>
      <c r="Y655" s="485"/>
      <c r="Z655" s="485"/>
      <c r="AA655" s="418">
        <v>0</v>
      </c>
      <c r="AB655" s="485"/>
      <c r="AC655" s="485"/>
      <c r="AD655" s="433">
        <v>0</v>
      </c>
      <c r="AE655" s="485"/>
      <c r="AF655" s="485"/>
      <c r="AG655" s="88"/>
      <c r="AH655" s="444">
        <v>0</v>
      </c>
    </row>
    <row r="656" spans="1:34" s="10" customFormat="1" ht="13.2" x14ac:dyDescent="0.25">
      <c r="A656" s="77">
        <v>12</v>
      </c>
      <c r="B656" s="91" t="s">
        <v>739</v>
      </c>
      <c r="C656" s="77">
        <v>6</v>
      </c>
      <c r="D656" s="77">
        <v>0</v>
      </c>
      <c r="E656" s="77">
        <v>0</v>
      </c>
      <c r="F656" s="60">
        <v>0</v>
      </c>
      <c r="G656" s="77">
        <v>0</v>
      </c>
      <c r="H656" s="77">
        <v>0</v>
      </c>
      <c r="I656" s="77">
        <v>0</v>
      </c>
      <c r="J656" s="77">
        <v>0</v>
      </c>
      <c r="K656" s="77">
        <v>0</v>
      </c>
      <c r="L656" s="72">
        <v>0</v>
      </c>
      <c r="M656" s="133">
        <v>0</v>
      </c>
      <c r="N656" s="133">
        <v>0</v>
      </c>
      <c r="O656" s="72">
        <v>0.5</v>
      </c>
      <c r="P656" s="133">
        <v>0</v>
      </c>
      <c r="Q656" s="133">
        <v>0</v>
      </c>
      <c r="R656" s="72">
        <v>0.5</v>
      </c>
      <c r="S656" s="133">
        <v>0</v>
      </c>
      <c r="T656" s="133">
        <v>0</v>
      </c>
      <c r="U656" s="72">
        <v>0</v>
      </c>
      <c r="V656" s="133">
        <v>0</v>
      </c>
      <c r="W656" s="133">
        <v>0</v>
      </c>
      <c r="X656" s="418">
        <v>0</v>
      </c>
      <c r="Y656" s="485"/>
      <c r="Z656" s="485"/>
      <c r="AA656" s="418">
        <v>0</v>
      </c>
      <c r="AB656" s="485"/>
      <c r="AC656" s="485"/>
      <c r="AD656" s="433">
        <v>0</v>
      </c>
      <c r="AE656" s="485"/>
      <c r="AF656" s="485"/>
      <c r="AG656" s="88"/>
      <c r="AH656" s="444">
        <v>0</v>
      </c>
    </row>
    <row r="657" spans="1:34" s="10" customFormat="1" ht="26.4" x14ac:dyDescent="0.25">
      <c r="A657" s="77">
        <v>13</v>
      </c>
      <c r="B657" s="91" t="s">
        <v>911</v>
      </c>
      <c r="C657" s="77">
        <v>1</v>
      </c>
      <c r="D657" s="77">
        <v>0</v>
      </c>
      <c r="E657" s="77">
        <v>0</v>
      </c>
      <c r="F657" s="60">
        <v>0</v>
      </c>
      <c r="G657" s="77">
        <v>0</v>
      </c>
      <c r="H657" s="77">
        <v>0</v>
      </c>
      <c r="I657" s="77">
        <v>0</v>
      </c>
      <c r="J657" s="77">
        <v>0</v>
      </c>
      <c r="K657" s="77">
        <v>0</v>
      </c>
      <c r="L657" s="72">
        <v>0</v>
      </c>
      <c r="M657" s="133">
        <v>0</v>
      </c>
      <c r="N657" s="133">
        <v>0</v>
      </c>
      <c r="O657" s="72">
        <v>1</v>
      </c>
      <c r="P657" s="133">
        <v>0</v>
      </c>
      <c r="Q657" s="133">
        <v>0</v>
      </c>
      <c r="R657" s="72">
        <v>0</v>
      </c>
      <c r="S657" s="133">
        <v>0</v>
      </c>
      <c r="T657" s="133">
        <v>0</v>
      </c>
      <c r="U657" s="72">
        <v>0</v>
      </c>
      <c r="V657" s="133">
        <v>0</v>
      </c>
      <c r="W657" s="133">
        <v>0</v>
      </c>
      <c r="X657" s="418">
        <v>0</v>
      </c>
      <c r="Y657" s="485"/>
      <c r="Z657" s="485"/>
      <c r="AA657" s="418">
        <v>0</v>
      </c>
      <c r="AB657" s="485"/>
      <c r="AC657" s="485"/>
      <c r="AD657" s="433">
        <v>0</v>
      </c>
      <c r="AE657" s="485"/>
      <c r="AF657" s="485"/>
      <c r="AG657" s="88"/>
      <c r="AH657" s="444">
        <v>0</v>
      </c>
    </row>
    <row r="658" spans="1:34" s="10" customFormat="1" ht="13.2" x14ac:dyDescent="0.25">
      <c r="A658" s="77">
        <v>14</v>
      </c>
      <c r="B658" s="91" t="s">
        <v>738</v>
      </c>
      <c r="C658" s="77">
        <v>1</v>
      </c>
      <c r="D658" s="77">
        <v>0</v>
      </c>
      <c r="E658" s="77">
        <v>0</v>
      </c>
      <c r="F658" s="60">
        <v>0</v>
      </c>
      <c r="G658" s="77">
        <v>0</v>
      </c>
      <c r="H658" s="77">
        <v>0</v>
      </c>
      <c r="I658" s="77">
        <v>0</v>
      </c>
      <c r="J658" s="77">
        <v>0</v>
      </c>
      <c r="K658" s="77">
        <v>0</v>
      </c>
      <c r="L658" s="72">
        <v>0</v>
      </c>
      <c r="M658" s="133">
        <v>0</v>
      </c>
      <c r="N658" s="133">
        <v>0</v>
      </c>
      <c r="O658" s="72">
        <v>0</v>
      </c>
      <c r="P658" s="133">
        <v>0</v>
      </c>
      <c r="Q658" s="133">
        <v>0</v>
      </c>
      <c r="R658" s="72">
        <v>1</v>
      </c>
      <c r="S658" s="133">
        <v>0</v>
      </c>
      <c r="T658" s="133">
        <v>0</v>
      </c>
      <c r="U658" s="72">
        <v>0</v>
      </c>
      <c r="V658" s="133">
        <v>0</v>
      </c>
      <c r="W658" s="133">
        <v>0</v>
      </c>
      <c r="X658" s="418">
        <v>0</v>
      </c>
      <c r="Y658" s="485"/>
      <c r="Z658" s="485"/>
      <c r="AA658" s="418">
        <v>0</v>
      </c>
      <c r="AB658" s="485"/>
      <c r="AC658" s="485"/>
      <c r="AD658" s="433">
        <v>0</v>
      </c>
      <c r="AE658" s="485"/>
      <c r="AF658" s="485"/>
      <c r="AG658" s="88"/>
      <c r="AH658" s="444">
        <v>0</v>
      </c>
    </row>
    <row r="659" spans="1:34" s="10" customFormat="1" ht="13.2" x14ac:dyDescent="0.25">
      <c r="A659" s="77">
        <v>15</v>
      </c>
      <c r="B659" s="91" t="s">
        <v>726</v>
      </c>
      <c r="C659" s="77">
        <v>14</v>
      </c>
      <c r="D659" s="77">
        <v>3</v>
      </c>
      <c r="E659" s="77">
        <v>0</v>
      </c>
      <c r="F659" s="60">
        <v>3</v>
      </c>
      <c r="G659" s="77">
        <v>0</v>
      </c>
      <c r="H659" s="77">
        <v>0</v>
      </c>
      <c r="I659" s="77">
        <v>3</v>
      </c>
      <c r="J659" s="77">
        <v>0</v>
      </c>
      <c r="K659" s="77">
        <v>0</v>
      </c>
      <c r="L659" s="72">
        <v>0.22</v>
      </c>
      <c r="M659" s="133">
        <v>0.66</v>
      </c>
      <c r="N659" s="133">
        <v>0.66</v>
      </c>
      <c r="O659" s="72">
        <v>0.68</v>
      </c>
      <c r="P659" s="133">
        <v>2.04</v>
      </c>
      <c r="Q659" s="133">
        <v>-0.96</v>
      </c>
      <c r="R659" s="72">
        <v>0</v>
      </c>
      <c r="S659" s="133">
        <v>0</v>
      </c>
      <c r="T659" s="133">
        <v>0</v>
      </c>
      <c r="U659" s="72">
        <v>0</v>
      </c>
      <c r="V659" s="133">
        <v>0</v>
      </c>
      <c r="W659" s="133">
        <v>0</v>
      </c>
      <c r="X659" s="418">
        <v>0</v>
      </c>
      <c r="Y659" s="485"/>
      <c r="Z659" s="485"/>
      <c r="AA659" s="418">
        <v>0</v>
      </c>
      <c r="AB659" s="485"/>
      <c r="AC659" s="485"/>
      <c r="AD659" s="433">
        <v>0</v>
      </c>
      <c r="AE659" s="485"/>
      <c r="AF659" s="485"/>
      <c r="AG659" s="88"/>
      <c r="AH659" s="444">
        <v>0</v>
      </c>
    </row>
    <row r="660" spans="1:34" s="10" customFormat="1" ht="13.2" x14ac:dyDescent="0.25">
      <c r="A660" s="77">
        <v>16</v>
      </c>
      <c r="B660" s="91" t="s">
        <v>766</v>
      </c>
      <c r="C660" s="77">
        <v>2</v>
      </c>
      <c r="D660" s="77">
        <v>0</v>
      </c>
      <c r="E660" s="77">
        <v>0</v>
      </c>
      <c r="F660" s="60">
        <v>0</v>
      </c>
      <c r="G660" s="77">
        <v>0</v>
      </c>
      <c r="H660" s="77">
        <v>0</v>
      </c>
      <c r="I660" s="77">
        <v>0</v>
      </c>
      <c r="J660" s="77">
        <v>0</v>
      </c>
      <c r="K660" s="77">
        <v>0</v>
      </c>
      <c r="L660" s="72">
        <v>0</v>
      </c>
      <c r="M660" s="133">
        <v>0</v>
      </c>
      <c r="N660" s="133">
        <v>0</v>
      </c>
      <c r="O660" s="72">
        <v>0.5</v>
      </c>
      <c r="P660" s="133">
        <v>0</v>
      </c>
      <c r="Q660" s="133">
        <v>0</v>
      </c>
      <c r="R660" s="72">
        <v>0.5</v>
      </c>
      <c r="S660" s="133">
        <v>0</v>
      </c>
      <c r="T660" s="133">
        <v>0</v>
      </c>
      <c r="U660" s="72">
        <v>0</v>
      </c>
      <c r="V660" s="133">
        <v>0</v>
      </c>
      <c r="W660" s="133">
        <v>0</v>
      </c>
      <c r="X660" s="418">
        <v>0</v>
      </c>
      <c r="Y660" s="485"/>
      <c r="Z660" s="485"/>
      <c r="AA660" s="418">
        <v>0</v>
      </c>
      <c r="AB660" s="485"/>
      <c r="AC660" s="485"/>
      <c r="AD660" s="433">
        <v>0</v>
      </c>
      <c r="AE660" s="485"/>
      <c r="AF660" s="485"/>
      <c r="AG660" s="88"/>
      <c r="AH660" s="444">
        <v>0</v>
      </c>
    </row>
    <row r="661" spans="1:34" s="10" customFormat="1" ht="13.2" x14ac:dyDescent="0.25">
      <c r="A661" s="77">
        <v>17</v>
      </c>
      <c r="B661" s="91" t="s">
        <v>725</v>
      </c>
      <c r="C661" s="77">
        <v>16</v>
      </c>
      <c r="D661" s="77">
        <v>15</v>
      </c>
      <c r="E661" s="77">
        <v>3</v>
      </c>
      <c r="F661" s="60">
        <v>12</v>
      </c>
      <c r="G661" s="77">
        <v>0</v>
      </c>
      <c r="H661" s="77">
        <v>0</v>
      </c>
      <c r="I661" s="77">
        <v>12</v>
      </c>
      <c r="J661" s="77">
        <v>0</v>
      </c>
      <c r="K661" s="77">
        <v>0</v>
      </c>
      <c r="L661" s="72">
        <v>0.32</v>
      </c>
      <c r="M661" s="133">
        <v>3.84</v>
      </c>
      <c r="N661" s="133">
        <v>3.84</v>
      </c>
      <c r="O661" s="72">
        <v>0.68</v>
      </c>
      <c r="P661" s="133">
        <v>8.16</v>
      </c>
      <c r="Q661" s="133">
        <v>-3.84</v>
      </c>
      <c r="R661" s="72">
        <v>0</v>
      </c>
      <c r="S661" s="133">
        <v>0</v>
      </c>
      <c r="T661" s="133">
        <v>0</v>
      </c>
      <c r="U661" s="72">
        <v>0</v>
      </c>
      <c r="V661" s="133">
        <v>0</v>
      </c>
      <c r="W661" s="133">
        <v>0</v>
      </c>
      <c r="X661" s="418">
        <v>4</v>
      </c>
      <c r="Y661" s="485">
        <v>2</v>
      </c>
      <c r="Z661" s="485">
        <v>2</v>
      </c>
      <c r="AA661" s="418">
        <v>0</v>
      </c>
      <c r="AB661" s="485"/>
      <c r="AC661" s="485"/>
      <c r="AD661" s="433">
        <v>0</v>
      </c>
      <c r="AE661" s="485"/>
      <c r="AF661" s="485"/>
      <c r="AG661" s="88"/>
      <c r="AH661" s="444">
        <v>4</v>
      </c>
    </row>
    <row r="662" spans="1:34" s="10" customFormat="1" ht="13.2" x14ac:dyDescent="0.25">
      <c r="A662" s="77">
        <v>18</v>
      </c>
      <c r="B662" s="91" t="s">
        <v>43</v>
      </c>
      <c r="C662" s="77">
        <v>3</v>
      </c>
      <c r="D662" s="77">
        <v>0</v>
      </c>
      <c r="E662" s="77">
        <v>0</v>
      </c>
      <c r="F662" s="60">
        <v>0</v>
      </c>
      <c r="G662" s="77">
        <v>0</v>
      </c>
      <c r="H662" s="77">
        <v>0</v>
      </c>
      <c r="I662" s="77">
        <v>0</v>
      </c>
      <c r="J662" s="77">
        <v>0</v>
      </c>
      <c r="K662" s="77">
        <v>0</v>
      </c>
      <c r="L662" s="72">
        <v>0</v>
      </c>
      <c r="M662" s="133">
        <v>0</v>
      </c>
      <c r="N662" s="133">
        <v>0</v>
      </c>
      <c r="O662" s="72">
        <v>0</v>
      </c>
      <c r="P662" s="133">
        <v>0</v>
      </c>
      <c r="Q662" s="133">
        <v>0</v>
      </c>
      <c r="R662" s="72">
        <v>1</v>
      </c>
      <c r="S662" s="133">
        <v>0</v>
      </c>
      <c r="T662" s="133">
        <v>0</v>
      </c>
      <c r="U662" s="72">
        <v>0</v>
      </c>
      <c r="V662" s="133">
        <v>0</v>
      </c>
      <c r="W662" s="133">
        <v>0</v>
      </c>
      <c r="X662" s="418">
        <v>0</v>
      </c>
      <c r="Y662" s="485"/>
      <c r="Z662" s="485"/>
      <c r="AA662" s="418">
        <v>0</v>
      </c>
      <c r="AB662" s="485"/>
      <c r="AC662" s="485"/>
      <c r="AD662" s="433">
        <v>0</v>
      </c>
      <c r="AE662" s="485"/>
      <c r="AF662" s="485"/>
      <c r="AG662" s="88"/>
      <c r="AH662" s="444">
        <v>0</v>
      </c>
    </row>
    <row r="663" spans="1:34" s="10" customFormat="1" ht="13.2" x14ac:dyDescent="0.25">
      <c r="A663" s="77">
        <v>19</v>
      </c>
      <c r="B663" s="91" t="s">
        <v>733</v>
      </c>
      <c r="C663" s="77">
        <v>2</v>
      </c>
      <c r="D663" s="77">
        <v>0</v>
      </c>
      <c r="E663" s="77">
        <v>0</v>
      </c>
      <c r="F663" s="60">
        <v>0</v>
      </c>
      <c r="G663" s="77">
        <v>0</v>
      </c>
      <c r="H663" s="77">
        <v>0</v>
      </c>
      <c r="I663" s="77">
        <v>0</v>
      </c>
      <c r="J663" s="77">
        <v>0</v>
      </c>
      <c r="K663" s="77">
        <v>0</v>
      </c>
      <c r="L663" s="72">
        <v>0</v>
      </c>
      <c r="M663" s="133">
        <v>0</v>
      </c>
      <c r="N663" s="133">
        <v>0</v>
      </c>
      <c r="O663" s="72">
        <v>0.5</v>
      </c>
      <c r="P663" s="133">
        <v>0</v>
      </c>
      <c r="Q663" s="133">
        <v>0</v>
      </c>
      <c r="R663" s="72">
        <v>0.5</v>
      </c>
      <c r="S663" s="133">
        <v>0</v>
      </c>
      <c r="T663" s="133">
        <v>0</v>
      </c>
      <c r="U663" s="72">
        <v>0</v>
      </c>
      <c r="V663" s="133">
        <v>0</v>
      </c>
      <c r="W663" s="133">
        <v>0</v>
      </c>
      <c r="X663" s="418">
        <v>0</v>
      </c>
      <c r="Y663" s="485"/>
      <c r="Z663" s="485"/>
      <c r="AA663" s="418">
        <v>0</v>
      </c>
      <c r="AB663" s="485"/>
      <c r="AC663" s="485"/>
      <c r="AD663" s="433">
        <v>0</v>
      </c>
      <c r="AE663" s="485"/>
      <c r="AF663" s="485"/>
      <c r="AG663" s="88"/>
      <c r="AH663" s="444">
        <v>0</v>
      </c>
    </row>
    <row r="664" spans="1:34" s="10" customFormat="1" ht="13.2" x14ac:dyDescent="0.25">
      <c r="A664" s="77">
        <v>20</v>
      </c>
      <c r="B664" s="91" t="s">
        <v>815</v>
      </c>
      <c r="C664" s="77">
        <v>1</v>
      </c>
      <c r="D664" s="77">
        <v>1</v>
      </c>
      <c r="E664" s="77">
        <v>0</v>
      </c>
      <c r="F664" s="60">
        <v>1</v>
      </c>
      <c r="G664" s="77">
        <v>0</v>
      </c>
      <c r="H664" s="77">
        <v>0</v>
      </c>
      <c r="I664" s="77">
        <v>0</v>
      </c>
      <c r="J664" s="77">
        <v>0</v>
      </c>
      <c r="K664" s="77">
        <v>1</v>
      </c>
      <c r="L664" s="72">
        <v>0</v>
      </c>
      <c r="M664" s="133">
        <v>0</v>
      </c>
      <c r="N664" s="133">
        <v>0</v>
      </c>
      <c r="O664" s="72">
        <v>0</v>
      </c>
      <c r="P664" s="133">
        <v>0</v>
      </c>
      <c r="Q664" s="133">
        <v>0</v>
      </c>
      <c r="R664" s="72">
        <v>0</v>
      </c>
      <c r="S664" s="133">
        <v>0</v>
      </c>
      <c r="T664" s="133">
        <v>0</v>
      </c>
      <c r="U664" s="72">
        <v>1</v>
      </c>
      <c r="V664" s="133">
        <v>1</v>
      </c>
      <c r="W664" s="133">
        <v>0</v>
      </c>
      <c r="X664" s="418">
        <v>0</v>
      </c>
      <c r="Y664" s="485"/>
      <c r="Z664" s="485"/>
      <c r="AA664" s="418">
        <v>0</v>
      </c>
      <c r="AB664" s="485"/>
      <c r="AC664" s="485"/>
      <c r="AD664" s="433">
        <v>0</v>
      </c>
      <c r="AE664" s="485"/>
      <c r="AF664" s="485"/>
      <c r="AG664" s="88"/>
      <c r="AH664" s="444">
        <v>0</v>
      </c>
    </row>
    <row r="665" spans="1:34" s="89" customFormat="1" ht="50.4" customHeight="1" x14ac:dyDescent="0.25">
      <c r="A665" s="296">
        <v>25</v>
      </c>
      <c r="B665" s="751" t="s">
        <v>992</v>
      </c>
      <c r="C665" s="751"/>
      <c r="D665" s="751"/>
      <c r="E665" s="751"/>
      <c r="F665" s="751"/>
      <c r="G665" s="751"/>
      <c r="H665" s="751"/>
      <c r="I665" s="751"/>
      <c r="J665" s="751"/>
      <c r="K665" s="751"/>
      <c r="L665" s="751"/>
      <c r="M665" s="751"/>
      <c r="N665" s="751"/>
      <c r="O665" s="751"/>
      <c r="P665" s="751"/>
      <c r="Q665" s="751"/>
      <c r="R665" s="751"/>
      <c r="S665" s="751"/>
      <c r="T665" s="751"/>
      <c r="U665" s="751"/>
      <c r="V665" s="751"/>
      <c r="W665" s="751"/>
      <c r="X665" s="751"/>
      <c r="Y665" s="751"/>
      <c r="Z665" s="751"/>
      <c r="AA665" s="751"/>
      <c r="AB665" s="751"/>
      <c r="AC665" s="751"/>
      <c r="AD665" s="751"/>
      <c r="AE665" s="751"/>
      <c r="AF665" s="751"/>
      <c r="AG665" s="751"/>
      <c r="AH665" s="444">
        <v>0</v>
      </c>
    </row>
    <row r="666" spans="1:34" s="10" customFormat="1" ht="13.2" x14ac:dyDescent="0.25">
      <c r="A666" s="157"/>
      <c r="B666" s="158" t="s">
        <v>707</v>
      </c>
      <c r="C666" s="157">
        <v>341</v>
      </c>
      <c r="D666" s="157">
        <v>268</v>
      </c>
      <c r="E666" s="157">
        <v>49</v>
      </c>
      <c r="F666" s="157">
        <v>219</v>
      </c>
      <c r="G666" s="157">
        <v>0</v>
      </c>
      <c r="H666" s="157">
        <v>0</v>
      </c>
      <c r="I666" s="157">
        <v>171</v>
      </c>
      <c r="J666" s="157">
        <v>48</v>
      </c>
      <c r="K666" s="157">
        <v>0</v>
      </c>
      <c r="L666" s="157">
        <v>0</v>
      </c>
      <c r="M666" s="157">
        <v>8</v>
      </c>
      <c r="N666" s="157">
        <v>8</v>
      </c>
      <c r="O666" s="157">
        <v>0</v>
      </c>
      <c r="P666" s="157">
        <v>192</v>
      </c>
      <c r="Q666" s="157">
        <v>21</v>
      </c>
      <c r="R666" s="157">
        <v>0</v>
      </c>
      <c r="S666" s="157">
        <v>66</v>
      </c>
      <c r="T666" s="157">
        <v>18</v>
      </c>
      <c r="U666" s="157">
        <v>0</v>
      </c>
      <c r="V666" s="157">
        <v>0</v>
      </c>
      <c r="W666" s="157">
        <v>0</v>
      </c>
      <c r="X666" s="157">
        <v>3</v>
      </c>
      <c r="Y666" s="157">
        <v>3</v>
      </c>
      <c r="Z666" s="157">
        <v>0</v>
      </c>
      <c r="AA666" s="157">
        <v>4</v>
      </c>
      <c r="AB666" s="157">
        <v>0</v>
      </c>
      <c r="AC666" s="157">
        <v>4</v>
      </c>
      <c r="AD666" s="157">
        <v>0</v>
      </c>
      <c r="AE666" s="157">
        <v>0</v>
      </c>
      <c r="AF666" s="157">
        <v>0</v>
      </c>
      <c r="AG666" s="159"/>
      <c r="AH666" s="444">
        <v>7</v>
      </c>
    </row>
    <row r="667" spans="1:34" s="10" customFormat="1" ht="13.2" x14ac:dyDescent="0.25">
      <c r="A667" s="6">
        <v>1</v>
      </c>
      <c r="B667" s="61" t="s">
        <v>367</v>
      </c>
      <c r="C667" s="6">
        <v>73</v>
      </c>
      <c r="D667" s="6">
        <v>64</v>
      </c>
      <c r="E667" s="6">
        <v>24</v>
      </c>
      <c r="F667" s="7">
        <v>40</v>
      </c>
      <c r="G667" s="75">
        <v>0</v>
      </c>
      <c r="H667" s="75">
        <v>0</v>
      </c>
      <c r="I667" s="75">
        <v>40</v>
      </c>
      <c r="J667" s="75">
        <v>0</v>
      </c>
      <c r="K667" s="75">
        <v>0</v>
      </c>
      <c r="L667" s="74"/>
      <c r="M667" s="75">
        <v>3</v>
      </c>
      <c r="N667" s="75">
        <v>3</v>
      </c>
      <c r="O667" s="74"/>
      <c r="P667" s="75">
        <v>30</v>
      </c>
      <c r="Q667" s="75">
        <v>-10</v>
      </c>
      <c r="R667" s="74"/>
      <c r="S667" s="75">
        <v>0</v>
      </c>
      <c r="T667" s="75">
        <v>0</v>
      </c>
      <c r="U667" s="75"/>
      <c r="V667" s="75">
        <v>0</v>
      </c>
      <c r="W667" s="75">
        <v>0</v>
      </c>
      <c r="X667" s="406">
        <v>1</v>
      </c>
      <c r="Y667" s="470">
        <v>1</v>
      </c>
      <c r="Z667" s="470"/>
      <c r="AA667" s="406">
        <v>0</v>
      </c>
      <c r="AB667" s="470"/>
      <c r="AC667" s="470"/>
      <c r="AD667" s="405"/>
      <c r="AE667" s="468"/>
      <c r="AF667" s="468"/>
      <c r="AG667" s="166"/>
      <c r="AH667" s="444">
        <v>1</v>
      </c>
    </row>
    <row r="668" spans="1:34" s="10" customFormat="1" ht="13.2" x14ac:dyDescent="0.25">
      <c r="A668" s="6">
        <v>2</v>
      </c>
      <c r="B668" s="61" t="s">
        <v>752</v>
      </c>
      <c r="C668" s="6">
        <v>2</v>
      </c>
      <c r="D668" s="6">
        <v>1</v>
      </c>
      <c r="E668" s="6">
        <v>0</v>
      </c>
      <c r="F668" s="7">
        <v>1</v>
      </c>
      <c r="G668" s="75">
        <v>0</v>
      </c>
      <c r="H668" s="75">
        <v>0</v>
      </c>
      <c r="I668" s="75">
        <v>1</v>
      </c>
      <c r="J668" s="75">
        <v>0</v>
      </c>
      <c r="K668" s="75">
        <v>0</v>
      </c>
      <c r="L668" s="75"/>
      <c r="M668" s="75">
        <v>0</v>
      </c>
      <c r="N668" s="75">
        <v>0</v>
      </c>
      <c r="O668" s="74"/>
      <c r="P668" s="75">
        <v>2</v>
      </c>
      <c r="Q668" s="75">
        <v>1</v>
      </c>
      <c r="R668" s="75"/>
      <c r="S668" s="75">
        <v>0</v>
      </c>
      <c r="T668" s="75">
        <v>0</v>
      </c>
      <c r="U668" s="75"/>
      <c r="V668" s="75">
        <v>0</v>
      </c>
      <c r="W668" s="75">
        <v>0</v>
      </c>
      <c r="X668" s="406">
        <v>0</v>
      </c>
      <c r="Y668" s="470"/>
      <c r="Z668" s="470"/>
      <c r="AA668" s="406">
        <v>0</v>
      </c>
      <c r="AB668" s="470"/>
      <c r="AC668" s="470"/>
      <c r="AD668" s="405"/>
      <c r="AE668" s="468"/>
      <c r="AF668" s="468"/>
      <c r="AG668" s="166"/>
      <c r="AH668" s="444">
        <v>0</v>
      </c>
    </row>
    <row r="669" spans="1:34" s="10" customFormat="1" ht="13.2" x14ac:dyDescent="0.25">
      <c r="A669" s="6">
        <v>3</v>
      </c>
      <c r="B669" s="61" t="s">
        <v>140</v>
      </c>
      <c r="C669" s="6">
        <v>21</v>
      </c>
      <c r="D669" s="6">
        <v>14</v>
      </c>
      <c r="E669" s="6">
        <v>3</v>
      </c>
      <c r="F669" s="7">
        <v>11</v>
      </c>
      <c r="G669" s="75">
        <v>0</v>
      </c>
      <c r="H669" s="75">
        <v>0</v>
      </c>
      <c r="I669" s="75">
        <v>2</v>
      </c>
      <c r="J669" s="75">
        <v>9</v>
      </c>
      <c r="K669" s="75">
        <v>0</v>
      </c>
      <c r="L669" s="7"/>
      <c r="M669" s="7">
        <v>1</v>
      </c>
      <c r="N669" s="75">
        <v>1</v>
      </c>
      <c r="O669" s="74"/>
      <c r="P669" s="7">
        <v>4</v>
      </c>
      <c r="Q669" s="75">
        <v>2</v>
      </c>
      <c r="R669" s="74"/>
      <c r="S669" s="7">
        <v>12</v>
      </c>
      <c r="T669" s="75">
        <v>3</v>
      </c>
      <c r="U669" s="75"/>
      <c r="V669" s="75">
        <v>0</v>
      </c>
      <c r="W669" s="75">
        <v>0</v>
      </c>
      <c r="X669" s="406">
        <v>0</v>
      </c>
      <c r="Y669" s="470"/>
      <c r="Z669" s="470"/>
      <c r="AA669" s="406">
        <v>2</v>
      </c>
      <c r="AB669" s="470"/>
      <c r="AC669" s="470">
        <v>2</v>
      </c>
      <c r="AD669" s="405"/>
      <c r="AE669" s="468"/>
      <c r="AF669" s="468"/>
      <c r="AG669" s="166"/>
      <c r="AH669" s="444">
        <v>2</v>
      </c>
    </row>
    <row r="670" spans="1:34" s="10" customFormat="1" ht="13.2" x14ac:dyDescent="0.25">
      <c r="A670" s="6">
        <v>4</v>
      </c>
      <c r="B670" s="61" t="s">
        <v>790</v>
      </c>
      <c r="C670" s="6">
        <v>17</v>
      </c>
      <c r="D670" s="6">
        <v>14</v>
      </c>
      <c r="E670" s="6">
        <v>1</v>
      </c>
      <c r="F670" s="7">
        <v>13</v>
      </c>
      <c r="G670" s="75">
        <v>0</v>
      </c>
      <c r="H670" s="75">
        <v>0</v>
      </c>
      <c r="I670" s="75">
        <v>4</v>
      </c>
      <c r="J670" s="75">
        <v>9</v>
      </c>
      <c r="K670" s="75">
        <v>0</v>
      </c>
      <c r="L670" s="7"/>
      <c r="M670" s="7">
        <v>0</v>
      </c>
      <c r="N670" s="75">
        <v>0</v>
      </c>
      <c r="O670" s="74"/>
      <c r="P670" s="7">
        <v>6</v>
      </c>
      <c r="Q670" s="75">
        <v>2</v>
      </c>
      <c r="R670" s="74"/>
      <c r="S670" s="7">
        <v>9</v>
      </c>
      <c r="T670" s="75">
        <v>0</v>
      </c>
      <c r="U670" s="75"/>
      <c r="V670" s="75">
        <v>0</v>
      </c>
      <c r="W670" s="75">
        <v>0</v>
      </c>
      <c r="X670" s="406">
        <v>0</v>
      </c>
      <c r="Y670" s="470"/>
      <c r="Z670" s="470"/>
      <c r="AA670" s="406">
        <v>0</v>
      </c>
      <c r="AB670" s="470"/>
      <c r="AC670" s="470"/>
      <c r="AD670" s="405"/>
      <c r="AE670" s="468"/>
      <c r="AF670" s="468"/>
      <c r="AG670" s="166"/>
      <c r="AH670" s="444">
        <v>0</v>
      </c>
    </row>
    <row r="671" spans="1:34" s="10" customFormat="1" ht="13.2" x14ac:dyDescent="0.25">
      <c r="A671" s="6">
        <v>5</v>
      </c>
      <c r="B671" s="61" t="s">
        <v>737</v>
      </c>
      <c r="C671" s="6">
        <v>25</v>
      </c>
      <c r="D671" s="6">
        <v>23</v>
      </c>
      <c r="E671" s="6">
        <v>2</v>
      </c>
      <c r="F671" s="7">
        <v>21</v>
      </c>
      <c r="G671" s="75">
        <v>0</v>
      </c>
      <c r="H671" s="75">
        <v>0</v>
      </c>
      <c r="I671" s="75">
        <v>14</v>
      </c>
      <c r="J671" s="75">
        <v>7</v>
      </c>
      <c r="K671" s="75">
        <v>0</v>
      </c>
      <c r="L671" s="7"/>
      <c r="M671" s="7">
        <v>1</v>
      </c>
      <c r="N671" s="75">
        <v>1</v>
      </c>
      <c r="O671" s="74"/>
      <c r="P671" s="7">
        <v>13</v>
      </c>
      <c r="Q671" s="75">
        <v>-1</v>
      </c>
      <c r="R671" s="74"/>
      <c r="S671" s="7">
        <v>7</v>
      </c>
      <c r="T671" s="75">
        <v>0</v>
      </c>
      <c r="U671" s="75"/>
      <c r="V671" s="75">
        <v>0</v>
      </c>
      <c r="W671" s="75">
        <v>0</v>
      </c>
      <c r="X671" s="406">
        <v>0</v>
      </c>
      <c r="Y671" s="470"/>
      <c r="Z671" s="470"/>
      <c r="AA671" s="406">
        <v>0</v>
      </c>
      <c r="AB671" s="470"/>
      <c r="AC671" s="470"/>
      <c r="AD671" s="405"/>
      <c r="AE671" s="468"/>
      <c r="AF671" s="468"/>
      <c r="AG671" s="166"/>
      <c r="AH671" s="444">
        <v>0</v>
      </c>
    </row>
    <row r="672" spans="1:34" s="10" customFormat="1" ht="13.2" x14ac:dyDescent="0.25">
      <c r="A672" s="78">
        <v>6</v>
      </c>
      <c r="B672" s="278" t="s">
        <v>824</v>
      </c>
      <c r="C672" s="78">
        <v>6</v>
      </c>
      <c r="D672" s="78">
        <v>6</v>
      </c>
      <c r="E672" s="78">
        <v>1</v>
      </c>
      <c r="F672" s="75">
        <v>5</v>
      </c>
      <c r="G672" s="75">
        <v>0</v>
      </c>
      <c r="H672" s="75">
        <v>0</v>
      </c>
      <c r="I672" s="75">
        <v>2</v>
      </c>
      <c r="J672" s="75">
        <v>3</v>
      </c>
      <c r="K672" s="75">
        <v>0</v>
      </c>
      <c r="L672" s="75"/>
      <c r="M672" s="75">
        <v>0</v>
      </c>
      <c r="N672" s="75">
        <v>0</v>
      </c>
      <c r="O672" s="74"/>
      <c r="P672" s="75">
        <v>2</v>
      </c>
      <c r="Q672" s="75">
        <v>0</v>
      </c>
      <c r="R672" s="74"/>
      <c r="S672" s="75">
        <v>3</v>
      </c>
      <c r="T672" s="75">
        <v>0</v>
      </c>
      <c r="U672" s="75"/>
      <c r="V672" s="75">
        <v>0</v>
      </c>
      <c r="W672" s="75">
        <v>0</v>
      </c>
      <c r="X672" s="406">
        <v>1</v>
      </c>
      <c r="Y672" s="470">
        <v>1</v>
      </c>
      <c r="Z672" s="470"/>
      <c r="AA672" s="406">
        <v>2</v>
      </c>
      <c r="AB672" s="470"/>
      <c r="AC672" s="470">
        <v>2</v>
      </c>
      <c r="AD672" s="405"/>
      <c r="AE672" s="468"/>
      <c r="AF672" s="468"/>
      <c r="AG672" s="169"/>
      <c r="AH672" s="444">
        <v>3</v>
      </c>
    </row>
    <row r="673" spans="1:34" s="10" customFormat="1" ht="13.2" x14ac:dyDescent="0.25">
      <c r="A673" s="6">
        <v>7</v>
      </c>
      <c r="B673" s="61" t="s">
        <v>727</v>
      </c>
      <c r="C673" s="6">
        <v>5</v>
      </c>
      <c r="D673" s="6">
        <v>3</v>
      </c>
      <c r="E673" s="6">
        <v>2</v>
      </c>
      <c r="F673" s="7">
        <v>1</v>
      </c>
      <c r="G673" s="75">
        <v>0</v>
      </c>
      <c r="H673" s="75">
        <v>0</v>
      </c>
      <c r="I673" s="75">
        <v>1</v>
      </c>
      <c r="J673" s="75">
        <v>0</v>
      </c>
      <c r="K673" s="75">
        <v>0</v>
      </c>
      <c r="L673" s="7"/>
      <c r="M673" s="7">
        <v>0</v>
      </c>
      <c r="N673" s="75">
        <v>0</v>
      </c>
      <c r="O673" s="74"/>
      <c r="P673" s="7">
        <v>2</v>
      </c>
      <c r="Q673" s="75">
        <v>1</v>
      </c>
      <c r="R673" s="74"/>
      <c r="S673" s="7">
        <v>0</v>
      </c>
      <c r="T673" s="75">
        <v>0</v>
      </c>
      <c r="U673" s="75"/>
      <c r="V673" s="75">
        <v>0</v>
      </c>
      <c r="W673" s="75">
        <v>0</v>
      </c>
      <c r="X673" s="406">
        <v>0</v>
      </c>
      <c r="Y673" s="470"/>
      <c r="Z673" s="470"/>
      <c r="AA673" s="406">
        <v>0</v>
      </c>
      <c r="AB673" s="470"/>
      <c r="AC673" s="470"/>
      <c r="AD673" s="405"/>
      <c r="AE673" s="468"/>
      <c r="AF673" s="468"/>
      <c r="AG673" s="166"/>
      <c r="AH673" s="444">
        <v>0</v>
      </c>
    </row>
    <row r="674" spans="1:34" s="10" customFormat="1" ht="13.2" x14ac:dyDescent="0.25">
      <c r="A674" s="6">
        <v>8</v>
      </c>
      <c r="B674" s="61" t="s">
        <v>151</v>
      </c>
      <c r="C674" s="6">
        <v>134</v>
      </c>
      <c r="D674" s="6">
        <v>118</v>
      </c>
      <c r="E674" s="6">
        <v>14</v>
      </c>
      <c r="F674" s="7">
        <v>104</v>
      </c>
      <c r="G674" s="75">
        <v>0</v>
      </c>
      <c r="H674" s="75">
        <v>0</v>
      </c>
      <c r="I674" s="75">
        <v>85</v>
      </c>
      <c r="J674" s="75">
        <v>19</v>
      </c>
      <c r="K674" s="75">
        <v>0</v>
      </c>
      <c r="L674" s="7"/>
      <c r="M674" s="7">
        <v>0</v>
      </c>
      <c r="N674" s="75">
        <v>0</v>
      </c>
      <c r="O674" s="7"/>
      <c r="P674" s="7">
        <v>91</v>
      </c>
      <c r="Q674" s="75">
        <v>6</v>
      </c>
      <c r="R674" s="75"/>
      <c r="S674" s="7">
        <v>26</v>
      </c>
      <c r="T674" s="75">
        <v>7</v>
      </c>
      <c r="U674" s="75"/>
      <c r="V674" s="75">
        <v>0</v>
      </c>
      <c r="W674" s="75">
        <v>0</v>
      </c>
      <c r="X674" s="406">
        <v>0</v>
      </c>
      <c r="Y674" s="470"/>
      <c r="Z674" s="470"/>
      <c r="AA674" s="406">
        <v>0</v>
      </c>
      <c r="AB674" s="470"/>
      <c r="AC674" s="470"/>
      <c r="AD674" s="405"/>
      <c r="AE674" s="468"/>
      <c r="AF674" s="468"/>
      <c r="AG674" s="166"/>
      <c r="AH674" s="444">
        <v>0</v>
      </c>
    </row>
    <row r="675" spans="1:34" s="10" customFormat="1" ht="13.2" x14ac:dyDescent="0.25">
      <c r="A675" s="6">
        <v>9</v>
      </c>
      <c r="B675" s="167" t="s">
        <v>912</v>
      </c>
      <c r="C675" s="162">
        <v>2</v>
      </c>
      <c r="D675" s="162">
        <v>0</v>
      </c>
      <c r="E675" s="162">
        <v>0</v>
      </c>
      <c r="F675" s="7">
        <v>0</v>
      </c>
      <c r="G675" s="75">
        <v>0</v>
      </c>
      <c r="H675" s="75">
        <v>0</v>
      </c>
      <c r="I675" s="75">
        <v>0</v>
      </c>
      <c r="J675" s="75">
        <v>0</v>
      </c>
      <c r="K675" s="75">
        <v>0</v>
      </c>
      <c r="L675" s="166"/>
      <c r="M675" s="162">
        <v>0</v>
      </c>
      <c r="N675" s="75">
        <v>0</v>
      </c>
      <c r="O675" s="162"/>
      <c r="P675" s="162">
        <v>1</v>
      </c>
      <c r="Q675" s="75">
        <v>1</v>
      </c>
      <c r="R675" s="162"/>
      <c r="S675" s="162">
        <v>1</v>
      </c>
      <c r="T675" s="75">
        <v>1</v>
      </c>
      <c r="U675" s="170"/>
      <c r="V675" s="170">
        <v>0</v>
      </c>
      <c r="W675" s="170">
        <v>0</v>
      </c>
      <c r="X675" s="406">
        <v>0</v>
      </c>
      <c r="Y675" s="468"/>
      <c r="Z675" s="468"/>
      <c r="AA675" s="406">
        <v>0</v>
      </c>
      <c r="AB675" s="468"/>
      <c r="AC675" s="468"/>
      <c r="AD675" s="405"/>
      <c r="AE675" s="468"/>
      <c r="AF675" s="468"/>
      <c r="AG675" s="166"/>
      <c r="AH675" s="444">
        <v>0</v>
      </c>
    </row>
    <row r="676" spans="1:34" s="10" customFormat="1" ht="13.2" x14ac:dyDescent="0.25">
      <c r="A676" s="6">
        <v>10</v>
      </c>
      <c r="B676" s="167" t="s">
        <v>754</v>
      </c>
      <c r="C676" s="162">
        <v>1</v>
      </c>
      <c r="D676" s="162">
        <v>0</v>
      </c>
      <c r="E676" s="162">
        <v>0</v>
      </c>
      <c r="F676" s="7">
        <v>0</v>
      </c>
      <c r="G676" s="75">
        <v>0</v>
      </c>
      <c r="H676" s="75">
        <v>0</v>
      </c>
      <c r="I676" s="75">
        <v>0</v>
      </c>
      <c r="J676" s="75">
        <v>0</v>
      </c>
      <c r="K676" s="75">
        <v>0</v>
      </c>
      <c r="L676" s="166"/>
      <c r="M676" s="162">
        <v>0</v>
      </c>
      <c r="N676" s="75">
        <v>0</v>
      </c>
      <c r="O676" s="162"/>
      <c r="P676" s="162">
        <v>0</v>
      </c>
      <c r="Q676" s="75">
        <v>0</v>
      </c>
      <c r="R676" s="162"/>
      <c r="S676" s="162">
        <v>1</v>
      </c>
      <c r="T676" s="75">
        <v>1</v>
      </c>
      <c r="U676" s="170"/>
      <c r="V676" s="170">
        <v>0</v>
      </c>
      <c r="W676" s="170">
        <v>0</v>
      </c>
      <c r="X676" s="406">
        <v>0</v>
      </c>
      <c r="Y676" s="468"/>
      <c r="Z676" s="468"/>
      <c r="AA676" s="406">
        <v>0</v>
      </c>
      <c r="AB676" s="468"/>
      <c r="AC676" s="468"/>
      <c r="AD676" s="405"/>
      <c r="AE676" s="468"/>
      <c r="AF676" s="468"/>
      <c r="AG676" s="166"/>
      <c r="AH676" s="444">
        <v>0</v>
      </c>
    </row>
    <row r="677" spans="1:34" s="10" customFormat="1" ht="13.2" x14ac:dyDescent="0.25">
      <c r="A677" s="6">
        <v>11</v>
      </c>
      <c r="B677" s="167" t="s">
        <v>803</v>
      </c>
      <c r="C677" s="162">
        <v>1</v>
      </c>
      <c r="D677" s="162">
        <v>1</v>
      </c>
      <c r="E677" s="162">
        <v>0</v>
      </c>
      <c r="F677" s="7">
        <v>1</v>
      </c>
      <c r="G677" s="75">
        <v>0</v>
      </c>
      <c r="H677" s="75">
        <v>0</v>
      </c>
      <c r="I677" s="75">
        <v>0</v>
      </c>
      <c r="J677" s="75">
        <v>1</v>
      </c>
      <c r="K677" s="75">
        <v>0</v>
      </c>
      <c r="L677" s="166"/>
      <c r="M677" s="162">
        <v>0</v>
      </c>
      <c r="N677" s="75">
        <v>0</v>
      </c>
      <c r="O677" s="162"/>
      <c r="P677" s="162">
        <v>0</v>
      </c>
      <c r="Q677" s="75">
        <v>0</v>
      </c>
      <c r="R677" s="162"/>
      <c r="S677" s="162">
        <v>1</v>
      </c>
      <c r="T677" s="75">
        <v>0</v>
      </c>
      <c r="U677" s="170"/>
      <c r="V677" s="170">
        <v>0</v>
      </c>
      <c r="W677" s="170">
        <v>0</v>
      </c>
      <c r="X677" s="406">
        <v>0</v>
      </c>
      <c r="Y677" s="468"/>
      <c r="Z677" s="468"/>
      <c r="AA677" s="406">
        <v>0</v>
      </c>
      <c r="AB677" s="468"/>
      <c r="AC677" s="468"/>
      <c r="AD677" s="405"/>
      <c r="AE677" s="468"/>
      <c r="AF677" s="468"/>
      <c r="AG677" s="166"/>
      <c r="AH677" s="444">
        <v>0</v>
      </c>
    </row>
    <row r="678" spans="1:34" s="10" customFormat="1" ht="13.2" x14ac:dyDescent="0.25">
      <c r="A678" s="6">
        <v>1</v>
      </c>
      <c r="B678" s="167" t="s">
        <v>725</v>
      </c>
      <c r="C678" s="162">
        <v>26</v>
      </c>
      <c r="D678" s="162">
        <v>18</v>
      </c>
      <c r="E678" s="162">
        <v>2</v>
      </c>
      <c r="F678" s="7">
        <v>16</v>
      </c>
      <c r="G678" s="75">
        <v>0</v>
      </c>
      <c r="H678" s="75">
        <v>0</v>
      </c>
      <c r="I678" s="75">
        <v>16</v>
      </c>
      <c r="J678" s="75">
        <v>0</v>
      </c>
      <c r="K678" s="75">
        <v>0</v>
      </c>
      <c r="L678" s="166"/>
      <c r="M678" s="162">
        <v>1</v>
      </c>
      <c r="N678" s="75">
        <v>1</v>
      </c>
      <c r="O678" s="162"/>
      <c r="P678" s="162">
        <v>21</v>
      </c>
      <c r="Q678" s="75">
        <v>5</v>
      </c>
      <c r="R678" s="162"/>
      <c r="S678" s="162">
        <v>1</v>
      </c>
      <c r="T678" s="75">
        <v>1</v>
      </c>
      <c r="U678" s="170"/>
      <c r="V678" s="170">
        <v>0</v>
      </c>
      <c r="W678" s="170">
        <v>0</v>
      </c>
      <c r="X678" s="406">
        <v>1</v>
      </c>
      <c r="Y678" s="468">
        <v>1</v>
      </c>
      <c r="Z678" s="468"/>
      <c r="AA678" s="406">
        <v>0</v>
      </c>
      <c r="AB678" s="468"/>
      <c r="AC678" s="468"/>
      <c r="AD678" s="405"/>
      <c r="AE678" s="468"/>
      <c r="AF678" s="468"/>
      <c r="AG678" s="166"/>
      <c r="AH678" s="444">
        <v>1</v>
      </c>
    </row>
    <row r="679" spans="1:34" s="10" customFormat="1" ht="13.2" x14ac:dyDescent="0.25">
      <c r="A679" s="6">
        <v>13</v>
      </c>
      <c r="B679" s="167" t="s">
        <v>726</v>
      </c>
      <c r="C679" s="162">
        <v>12</v>
      </c>
      <c r="D679" s="162">
        <v>3</v>
      </c>
      <c r="E679" s="162">
        <v>0</v>
      </c>
      <c r="F679" s="7">
        <v>3</v>
      </c>
      <c r="G679" s="75">
        <v>0</v>
      </c>
      <c r="H679" s="75">
        <v>0</v>
      </c>
      <c r="I679" s="75">
        <v>3</v>
      </c>
      <c r="J679" s="75">
        <v>0</v>
      </c>
      <c r="K679" s="75">
        <v>0</v>
      </c>
      <c r="L679" s="166"/>
      <c r="M679" s="162">
        <v>2</v>
      </c>
      <c r="N679" s="75">
        <v>2</v>
      </c>
      <c r="O679" s="162"/>
      <c r="P679" s="162">
        <v>9</v>
      </c>
      <c r="Q679" s="75">
        <v>6</v>
      </c>
      <c r="R679" s="162"/>
      <c r="S679" s="162">
        <v>0</v>
      </c>
      <c r="T679" s="75">
        <v>0</v>
      </c>
      <c r="U679" s="170"/>
      <c r="V679" s="170">
        <v>0</v>
      </c>
      <c r="W679" s="170">
        <v>0</v>
      </c>
      <c r="X679" s="406">
        <v>0</v>
      </c>
      <c r="Y679" s="468"/>
      <c r="Z679" s="468"/>
      <c r="AA679" s="406">
        <v>0</v>
      </c>
      <c r="AB679" s="468"/>
      <c r="AC679" s="468"/>
      <c r="AD679" s="405"/>
      <c r="AE679" s="468"/>
      <c r="AF679" s="468"/>
      <c r="AG679" s="166"/>
      <c r="AH679" s="444">
        <v>0</v>
      </c>
    </row>
    <row r="680" spans="1:34" s="10" customFormat="1" ht="13.2" x14ac:dyDescent="0.25">
      <c r="A680" s="6">
        <v>14</v>
      </c>
      <c r="B680" s="167" t="s">
        <v>766</v>
      </c>
      <c r="C680" s="162">
        <v>2</v>
      </c>
      <c r="D680" s="162">
        <v>0</v>
      </c>
      <c r="E680" s="162">
        <v>0</v>
      </c>
      <c r="F680" s="7">
        <v>0</v>
      </c>
      <c r="G680" s="75">
        <v>0</v>
      </c>
      <c r="H680" s="75">
        <v>0</v>
      </c>
      <c r="I680" s="75">
        <v>0</v>
      </c>
      <c r="J680" s="75">
        <v>0</v>
      </c>
      <c r="K680" s="75">
        <v>0</v>
      </c>
      <c r="L680" s="166"/>
      <c r="M680" s="162">
        <v>0</v>
      </c>
      <c r="N680" s="75">
        <v>0</v>
      </c>
      <c r="O680" s="162"/>
      <c r="P680" s="162">
        <v>2</v>
      </c>
      <c r="Q680" s="75">
        <v>2</v>
      </c>
      <c r="R680" s="162"/>
      <c r="S680" s="162">
        <v>0</v>
      </c>
      <c r="T680" s="75">
        <v>0</v>
      </c>
      <c r="U680" s="170"/>
      <c r="V680" s="170">
        <v>0</v>
      </c>
      <c r="W680" s="170">
        <v>0</v>
      </c>
      <c r="X680" s="406">
        <v>0</v>
      </c>
      <c r="Y680" s="468"/>
      <c r="Z680" s="468"/>
      <c r="AA680" s="406">
        <v>0</v>
      </c>
      <c r="AB680" s="468"/>
      <c r="AC680" s="468"/>
      <c r="AD680" s="405"/>
      <c r="AE680" s="468"/>
      <c r="AF680" s="468"/>
      <c r="AG680" s="166"/>
      <c r="AH680" s="444">
        <v>0</v>
      </c>
    </row>
    <row r="681" spans="1:34" s="10" customFormat="1" ht="13.2" x14ac:dyDescent="0.25">
      <c r="A681" s="6">
        <v>15</v>
      </c>
      <c r="B681" s="167" t="s">
        <v>733</v>
      </c>
      <c r="C681" s="162">
        <v>3</v>
      </c>
      <c r="D681" s="162">
        <v>0</v>
      </c>
      <c r="E681" s="162">
        <v>0</v>
      </c>
      <c r="F681" s="7">
        <v>0</v>
      </c>
      <c r="G681" s="75">
        <v>0</v>
      </c>
      <c r="H681" s="75">
        <v>0</v>
      </c>
      <c r="I681" s="75">
        <v>0</v>
      </c>
      <c r="J681" s="75">
        <v>0</v>
      </c>
      <c r="K681" s="75">
        <v>0</v>
      </c>
      <c r="L681" s="166"/>
      <c r="M681" s="162">
        <v>0</v>
      </c>
      <c r="N681" s="75">
        <v>0</v>
      </c>
      <c r="O681" s="162"/>
      <c r="P681" s="162">
        <v>2</v>
      </c>
      <c r="Q681" s="75">
        <v>2</v>
      </c>
      <c r="R681" s="162"/>
      <c r="S681" s="162">
        <v>1</v>
      </c>
      <c r="T681" s="75">
        <v>1</v>
      </c>
      <c r="U681" s="170"/>
      <c r="V681" s="170">
        <v>0</v>
      </c>
      <c r="W681" s="170">
        <v>0</v>
      </c>
      <c r="X681" s="406">
        <v>0</v>
      </c>
      <c r="Y681" s="468"/>
      <c r="Z681" s="468"/>
      <c r="AA681" s="406">
        <v>0</v>
      </c>
      <c r="AB681" s="468"/>
      <c r="AC681" s="468"/>
      <c r="AD681" s="405"/>
      <c r="AE681" s="468"/>
      <c r="AF681" s="468"/>
      <c r="AG681" s="166"/>
      <c r="AH681" s="444">
        <v>0</v>
      </c>
    </row>
    <row r="682" spans="1:34" s="10" customFormat="1" ht="13.2" x14ac:dyDescent="0.25">
      <c r="A682" s="6">
        <v>16</v>
      </c>
      <c r="B682" s="167" t="s">
        <v>739</v>
      </c>
      <c r="C682" s="162">
        <v>7</v>
      </c>
      <c r="D682" s="162">
        <v>1</v>
      </c>
      <c r="E682" s="162">
        <v>0</v>
      </c>
      <c r="F682" s="7">
        <v>1</v>
      </c>
      <c r="G682" s="75">
        <v>0</v>
      </c>
      <c r="H682" s="75">
        <v>0</v>
      </c>
      <c r="I682" s="75">
        <v>1</v>
      </c>
      <c r="J682" s="75">
        <v>0</v>
      </c>
      <c r="K682" s="75">
        <v>0</v>
      </c>
      <c r="L682" s="166"/>
      <c r="M682" s="162">
        <v>0</v>
      </c>
      <c r="N682" s="75">
        <v>0</v>
      </c>
      <c r="O682" s="162"/>
      <c r="P682" s="162">
        <v>3</v>
      </c>
      <c r="Q682" s="75">
        <v>2</v>
      </c>
      <c r="R682" s="162"/>
      <c r="S682" s="162">
        <v>4</v>
      </c>
      <c r="T682" s="75">
        <v>4</v>
      </c>
      <c r="U682" s="170"/>
      <c r="V682" s="170">
        <v>0</v>
      </c>
      <c r="W682" s="170">
        <v>0</v>
      </c>
      <c r="X682" s="406">
        <v>0</v>
      </c>
      <c r="Y682" s="468"/>
      <c r="Z682" s="468"/>
      <c r="AA682" s="406">
        <v>0</v>
      </c>
      <c r="AB682" s="468"/>
      <c r="AC682" s="468"/>
      <c r="AD682" s="405"/>
      <c r="AE682" s="468"/>
      <c r="AF682" s="468"/>
      <c r="AG682" s="166"/>
      <c r="AH682" s="444">
        <v>0</v>
      </c>
    </row>
    <row r="683" spans="1:34" s="10" customFormat="1" ht="13.2" x14ac:dyDescent="0.25">
      <c r="A683" s="6">
        <v>17</v>
      </c>
      <c r="B683" s="167" t="s">
        <v>728</v>
      </c>
      <c r="C683" s="162">
        <v>4</v>
      </c>
      <c r="D683" s="162">
        <v>2</v>
      </c>
      <c r="E683" s="162">
        <v>0</v>
      </c>
      <c r="F683" s="7">
        <v>2</v>
      </c>
      <c r="G683" s="75">
        <v>0</v>
      </c>
      <c r="H683" s="75">
        <v>0</v>
      </c>
      <c r="I683" s="75">
        <v>2</v>
      </c>
      <c r="J683" s="75">
        <v>0</v>
      </c>
      <c r="K683" s="75">
        <v>0</v>
      </c>
      <c r="L683" s="166"/>
      <c r="M683" s="162">
        <v>0</v>
      </c>
      <c r="N683" s="75">
        <v>0</v>
      </c>
      <c r="O683" s="162"/>
      <c r="P683" s="162">
        <v>4</v>
      </c>
      <c r="Q683" s="75">
        <v>2</v>
      </c>
      <c r="R683" s="162"/>
      <c r="S683" s="162">
        <v>0</v>
      </c>
      <c r="T683" s="75">
        <v>0</v>
      </c>
      <c r="U683" s="170"/>
      <c r="V683" s="170">
        <v>0</v>
      </c>
      <c r="W683" s="170">
        <v>0</v>
      </c>
      <c r="X683" s="406">
        <v>0</v>
      </c>
      <c r="Y683" s="468"/>
      <c r="Z683" s="468"/>
      <c r="AA683" s="406">
        <v>0</v>
      </c>
      <c r="AB683" s="468"/>
      <c r="AC683" s="468"/>
      <c r="AD683" s="405"/>
      <c r="AE683" s="468"/>
      <c r="AF683" s="468"/>
      <c r="AG683" s="166"/>
      <c r="AH683" s="444">
        <v>0</v>
      </c>
    </row>
    <row r="684" spans="1:34" s="138" customFormat="1" ht="54.6" customHeight="1" x14ac:dyDescent="0.25">
      <c r="A684" s="296">
        <v>26</v>
      </c>
      <c r="B684" s="760" t="s">
        <v>993</v>
      </c>
      <c r="C684" s="760"/>
      <c r="D684" s="760"/>
      <c r="E684" s="760"/>
      <c r="F684" s="760"/>
      <c r="G684" s="760"/>
      <c r="H684" s="760"/>
      <c r="I684" s="760"/>
      <c r="J684" s="760"/>
      <c r="K684" s="760"/>
      <c r="L684" s="760"/>
      <c r="M684" s="760"/>
      <c r="N684" s="760"/>
      <c r="O684" s="760"/>
      <c r="P684" s="760"/>
      <c r="Q684" s="760"/>
      <c r="R684" s="760"/>
      <c r="S684" s="760"/>
      <c r="T684" s="760"/>
      <c r="U684" s="760"/>
      <c r="V684" s="760"/>
      <c r="W684" s="760"/>
      <c r="X684" s="760"/>
      <c r="Y684" s="760"/>
      <c r="Z684" s="760"/>
      <c r="AA684" s="760"/>
      <c r="AB684" s="760"/>
      <c r="AC684" s="760"/>
      <c r="AD684" s="760"/>
      <c r="AE684" s="760"/>
      <c r="AF684" s="760"/>
      <c r="AG684" s="760"/>
      <c r="AH684" s="444">
        <v>0</v>
      </c>
    </row>
    <row r="685" spans="1:34" s="10" customFormat="1" ht="13.2" x14ac:dyDescent="0.25">
      <c r="A685" s="70"/>
      <c r="B685" s="105" t="s">
        <v>707</v>
      </c>
      <c r="C685" s="285">
        <v>185</v>
      </c>
      <c r="D685" s="285">
        <v>152</v>
      </c>
      <c r="E685" s="285">
        <v>40</v>
      </c>
      <c r="F685" s="285">
        <v>112</v>
      </c>
      <c r="G685" s="285">
        <v>0</v>
      </c>
      <c r="H685" s="285">
        <v>0</v>
      </c>
      <c r="I685" s="285">
        <v>72</v>
      </c>
      <c r="J685" s="285">
        <v>40</v>
      </c>
      <c r="K685" s="285">
        <v>0</v>
      </c>
      <c r="L685" s="285">
        <v>0.2</v>
      </c>
      <c r="M685" s="285">
        <v>1.5000000000000002</v>
      </c>
      <c r="N685" s="285">
        <v>1.5000000000000002</v>
      </c>
      <c r="O685" s="285">
        <v>10.58</v>
      </c>
      <c r="P685" s="285">
        <v>82.01</v>
      </c>
      <c r="Q685" s="285">
        <v>10.010000000000003</v>
      </c>
      <c r="R685" s="285">
        <v>6.58</v>
      </c>
      <c r="S685" s="285">
        <v>32.269999999999996</v>
      </c>
      <c r="T685" s="285">
        <v>-7.7299999999999986</v>
      </c>
      <c r="U685" s="285">
        <v>0</v>
      </c>
      <c r="V685" s="285">
        <v>0</v>
      </c>
      <c r="W685" s="285">
        <v>0</v>
      </c>
      <c r="X685" s="285">
        <v>3</v>
      </c>
      <c r="Y685" s="285">
        <v>3</v>
      </c>
      <c r="Z685" s="285">
        <v>0</v>
      </c>
      <c r="AA685" s="285">
        <v>9</v>
      </c>
      <c r="AB685" s="285">
        <v>0</v>
      </c>
      <c r="AC685" s="285">
        <v>9</v>
      </c>
      <c r="AD685" s="285">
        <v>0</v>
      </c>
      <c r="AE685" s="285">
        <v>0</v>
      </c>
      <c r="AF685" s="285">
        <v>0</v>
      </c>
      <c r="AG685" s="69"/>
      <c r="AH685" s="444">
        <v>12</v>
      </c>
    </row>
    <row r="686" spans="1:34" s="10" customFormat="1" ht="13.2" x14ac:dyDescent="0.25">
      <c r="A686" s="70">
        <v>1</v>
      </c>
      <c r="B686" s="71" t="s">
        <v>367</v>
      </c>
      <c r="C686" s="70">
        <v>40</v>
      </c>
      <c r="D686" s="70">
        <v>32</v>
      </c>
      <c r="E686" s="70">
        <v>16</v>
      </c>
      <c r="F686" s="59">
        <v>14</v>
      </c>
      <c r="G686" s="60"/>
      <c r="H686" s="60"/>
      <c r="I686" s="60">
        <v>14</v>
      </c>
      <c r="J686" s="60"/>
      <c r="K686" s="60"/>
      <c r="L686" s="72">
        <v>0.1</v>
      </c>
      <c r="M686" s="133">
        <v>1.4000000000000001</v>
      </c>
      <c r="N686" s="133">
        <v>1.4000000000000001</v>
      </c>
      <c r="O686" s="72">
        <v>0.98</v>
      </c>
      <c r="P686" s="133">
        <v>13.719999999999999</v>
      </c>
      <c r="Q686" s="133">
        <v>-0.28000000000000114</v>
      </c>
      <c r="R686" s="72">
        <v>0</v>
      </c>
      <c r="S686" s="133">
        <v>0</v>
      </c>
      <c r="T686" s="133">
        <v>0</v>
      </c>
      <c r="U686" s="60"/>
      <c r="V686" s="60"/>
      <c r="W686" s="60"/>
      <c r="X686" s="393">
        <v>0</v>
      </c>
      <c r="Y686" s="452"/>
      <c r="Z686" s="483"/>
      <c r="AA686" s="393">
        <v>0</v>
      </c>
      <c r="AB686" s="483"/>
      <c r="AC686" s="452"/>
      <c r="AD686" s="398">
        <v>0</v>
      </c>
      <c r="AE686" s="483"/>
      <c r="AF686" s="483"/>
      <c r="AG686" s="73"/>
      <c r="AH686" s="444">
        <v>0</v>
      </c>
    </row>
    <row r="687" spans="1:34" s="10" customFormat="1" ht="13.2" x14ac:dyDescent="0.25">
      <c r="A687" s="70">
        <v>2</v>
      </c>
      <c r="B687" s="71" t="s">
        <v>752</v>
      </c>
      <c r="C687" s="70">
        <v>3</v>
      </c>
      <c r="D687" s="70">
        <v>3</v>
      </c>
      <c r="E687" s="70">
        <v>2</v>
      </c>
      <c r="F687" s="59">
        <v>2</v>
      </c>
      <c r="G687" s="60"/>
      <c r="H687" s="60"/>
      <c r="I687" s="60">
        <v>2</v>
      </c>
      <c r="J687" s="60"/>
      <c r="K687" s="60"/>
      <c r="L687" s="72">
        <v>0</v>
      </c>
      <c r="M687" s="133">
        <v>0</v>
      </c>
      <c r="N687" s="133">
        <v>0</v>
      </c>
      <c r="O687" s="72">
        <v>0.98</v>
      </c>
      <c r="P687" s="133">
        <v>1.96</v>
      </c>
      <c r="Q687" s="133">
        <v>-4.0000000000000036E-2</v>
      </c>
      <c r="R687" s="72">
        <v>0</v>
      </c>
      <c r="S687" s="133">
        <v>0</v>
      </c>
      <c r="T687" s="133">
        <v>0</v>
      </c>
      <c r="U687" s="60"/>
      <c r="V687" s="60"/>
      <c r="W687" s="60"/>
      <c r="X687" s="393">
        <v>0</v>
      </c>
      <c r="Y687" s="452"/>
      <c r="Z687" s="483"/>
      <c r="AA687" s="393">
        <v>0</v>
      </c>
      <c r="AB687" s="483"/>
      <c r="AC687" s="452"/>
      <c r="AD687" s="398">
        <v>0</v>
      </c>
      <c r="AE687" s="451"/>
      <c r="AF687" s="451"/>
      <c r="AG687" s="73"/>
      <c r="AH687" s="444">
        <v>0</v>
      </c>
    </row>
    <row r="688" spans="1:34" s="10" customFormat="1" ht="13.2" x14ac:dyDescent="0.25">
      <c r="A688" s="70">
        <v>3</v>
      </c>
      <c r="B688" s="71" t="s">
        <v>140</v>
      </c>
      <c r="C688" s="70">
        <v>13</v>
      </c>
      <c r="D688" s="70">
        <v>11</v>
      </c>
      <c r="E688" s="70">
        <v>2</v>
      </c>
      <c r="F688" s="59">
        <v>9</v>
      </c>
      <c r="G688" s="59"/>
      <c r="H688" s="59"/>
      <c r="I688" s="59">
        <v>2</v>
      </c>
      <c r="J688" s="59">
        <v>7</v>
      </c>
      <c r="K688" s="59"/>
      <c r="L688" s="72">
        <v>0</v>
      </c>
      <c r="M688" s="133">
        <v>0</v>
      </c>
      <c r="N688" s="133">
        <v>0</v>
      </c>
      <c r="O688" s="72">
        <v>0.45</v>
      </c>
      <c r="P688" s="133">
        <v>4.05</v>
      </c>
      <c r="Q688" s="133">
        <v>2.0499999999999998</v>
      </c>
      <c r="R688" s="72">
        <v>0.55000000000000004</v>
      </c>
      <c r="S688" s="133">
        <v>4.95</v>
      </c>
      <c r="T688" s="133">
        <v>-2.0499999999999998</v>
      </c>
      <c r="U688" s="60"/>
      <c r="V688" s="60"/>
      <c r="W688" s="60"/>
      <c r="X688" s="393">
        <v>0</v>
      </c>
      <c r="Y688" s="452"/>
      <c r="Z688" s="483"/>
      <c r="AA688" s="393">
        <v>0</v>
      </c>
      <c r="AB688" s="483"/>
      <c r="AC688" s="452"/>
      <c r="AD688" s="398">
        <v>0</v>
      </c>
      <c r="AE688" s="483"/>
      <c r="AF688" s="483"/>
      <c r="AG688" s="73"/>
      <c r="AH688" s="444">
        <v>0</v>
      </c>
    </row>
    <row r="689" spans="1:34" s="10" customFormat="1" ht="13.2" x14ac:dyDescent="0.25">
      <c r="A689" s="70">
        <v>4</v>
      </c>
      <c r="B689" s="71" t="s">
        <v>151</v>
      </c>
      <c r="C689" s="70">
        <v>64</v>
      </c>
      <c r="D689" s="70">
        <v>53</v>
      </c>
      <c r="E689" s="70">
        <v>11</v>
      </c>
      <c r="F689" s="59">
        <v>44</v>
      </c>
      <c r="G689" s="59"/>
      <c r="H689" s="59"/>
      <c r="I689" s="59">
        <v>28</v>
      </c>
      <c r="J689" s="59">
        <v>16</v>
      </c>
      <c r="K689" s="59"/>
      <c r="L689" s="72">
        <v>0</v>
      </c>
      <c r="M689" s="133">
        <v>0</v>
      </c>
      <c r="N689" s="133">
        <v>0</v>
      </c>
      <c r="O689" s="72">
        <v>0.77</v>
      </c>
      <c r="P689" s="133">
        <v>33.880000000000003</v>
      </c>
      <c r="Q689" s="133">
        <v>5.8800000000000026</v>
      </c>
      <c r="R689" s="72">
        <v>0.23</v>
      </c>
      <c r="S689" s="133">
        <v>10.120000000000001</v>
      </c>
      <c r="T689" s="133">
        <v>-5.879999999999999</v>
      </c>
      <c r="U689" s="60"/>
      <c r="V689" s="60"/>
      <c r="W689" s="60"/>
      <c r="X689" s="393">
        <v>1</v>
      </c>
      <c r="Y689" s="452">
        <v>1</v>
      </c>
      <c r="Z689" s="483"/>
      <c r="AA689" s="393">
        <v>6</v>
      </c>
      <c r="AB689" s="483"/>
      <c r="AC689" s="452">
        <v>6</v>
      </c>
      <c r="AD689" s="398">
        <v>0</v>
      </c>
      <c r="AE689" s="451"/>
      <c r="AF689" s="451"/>
      <c r="AG689" s="73"/>
      <c r="AH689" s="444">
        <v>7</v>
      </c>
    </row>
    <row r="690" spans="1:34" s="10" customFormat="1" ht="13.2" x14ac:dyDescent="0.25">
      <c r="A690" s="70">
        <v>5</v>
      </c>
      <c r="B690" s="100" t="s">
        <v>790</v>
      </c>
      <c r="C690" s="117">
        <v>8</v>
      </c>
      <c r="D690" s="117">
        <v>7</v>
      </c>
      <c r="E690" s="117">
        <v>1</v>
      </c>
      <c r="F690" s="59">
        <v>6</v>
      </c>
      <c r="G690" s="73"/>
      <c r="H690" s="73"/>
      <c r="I690" s="117">
        <v>1</v>
      </c>
      <c r="J690" s="117">
        <v>5</v>
      </c>
      <c r="K690" s="73"/>
      <c r="L690" s="72">
        <v>0</v>
      </c>
      <c r="M690" s="133">
        <v>0</v>
      </c>
      <c r="N690" s="133">
        <v>0</v>
      </c>
      <c r="O690" s="72">
        <v>0.2</v>
      </c>
      <c r="P690" s="133">
        <v>1.2000000000000002</v>
      </c>
      <c r="Q690" s="133">
        <v>0.20000000000000018</v>
      </c>
      <c r="R690" s="72">
        <v>0.8</v>
      </c>
      <c r="S690" s="133">
        <v>4.8000000000000007</v>
      </c>
      <c r="T690" s="133">
        <v>-0.19999999999999929</v>
      </c>
      <c r="U690" s="88"/>
      <c r="V690" s="88"/>
      <c r="W690" s="88"/>
      <c r="X690" s="393">
        <v>0</v>
      </c>
      <c r="Y690" s="458"/>
      <c r="Z690" s="483"/>
      <c r="AA690" s="393">
        <v>0</v>
      </c>
      <c r="AB690" s="483"/>
      <c r="AC690" s="458"/>
      <c r="AD690" s="398">
        <v>0</v>
      </c>
      <c r="AE690" s="483"/>
      <c r="AF690" s="483"/>
      <c r="AG690" s="73"/>
      <c r="AH690" s="444">
        <v>0</v>
      </c>
    </row>
    <row r="691" spans="1:34" s="10" customFormat="1" ht="13.2" x14ac:dyDescent="0.25">
      <c r="A691" s="70">
        <v>6</v>
      </c>
      <c r="B691" s="100" t="s">
        <v>749</v>
      </c>
      <c r="C691" s="117">
        <v>15</v>
      </c>
      <c r="D691" s="117">
        <v>12</v>
      </c>
      <c r="E691" s="117">
        <v>2</v>
      </c>
      <c r="F691" s="59">
        <v>9</v>
      </c>
      <c r="G691" s="73"/>
      <c r="H691" s="73"/>
      <c r="I691" s="117">
        <v>4</v>
      </c>
      <c r="J691" s="117">
        <v>5</v>
      </c>
      <c r="K691" s="73"/>
      <c r="L691" s="72">
        <v>0</v>
      </c>
      <c r="M691" s="133">
        <v>0</v>
      </c>
      <c r="N691" s="133">
        <v>0</v>
      </c>
      <c r="O691" s="72">
        <v>0.5</v>
      </c>
      <c r="P691" s="133">
        <v>4.5</v>
      </c>
      <c r="Q691" s="133">
        <v>0.5</v>
      </c>
      <c r="R691" s="72">
        <v>0.8</v>
      </c>
      <c r="S691" s="133">
        <v>7.2</v>
      </c>
      <c r="T691" s="133">
        <v>2.2000000000000002</v>
      </c>
      <c r="U691" s="88"/>
      <c r="V691" s="88"/>
      <c r="W691" s="88"/>
      <c r="X691" s="393">
        <v>0</v>
      </c>
      <c r="Y691" s="458"/>
      <c r="Z691" s="483"/>
      <c r="AA691" s="393">
        <v>1</v>
      </c>
      <c r="AB691" s="483"/>
      <c r="AC691" s="458">
        <v>1</v>
      </c>
      <c r="AD691" s="398">
        <v>0</v>
      </c>
      <c r="AE691" s="451"/>
      <c r="AF691" s="451"/>
      <c r="AG691" s="73"/>
      <c r="AH691" s="444">
        <v>1</v>
      </c>
    </row>
    <row r="692" spans="1:34" s="10" customFormat="1" ht="13.2" x14ac:dyDescent="0.25">
      <c r="A692" s="70">
        <v>7</v>
      </c>
      <c r="B692" s="100" t="s">
        <v>727</v>
      </c>
      <c r="C692" s="117">
        <v>5</v>
      </c>
      <c r="D692" s="117">
        <v>2</v>
      </c>
      <c r="E692" s="117">
        <v>1</v>
      </c>
      <c r="F692" s="59">
        <v>1</v>
      </c>
      <c r="G692" s="73"/>
      <c r="H692" s="73"/>
      <c r="I692" s="117">
        <v>1</v>
      </c>
      <c r="J692" s="117"/>
      <c r="K692" s="73"/>
      <c r="L692" s="72">
        <v>0.1</v>
      </c>
      <c r="M692" s="133">
        <v>0.1</v>
      </c>
      <c r="N692" s="133">
        <v>0.1</v>
      </c>
      <c r="O692" s="72">
        <v>0.9</v>
      </c>
      <c r="P692" s="133">
        <v>0.9</v>
      </c>
      <c r="Q692" s="133">
        <v>-9.9999999999999978E-2</v>
      </c>
      <c r="R692" s="72">
        <v>0</v>
      </c>
      <c r="S692" s="133">
        <v>0</v>
      </c>
      <c r="T692" s="133">
        <v>0</v>
      </c>
      <c r="U692" s="88"/>
      <c r="V692" s="88"/>
      <c r="W692" s="88"/>
      <c r="X692" s="393">
        <v>0</v>
      </c>
      <c r="Y692" s="458"/>
      <c r="Z692" s="483"/>
      <c r="AA692" s="393">
        <v>0</v>
      </c>
      <c r="AB692" s="483"/>
      <c r="AC692" s="458"/>
      <c r="AD692" s="398">
        <v>0</v>
      </c>
      <c r="AE692" s="483"/>
      <c r="AF692" s="483"/>
      <c r="AG692" s="73"/>
      <c r="AH692" s="444">
        <v>0</v>
      </c>
    </row>
    <row r="693" spans="1:34" s="10" customFormat="1" ht="13.2" x14ac:dyDescent="0.25">
      <c r="A693" s="70">
        <v>8</v>
      </c>
      <c r="B693" s="100" t="s">
        <v>803</v>
      </c>
      <c r="C693" s="117">
        <v>4</v>
      </c>
      <c r="D693" s="117">
        <v>2</v>
      </c>
      <c r="E693" s="117">
        <v>0</v>
      </c>
      <c r="F693" s="59">
        <v>2</v>
      </c>
      <c r="G693" s="73"/>
      <c r="H693" s="73"/>
      <c r="I693" s="117"/>
      <c r="J693" s="117">
        <v>2</v>
      </c>
      <c r="K693" s="73"/>
      <c r="L693" s="72">
        <v>0</v>
      </c>
      <c r="M693" s="133">
        <v>0</v>
      </c>
      <c r="N693" s="133">
        <v>0</v>
      </c>
      <c r="O693" s="72">
        <v>0</v>
      </c>
      <c r="P693" s="133">
        <v>0</v>
      </c>
      <c r="Q693" s="133">
        <v>0</v>
      </c>
      <c r="R693" s="72">
        <v>1</v>
      </c>
      <c r="S693" s="133">
        <v>2</v>
      </c>
      <c r="T693" s="133">
        <v>0</v>
      </c>
      <c r="U693" s="88"/>
      <c r="V693" s="88"/>
      <c r="W693" s="88"/>
      <c r="X693" s="393">
        <v>0</v>
      </c>
      <c r="Y693" s="458"/>
      <c r="Z693" s="483"/>
      <c r="AA693" s="393">
        <v>0</v>
      </c>
      <c r="AB693" s="483"/>
      <c r="AC693" s="458"/>
      <c r="AD693" s="398">
        <v>0</v>
      </c>
      <c r="AE693" s="451"/>
      <c r="AF693" s="451"/>
      <c r="AG693" s="73"/>
      <c r="AH693" s="444">
        <v>0</v>
      </c>
    </row>
    <row r="694" spans="1:34" s="10" customFormat="1" ht="13.2" x14ac:dyDescent="0.25">
      <c r="A694" s="70">
        <v>9</v>
      </c>
      <c r="B694" s="100" t="s">
        <v>754</v>
      </c>
      <c r="C694" s="117">
        <v>1</v>
      </c>
      <c r="D694" s="117">
        <v>1</v>
      </c>
      <c r="E694" s="117">
        <v>0</v>
      </c>
      <c r="F694" s="59">
        <v>1</v>
      </c>
      <c r="G694" s="73"/>
      <c r="H694" s="73"/>
      <c r="I694" s="117"/>
      <c r="J694" s="117">
        <v>1</v>
      </c>
      <c r="K694" s="73"/>
      <c r="L694" s="72">
        <v>0</v>
      </c>
      <c r="M694" s="133">
        <v>0</v>
      </c>
      <c r="N694" s="133">
        <v>0</v>
      </c>
      <c r="O694" s="72">
        <v>0</v>
      </c>
      <c r="P694" s="133">
        <v>0</v>
      </c>
      <c r="Q694" s="133">
        <v>0</v>
      </c>
      <c r="R694" s="72">
        <v>1</v>
      </c>
      <c r="S694" s="133">
        <v>1</v>
      </c>
      <c r="T694" s="133">
        <v>0</v>
      </c>
      <c r="U694" s="88"/>
      <c r="V694" s="88"/>
      <c r="W694" s="88"/>
      <c r="X694" s="393">
        <v>0</v>
      </c>
      <c r="Y694" s="458"/>
      <c r="Z694" s="483"/>
      <c r="AA694" s="393">
        <v>0</v>
      </c>
      <c r="AB694" s="483"/>
      <c r="AC694" s="458"/>
      <c r="AD694" s="398">
        <v>0</v>
      </c>
      <c r="AE694" s="483"/>
      <c r="AF694" s="483"/>
      <c r="AG694" s="73"/>
      <c r="AH694" s="444">
        <v>0</v>
      </c>
    </row>
    <row r="695" spans="1:34" s="10" customFormat="1" ht="13.2" x14ac:dyDescent="0.25">
      <c r="A695" s="70">
        <v>10</v>
      </c>
      <c r="B695" s="100" t="s">
        <v>824</v>
      </c>
      <c r="C695" s="117">
        <v>7</v>
      </c>
      <c r="D695" s="117">
        <v>7</v>
      </c>
      <c r="E695" s="117">
        <v>1</v>
      </c>
      <c r="F695" s="59">
        <v>6</v>
      </c>
      <c r="G695" s="73"/>
      <c r="H695" s="73"/>
      <c r="I695" s="117">
        <v>3</v>
      </c>
      <c r="J695" s="117">
        <v>3</v>
      </c>
      <c r="K695" s="73"/>
      <c r="L695" s="72">
        <v>0</v>
      </c>
      <c r="M695" s="133">
        <v>0</v>
      </c>
      <c r="N695" s="133">
        <v>0</v>
      </c>
      <c r="O695" s="72">
        <v>0.8</v>
      </c>
      <c r="P695" s="133">
        <v>4.8000000000000007</v>
      </c>
      <c r="Q695" s="133">
        <v>1.8000000000000007</v>
      </c>
      <c r="R695" s="72">
        <v>0.2</v>
      </c>
      <c r="S695" s="133">
        <v>1.2000000000000002</v>
      </c>
      <c r="T695" s="133">
        <v>-1.7999999999999998</v>
      </c>
      <c r="U695" s="88"/>
      <c r="V695" s="88"/>
      <c r="W695" s="88"/>
      <c r="X695" s="393">
        <v>0</v>
      </c>
      <c r="Y695" s="458"/>
      <c r="Z695" s="483"/>
      <c r="AA695" s="393">
        <v>2</v>
      </c>
      <c r="AB695" s="483"/>
      <c r="AC695" s="458">
        <v>2</v>
      </c>
      <c r="AD695" s="398">
        <v>0</v>
      </c>
      <c r="AE695" s="451"/>
      <c r="AF695" s="451"/>
      <c r="AG695" s="73"/>
      <c r="AH695" s="444">
        <v>2</v>
      </c>
    </row>
    <row r="696" spans="1:34" s="10" customFormat="1" ht="13.2" x14ac:dyDescent="0.25">
      <c r="A696" s="70">
        <v>11</v>
      </c>
      <c r="B696" s="100" t="s">
        <v>739</v>
      </c>
      <c r="C696" s="117">
        <v>2</v>
      </c>
      <c r="D696" s="117">
        <v>2</v>
      </c>
      <c r="E696" s="117">
        <v>0</v>
      </c>
      <c r="F696" s="59">
        <v>2</v>
      </c>
      <c r="G696" s="73"/>
      <c r="H696" s="73"/>
      <c r="I696" s="117">
        <v>2</v>
      </c>
      <c r="J696" s="117"/>
      <c r="K696" s="73"/>
      <c r="L696" s="72">
        <v>0</v>
      </c>
      <c r="M696" s="133">
        <v>0</v>
      </c>
      <c r="N696" s="133">
        <v>0</v>
      </c>
      <c r="O696" s="72">
        <v>1</v>
      </c>
      <c r="P696" s="133">
        <v>2</v>
      </c>
      <c r="Q696" s="133">
        <v>0</v>
      </c>
      <c r="R696" s="72">
        <v>0</v>
      </c>
      <c r="S696" s="133">
        <v>0</v>
      </c>
      <c r="T696" s="133">
        <v>0</v>
      </c>
      <c r="U696" s="88"/>
      <c r="V696" s="88"/>
      <c r="W696" s="88"/>
      <c r="X696" s="393">
        <v>0</v>
      </c>
      <c r="Y696" s="458"/>
      <c r="Z696" s="483"/>
      <c r="AA696" s="393">
        <v>0</v>
      </c>
      <c r="AB696" s="483"/>
      <c r="AC696" s="458"/>
      <c r="AD696" s="398">
        <v>0</v>
      </c>
      <c r="AE696" s="483"/>
      <c r="AF696" s="483"/>
      <c r="AG696" s="73"/>
      <c r="AH696" s="444">
        <v>0</v>
      </c>
    </row>
    <row r="697" spans="1:34" s="10" customFormat="1" ht="13.2" x14ac:dyDescent="0.25">
      <c r="A697" s="70">
        <v>1</v>
      </c>
      <c r="B697" s="100" t="s">
        <v>726</v>
      </c>
      <c r="C697" s="117">
        <v>5</v>
      </c>
      <c r="D697" s="117">
        <v>5</v>
      </c>
      <c r="E697" s="117">
        <v>2</v>
      </c>
      <c r="F697" s="59">
        <v>3</v>
      </c>
      <c r="G697" s="73"/>
      <c r="H697" s="73"/>
      <c r="I697" s="117">
        <v>3</v>
      </c>
      <c r="J697" s="117"/>
      <c r="K697" s="73"/>
      <c r="L697" s="72">
        <v>0</v>
      </c>
      <c r="M697" s="133">
        <v>0</v>
      </c>
      <c r="N697" s="133">
        <v>0</v>
      </c>
      <c r="O697" s="72">
        <v>1</v>
      </c>
      <c r="P697" s="133">
        <v>3</v>
      </c>
      <c r="Q697" s="133">
        <v>0</v>
      </c>
      <c r="R697" s="72">
        <v>0</v>
      </c>
      <c r="S697" s="133">
        <v>0</v>
      </c>
      <c r="T697" s="133">
        <v>0</v>
      </c>
      <c r="U697" s="88"/>
      <c r="V697" s="88"/>
      <c r="W697" s="88"/>
      <c r="X697" s="398">
        <v>1</v>
      </c>
      <c r="Y697" s="458">
        <v>1</v>
      </c>
      <c r="Z697" s="458"/>
      <c r="AA697" s="398">
        <v>0</v>
      </c>
      <c r="AB697" s="458"/>
      <c r="AC697" s="458"/>
      <c r="AD697" s="398">
        <v>0</v>
      </c>
      <c r="AE697" s="458"/>
      <c r="AF697" s="458"/>
      <c r="AG697" s="73"/>
      <c r="AH697" s="444">
        <v>1</v>
      </c>
    </row>
    <row r="698" spans="1:34" s="10" customFormat="1" ht="13.2" x14ac:dyDescent="0.25">
      <c r="A698" s="70">
        <v>2</v>
      </c>
      <c r="B698" s="100" t="s">
        <v>725</v>
      </c>
      <c r="C698" s="117">
        <v>13</v>
      </c>
      <c r="D698" s="117">
        <v>13</v>
      </c>
      <c r="E698" s="117">
        <v>2</v>
      </c>
      <c r="F698" s="59">
        <v>11</v>
      </c>
      <c r="G698" s="73"/>
      <c r="H698" s="73"/>
      <c r="I698" s="117">
        <v>11</v>
      </c>
      <c r="J698" s="117"/>
      <c r="K698" s="73"/>
      <c r="L698" s="72">
        <v>0</v>
      </c>
      <c r="M698" s="133">
        <v>0</v>
      </c>
      <c r="N698" s="133">
        <v>0</v>
      </c>
      <c r="O698" s="72">
        <v>1</v>
      </c>
      <c r="P698" s="133">
        <v>11</v>
      </c>
      <c r="Q698" s="133">
        <v>0</v>
      </c>
      <c r="R698" s="72">
        <v>0</v>
      </c>
      <c r="S698" s="133">
        <v>0</v>
      </c>
      <c r="T698" s="133">
        <v>0</v>
      </c>
      <c r="U698" s="88"/>
      <c r="V698" s="88"/>
      <c r="W698" s="88"/>
      <c r="X698" s="398">
        <v>1</v>
      </c>
      <c r="Y698" s="458">
        <v>1</v>
      </c>
      <c r="Z698" s="458"/>
      <c r="AA698" s="398">
        <v>0</v>
      </c>
      <c r="AB698" s="458"/>
      <c r="AC698" s="458"/>
      <c r="AD698" s="398">
        <v>0</v>
      </c>
      <c r="AE698" s="458"/>
      <c r="AF698" s="458"/>
      <c r="AG698" s="73"/>
      <c r="AH698" s="444">
        <v>1</v>
      </c>
    </row>
    <row r="699" spans="1:34" s="10" customFormat="1" ht="13.2" x14ac:dyDescent="0.25">
      <c r="A699" s="70">
        <v>3</v>
      </c>
      <c r="B699" s="100" t="s">
        <v>908</v>
      </c>
      <c r="C699" s="117">
        <v>1</v>
      </c>
      <c r="D699" s="117">
        <v>1</v>
      </c>
      <c r="E699" s="117">
        <v>0</v>
      </c>
      <c r="F699" s="59">
        <v>1</v>
      </c>
      <c r="G699" s="73"/>
      <c r="H699" s="73"/>
      <c r="I699" s="117">
        <v>1</v>
      </c>
      <c r="J699" s="117"/>
      <c r="K699" s="73"/>
      <c r="L699" s="72">
        <v>0</v>
      </c>
      <c r="M699" s="133">
        <v>0</v>
      </c>
      <c r="N699" s="133">
        <v>0</v>
      </c>
      <c r="O699" s="72">
        <v>1</v>
      </c>
      <c r="P699" s="133">
        <v>1</v>
      </c>
      <c r="Q699" s="133">
        <v>0</v>
      </c>
      <c r="R699" s="72">
        <v>0</v>
      </c>
      <c r="S699" s="133">
        <v>0</v>
      </c>
      <c r="T699" s="133">
        <v>0</v>
      </c>
      <c r="U699" s="88"/>
      <c r="V699" s="88"/>
      <c r="W699" s="88"/>
      <c r="X699" s="398">
        <v>0</v>
      </c>
      <c r="Y699" s="458"/>
      <c r="Z699" s="458"/>
      <c r="AA699" s="398">
        <v>0</v>
      </c>
      <c r="AB699" s="458"/>
      <c r="AC699" s="458"/>
      <c r="AD699" s="398">
        <v>0</v>
      </c>
      <c r="AE699" s="458"/>
      <c r="AF699" s="458"/>
      <c r="AG699" s="73"/>
      <c r="AH699" s="444">
        <v>0</v>
      </c>
    </row>
    <row r="700" spans="1:34" s="10" customFormat="1" ht="13.2" x14ac:dyDescent="0.25">
      <c r="A700" s="70">
        <v>4</v>
      </c>
      <c r="B700" s="100" t="s">
        <v>766</v>
      </c>
      <c r="C700" s="117">
        <v>1</v>
      </c>
      <c r="D700" s="117">
        <v>0</v>
      </c>
      <c r="E700" s="117">
        <v>0</v>
      </c>
      <c r="F700" s="59">
        <v>0</v>
      </c>
      <c r="G700" s="73"/>
      <c r="H700" s="73"/>
      <c r="I700" s="117">
        <v>0</v>
      </c>
      <c r="J700" s="117">
        <v>0</v>
      </c>
      <c r="K700" s="73"/>
      <c r="L700" s="72">
        <v>0</v>
      </c>
      <c r="M700" s="133">
        <v>0</v>
      </c>
      <c r="N700" s="133">
        <v>0</v>
      </c>
      <c r="O700" s="72">
        <v>0</v>
      </c>
      <c r="P700" s="133">
        <v>0</v>
      </c>
      <c r="Q700" s="133">
        <v>0</v>
      </c>
      <c r="R700" s="72">
        <v>1</v>
      </c>
      <c r="S700" s="133">
        <v>0</v>
      </c>
      <c r="T700" s="133">
        <v>0</v>
      </c>
      <c r="U700" s="88"/>
      <c r="V700" s="88"/>
      <c r="W700" s="88"/>
      <c r="X700" s="398">
        <v>0</v>
      </c>
      <c r="Y700" s="458"/>
      <c r="Z700" s="458"/>
      <c r="AA700" s="398">
        <v>0</v>
      </c>
      <c r="AB700" s="458"/>
      <c r="AC700" s="458"/>
      <c r="AD700" s="398">
        <v>0</v>
      </c>
      <c r="AE700" s="458"/>
      <c r="AF700" s="458"/>
      <c r="AG700" s="73"/>
      <c r="AH700" s="444">
        <v>0</v>
      </c>
    </row>
    <row r="701" spans="1:34" s="10" customFormat="1" ht="13.2" x14ac:dyDescent="0.25">
      <c r="A701" s="70">
        <v>5</v>
      </c>
      <c r="B701" s="100" t="s">
        <v>731</v>
      </c>
      <c r="C701" s="117">
        <v>1</v>
      </c>
      <c r="D701" s="117">
        <v>0</v>
      </c>
      <c r="E701" s="117">
        <v>0</v>
      </c>
      <c r="F701" s="59">
        <v>0</v>
      </c>
      <c r="G701" s="73"/>
      <c r="H701" s="73"/>
      <c r="I701" s="117">
        <v>0</v>
      </c>
      <c r="J701" s="117"/>
      <c r="K701" s="73"/>
      <c r="L701" s="72">
        <v>0</v>
      </c>
      <c r="M701" s="133">
        <v>0</v>
      </c>
      <c r="N701" s="133">
        <v>0</v>
      </c>
      <c r="O701" s="72">
        <v>1</v>
      </c>
      <c r="P701" s="133">
        <v>0</v>
      </c>
      <c r="Q701" s="133">
        <v>0</v>
      </c>
      <c r="R701" s="72">
        <v>0</v>
      </c>
      <c r="S701" s="133">
        <v>0</v>
      </c>
      <c r="T701" s="133">
        <v>0</v>
      </c>
      <c r="U701" s="88"/>
      <c r="V701" s="88"/>
      <c r="W701" s="88"/>
      <c r="X701" s="398">
        <v>0</v>
      </c>
      <c r="Y701" s="458"/>
      <c r="Z701" s="458"/>
      <c r="AA701" s="398">
        <v>0</v>
      </c>
      <c r="AB701" s="458"/>
      <c r="AC701" s="458"/>
      <c r="AD701" s="398">
        <v>0</v>
      </c>
      <c r="AE701" s="458"/>
      <c r="AF701" s="458"/>
      <c r="AG701" s="73"/>
      <c r="AH701" s="444">
        <v>0</v>
      </c>
    </row>
    <row r="702" spans="1:34" s="10" customFormat="1" ht="13.2" x14ac:dyDescent="0.25">
      <c r="A702" s="70">
        <v>6</v>
      </c>
      <c r="B702" s="100" t="s">
        <v>733</v>
      </c>
      <c r="C702" s="117">
        <v>2</v>
      </c>
      <c r="D702" s="117">
        <v>1</v>
      </c>
      <c r="E702" s="117">
        <v>0</v>
      </c>
      <c r="F702" s="59">
        <v>1</v>
      </c>
      <c r="G702" s="73"/>
      <c r="H702" s="73"/>
      <c r="I702" s="117"/>
      <c r="J702" s="117">
        <v>1</v>
      </c>
      <c r="K702" s="73"/>
      <c r="L702" s="72">
        <v>0</v>
      </c>
      <c r="M702" s="133">
        <v>0</v>
      </c>
      <c r="N702" s="133">
        <v>0</v>
      </c>
      <c r="O702" s="72">
        <v>0</v>
      </c>
      <c r="P702" s="133">
        <v>0</v>
      </c>
      <c r="Q702" s="133">
        <v>0</v>
      </c>
      <c r="R702" s="72">
        <v>1</v>
      </c>
      <c r="S702" s="133">
        <v>1</v>
      </c>
      <c r="T702" s="133">
        <v>0</v>
      </c>
      <c r="U702" s="88"/>
      <c r="V702" s="88"/>
      <c r="W702" s="88"/>
      <c r="X702" s="398">
        <v>0</v>
      </c>
      <c r="Y702" s="458"/>
      <c r="Z702" s="458"/>
      <c r="AA702" s="398">
        <v>0</v>
      </c>
      <c r="AB702" s="458"/>
      <c r="AC702" s="458"/>
      <c r="AD702" s="398">
        <v>0</v>
      </c>
      <c r="AE702" s="458"/>
      <c r="AF702" s="458"/>
      <c r="AG702" s="73"/>
      <c r="AH702" s="444">
        <v>0</v>
      </c>
    </row>
    <row r="703" spans="1:34" s="10" customFormat="1" ht="26.4" x14ac:dyDescent="0.25">
      <c r="A703" s="326" t="s">
        <v>1038</v>
      </c>
      <c r="B703" s="327" t="s">
        <v>922</v>
      </c>
      <c r="C703" s="328"/>
      <c r="D703" s="328"/>
      <c r="E703" s="328"/>
      <c r="F703" s="328"/>
      <c r="G703" s="328"/>
      <c r="H703" s="328"/>
      <c r="I703" s="328"/>
      <c r="J703" s="328"/>
      <c r="K703" s="328"/>
      <c r="L703" s="328"/>
      <c r="M703" s="328"/>
      <c r="N703" s="328"/>
      <c r="O703" s="328"/>
      <c r="P703" s="328"/>
      <c r="Q703" s="328"/>
      <c r="R703" s="328"/>
      <c r="S703" s="328"/>
      <c r="T703" s="328"/>
      <c r="U703" s="328"/>
      <c r="V703" s="328"/>
      <c r="W703" s="328"/>
      <c r="X703" s="420"/>
      <c r="Y703" s="486"/>
      <c r="Z703" s="486"/>
      <c r="AA703" s="420"/>
      <c r="AB703" s="486"/>
      <c r="AC703" s="486"/>
      <c r="AD703" s="420"/>
      <c r="AE703" s="486"/>
      <c r="AF703" s="486"/>
      <c r="AG703" s="328"/>
      <c r="AH703" s="444">
        <v>0</v>
      </c>
    </row>
    <row r="704" spans="1:34" s="243" customFormat="1" ht="39.6" customHeight="1" x14ac:dyDescent="0.25">
      <c r="A704" s="329">
        <v>1</v>
      </c>
      <c r="B704" s="761" t="s">
        <v>994</v>
      </c>
      <c r="C704" s="762"/>
      <c r="D704" s="762"/>
      <c r="E704" s="762"/>
      <c r="F704" s="762"/>
      <c r="G704" s="762"/>
      <c r="H704" s="762"/>
      <c r="I704" s="762"/>
      <c r="J704" s="762"/>
      <c r="K704" s="762"/>
      <c r="L704" s="762"/>
      <c r="M704" s="762"/>
      <c r="N704" s="762"/>
      <c r="O704" s="762"/>
      <c r="P704" s="762"/>
      <c r="Q704" s="762"/>
      <c r="R704" s="762"/>
      <c r="S704" s="762"/>
      <c r="T704" s="762"/>
      <c r="U704" s="762"/>
      <c r="V704" s="762"/>
      <c r="W704" s="762"/>
      <c r="X704" s="762"/>
      <c r="Y704" s="762"/>
      <c r="Z704" s="762"/>
      <c r="AA704" s="762"/>
      <c r="AB704" s="762"/>
      <c r="AC704" s="762"/>
      <c r="AD704" s="762"/>
      <c r="AE704" s="762"/>
      <c r="AF704" s="762"/>
      <c r="AG704" s="763"/>
      <c r="AH704" s="444">
        <v>0</v>
      </c>
    </row>
    <row r="705" spans="1:34" s="226" customFormat="1" ht="13.2" x14ac:dyDescent="0.25">
      <c r="A705" s="212"/>
      <c r="B705" s="213" t="s">
        <v>707</v>
      </c>
      <c r="C705" s="212">
        <v>113</v>
      </c>
      <c r="D705" s="212">
        <v>89</v>
      </c>
      <c r="E705" s="212">
        <v>21</v>
      </c>
      <c r="F705" s="212">
        <v>68</v>
      </c>
      <c r="G705" s="212">
        <v>0</v>
      </c>
      <c r="H705" s="212">
        <v>0</v>
      </c>
      <c r="I705" s="212">
        <v>45</v>
      </c>
      <c r="J705" s="212">
        <v>17</v>
      </c>
      <c r="K705" s="212">
        <v>6</v>
      </c>
      <c r="L705" s="212">
        <v>0</v>
      </c>
      <c r="M705" s="212">
        <v>0</v>
      </c>
      <c r="N705" s="212">
        <v>0</v>
      </c>
      <c r="O705" s="212">
        <v>68.965517241379303</v>
      </c>
      <c r="P705" s="212">
        <v>46.896551724137929</v>
      </c>
      <c r="Q705" s="212">
        <v>2.8965517241379315</v>
      </c>
      <c r="R705" s="212">
        <v>29.885057471264364</v>
      </c>
      <c r="S705" s="212">
        <v>20.321839080459768</v>
      </c>
      <c r="T705" s="212">
        <v>3.3218390804597702</v>
      </c>
      <c r="U705" s="212">
        <v>1.1494252873563218</v>
      </c>
      <c r="V705" s="212">
        <v>0.78160919540229878</v>
      </c>
      <c r="W705" s="212">
        <v>-5.2183908045977017</v>
      </c>
      <c r="X705" s="212">
        <v>1</v>
      </c>
      <c r="Y705" s="212">
        <v>1</v>
      </c>
      <c r="Z705" s="212">
        <v>0</v>
      </c>
      <c r="AA705" s="212">
        <v>0</v>
      </c>
      <c r="AB705" s="212">
        <v>0</v>
      </c>
      <c r="AC705" s="212">
        <v>0</v>
      </c>
      <c r="AD705" s="212">
        <v>0</v>
      </c>
      <c r="AE705" s="212">
        <v>0</v>
      </c>
      <c r="AF705" s="212">
        <v>0</v>
      </c>
      <c r="AG705" s="212">
        <v>0</v>
      </c>
      <c r="AH705" s="444">
        <v>1</v>
      </c>
    </row>
    <row r="706" spans="1:34" s="226" customFormat="1" ht="13.2" x14ac:dyDescent="0.25">
      <c r="A706" s="214">
        <v>1</v>
      </c>
      <c r="B706" s="218" t="s">
        <v>841</v>
      </c>
      <c r="C706" s="214">
        <v>31</v>
      </c>
      <c r="D706" s="214">
        <v>32</v>
      </c>
      <c r="E706" s="214">
        <v>19</v>
      </c>
      <c r="F706" s="214">
        <v>13</v>
      </c>
      <c r="G706" s="214"/>
      <c r="H706" s="214"/>
      <c r="I706" s="214">
        <v>13</v>
      </c>
      <c r="J706" s="214"/>
      <c r="K706" s="214"/>
      <c r="L706" s="214"/>
      <c r="M706" s="214"/>
      <c r="N706" s="214"/>
      <c r="O706" s="219">
        <v>5.7471264367816088</v>
      </c>
      <c r="P706" s="220">
        <v>3.9080459770114944</v>
      </c>
      <c r="Q706" s="221">
        <v>-9.0919540229885065</v>
      </c>
      <c r="R706" s="215"/>
      <c r="S706" s="214"/>
      <c r="T706" s="222"/>
      <c r="U706" s="217"/>
      <c r="V706" s="222"/>
      <c r="W706" s="222"/>
      <c r="X706" s="421">
        <v>1</v>
      </c>
      <c r="Y706" s="487">
        <v>1</v>
      </c>
      <c r="Z706" s="487"/>
      <c r="AA706" s="421"/>
      <c r="AB706" s="487"/>
      <c r="AC706" s="487"/>
      <c r="AD706" s="421"/>
      <c r="AE706" s="487"/>
      <c r="AF706" s="487"/>
      <c r="AG706" s="214"/>
      <c r="AH706" s="444">
        <v>1</v>
      </c>
    </row>
    <row r="707" spans="1:34" s="226" customFormat="1" ht="13.2" x14ac:dyDescent="0.25">
      <c r="A707" s="214">
        <v>2</v>
      </c>
      <c r="B707" s="218" t="s">
        <v>924</v>
      </c>
      <c r="C707" s="214">
        <v>0</v>
      </c>
      <c r="D707" s="214">
        <v>1</v>
      </c>
      <c r="E707" s="214"/>
      <c r="F707" s="214">
        <v>1</v>
      </c>
      <c r="G707" s="214"/>
      <c r="H707" s="214"/>
      <c r="I707" s="214">
        <v>1</v>
      </c>
      <c r="J707" s="214"/>
      <c r="K707" s="214"/>
      <c r="L707" s="214"/>
      <c r="M707" s="214"/>
      <c r="N707" s="214"/>
      <c r="O707" s="219"/>
      <c r="P707" s="220"/>
      <c r="Q707" s="221"/>
      <c r="R707" s="215"/>
      <c r="S707" s="214"/>
      <c r="T707" s="222"/>
      <c r="U707" s="217"/>
      <c r="V707" s="222"/>
      <c r="W707" s="222"/>
      <c r="X707" s="421"/>
      <c r="Y707" s="487"/>
      <c r="Z707" s="487"/>
      <c r="AA707" s="421"/>
      <c r="AB707" s="487"/>
      <c r="AC707" s="487"/>
      <c r="AD707" s="421"/>
      <c r="AE707" s="487"/>
      <c r="AF707" s="487"/>
      <c r="AG707" s="214"/>
      <c r="AH707" s="444">
        <v>0</v>
      </c>
    </row>
    <row r="708" spans="1:34" s="226" customFormat="1" ht="13.2" x14ac:dyDescent="0.25">
      <c r="A708" s="214">
        <v>3</v>
      </c>
      <c r="B708" s="218" t="s">
        <v>807</v>
      </c>
      <c r="C708" s="214">
        <v>49</v>
      </c>
      <c r="D708" s="214">
        <v>30</v>
      </c>
      <c r="E708" s="214">
        <v>1</v>
      </c>
      <c r="F708" s="214">
        <v>29</v>
      </c>
      <c r="G708" s="214"/>
      <c r="H708" s="214"/>
      <c r="I708" s="214">
        <v>29</v>
      </c>
      <c r="J708" s="214"/>
      <c r="K708" s="214"/>
      <c r="L708" s="214"/>
      <c r="M708" s="214"/>
      <c r="N708" s="214"/>
      <c r="O708" s="219">
        <v>56.321839080459768</v>
      </c>
      <c r="P708" s="220">
        <v>38.298850574712645</v>
      </c>
      <c r="Q708" s="221">
        <v>9.2988505747126453</v>
      </c>
      <c r="R708" s="214"/>
      <c r="S708" s="214"/>
      <c r="T708" s="222"/>
      <c r="U708" s="222"/>
      <c r="V708" s="222"/>
      <c r="W708" s="222"/>
      <c r="X708" s="421"/>
      <c r="Y708" s="487"/>
      <c r="Z708" s="487"/>
      <c r="AA708" s="421"/>
      <c r="AB708" s="487"/>
      <c r="AC708" s="487"/>
      <c r="AD708" s="421"/>
      <c r="AE708" s="487"/>
      <c r="AF708" s="487"/>
      <c r="AG708" s="214"/>
      <c r="AH708" s="444">
        <v>0</v>
      </c>
    </row>
    <row r="709" spans="1:34" s="226" customFormat="1" ht="26.4" x14ac:dyDescent="0.25">
      <c r="A709" s="214">
        <v>4</v>
      </c>
      <c r="B709" s="218" t="s">
        <v>925</v>
      </c>
      <c r="C709" s="214">
        <v>20</v>
      </c>
      <c r="D709" s="214">
        <v>10</v>
      </c>
      <c r="E709" s="214"/>
      <c r="F709" s="214">
        <v>10</v>
      </c>
      <c r="G709" s="214"/>
      <c r="H709" s="214"/>
      <c r="I709" s="214"/>
      <c r="J709" s="214">
        <v>10</v>
      </c>
      <c r="K709" s="214"/>
      <c r="L709" s="214"/>
      <c r="M709" s="214"/>
      <c r="N709" s="214"/>
      <c r="O709" s="219"/>
      <c r="P709" s="220"/>
      <c r="Q709" s="221"/>
      <c r="R709" s="219">
        <v>22.988505747126435</v>
      </c>
      <c r="S709" s="220">
        <v>15.632183908045977</v>
      </c>
      <c r="T709" s="221">
        <v>1.6321839080459775</v>
      </c>
      <c r="U709" s="222"/>
      <c r="V709" s="222"/>
      <c r="W709" s="222"/>
      <c r="X709" s="421"/>
      <c r="Y709" s="487"/>
      <c r="Z709" s="487"/>
      <c r="AA709" s="421"/>
      <c r="AB709" s="487"/>
      <c r="AC709" s="487"/>
      <c r="AD709" s="421"/>
      <c r="AE709" s="487"/>
      <c r="AF709" s="487"/>
      <c r="AG709" s="214"/>
      <c r="AH709" s="444">
        <v>0</v>
      </c>
    </row>
    <row r="710" spans="1:34" s="226" customFormat="1" ht="13.2" x14ac:dyDescent="0.25">
      <c r="A710" s="214">
        <v>5</v>
      </c>
      <c r="B710" s="218" t="s">
        <v>909</v>
      </c>
      <c r="C710" s="214">
        <v>0</v>
      </c>
      <c r="D710" s="214">
        <v>4</v>
      </c>
      <c r="E710" s="214"/>
      <c r="F710" s="214">
        <v>4</v>
      </c>
      <c r="G710" s="214"/>
      <c r="H710" s="214"/>
      <c r="I710" s="214"/>
      <c r="J710" s="214">
        <v>4</v>
      </c>
      <c r="K710" s="214"/>
      <c r="L710" s="214"/>
      <c r="M710" s="214"/>
      <c r="N710" s="214"/>
      <c r="O710" s="219"/>
      <c r="P710" s="220"/>
      <c r="Q710" s="221"/>
      <c r="R710" s="214"/>
      <c r="S710" s="214"/>
      <c r="T710" s="222"/>
      <c r="U710" s="222"/>
      <c r="V710" s="222"/>
      <c r="W710" s="222"/>
      <c r="X710" s="421"/>
      <c r="Y710" s="487"/>
      <c r="Z710" s="487"/>
      <c r="AA710" s="421"/>
      <c r="AB710" s="487"/>
      <c r="AC710" s="487"/>
      <c r="AD710" s="421"/>
      <c r="AE710" s="487"/>
      <c r="AF710" s="487"/>
      <c r="AG710" s="214"/>
      <c r="AH710" s="444">
        <v>0</v>
      </c>
    </row>
    <row r="711" spans="1:34" s="226" customFormat="1" ht="13.2" x14ac:dyDescent="0.25">
      <c r="A711" s="214">
        <v>6</v>
      </c>
      <c r="B711" s="218" t="s">
        <v>926</v>
      </c>
      <c r="C711" s="214">
        <v>1</v>
      </c>
      <c r="D711" s="214">
        <v>2</v>
      </c>
      <c r="E711" s="214">
        <v>1</v>
      </c>
      <c r="F711" s="214">
        <v>1</v>
      </c>
      <c r="G711" s="214"/>
      <c r="H711" s="214"/>
      <c r="I711" s="214">
        <v>1</v>
      </c>
      <c r="J711" s="214"/>
      <c r="K711" s="214"/>
      <c r="L711" s="214"/>
      <c r="M711" s="214"/>
      <c r="N711" s="214"/>
      <c r="O711" s="219">
        <v>1.1494252873563218</v>
      </c>
      <c r="P711" s="220">
        <v>0.78160919540229878</v>
      </c>
      <c r="Q711" s="221">
        <v>-0.21839080459770122</v>
      </c>
      <c r="R711" s="214"/>
      <c r="S711" s="214"/>
      <c r="T711" s="222"/>
      <c r="U711" s="222"/>
      <c r="V711" s="222"/>
      <c r="W711" s="222"/>
      <c r="X711" s="421"/>
      <c r="Y711" s="487"/>
      <c r="Z711" s="487"/>
      <c r="AA711" s="421"/>
      <c r="AB711" s="487"/>
      <c r="AC711" s="487"/>
      <c r="AD711" s="421"/>
      <c r="AE711" s="487"/>
      <c r="AF711" s="487"/>
      <c r="AG711" s="214"/>
      <c r="AH711" s="444">
        <v>0</v>
      </c>
    </row>
    <row r="712" spans="1:34" s="226" customFormat="1" ht="13.2" x14ac:dyDescent="0.25">
      <c r="A712" s="214">
        <v>7</v>
      </c>
      <c r="B712" s="218" t="s">
        <v>927</v>
      </c>
      <c r="C712" s="214">
        <v>2</v>
      </c>
      <c r="D712" s="214">
        <v>0</v>
      </c>
      <c r="E712" s="214"/>
      <c r="F712" s="214">
        <v>0</v>
      </c>
      <c r="G712" s="214"/>
      <c r="H712" s="214"/>
      <c r="I712" s="214">
        <v>0</v>
      </c>
      <c r="J712" s="214"/>
      <c r="K712" s="214"/>
      <c r="L712" s="214"/>
      <c r="M712" s="214"/>
      <c r="N712" s="214"/>
      <c r="O712" s="219"/>
      <c r="P712" s="220"/>
      <c r="Q712" s="221"/>
      <c r="R712" s="219">
        <v>2.2988505747126435</v>
      </c>
      <c r="S712" s="220">
        <v>1.5632183908045976</v>
      </c>
      <c r="T712" s="221">
        <v>1.5632183908045976</v>
      </c>
      <c r="U712" s="222"/>
      <c r="V712" s="222"/>
      <c r="W712" s="222"/>
      <c r="X712" s="421"/>
      <c r="Y712" s="487"/>
      <c r="Z712" s="487"/>
      <c r="AA712" s="421"/>
      <c r="AB712" s="487"/>
      <c r="AC712" s="487"/>
      <c r="AD712" s="421"/>
      <c r="AE712" s="487"/>
      <c r="AF712" s="487"/>
      <c r="AG712" s="214"/>
      <c r="AH712" s="444">
        <v>0</v>
      </c>
    </row>
    <row r="713" spans="1:34" s="226" customFormat="1" ht="13.2" x14ac:dyDescent="0.25">
      <c r="A713" s="214">
        <v>8</v>
      </c>
      <c r="B713" s="218" t="s">
        <v>928</v>
      </c>
      <c r="C713" s="214">
        <v>0</v>
      </c>
      <c r="D713" s="214">
        <v>0</v>
      </c>
      <c r="E713" s="214"/>
      <c r="F713" s="214">
        <v>0</v>
      </c>
      <c r="G713" s="214"/>
      <c r="H713" s="214"/>
      <c r="I713" s="214">
        <v>0</v>
      </c>
      <c r="J713" s="214"/>
      <c r="K713" s="214"/>
      <c r="L713" s="214"/>
      <c r="M713" s="214"/>
      <c r="N713" s="214"/>
      <c r="O713" s="219"/>
      <c r="P713" s="220"/>
      <c r="Q713" s="221"/>
      <c r="R713" s="214"/>
      <c r="S713" s="214"/>
      <c r="T713" s="222"/>
      <c r="U713" s="222"/>
      <c r="V713" s="222"/>
      <c r="W713" s="222"/>
      <c r="X713" s="421"/>
      <c r="Y713" s="487"/>
      <c r="Z713" s="487"/>
      <c r="AA713" s="421"/>
      <c r="AB713" s="487"/>
      <c r="AC713" s="487"/>
      <c r="AD713" s="421"/>
      <c r="AE713" s="487"/>
      <c r="AF713" s="487"/>
      <c r="AG713" s="214"/>
      <c r="AH713" s="444">
        <v>0</v>
      </c>
    </row>
    <row r="714" spans="1:34" s="226" customFormat="1" ht="13.2" x14ac:dyDescent="0.25">
      <c r="A714" s="214">
        <v>9</v>
      </c>
      <c r="B714" s="218" t="s">
        <v>601</v>
      </c>
      <c r="C714" s="214">
        <v>0</v>
      </c>
      <c r="D714" s="214">
        <v>0</v>
      </c>
      <c r="E714" s="214"/>
      <c r="F714" s="214">
        <v>0</v>
      </c>
      <c r="G714" s="214"/>
      <c r="H714" s="214"/>
      <c r="I714" s="214">
        <v>0</v>
      </c>
      <c r="J714" s="214"/>
      <c r="K714" s="214"/>
      <c r="L714" s="214"/>
      <c r="M714" s="214"/>
      <c r="N714" s="214"/>
      <c r="O714" s="219"/>
      <c r="P714" s="220"/>
      <c r="Q714" s="221"/>
      <c r="R714" s="214"/>
      <c r="S714" s="214"/>
      <c r="T714" s="222"/>
      <c r="U714" s="222"/>
      <c r="V714" s="222"/>
      <c r="W714" s="222"/>
      <c r="X714" s="421"/>
      <c r="Y714" s="487"/>
      <c r="Z714" s="487"/>
      <c r="AA714" s="421"/>
      <c r="AB714" s="487"/>
      <c r="AC714" s="487"/>
      <c r="AD714" s="421"/>
      <c r="AE714" s="487"/>
      <c r="AF714" s="487"/>
      <c r="AG714" s="214"/>
      <c r="AH714" s="444">
        <v>0</v>
      </c>
    </row>
    <row r="715" spans="1:34" s="226" customFormat="1" ht="13.2" x14ac:dyDescent="0.25">
      <c r="A715" s="214">
        <v>10</v>
      </c>
      <c r="B715" s="218" t="s">
        <v>210</v>
      </c>
      <c r="C715" s="214">
        <v>1</v>
      </c>
      <c r="D715" s="214">
        <v>1</v>
      </c>
      <c r="E715" s="214"/>
      <c r="F715" s="214">
        <v>1</v>
      </c>
      <c r="G715" s="214"/>
      <c r="H715" s="214"/>
      <c r="I715" s="214">
        <v>1</v>
      </c>
      <c r="J715" s="214"/>
      <c r="K715" s="214"/>
      <c r="L715" s="214"/>
      <c r="M715" s="214"/>
      <c r="N715" s="214"/>
      <c r="O715" s="219">
        <v>1.1494252873563218</v>
      </c>
      <c r="P715" s="220">
        <v>0.78160919540229878</v>
      </c>
      <c r="Q715" s="221">
        <v>-0.21839080459770122</v>
      </c>
      <c r="R715" s="214"/>
      <c r="S715" s="214"/>
      <c r="T715" s="222"/>
      <c r="U715" s="222"/>
      <c r="V715" s="222"/>
      <c r="W715" s="222"/>
      <c r="X715" s="421"/>
      <c r="Y715" s="487"/>
      <c r="Z715" s="487"/>
      <c r="AA715" s="421"/>
      <c r="AB715" s="487"/>
      <c r="AC715" s="487"/>
      <c r="AD715" s="421"/>
      <c r="AE715" s="487"/>
      <c r="AF715" s="487"/>
      <c r="AG715" s="214"/>
      <c r="AH715" s="444">
        <v>0</v>
      </c>
    </row>
    <row r="716" spans="1:34" s="226" customFormat="1" ht="13.2" x14ac:dyDescent="0.25">
      <c r="A716" s="214">
        <v>11</v>
      </c>
      <c r="B716" s="218" t="s">
        <v>645</v>
      </c>
      <c r="C716" s="214">
        <v>4</v>
      </c>
      <c r="D716" s="214">
        <v>3</v>
      </c>
      <c r="E716" s="214"/>
      <c r="F716" s="214">
        <v>3</v>
      </c>
      <c r="G716" s="214"/>
      <c r="H716" s="214"/>
      <c r="I716" s="214"/>
      <c r="J716" s="214">
        <v>3</v>
      </c>
      <c r="K716" s="214"/>
      <c r="L716" s="214"/>
      <c r="M716" s="214"/>
      <c r="N716" s="214"/>
      <c r="O716" s="219"/>
      <c r="P716" s="220"/>
      <c r="Q716" s="221"/>
      <c r="R716" s="219">
        <v>4.5977011494252871</v>
      </c>
      <c r="S716" s="220">
        <v>3.1264367816091951</v>
      </c>
      <c r="T716" s="221">
        <v>0.12643678160919514</v>
      </c>
      <c r="U716" s="222"/>
      <c r="V716" s="222"/>
      <c r="W716" s="222"/>
      <c r="X716" s="421"/>
      <c r="Y716" s="487"/>
      <c r="Z716" s="487"/>
      <c r="AA716" s="421"/>
      <c r="AB716" s="487"/>
      <c r="AC716" s="487"/>
      <c r="AD716" s="421"/>
      <c r="AE716" s="487"/>
      <c r="AF716" s="487"/>
      <c r="AG716" s="214"/>
      <c r="AH716" s="444">
        <v>0</v>
      </c>
    </row>
    <row r="717" spans="1:34" s="226" customFormat="1" ht="13.2" x14ac:dyDescent="0.25">
      <c r="A717" s="214">
        <v>12</v>
      </c>
      <c r="B717" s="218" t="s">
        <v>929</v>
      </c>
      <c r="C717" s="214">
        <v>1</v>
      </c>
      <c r="D717" s="214">
        <v>0</v>
      </c>
      <c r="E717" s="214"/>
      <c r="F717" s="214">
        <v>0</v>
      </c>
      <c r="G717" s="214"/>
      <c r="H717" s="214"/>
      <c r="I717" s="214">
        <v>0</v>
      </c>
      <c r="J717" s="214"/>
      <c r="K717" s="214"/>
      <c r="L717" s="214"/>
      <c r="M717" s="214"/>
      <c r="N717" s="214"/>
      <c r="O717" s="219">
        <v>1.1494252873563218</v>
      </c>
      <c r="P717" s="220">
        <v>0.78160919540229878</v>
      </c>
      <c r="Q717" s="221">
        <v>0.78160919540229878</v>
      </c>
      <c r="R717" s="214"/>
      <c r="S717" s="214"/>
      <c r="T717" s="222"/>
      <c r="U717" s="222"/>
      <c r="V717" s="222"/>
      <c r="W717" s="222"/>
      <c r="X717" s="421"/>
      <c r="Y717" s="487"/>
      <c r="Z717" s="487"/>
      <c r="AA717" s="421"/>
      <c r="AB717" s="487"/>
      <c r="AC717" s="487"/>
      <c r="AD717" s="421"/>
      <c r="AE717" s="487"/>
      <c r="AF717" s="487"/>
      <c r="AG717" s="214"/>
      <c r="AH717" s="444">
        <v>0</v>
      </c>
    </row>
    <row r="718" spans="1:34" s="226" customFormat="1" ht="13.2" x14ac:dyDescent="0.25">
      <c r="A718" s="214">
        <v>13</v>
      </c>
      <c r="B718" s="218" t="s">
        <v>750</v>
      </c>
      <c r="C718" s="214">
        <v>2</v>
      </c>
      <c r="D718" s="214">
        <v>0</v>
      </c>
      <c r="E718" s="214"/>
      <c r="F718" s="214">
        <v>0</v>
      </c>
      <c r="G718" s="214"/>
      <c r="H718" s="214"/>
      <c r="I718" s="214">
        <v>0</v>
      </c>
      <c r="J718" s="214"/>
      <c r="K718" s="214"/>
      <c r="L718" s="214"/>
      <c r="M718" s="214"/>
      <c r="N718" s="214"/>
      <c r="O718" s="219">
        <v>2.2988505747126435</v>
      </c>
      <c r="P718" s="220">
        <v>1.5632183908045976</v>
      </c>
      <c r="Q718" s="221">
        <v>1.5632183908045976</v>
      </c>
      <c r="R718" s="214"/>
      <c r="S718" s="214"/>
      <c r="T718" s="222"/>
      <c r="U718" s="222"/>
      <c r="V718" s="222"/>
      <c r="W718" s="222"/>
      <c r="X718" s="421"/>
      <c r="Y718" s="487"/>
      <c r="Z718" s="487"/>
      <c r="AA718" s="421"/>
      <c r="AB718" s="487"/>
      <c r="AC718" s="487"/>
      <c r="AD718" s="421"/>
      <c r="AE718" s="487"/>
      <c r="AF718" s="487"/>
      <c r="AG718" s="214"/>
      <c r="AH718" s="444">
        <v>0</v>
      </c>
    </row>
    <row r="719" spans="1:34" s="226" customFormat="1" ht="13.2" x14ac:dyDescent="0.25">
      <c r="A719" s="214">
        <v>14</v>
      </c>
      <c r="B719" s="218" t="s">
        <v>744</v>
      </c>
      <c r="C719" s="214">
        <v>1</v>
      </c>
      <c r="D719" s="214">
        <v>0</v>
      </c>
      <c r="E719" s="214"/>
      <c r="F719" s="214">
        <v>0</v>
      </c>
      <c r="G719" s="214"/>
      <c r="H719" s="214"/>
      <c r="I719" s="214">
        <v>0</v>
      </c>
      <c r="J719" s="214"/>
      <c r="K719" s="214"/>
      <c r="L719" s="214"/>
      <c r="M719" s="214"/>
      <c r="N719" s="214"/>
      <c r="O719" s="219">
        <v>1.1494252873563218</v>
      </c>
      <c r="P719" s="220">
        <v>0.78160919540229878</v>
      </c>
      <c r="Q719" s="221">
        <v>0.78160919540229878</v>
      </c>
      <c r="R719" s="214"/>
      <c r="S719" s="214"/>
      <c r="T719" s="222"/>
      <c r="U719" s="222"/>
      <c r="V719" s="222"/>
      <c r="W719" s="222"/>
      <c r="X719" s="421"/>
      <c r="Y719" s="487"/>
      <c r="Z719" s="487"/>
      <c r="AA719" s="421"/>
      <c r="AB719" s="487"/>
      <c r="AC719" s="487"/>
      <c r="AD719" s="421"/>
      <c r="AE719" s="487"/>
      <c r="AF719" s="487"/>
      <c r="AG719" s="214"/>
      <c r="AH719" s="444">
        <v>0</v>
      </c>
    </row>
    <row r="720" spans="1:34" s="226" customFormat="1" ht="13.2" x14ac:dyDescent="0.25">
      <c r="A720" s="214">
        <v>15</v>
      </c>
      <c r="B720" s="218" t="s">
        <v>930</v>
      </c>
      <c r="C720" s="214">
        <v>0</v>
      </c>
      <c r="D720" s="214">
        <v>0</v>
      </c>
      <c r="E720" s="214"/>
      <c r="F720" s="214">
        <v>0</v>
      </c>
      <c r="G720" s="214"/>
      <c r="H720" s="214"/>
      <c r="I720" s="214">
        <v>0</v>
      </c>
      <c r="J720" s="214"/>
      <c r="K720" s="214"/>
      <c r="L720" s="214"/>
      <c r="M720" s="214"/>
      <c r="N720" s="214"/>
      <c r="O720" s="219"/>
      <c r="P720" s="220"/>
      <c r="Q720" s="221"/>
      <c r="R720" s="214"/>
      <c r="S720" s="214"/>
      <c r="T720" s="222"/>
      <c r="U720" s="222"/>
      <c r="V720" s="222"/>
      <c r="W720" s="222"/>
      <c r="X720" s="421"/>
      <c r="Y720" s="487"/>
      <c r="Z720" s="487"/>
      <c r="AA720" s="421"/>
      <c r="AB720" s="487"/>
      <c r="AC720" s="487"/>
      <c r="AD720" s="421"/>
      <c r="AE720" s="487"/>
      <c r="AF720" s="487"/>
      <c r="AG720" s="214"/>
      <c r="AH720" s="444">
        <v>0</v>
      </c>
    </row>
    <row r="721" spans="1:34" s="226" customFormat="1" ht="13.2" x14ac:dyDescent="0.25">
      <c r="A721" s="214">
        <v>16</v>
      </c>
      <c r="B721" s="218" t="s">
        <v>931</v>
      </c>
      <c r="C721" s="214">
        <v>1</v>
      </c>
      <c r="D721" s="214">
        <v>0</v>
      </c>
      <c r="E721" s="214"/>
      <c r="F721" s="214">
        <v>0</v>
      </c>
      <c r="G721" s="214"/>
      <c r="H721" s="214"/>
      <c r="I721" s="214">
        <v>0</v>
      </c>
      <c r="J721" s="214"/>
      <c r="K721" s="214"/>
      <c r="L721" s="214"/>
      <c r="M721" s="214"/>
      <c r="N721" s="214"/>
      <c r="O721" s="219"/>
      <c r="P721" s="220"/>
      <c r="Q721" s="221"/>
      <c r="R721" s="214"/>
      <c r="S721" s="214"/>
      <c r="T721" s="222"/>
      <c r="U721" s="223">
        <v>1.1494252873563218</v>
      </c>
      <c r="V721" s="221">
        <v>0.78160919540229878</v>
      </c>
      <c r="W721" s="221">
        <v>-5.2183908045977017</v>
      </c>
      <c r="X721" s="421"/>
      <c r="Y721" s="487"/>
      <c r="Z721" s="487"/>
      <c r="AA721" s="421"/>
      <c r="AB721" s="487"/>
      <c r="AC721" s="487"/>
      <c r="AD721" s="421"/>
      <c r="AE721" s="487"/>
      <c r="AF721" s="487"/>
      <c r="AG721" s="214"/>
      <c r="AH721" s="444">
        <v>0</v>
      </c>
    </row>
    <row r="722" spans="1:34" s="226" customFormat="1" ht="13.2" x14ac:dyDescent="0.25">
      <c r="A722" s="214">
        <v>17</v>
      </c>
      <c r="B722" s="218" t="s">
        <v>910</v>
      </c>
      <c r="C722" s="214">
        <v>0</v>
      </c>
      <c r="D722" s="214">
        <v>6</v>
      </c>
      <c r="E722" s="214"/>
      <c r="F722" s="214">
        <v>6</v>
      </c>
      <c r="G722" s="214"/>
      <c r="H722" s="214"/>
      <c r="I722" s="214"/>
      <c r="J722" s="214"/>
      <c r="K722" s="214">
        <v>6</v>
      </c>
      <c r="L722" s="214"/>
      <c r="M722" s="214"/>
      <c r="N722" s="214"/>
      <c r="O722" s="219"/>
      <c r="P722" s="220"/>
      <c r="Q722" s="221"/>
      <c r="R722" s="214"/>
      <c r="S722" s="214"/>
      <c r="T722" s="222"/>
      <c r="U722" s="222"/>
      <c r="V722" s="222"/>
      <c r="W722" s="222"/>
      <c r="X722" s="421"/>
      <c r="Y722" s="487"/>
      <c r="Z722" s="487"/>
      <c r="AA722" s="421"/>
      <c r="AB722" s="487"/>
      <c r="AC722" s="487"/>
      <c r="AD722" s="421"/>
      <c r="AE722" s="487"/>
      <c r="AF722" s="487"/>
      <c r="AG722" s="214"/>
      <c r="AH722" s="444">
        <v>0</v>
      </c>
    </row>
    <row r="723" spans="1:34" s="335" customFormat="1" ht="68.400000000000006" customHeight="1" x14ac:dyDescent="0.25">
      <c r="A723" s="332">
        <v>2</v>
      </c>
      <c r="B723" s="764" t="s">
        <v>995</v>
      </c>
      <c r="C723" s="765"/>
      <c r="D723" s="765"/>
      <c r="E723" s="765"/>
      <c r="F723" s="765"/>
      <c r="G723" s="765"/>
      <c r="H723" s="765"/>
      <c r="I723" s="765"/>
      <c r="J723" s="765"/>
      <c r="K723" s="765"/>
      <c r="L723" s="765"/>
      <c r="M723" s="765"/>
      <c r="N723" s="765"/>
      <c r="O723" s="765"/>
      <c r="P723" s="765"/>
      <c r="Q723" s="765"/>
      <c r="R723" s="765"/>
      <c r="S723" s="765"/>
      <c r="T723" s="765"/>
      <c r="U723" s="765"/>
      <c r="V723" s="765"/>
      <c r="W723" s="765"/>
      <c r="X723" s="765"/>
      <c r="Y723" s="765"/>
      <c r="Z723" s="765"/>
      <c r="AA723" s="765"/>
      <c r="AB723" s="765"/>
      <c r="AC723" s="765"/>
      <c r="AD723" s="765"/>
      <c r="AE723" s="765"/>
      <c r="AF723" s="765"/>
      <c r="AG723" s="766"/>
      <c r="AH723" s="444">
        <v>0</v>
      </c>
    </row>
    <row r="724" spans="1:34" s="304" customFormat="1" ht="13.2" x14ac:dyDescent="0.25">
      <c r="A724" s="336"/>
      <c r="B724" s="337" t="s">
        <v>707</v>
      </c>
      <c r="C724" s="336">
        <v>115</v>
      </c>
      <c r="D724" s="336">
        <v>110</v>
      </c>
      <c r="E724" s="336">
        <v>9</v>
      </c>
      <c r="F724" s="336">
        <v>101</v>
      </c>
      <c r="G724" s="336"/>
      <c r="H724" s="336"/>
      <c r="I724" s="336">
        <v>18</v>
      </c>
      <c r="J724" s="336">
        <v>79</v>
      </c>
      <c r="K724" s="336">
        <v>4</v>
      </c>
      <c r="L724" s="336"/>
      <c r="M724" s="336"/>
      <c r="N724" s="336"/>
      <c r="O724" s="336"/>
      <c r="P724" s="336">
        <v>57</v>
      </c>
      <c r="Q724" s="336">
        <v>39</v>
      </c>
      <c r="R724" s="336"/>
      <c r="S724" s="336">
        <v>44</v>
      </c>
      <c r="T724" s="336">
        <v>5</v>
      </c>
      <c r="U724" s="336"/>
      <c r="V724" s="336"/>
      <c r="W724" s="336"/>
      <c r="X724" s="422"/>
      <c r="Y724" s="488"/>
      <c r="Z724" s="488"/>
      <c r="AA724" s="422">
        <v>24</v>
      </c>
      <c r="AB724" s="488"/>
      <c r="AC724" s="488">
        <v>24</v>
      </c>
      <c r="AD724" s="422">
        <v>1</v>
      </c>
      <c r="AE724" s="488"/>
      <c r="AF724" s="488">
        <v>1</v>
      </c>
      <c r="AG724" s="336"/>
      <c r="AH724" s="444">
        <v>25</v>
      </c>
    </row>
    <row r="725" spans="1:34" s="304" customFormat="1" ht="13.2" x14ac:dyDescent="0.25">
      <c r="A725" s="338">
        <v>1</v>
      </c>
      <c r="B725" s="339" t="s">
        <v>746</v>
      </c>
      <c r="C725" s="338">
        <v>3</v>
      </c>
      <c r="D725" s="338">
        <v>2</v>
      </c>
      <c r="E725" s="338">
        <v>1</v>
      </c>
      <c r="F725" s="338">
        <v>1</v>
      </c>
      <c r="G725" s="338"/>
      <c r="H725" s="338"/>
      <c r="I725" s="338">
        <v>1</v>
      </c>
      <c r="J725" s="338"/>
      <c r="K725" s="338"/>
      <c r="L725" s="340"/>
      <c r="M725" s="338"/>
      <c r="N725" s="338"/>
      <c r="O725" s="340">
        <v>1</v>
      </c>
      <c r="P725" s="338">
        <v>1</v>
      </c>
      <c r="Q725" s="338"/>
      <c r="R725" s="340"/>
      <c r="S725" s="338"/>
      <c r="T725" s="338"/>
      <c r="U725" s="338"/>
      <c r="V725" s="338"/>
      <c r="W725" s="338"/>
      <c r="X725" s="423"/>
      <c r="Y725" s="489"/>
      <c r="Z725" s="489"/>
      <c r="AA725" s="423"/>
      <c r="AB725" s="489"/>
      <c r="AC725" s="489"/>
      <c r="AD725" s="423"/>
      <c r="AE725" s="489"/>
      <c r="AF725" s="489"/>
      <c r="AG725" s="338"/>
      <c r="AH725" s="444">
        <v>0</v>
      </c>
    </row>
    <row r="726" spans="1:34" s="304" customFormat="1" ht="13.2" x14ac:dyDescent="0.25">
      <c r="A726" s="338">
        <v>3</v>
      </c>
      <c r="B726" s="339" t="s">
        <v>803</v>
      </c>
      <c r="C726" s="338">
        <v>12</v>
      </c>
      <c r="D726" s="338">
        <v>12</v>
      </c>
      <c r="E726" s="338"/>
      <c r="F726" s="338">
        <v>12</v>
      </c>
      <c r="G726" s="338"/>
      <c r="H726" s="338"/>
      <c r="I726" s="338"/>
      <c r="J726" s="338">
        <v>12</v>
      </c>
      <c r="K726" s="338"/>
      <c r="L726" s="338"/>
      <c r="M726" s="338"/>
      <c r="N726" s="338"/>
      <c r="O726" s="340"/>
      <c r="P726" s="338"/>
      <c r="Q726" s="338"/>
      <c r="R726" s="340">
        <v>1</v>
      </c>
      <c r="S726" s="338">
        <v>12</v>
      </c>
      <c r="T726" s="338">
        <v>0</v>
      </c>
      <c r="U726" s="338"/>
      <c r="V726" s="338"/>
      <c r="W726" s="338"/>
      <c r="X726" s="423"/>
      <c r="Y726" s="489"/>
      <c r="Z726" s="489"/>
      <c r="AA726" s="423"/>
      <c r="AB726" s="489"/>
      <c r="AC726" s="489"/>
      <c r="AD726" s="423"/>
      <c r="AE726" s="489"/>
      <c r="AF726" s="489"/>
      <c r="AG726" s="338"/>
      <c r="AH726" s="444">
        <v>0</v>
      </c>
    </row>
    <row r="727" spans="1:34" s="304" customFormat="1" ht="13.2" x14ac:dyDescent="0.25">
      <c r="A727" s="338">
        <v>4</v>
      </c>
      <c r="B727" s="339" t="s">
        <v>140</v>
      </c>
      <c r="C727" s="338">
        <v>3</v>
      </c>
      <c r="D727" s="338">
        <v>2</v>
      </c>
      <c r="E727" s="338"/>
      <c r="F727" s="338">
        <v>2</v>
      </c>
      <c r="G727" s="338"/>
      <c r="H727" s="338"/>
      <c r="I727" s="338"/>
      <c r="J727" s="338">
        <v>2</v>
      </c>
      <c r="K727" s="338"/>
      <c r="L727" s="338"/>
      <c r="M727" s="338"/>
      <c r="N727" s="338"/>
      <c r="O727" s="340">
        <v>0.5</v>
      </c>
      <c r="P727" s="338">
        <v>1</v>
      </c>
      <c r="Q727" s="338">
        <v>1</v>
      </c>
      <c r="R727" s="340">
        <v>0.5</v>
      </c>
      <c r="S727" s="338">
        <v>1</v>
      </c>
      <c r="T727" s="338">
        <v>1</v>
      </c>
      <c r="U727" s="338"/>
      <c r="V727" s="338"/>
      <c r="W727" s="338"/>
      <c r="X727" s="423"/>
      <c r="Y727" s="489"/>
      <c r="Z727" s="489"/>
      <c r="AA727" s="423">
        <v>1</v>
      </c>
      <c r="AB727" s="489"/>
      <c r="AC727" s="489">
        <v>1</v>
      </c>
      <c r="AD727" s="423"/>
      <c r="AE727" s="489"/>
      <c r="AF727" s="489"/>
      <c r="AG727" s="338"/>
      <c r="AH727" s="444">
        <v>1</v>
      </c>
    </row>
    <row r="728" spans="1:34" s="304" customFormat="1" ht="26.4" x14ac:dyDescent="0.25">
      <c r="A728" s="338">
        <v>5</v>
      </c>
      <c r="B728" s="339" t="s">
        <v>151</v>
      </c>
      <c r="C728" s="338">
        <v>33</v>
      </c>
      <c r="D728" s="338">
        <v>32</v>
      </c>
      <c r="E728" s="338"/>
      <c r="F728" s="338">
        <v>32</v>
      </c>
      <c r="G728" s="338"/>
      <c r="H728" s="338"/>
      <c r="I728" s="338">
        <v>3</v>
      </c>
      <c r="J728" s="338">
        <v>29</v>
      </c>
      <c r="K728" s="338"/>
      <c r="L728" s="338"/>
      <c r="M728" s="338"/>
      <c r="N728" s="338"/>
      <c r="O728" s="338" t="s">
        <v>933</v>
      </c>
      <c r="P728" s="338">
        <v>12</v>
      </c>
      <c r="Q728" s="338">
        <v>9</v>
      </c>
      <c r="R728" s="338" t="s">
        <v>934</v>
      </c>
      <c r="S728" s="338">
        <v>20</v>
      </c>
      <c r="T728" s="338">
        <v>0</v>
      </c>
      <c r="U728" s="338"/>
      <c r="V728" s="338"/>
      <c r="W728" s="338"/>
      <c r="X728" s="423"/>
      <c r="Y728" s="489"/>
      <c r="Z728" s="489"/>
      <c r="AA728" s="423">
        <v>4</v>
      </c>
      <c r="AB728" s="489"/>
      <c r="AC728" s="489">
        <v>4</v>
      </c>
      <c r="AD728" s="423"/>
      <c r="AE728" s="489"/>
      <c r="AF728" s="489"/>
      <c r="AG728" s="338"/>
      <c r="AH728" s="444">
        <v>4</v>
      </c>
    </row>
    <row r="729" spans="1:34" s="304" customFormat="1" ht="26.4" x14ac:dyDescent="0.25">
      <c r="A729" s="338">
        <v>6</v>
      </c>
      <c r="B729" s="339" t="s">
        <v>739</v>
      </c>
      <c r="C729" s="338">
        <v>36</v>
      </c>
      <c r="D729" s="338">
        <v>36</v>
      </c>
      <c r="E729" s="338"/>
      <c r="F729" s="338">
        <v>36</v>
      </c>
      <c r="G729" s="338"/>
      <c r="H729" s="338"/>
      <c r="I729" s="338">
        <v>5</v>
      </c>
      <c r="J729" s="338">
        <v>31</v>
      </c>
      <c r="K729" s="338"/>
      <c r="L729" s="338"/>
      <c r="M729" s="338"/>
      <c r="N729" s="338"/>
      <c r="O729" s="338" t="s">
        <v>935</v>
      </c>
      <c r="P729" s="338">
        <v>30</v>
      </c>
      <c r="Q729" s="338">
        <v>25</v>
      </c>
      <c r="R729" s="338" t="s">
        <v>936</v>
      </c>
      <c r="S729" s="338">
        <v>6</v>
      </c>
      <c r="T729" s="338">
        <v>0</v>
      </c>
      <c r="U729" s="338"/>
      <c r="V729" s="338"/>
      <c r="W729" s="338"/>
      <c r="X729" s="423"/>
      <c r="Y729" s="489"/>
      <c r="Z729" s="489"/>
      <c r="AA729" s="423">
        <v>15</v>
      </c>
      <c r="AB729" s="489"/>
      <c r="AC729" s="489">
        <v>15</v>
      </c>
      <c r="AD729" s="423"/>
      <c r="AE729" s="489"/>
      <c r="AF729" s="489"/>
      <c r="AG729" s="338"/>
      <c r="AH729" s="444">
        <v>15</v>
      </c>
    </row>
    <row r="730" spans="1:34" s="304" customFormat="1" ht="13.2" x14ac:dyDescent="0.25">
      <c r="A730" s="338">
        <v>7</v>
      </c>
      <c r="B730" s="339" t="s">
        <v>725</v>
      </c>
      <c r="C730" s="338">
        <v>1</v>
      </c>
      <c r="D730" s="338">
        <v>1</v>
      </c>
      <c r="E730" s="338"/>
      <c r="F730" s="338">
        <v>1</v>
      </c>
      <c r="G730" s="338"/>
      <c r="H730" s="338"/>
      <c r="I730" s="338">
        <v>1</v>
      </c>
      <c r="J730" s="338"/>
      <c r="K730" s="338"/>
      <c r="L730" s="338"/>
      <c r="M730" s="338"/>
      <c r="N730" s="338"/>
      <c r="O730" s="340">
        <v>1</v>
      </c>
      <c r="P730" s="338">
        <v>1</v>
      </c>
      <c r="Q730" s="338"/>
      <c r="R730" s="338"/>
      <c r="S730" s="338"/>
      <c r="T730" s="338"/>
      <c r="U730" s="338"/>
      <c r="V730" s="338"/>
      <c r="W730" s="338"/>
      <c r="X730" s="423"/>
      <c r="Y730" s="489"/>
      <c r="Z730" s="489"/>
      <c r="AA730" s="423"/>
      <c r="AB730" s="489"/>
      <c r="AC730" s="489"/>
      <c r="AD730" s="423"/>
      <c r="AE730" s="489"/>
      <c r="AF730" s="489"/>
      <c r="AG730" s="338"/>
      <c r="AH730" s="444">
        <v>0</v>
      </c>
    </row>
    <row r="731" spans="1:34" s="304" customFormat="1" ht="26.4" x14ac:dyDescent="0.25">
      <c r="A731" s="338">
        <v>8</v>
      </c>
      <c r="B731" s="339" t="s">
        <v>757</v>
      </c>
      <c r="C731" s="338">
        <v>24</v>
      </c>
      <c r="D731" s="338">
        <v>23</v>
      </c>
      <c r="E731" s="338">
        <v>8</v>
      </c>
      <c r="F731" s="338">
        <v>15</v>
      </c>
      <c r="G731" s="338"/>
      <c r="H731" s="338"/>
      <c r="I731" s="338">
        <v>8</v>
      </c>
      <c r="J731" s="338">
        <v>3</v>
      </c>
      <c r="K731" s="338">
        <v>4</v>
      </c>
      <c r="L731" s="338"/>
      <c r="M731" s="338"/>
      <c r="N731" s="338"/>
      <c r="O731" s="338" t="s">
        <v>937</v>
      </c>
      <c r="P731" s="338">
        <v>11</v>
      </c>
      <c r="Q731" s="338">
        <v>3</v>
      </c>
      <c r="R731" s="338" t="s">
        <v>938</v>
      </c>
      <c r="S731" s="338">
        <v>4</v>
      </c>
      <c r="T731" s="338">
        <v>4</v>
      </c>
      <c r="U731" s="338"/>
      <c r="V731" s="338"/>
      <c r="W731" s="338"/>
      <c r="X731" s="423"/>
      <c r="Y731" s="489"/>
      <c r="Z731" s="489"/>
      <c r="AA731" s="423">
        <v>3</v>
      </c>
      <c r="AB731" s="489"/>
      <c r="AC731" s="489">
        <v>3</v>
      </c>
      <c r="AD731" s="423">
        <v>1</v>
      </c>
      <c r="AE731" s="489"/>
      <c r="AF731" s="489">
        <v>1</v>
      </c>
      <c r="AG731" s="338"/>
      <c r="AH731" s="444">
        <v>4</v>
      </c>
    </row>
    <row r="732" spans="1:34" s="304" customFormat="1" ht="13.2" x14ac:dyDescent="0.25">
      <c r="A732" s="338">
        <v>9</v>
      </c>
      <c r="B732" s="339" t="s">
        <v>766</v>
      </c>
      <c r="C732" s="338">
        <v>1</v>
      </c>
      <c r="D732" s="338">
        <v>1</v>
      </c>
      <c r="E732" s="338"/>
      <c r="F732" s="338">
        <v>1</v>
      </c>
      <c r="G732" s="338"/>
      <c r="H732" s="338"/>
      <c r="I732" s="338"/>
      <c r="J732" s="338">
        <v>1</v>
      </c>
      <c r="K732" s="338"/>
      <c r="L732" s="338"/>
      <c r="M732" s="338"/>
      <c r="N732" s="338"/>
      <c r="O732" s="340">
        <v>1</v>
      </c>
      <c r="P732" s="338">
        <v>1</v>
      </c>
      <c r="Q732" s="338">
        <v>1</v>
      </c>
      <c r="R732" s="338"/>
      <c r="S732" s="338"/>
      <c r="T732" s="338"/>
      <c r="U732" s="338"/>
      <c r="V732" s="338"/>
      <c r="W732" s="338"/>
      <c r="X732" s="423"/>
      <c r="Y732" s="489"/>
      <c r="Z732" s="489"/>
      <c r="AA732" s="423">
        <v>1</v>
      </c>
      <c r="AB732" s="489"/>
      <c r="AC732" s="489">
        <v>1</v>
      </c>
      <c r="AD732" s="423"/>
      <c r="AE732" s="489"/>
      <c r="AF732" s="489"/>
      <c r="AG732" s="338"/>
      <c r="AH732" s="444">
        <v>1</v>
      </c>
    </row>
    <row r="733" spans="1:34" s="304" customFormat="1" ht="13.2" x14ac:dyDescent="0.25">
      <c r="A733" s="338">
        <v>10</v>
      </c>
      <c r="B733" s="339" t="s">
        <v>939</v>
      </c>
      <c r="C733" s="338">
        <v>1</v>
      </c>
      <c r="D733" s="338">
        <v>0</v>
      </c>
      <c r="E733" s="338"/>
      <c r="F733" s="338"/>
      <c r="G733" s="338"/>
      <c r="H733" s="338"/>
      <c r="I733" s="338"/>
      <c r="J733" s="338"/>
      <c r="K733" s="338"/>
      <c r="L733" s="338"/>
      <c r="M733" s="338"/>
      <c r="N733" s="338"/>
      <c r="O733" s="338"/>
      <c r="P733" s="338"/>
      <c r="Q733" s="338"/>
      <c r="R733" s="338"/>
      <c r="S733" s="338"/>
      <c r="T733" s="338"/>
      <c r="U733" s="338"/>
      <c r="V733" s="338"/>
      <c r="W733" s="338"/>
      <c r="X733" s="423"/>
      <c r="Y733" s="489"/>
      <c r="Z733" s="489"/>
      <c r="AA733" s="423"/>
      <c r="AB733" s="489"/>
      <c r="AC733" s="489"/>
      <c r="AD733" s="423"/>
      <c r="AE733" s="489"/>
      <c r="AF733" s="489"/>
      <c r="AG733" s="338"/>
      <c r="AH733" s="444">
        <v>0</v>
      </c>
    </row>
    <row r="734" spans="1:34" s="304" customFormat="1" ht="13.2" x14ac:dyDescent="0.25">
      <c r="A734" s="338">
        <v>11</v>
      </c>
      <c r="B734" s="339" t="s">
        <v>931</v>
      </c>
      <c r="C734" s="338">
        <v>1</v>
      </c>
      <c r="D734" s="338">
        <v>1</v>
      </c>
      <c r="E734" s="338"/>
      <c r="F734" s="338">
        <v>1</v>
      </c>
      <c r="G734" s="338"/>
      <c r="H734" s="338"/>
      <c r="I734" s="338"/>
      <c r="J734" s="338">
        <v>1</v>
      </c>
      <c r="K734" s="338"/>
      <c r="L734" s="338"/>
      <c r="M734" s="338"/>
      <c r="N734" s="338"/>
      <c r="O734" s="338"/>
      <c r="P734" s="338"/>
      <c r="Q734" s="338"/>
      <c r="R734" s="340">
        <v>1</v>
      </c>
      <c r="S734" s="338">
        <v>1</v>
      </c>
      <c r="T734" s="338">
        <v>0</v>
      </c>
      <c r="U734" s="338"/>
      <c r="V734" s="338"/>
      <c r="W734" s="338"/>
      <c r="X734" s="423"/>
      <c r="Y734" s="489"/>
      <c r="Z734" s="489"/>
      <c r="AA734" s="423"/>
      <c r="AB734" s="489"/>
      <c r="AC734" s="489"/>
      <c r="AD734" s="423"/>
      <c r="AE734" s="489"/>
      <c r="AF734" s="489"/>
      <c r="AG734" s="338"/>
      <c r="AH734" s="444">
        <v>0</v>
      </c>
    </row>
    <row r="735" spans="1:34" s="335" customFormat="1" ht="75" customHeight="1" x14ac:dyDescent="0.25">
      <c r="A735" s="376">
        <v>3</v>
      </c>
      <c r="B735" s="767" t="s">
        <v>1027</v>
      </c>
      <c r="C735" s="768"/>
      <c r="D735" s="768"/>
      <c r="E735" s="768"/>
      <c r="F735" s="768"/>
      <c r="G735" s="768"/>
      <c r="H735" s="768"/>
      <c r="I735" s="768"/>
      <c r="J735" s="768"/>
      <c r="K735" s="768"/>
      <c r="L735" s="768"/>
      <c r="M735" s="768"/>
      <c r="N735" s="768"/>
      <c r="O735" s="768"/>
      <c r="P735" s="768"/>
      <c r="Q735" s="768"/>
      <c r="R735" s="768"/>
      <c r="S735" s="768"/>
      <c r="T735" s="768"/>
      <c r="U735" s="768"/>
      <c r="V735" s="768"/>
      <c r="W735" s="768"/>
      <c r="X735" s="768"/>
      <c r="Y735" s="768"/>
      <c r="Z735" s="768"/>
      <c r="AA735" s="768"/>
      <c r="AB735" s="768"/>
      <c r="AC735" s="768"/>
      <c r="AD735" s="768"/>
      <c r="AE735" s="768"/>
      <c r="AF735" s="768"/>
      <c r="AG735" s="769"/>
      <c r="AH735" s="444">
        <v>0</v>
      </c>
    </row>
    <row r="736" spans="1:34" s="304" customFormat="1" ht="13.2" x14ac:dyDescent="0.25">
      <c r="A736" s="341"/>
      <c r="B736" s="344" t="s">
        <v>707</v>
      </c>
      <c r="C736" s="341">
        <v>240</v>
      </c>
      <c r="D736" s="341">
        <v>240</v>
      </c>
      <c r="E736" s="341">
        <v>46</v>
      </c>
      <c r="F736" s="341">
        <v>194</v>
      </c>
      <c r="G736" s="341">
        <v>0</v>
      </c>
      <c r="H736" s="341">
        <v>0</v>
      </c>
      <c r="I736" s="341">
        <v>159</v>
      </c>
      <c r="J736" s="341">
        <v>34</v>
      </c>
      <c r="K736" s="341">
        <v>1</v>
      </c>
      <c r="L736" s="341">
        <v>2.1999999999999997</v>
      </c>
      <c r="M736" s="341">
        <v>61</v>
      </c>
      <c r="N736" s="341">
        <v>61</v>
      </c>
      <c r="O736" s="341">
        <v>4.0999999999999996</v>
      </c>
      <c r="P736" s="341">
        <v>114.39999999999999</v>
      </c>
      <c r="Q736" s="341">
        <v>-44.599999999999994</v>
      </c>
      <c r="R736" s="341">
        <v>0.7</v>
      </c>
      <c r="S736" s="341">
        <v>17.600000000000001</v>
      </c>
      <c r="T736" s="341">
        <v>-16.399999999999999</v>
      </c>
      <c r="U736" s="341">
        <v>1</v>
      </c>
      <c r="V736" s="341">
        <v>1</v>
      </c>
      <c r="W736" s="341">
        <v>0</v>
      </c>
      <c r="X736" s="341">
        <v>30</v>
      </c>
      <c r="Y736" s="341">
        <v>12</v>
      </c>
      <c r="Z736" s="341">
        <v>18</v>
      </c>
      <c r="AA736" s="341">
        <v>9</v>
      </c>
      <c r="AB736" s="341">
        <v>1</v>
      </c>
      <c r="AC736" s="341">
        <v>8</v>
      </c>
      <c r="AD736" s="341">
        <v>0</v>
      </c>
      <c r="AE736" s="341">
        <v>0</v>
      </c>
      <c r="AF736" s="341">
        <v>0</v>
      </c>
      <c r="AG736" s="341">
        <v>0</v>
      </c>
      <c r="AH736" s="444">
        <v>39</v>
      </c>
    </row>
    <row r="737" spans="1:34" s="304" customFormat="1" ht="13.2" x14ac:dyDescent="0.25">
      <c r="A737" s="347">
        <v>1</v>
      </c>
      <c r="B737" s="348" t="s">
        <v>367</v>
      </c>
      <c r="C737" s="347">
        <v>11</v>
      </c>
      <c r="D737" s="349">
        <v>11</v>
      </c>
      <c r="E737" s="347">
        <v>5</v>
      </c>
      <c r="F737" s="347">
        <v>6</v>
      </c>
      <c r="G737" s="347">
        <v>0</v>
      </c>
      <c r="H737" s="347">
        <v>0</v>
      </c>
      <c r="I737" s="347">
        <v>5</v>
      </c>
      <c r="J737" s="347">
        <v>1</v>
      </c>
      <c r="K737" s="347"/>
      <c r="L737" s="350">
        <v>0.5</v>
      </c>
      <c r="M737" s="351">
        <v>3</v>
      </c>
      <c r="N737" s="351">
        <v>3</v>
      </c>
      <c r="O737" s="350">
        <v>0.4</v>
      </c>
      <c r="P737" s="351">
        <v>2.4000000000000004</v>
      </c>
      <c r="Q737" s="351">
        <v>-2.5999999999999996</v>
      </c>
      <c r="R737" s="350">
        <v>0.1</v>
      </c>
      <c r="S737" s="351">
        <v>0.60000000000000009</v>
      </c>
      <c r="T737" s="351">
        <v>-0.39999999999999991</v>
      </c>
      <c r="U737" s="347"/>
      <c r="V737" s="347"/>
      <c r="W737" s="347"/>
      <c r="X737" s="424">
        <v>1</v>
      </c>
      <c r="Y737" s="490">
        <v>1</v>
      </c>
      <c r="Z737" s="490">
        <v>0</v>
      </c>
      <c r="AA737" s="424"/>
      <c r="AB737" s="490"/>
      <c r="AC737" s="490"/>
      <c r="AD737" s="434"/>
      <c r="AE737" s="491"/>
      <c r="AF737" s="491"/>
      <c r="AG737" s="343"/>
      <c r="AH737" s="444">
        <v>1</v>
      </c>
    </row>
    <row r="738" spans="1:34" s="304" customFormat="1" ht="13.2" x14ac:dyDescent="0.25">
      <c r="A738" s="347">
        <v>2</v>
      </c>
      <c r="B738" s="348" t="s">
        <v>140</v>
      </c>
      <c r="C738" s="347">
        <v>8</v>
      </c>
      <c r="D738" s="349">
        <v>8</v>
      </c>
      <c r="E738" s="347">
        <v>0</v>
      </c>
      <c r="F738" s="347">
        <v>8</v>
      </c>
      <c r="G738" s="347"/>
      <c r="H738" s="347"/>
      <c r="I738" s="347">
        <v>4</v>
      </c>
      <c r="J738" s="347">
        <v>4</v>
      </c>
      <c r="K738" s="347"/>
      <c r="L738" s="350">
        <v>0.2</v>
      </c>
      <c r="M738" s="351">
        <v>1.6</v>
      </c>
      <c r="N738" s="351">
        <v>1.6</v>
      </c>
      <c r="O738" s="350">
        <v>0.6</v>
      </c>
      <c r="P738" s="351">
        <v>4.8</v>
      </c>
      <c r="Q738" s="351">
        <v>0.79999999999999982</v>
      </c>
      <c r="R738" s="350">
        <v>0.2</v>
      </c>
      <c r="S738" s="351">
        <v>1.6</v>
      </c>
      <c r="T738" s="351">
        <v>-2.4</v>
      </c>
      <c r="U738" s="347"/>
      <c r="V738" s="347"/>
      <c r="W738" s="347"/>
      <c r="X738" s="424">
        <v>0</v>
      </c>
      <c r="Y738" s="490">
        <v>0</v>
      </c>
      <c r="Z738" s="490"/>
      <c r="AA738" s="424">
        <v>1</v>
      </c>
      <c r="AB738" s="490">
        <v>0</v>
      </c>
      <c r="AC738" s="490">
        <v>1</v>
      </c>
      <c r="AD738" s="434"/>
      <c r="AE738" s="491"/>
      <c r="AF738" s="491"/>
      <c r="AG738" s="343"/>
      <c r="AH738" s="444">
        <v>1</v>
      </c>
    </row>
    <row r="739" spans="1:34" s="304" customFormat="1" ht="13.2" x14ac:dyDescent="0.25">
      <c r="A739" s="347">
        <v>3</v>
      </c>
      <c r="B739" s="348" t="s">
        <v>151</v>
      </c>
      <c r="C739" s="347">
        <v>86</v>
      </c>
      <c r="D739" s="349">
        <v>86</v>
      </c>
      <c r="E739" s="347">
        <v>10</v>
      </c>
      <c r="F739" s="347">
        <v>76</v>
      </c>
      <c r="G739" s="347"/>
      <c r="H739" s="347"/>
      <c r="I739" s="347">
        <v>72</v>
      </c>
      <c r="J739" s="347">
        <v>4</v>
      </c>
      <c r="K739" s="347"/>
      <c r="L739" s="350">
        <v>0.2</v>
      </c>
      <c r="M739" s="351">
        <v>15.200000000000001</v>
      </c>
      <c r="N739" s="351">
        <v>15.200000000000001</v>
      </c>
      <c r="O739" s="350">
        <v>0.8</v>
      </c>
      <c r="P739" s="351">
        <v>60.800000000000004</v>
      </c>
      <c r="Q739" s="351">
        <v>-11.199999999999996</v>
      </c>
      <c r="R739" s="350"/>
      <c r="S739" s="351">
        <v>0</v>
      </c>
      <c r="T739" s="351">
        <v>-4</v>
      </c>
      <c r="U739" s="347"/>
      <c r="V739" s="347"/>
      <c r="W739" s="347"/>
      <c r="X739" s="424">
        <v>0</v>
      </c>
      <c r="Y739" s="490">
        <v>0</v>
      </c>
      <c r="Z739" s="490">
        <v>0</v>
      </c>
      <c r="AA739" s="424">
        <v>4</v>
      </c>
      <c r="AB739" s="490">
        <v>1</v>
      </c>
      <c r="AC739" s="490">
        <v>3</v>
      </c>
      <c r="AD739" s="434"/>
      <c r="AE739" s="491"/>
      <c r="AF739" s="491"/>
      <c r="AG739" s="343"/>
      <c r="AH739" s="444">
        <v>4</v>
      </c>
    </row>
    <row r="740" spans="1:34" s="304" customFormat="1" ht="13.2" x14ac:dyDescent="0.25">
      <c r="A740" s="347">
        <v>4</v>
      </c>
      <c r="B740" s="352" t="s">
        <v>739</v>
      </c>
      <c r="C740" s="342">
        <v>59</v>
      </c>
      <c r="D740" s="349">
        <v>59</v>
      </c>
      <c r="E740" s="342">
        <v>13</v>
      </c>
      <c r="F740" s="347">
        <v>46</v>
      </c>
      <c r="G740" s="342"/>
      <c r="H740" s="342"/>
      <c r="I740" s="342">
        <v>40</v>
      </c>
      <c r="J740" s="342">
        <v>6</v>
      </c>
      <c r="K740" s="342"/>
      <c r="L740" s="350">
        <v>0.4</v>
      </c>
      <c r="M740" s="351">
        <v>18.400000000000002</v>
      </c>
      <c r="N740" s="351">
        <v>18.400000000000002</v>
      </c>
      <c r="O740" s="350">
        <v>0.5</v>
      </c>
      <c r="P740" s="351">
        <v>23</v>
      </c>
      <c r="Q740" s="351">
        <v>-17</v>
      </c>
      <c r="R740" s="350">
        <v>0.1</v>
      </c>
      <c r="S740" s="351">
        <v>4.6000000000000005</v>
      </c>
      <c r="T740" s="351">
        <v>-1.3999999999999995</v>
      </c>
      <c r="U740" s="342"/>
      <c r="V740" s="342"/>
      <c r="W740" s="342"/>
      <c r="X740" s="425">
        <v>9</v>
      </c>
      <c r="Y740" s="492">
        <v>5</v>
      </c>
      <c r="Z740" s="492">
        <v>4</v>
      </c>
      <c r="AA740" s="424">
        <v>1</v>
      </c>
      <c r="AB740" s="493">
        <v>0</v>
      </c>
      <c r="AC740" s="493">
        <v>1</v>
      </c>
      <c r="AD740" s="434"/>
      <c r="AE740" s="491"/>
      <c r="AF740" s="491"/>
      <c r="AG740" s="343"/>
      <c r="AH740" s="444">
        <v>10</v>
      </c>
    </row>
    <row r="741" spans="1:34" s="304" customFormat="1" ht="13.2" x14ac:dyDescent="0.25">
      <c r="A741" s="347">
        <v>5</v>
      </c>
      <c r="B741" s="352" t="s">
        <v>725</v>
      </c>
      <c r="C741" s="342">
        <v>5</v>
      </c>
      <c r="D741" s="349">
        <v>5</v>
      </c>
      <c r="E741" s="342">
        <v>1</v>
      </c>
      <c r="F741" s="347">
        <v>4</v>
      </c>
      <c r="G741" s="342"/>
      <c r="H741" s="342"/>
      <c r="I741" s="342">
        <v>3</v>
      </c>
      <c r="J741" s="342">
        <v>1</v>
      </c>
      <c r="K741" s="342"/>
      <c r="L741" s="350">
        <v>0.5</v>
      </c>
      <c r="M741" s="351">
        <v>2</v>
      </c>
      <c r="N741" s="351">
        <v>2</v>
      </c>
      <c r="O741" s="350">
        <v>0.4</v>
      </c>
      <c r="P741" s="351">
        <v>1.6</v>
      </c>
      <c r="Q741" s="351">
        <v>-1.4</v>
      </c>
      <c r="R741" s="350">
        <v>0.1</v>
      </c>
      <c r="S741" s="351">
        <v>0.4</v>
      </c>
      <c r="T741" s="351">
        <v>-0.6</v>
      </c>
      <c r="U741" s="342"/>
      <c r="V741" s="342"/>
      <c r="W741" s="342"/>
      <c r="X741" s="424">
        <v>3</v>
      </c>
      <c r="Y741" s="493">
        <v>1</v>
      </c>
      <c r="Z741" s="493">
        <v>2</v>
      </c>
      <c r="AA741" s="424">
        <v>0</v>
      </c>
      <c r="AB741" s="493"/>
      <c r="AC741" s="493"/>
      <c r="AD741" s="434"/>
      <c r="AE741" s="491"/>
      <c r="AF741" s="491"/>
      <c r="AG741" s="343"/>
      <c r="AH741" s="444">
        <v>3</v>
      </c>
    </row>
    <row r="742" spans="1:34" s="304" customFormat="1" ht="26.4" x14ac:dyDescent="0.25">
      <c r="A742" s="347">
        <v>6</v>
      </c>
      <c r="B742" s="352" t="s">
        <v>941</v>
      </c>
      <c r="C742" s="342">
        <v>1</v>
      </c>
      <c r="D742" s="349">
        <v>1</v>
      </c>
      <c r="E742" s="342">
        <v>0</v>
      </c>
      <c r="F742" s="347">
        <v>1</v>
      </c>
      <c r="G742" s="342"/>
      <c r="H742" s="342"/>
      <c r="I742" s="342">
        <v>1</v>
      </c>
      <c r="J742" s="342"/>
      <c r="K742" s="342"/>
      <c r="L742" s="350">
        <v>0</v>
      </c>
      <c r="M742" s="351">
        <v>0</v>
      </c>
      <c r="N742" s="351">
        <v>0</v>
      </c>
      <c r="O742" s="350">
        <v>1</v>
      </c>
      <c r="P742" s="351">
        <v>1</v>
      </c>
      <c r="Q742" s="351">
        <v>0</v>
      </c>
      <c r="R742" s="350">
        <v>0</v>
      </c>
      <c r="S742" s="351">
        <v>0</v>
      </c>
      <c r="T742" s="351">
        <v>0</v>
      </c>
      <c r="U742" s="342"/>
      <c r="V742" s="342"/>
      <c r="W742" s="342"/>
      <c r="X742" s="424">
        <v>0</v>
      </c>
      <c r="Y742" s="493"/>
      <c r="Z742" s="493"/>
      <c r="AA742" s="424">
        <v>0</v>
      </c>
      <c r="AB742" s="493"/>
      <c r="AC742" s="493"/>
      <c r="AD742" s="434"/>
      <c r="AE742" s="491"/>
      <c r="AF742" s="491"/>
      <c r="AG742" s="343"/>
      <c r="AH742" s="444">
        <v>0</v>
      </c>
    </row>
    <row r="743" spans="1:34" s="304" customFormat="1" ht="13.2" x14ac:dyDescent="0.25">
      <c r="A743" s="347">
        <v>7</v>
      </c>
      <c r="B743" s="352" t="s">
        <v>726</v>
      </c>
      <c r="C743" s="342">
        <v>69</v>
      </c>
      <c r="D743" s="349">
        <v>69</v>
      </c>
      <c r="E743" s="342">
        <v>17</v>
      </c>
      <c r="F743" s="347">
        <v>52</v>
      </c>
      <c r="G743" s="342"/>
      <c r="H743" s="342"/>
      <c r="I743" s="342">
        <v>34</v>
      </c>
      <c r="J743" s="342">
        <v>18</v>
      </c>
      <c r="K743" s="342"/>
      <c r="L743" s="350">
        <v>0.4</v>
      </c>
      <c r="M743" s="351">
        <v>20.8</v>
      </c>
      <c r="N743" s="351">
        <v>20.8</v>
      </c>
      <c r="O743" s="350">
        <v>0.4</v>
      </c>
      <c r="P743" s="351">
        <v>20.8</v>
      </c>
      <c r="Q743" s="351">
        <v>-13.2</v>
      </c>
      <c r="R743" s="350">
        <v>0.2</v>
      </c>
      <c r="S743" s="351">
        <v>10.4</v>
      </c>
      <c r="T743" s="351">
        <v>-7.6</v>
      </c>
      <c r="U743" s="342"/>
      <c r="V743" s="342"/>
      <c r="W743" s="342"/>
      <c r="X743" s="424">
        <v>17</v>
      </c>
      <c r="Y743" s="493">
        <v>5</v>
      </c>
      <c r="Z743" s="493">
        <v>12</v>
      </c>
      <c r="AA743" s="424">
        <v>3</v>
      </c>
      <c r="AB743" s="493">
        <v>0</v>
      </c>
      <c r="AC743" s="493">
        <v>3</v>
      </c>
      <c r="AD743" s="434"/>
      <c r="AE743" s="491"/>
      <c r="AF743" s="491"/>
      <c r="AG743" s="343"/>
      <c r="AH743" s="444">
        <v>20</v>
      </c>
    </row>
    <row r="744" spans="1:34" s="304" customFormat="1" ht="13.2" x14ac:dyDescent="0.25">
      <c r="A744" s="347">
        <v>8</v>
      </c>
      <c r="B744" s="352" t="s">
        <v>815</v>
      </c>
      <c r="C744" s="342">
        <v>1</v>
      </c>
      <c r="D744" s="349">
        <v>1</v>
      </c>
      <c r="E744" s="342"/>
      <c r="F744" s="347">
        <v>1</v>
      </c>
      <c r="G744" s="342"/>
      <c r="H744" s="342"/>
      <c r="I744" s="342"/>
      <c r="J744" s="342"/>
      <c r="K744" s="342">
        <v>1</v>
      </c>
      <c r="L744" s="350"/>
      <c r="M744" s="342"/>
      <c r="N744" s="342"/>
      <c r="O744" s="350"/>
      <c r="P744" s="342"/>
      <c r="Q744" s="342"/>
      <c r="R744" s="350"/>
      <c r="S744" s="342"/>
      <c r="T744" s="342"/>
      <c r="U744" s="350">
        <v>1</v>
      </c>
      <c r="V744" s="342">
        <v>1</v>
      </c>
      <c r="W744" s="342">
        <v>0</v>
      </c>
      <c r="X744" s="424">
        <v>0</v>
      </c>
      <c r="Y744" s="493"/>
      <c r="Z744" s="493"/>
      <c r="AA744" s="424">
        <v>0</v>
      </c>
      <c r="AB744" s="493"/>
      <c r="AC744" s="493"/>
      <c r="AD744" s="434"/>
      <c r="AE744" s="491"/>
      <c r="AF744" s="491"/>
      <c r="AG744" s="343"/>
      <c r="AH744" s="444">
        <v>0</v>
      </c>
    </row>
    <row r="745" spans="1:34" s="381" customFormat="1" ht="52.2" customHeight="1" x14ac:dyDescent="0.25">
      <c r="A745" s="329">
        <v>4</v>
      </c>
      <c r="B745" s="757" t="s">
        <v>1029</v>
      </c>
      <c r="C745" s="770"/>
      <c r="D745" s="770"/>
      <c r="E745" s="770"/>
      <c r="F745" s="770"/>
      <c r="G745" s="770"/>
      <c r="H745" s="770"/>
      <c r="I745" s="770"/>
      <c r="J745" s="770"/>
      <c r="K745" s="770"/>
      <c r="L745" s="770"/>
      <c r="M745" s="770"/>
      <c r="N745" s="770"/>
      <c r="O745" s="770"/>
      <c r="P745" s="770"/>
      <c r="Q745" s="770"/>
      <c r="R745" s="770"/>
      <c r="S745" s="770"/>
      <c r="T745" s="770"/>
      <c r="U745" s="770"/>
      <c r="V745" s="770"/>
      <c r="W745" s="770"/>
      <c r="X745" s="770"/>
      <c r="Y745" s="770"/>
      <c r="Z745" s="770"/>
      <c r="AA745" s="770"/>
      <c r="AB745" s="770"/>
      <c r="AC745" s="770"/>
      <c r="AD745" s="770"/>
      <c r="AE745" s="770"/>
      <c r="AF745" s="770"/>
      <c r="AG745" s="771"/>
      <c r="AH745" s="444">
        <v>0</v>
      </c>
    </row>
    <row r="746" spans="1:34" s="304" customFormat="1" ht="13.2" x14ac:dyDescent="0.25">
      <c r="A746" s="354"/>
      <c r="B746" s="355" t="s">
        <v>707</v>
      </c>
      <c r="C746" s="356">
        <v>67</v>
      </c>
      <c r="D746" s="356">
        <v>53</v>
      </c>
      <c r="E746" s="356">
        <v>10</v>
      </c>
      <c r="F746" s="356">
        <v>43</v>
      </c>
      <c r="G746" s="356">
        <v>0</v>
      </c>
      <c r="H746" s="356">
        <v>0</v>
      </c>
      <c r="I746" s="356">
        <v>18</v>
      </c>
      <c r="J746" s="356">
        <v>21</v>
      </c>
      <c r="K746" s="356">
        <v>4</v>
      </c>
      <c r="L746" s="356">
        <v>0</v>
      </c>
      <c r="M746" s="356">
        <v>0</v>
      </c>
      <c r="N746" s="356">
        <v>0</v>
      </c>
      <c r="O746" s="356">
        <v>0</v>
      </c>
      <c r="P746" s="356">
        <v>25</v>
      </c>
      <c r="Q746" s="356">
        <v>0</v>
      </c>
      <c r="R746" s="356">
        <v>0</v>
      </c>
      <c r="S746" s="356">
        <v>30</v>
      </c>
      <c r="T746" s="356">
        <v>0</v>
      </c>
      <c r="U746" s="356">
        <v>0</v>
      </c>
      <c r="V746" s="356">
        <v>0</v>
      </c>
      <c r="W746" s="356">
        <v>0</v>
      </c>
      <c r="X746" s="356">
        <v>0</v>
      </c>
      <c r="Y746" s="356">
        <v>0</v>
      </c>
      <c r="Z746" s="356">
        <v>0</v>
      </c>
      <c r="AA746" s="356">
        <v>3</v>
      </c>
      <c r="AB746" s="356">
        <v>0</v>
      </c>
      <c r="AC746" s="356">
        <v>4</v>
      </c>
      <c r="AD746" s="356">
        <v>4</v>
      </c>
      <c r="AE746" s="356">
        <v>0</v>
      </c>
      <c r="AF746" s="356">
        <v>4</v>
      </c>
      <c r="AG746" s="356">
        <v>0</v>
      </c>
      <c r="AH746" s="444">
        <v>7</v>
      </c>
    </row>
    <row r="747" spans="1:34" s="304" customFormat="1" ht="13.2" x14ac:dyDescent="0.25">
      <c r="A747" s="358">
        <v>1</v>
      </c>
      <c r="B747" s="359" t="s">
        <v>197</v>
      </c>
      <c r="C747" s="360">
        <v>2</v>
      </c>
      <c r="D747" s="360">
        <v>2</v>
      </c>
      <c r="E747" s="360">
        <v>2</v>
      </c>
      <c r="F747" s="360"/>
      <c r="G747" s="360"/>
      <c r="H747" s="360"/>
      <c r="I747" s="360"/>
      <c r="J747" s="360"/>
      <c r="K747" s="360"/>
      <c r="L747" s="360"/>
      <c r="M747" s="360"/>
      <c r="N747" s="360"/>
      <c r="O747" s="361"/>
      <c r="P747" s="360"/>
      <c r="Q747" s="360"/>
      <c r="R747" s="357"/>
      <c r="S747" s="356"/>
      <c r="T747" s="356"/>
      <c r="U747" s="356"/>
      <c r="V747" s="356"/>
      <c r="W747" s="356"/>
      <c r="X747" s="426"/>
      <c r="Y747" s="494"/>
      <c r="Z747" s="494"/>
      <c r="AA747" s="426"/>
      <c r="AB747" s="494"/>
      <c r="AC747" s="494"/>
      <c r="AD747" s="426"/>
      <c r="AE747" s="494"/>
      <c r="AF747" s="494"/>
      <c r="AG747" s="356"/>
      <c r="AH747" s="444">
        <v>0</v>
      </c>
    </row>
    <row r="748" spans="1:34" s="304" customFormat="1" ht="13.2" x14ac:dyDescent="0.25">
      <c r="A748" s="358">
        <v>2</v>
      </c>
      <c r="B748" s="359" t="s">
        <v>726</v>
      </c>
      <c r="C748" s="360">
        <v>6</v>
      </c>
      <c r="D748" s="360">
        <v>5</v>
      </c>
      <c r="E748" s="360">
        <v>5</v>
      </c>
      <c r="F748" s="360"/>
      <c r="G748" s="360"/>
      <c r="H748" s="360"/>
      <c r="I748" s="360"/>
      <c r="J748" s="360"/>
      <c r="K748" s="360"/>
      <c r="L748" s="360"/>
      <c r="M748" s="360"/>
      <c r="N748" s="360"/>
      <c r="O748" s="361"/>
      <c r="P748" s="360"/>
      <c r="Q748" s="360"/>
      <c r="R748" s="357"/>
      <c r="S748" s="356"/>
      <c r="T748" s="356"/>
      <c r="U748" s="356"/>
      <c r="V748" s="356"/>
      <c r="W748" s="356"/>
      <c r="X748" s="426"/>
      <c r="Y748" s="494"/>
      <c r="Z748" s="494"/>
      <c r="AA748" s="426"/>
      <c r="AB748" s="494"/>
      <c r="AC748" s="494"/>
      <c r="AD748" s="426"/>
      <c r="AE748" s="494"/>
      <c r="AF748" s="494"/>
      <c r="AG748" s="356"/>
      <c r="AH748" s="444">
        <v>0</v>
      </c>
    </row>
    <row r="749" spans="1:34" s="304" customFormat="1" ht="13.2" x14ac:dyDescent="0.25">
      <c r="A749" s="358">
        <v>3</v>
      </c>
      <c r="B749" s="359" t="s">
        <v>880</v>
      </c>
      <c r="C749" s="360">
        <v>1</v>
      </c>
      <c r="D749" s="362">
        <v>0</v>
      </c>
      <c r="E749" s="360"/>
      <c r="F749" s="360">
        <v>0</v>
      </c>
      <c r="G749" s="360"/>
      <c r="H749" s="360"/>
      <c r="I749" s="360">
        <v>0</v>
      </c>
      <c r="J749" s="360"/>
      <c r="K749" s="360"/>
      <c r="L749" s="360"/>
      <c r="M749" s="360"/>
      <c r="N749" s="360"/>
      <c r="O749" s="361"/>
      <c r="P749" s="360">
        <v>1</v>
      </c>
      <c r="Q749" s="360"/>
      <c r="R749" s="357"/>
      <c r="S749" s="356"/>
      <c r="T749" s="356"/>
      <c r="U749" s="356"/>
      <c r="V749" s="356"/>
      <c r="W749" s="356"/>
      <c r="X749" s="426"/>
      <c r="Y749" s="494"/>
      <c r="Z749" s="494"/>
      <c r="AA749" s="426"/>
      <c r="AB749" s="494"/>
      <c r="AC749" s="495">
        <v>1</v>
      </c>
      <c r="AD749" s="426"/>
      <c r="AE749" s="494"/>
      <c r="AF749" s="494"/>
      <c r="AG749" s="356"/>
      <c r="AH749" s="444">
        <v>0</v>
      </c>
    </row>
    <row r="750" spans="1:34" s="304" customFormat="1" ht="13.2" x14ac:dyDescent="0.25">
      <c r="A750" s="358">
        <v>4</v>
      </c>
      <c r="B750" s="359" t="s">
        <v>943</v>
      </c>
      <c r="C750" s="360">
        <v>1</v>
      </c>
      <c r="D750" s="362">
        <v>1</v>
      </c>
      <c r="E750" s="360"/>
      <c r="F750" s="360">
        <v>1</v>
      </c>
      <c r="G750" s="360"/>
      <c r="H750" s="360"/>
      <c r="I750" s="360">
        <v>1</v>
      </c>
      <c r="J750" s="360"/>
      <c r="K750" s="360"/>
      <c r="L750" s="360"/>
      <c r="M750" s="360"/>
      <c r="N750" s="360"/>
      <c r="O750" s="361"/>
      <c r="P750" s="360">
        <v>1</v>
      </c>
      <c r="Q750" s="360"/>
      <c r="R750" s="361"/>
      <c r="S750" s="360"/>
      <c r="T750" s="360"/>
      <c r="U750" s="360"/>
      <c r="V750" s="360"/>
      <c r="W750" s="360"/>
      <c r="X750" s="426"/>
      <c r="Y750" s="496"/>
      <c r="Z750" s="496"/>
      <c r="AA750" s="430"/>
      <c r="AB750" s="496"/>
      <c r="AC750" s="496"/>
      <c r="AD750" s="426"/>
      <c r="AE750" s="497"/>
      <c r="AF750" s="497"/>
      <c r="AG750" s="363"/>
      <c r="AH750" s="444">
        <v>0</v>
      </c>
    </row>
    <row r="751" spans="1:34" s="304" customFormat="1" ht="13.2" x14ac:dyDescent="0.25">
      <c r="A751" s="358">
        <v>5</v>
      </c>
      <c r="B751" s="359" t="s">
        <v>944</v>
      </c>
      <c r="C751" s="360">
        <v>1</v>
      </c>
      <c r="D751" s="362">
        <v>1</v>
      </c>
      <c r="E751" s="363"/>
      <c r="F751" s="360">
        <v>1</v>
      </c>
      <c r="G751" s="360"/>
      <c r="H751" s="360"/>
      <c r="I751" s="360">
        <v>1</v>
      </c>
      <c r="J751" s="360"/>
      <c r="K751" s="360"/>
      <c r="L751" s="360"/>
      <c r="M751" s="360"/>
      <c r="N751" s="360"/>
      <c r="O751" s="361"/>
      <c r="P751" s="360">
        <v>1</v>
      </c>
      <c r="Q751" s="360"/>
      <c r="R751" s="361"/>
      <c r="S751" s="360"/>
      <c r="T751" s="360"/>
      <c r="U751" s="360"/>
      <c r="V751" s="360"/>
      <c r="W751" s="360"/>
      <c r="X751" s="426"/>
      <c r="Y751" s="496"/>
      <c r="Z751" s="496"/>
      <c r="AA751" s="430"/>
      <c r="AB751" s="496"/>
      <c r="AC751" s="496"/>
      <c r="AD751" s="426"/>
      <c r="AE751" s="497"/>
      <c r="AF751" s="497"/>
      <c r="AG751" s="363"/>
      <c r="AH751" s="444">
        <v>0</v>
      </c>
    </row>
    <row r="752" spans="1:34" s="304" customFormat="1" ht="13.2" x14ac:dyDescent="0.25">
      <c r="A752" s="358">
        <v>6</v>
      </c>
      <c r="B752" s="359" t="s">
        <v>945</v>
      </c>
      <c r="C752" s="360">
        <v>1</v>
      </c>
      <c r="D752" s="362">
        <v>1</v>
      </c>
      <c r="E752" s="360"/>
      <c r="F752" s="360">
        <v>1</v>
      </c>
      <c r="G752" s="360"/>
      <c r="H752" s="360"/>
      <c r="I752" s="360">
        <v>1</v>
      </c>
      <c r="J752" s="360"/>
      <c r="K752" s="360"/>
      <c r="L752" s="360"/>
      <c r="M752" s="360"/>
      <c r="N752" s="360"/>
      <c r="O752" s="361"/>
      <c r="P752" s="360">
        <v>1</v>
      </c>
      <c r="Q752" s="360"/>
      <c r="R752" s="361"/>
      <c r="S752" s="360"/>
      <c r="T752" s="360"/>
      <c r="U752" s="360"/>
      <c r="V752" s="360"/>
      <c r="W752" s="360"/>
      <c r="X752" s="426"/>
      <c r="Y752" s="496"/>
      <c r="Z752" s="496"/>
      <c r="AA752" s="430"/>
      <c r="AB752" s="496"/>
      <c r="AC752" s="495"/>
      <c r="AD752" s="426"/>
      <c r="AE752" s="497"/>
      <c r="AF752" s="497"/>
      <c r="AG752" s="363"/>
      <c r="AH752" s="444">
        <v>0</v>
      </c>
    </row>
    <row r="753" spans="1:34" s="304" customFormat="1" ht="13.2" x14ac:dyDescent="0.25">
      <c r="A753" s="358">
        <v>7</v>
      </c>
      <c r="B753" s="359" t="s">
        <v>946</v>
      </c>
      <c r="C753" s="360">
        <v>2</v>
      </c>
      <c r="D753" s="362">
        <v>2</v>
      </c>
      <c r="E753" s="363"/>
      <c r="F753" s="360">
        <v>2</v>
      </c>
      <c r="G753" s="360"/>
      <c r="H753" s="360"/>
      <c r="I753" s="360">
        <v>1</v>
      </c>
      <c r="J753" s="360">
        <v>1</v>
      </c>
      <c r="K753" s="360"/>
      <c r="L753" s="360"/>
      <c r="M753" s="360"/>
      <c r="N753" s="360"/>
      <c r="O753" s="361"/>
      <c r="P753" s="360">
        <v>2</v>
      </c>
      <c r="Q753" s="360"/>
      <c r="R753" s="361"/>
      <c r="S753" s="360"/>
      <c r="T753" s="360"/>
      <c r="U753" s="360"/>
      <c r="V753" s="360"/>
      <c r="W753" s="360"/>
      <c r="X753" s="426"/>
      <c r="Y753" s="496"/>
      <c r="Z753" s="496"/>
      <c r="AA753" s="430"/>
      <c r="AB753" s="496"/>
      <c r="AC753" s="495"/>
      <c r="AD753" s="426"/>
      <c r="AE753" s="497"/>
      <c r="AF753" s="497"/>
      <c r="AG753" s="363"/>
      <c r="AH753" s="444">
        <v>0</v>
      </c>
    </row>
    <row r="754" spans="1:34" s="304" customFormat="1" ht="13.2" x14ac:dyDescent="0.25">
      <c r="A754" s="358">
        <v>8</v>
      </c>
      <c r="B754" s="359" t="s">
        <v>947</v>
      </c>
      <c r="C754" s="360">
        <v>2</v>
      </c>
      <c r="D754" s="362">
        <v>2</v>
      </c>
      <c r="E754" s="363"/>
      <c r="F754" s="360">
        <v>2</v>
      </c>
      <c r="G754" s="363"/>
      <c r="H754" s="363"/>
      <c r="I754" s="362">
        <v>1</v>
      </c>
      <c r="J754" s="362">
        <v>1</v>
      </c>
      <c r="K754" s="363"/>
      <c r="L754" s="363"/>
      <c r="M754" s="360"/>
      <c r="N754" s="363"/>
      <c r="O754" s="364"/>
      <c r="P754" s="360">
        <v>2</v>
      </c>
      <c r="Q754" s="363"/>
      <c r="R754" s="364"/>
      <c r="S754" s="363"/>
      <c r="T754" s="363"/>
      <c r="U754" s="363"/>
      <c r="V754" s="363"/>
      <c r="W754" s="363"/>
      <c r="X754" s="426"/>
      <c r="Y754" s="497"/>
      <c r="Z754" s="497"/>
      <c r="AA754" s="430"/>
      <c r="AB754" s="497"/>
      <c r="AC754" s="497"/>
      <c r="AD754" s="426"/>
      <c r="AE754" s="497"/>
      <c r="AF754" s="497"/>
      <c r="AG754" s="363"/>
      <c r="AH754" s="444">
        <v>0</v>
      </c>
    </row>
    <row r="755" spans="1:34" s="304" customFormat="1" ht="13.2" x14ac:dyDescent="0.25">
      <c r="A755" s="358">
        <v>9</v>
      </c>
      <c r="B755" s="359" t="s">
        <v>795</v>
      </c>
      <c r="C755" s="360">
        <v>1</v>
      </c>
      <c r="D755" s="362">
        <v>1</v>
      </c>
      <c r="E755" s="363"/>
      <c r="F755" s="360">
        <v>1</v>
      </c>
      <c r="G755" s="363"/>
      <c r="H755" s="363"/>
      <c r="I755" s="363"/>
      <c r="J755" s="362">
        <v>1</v>
      </c>
      <c r="K755" s="363"/>
      <c r="L755" s="363"/>
      <c r="M755" s="360"/>
      <c r="N755" s="363"/>
      <c r="O755" s="364"/>
      <c r="P755" s="360"/>
      <c r="Q755" s="363"/>
      <c r="R755" s="364"/>
      <c r="S755" s="362">
        <v>1</v>
      </c>
      <c r="T755" s="363"/>
      <c r="U755" s="363"/>
      <c r="V755" s="363"/>
      <c r="W755" s="363"/>
      <c r="X755" s="426"/>
      <c r="Y755" s="497"/>
      <c r="Z755" s="497"/>
      <c r="AA755" s="430"/>
      <c r="AB755" s="497"/>
      <c r="AC755" s="497"/>
      <c r="AD755" s="426"/>
      <c r="AE755" s="497"/>
      <c r="AF755" s="497"/>
      <c r="AG755" s="363"/>
      <c r="AH755" s="444">
        <v>0</v>
      </c>
    </row>
    <row r="756" spans="1:34" s="304" customFormat="1" ht="13.2" x14ac:dyDescent="0.25">
      <c r="A756" s="358">
        <v>10</v>
      </c>
      <c r="B756" s="359" t="s">
        <v>929</v>
      </c>
      <c r="C756" s="360">
        <v>1</v>
      </c>
      <c r="D756" s="362">
        <v>1</v>
      </c>
      <c r="E756" s="363"/>
      <c r="F756" s="360">
        <v>1</v>
      </c>
      <c r="G756" s="363"/>
      <c r="H756" s="363"/>
      <c r="I756" s="362">
        <v>1</v>
      </c>
      <c r="J756" s="363"/>
      <c r="K756" s="363"/>
      <c r="L756" s="363"/>
      <c r="M756" s="360"/>
      <c r="N756" s="363"/>
      <c r="O756" s="364"/>
      <c r="P756" s="362">
        <v>1</v>
      </c>
      <c r="Q756" s="363"/>
      <c r="R756" s="364"/>
      <c r="S756" s="363"/>
      <c r="T756" s="363"/>
      <c r="U756" s="363"/>
      <c r="V756" s="363"/>
      <c r="W756" s="363"/>
      <c r="X756" s="426"/>
      <c r="Y756" s="497"/>
      <c r="Z756" s="497"/>
      <c r="AA756" s="430"/>
      <c r="AB756" s="497"/>
      <c r="AC756" s="497"/>
      <c r="AD756" s="426"/>
      <c r="AE756" s="497"/>
      <c r="AF756" s="497"/>
      <c r="AG756" s="363"/>
      <c r="AH756" s="444">
        <v>0</v>
      </c>
    </row>
    <row r="757" spans="1:34" s="304" customFormat="1" ht="13.2" x14ac:dyDescent="0.25">
      <c r="A757" s="358">
        <v>11</v>
      </c>
      <c r="B757" s="359" t="s">
        <v>750</v>
      </c>
      <c r="C757" s="360">
        <v>2</v>
      </c>
      <c r="D757" s="362">
        <v>2</v>
      </c>
      <c r="E757" s="362">
        <v>1</v>
      </c>
      <c r="F757" s="360">
        <v>1</v>
      </c>
      <c r="G757" s="363"/>
      <c r="H757" s="363"/>
      <c r="I757" s="362">
        <v>1</v>
      </c>
      <c r="J757" s="363"/>
      <c r="K757" s="363"/>
      <c r="L757" s="363"/>
      <c r="M757" s="360"/>
      <c r="N757" s="363"/>
      <c r="O757" s="364"/>
      <c r="P757" s="362">
        <v>1</v>
      </c>
      <c r="Q757" s="363"/>
      <c r="R757" s="364"/>
      <c r="S757" s="363"/>
      <c r="T757" s="363"/>
      <c r="U757" s="363"/>
      <c r="V757" s="363"/>
      <c r="W757" s="363"/>
      <c r="X757" s="426"/>
      <c r="Y757" s="497"/>
      <c r="Z757" s="497"/>
      <c r="AA757" s="430"/>
      <c r="AB757" s="497"/>
      <c r="AC757" s="497"/>
      <c r="AD757" s="426"/>
      <c r="AE757" s="497"/>
      <c r="AF757" s="497"/>
      <c r="AG757" s="363"/>
      <c r="AH757" s="444">
        <v>0</v>
      </c>
    </row>
    <row r="758" spans="1:34" s="304" customFormat="1" ht="13.2" x14ac:dyDescent="0.25">
      <c r="A758" s="358">
        <v>12</v>
      </c>
      <c r="B758" s="359" t="s">
        <v>931</v>
      </c>
      <c r="C758" s="360">
        <v>1</v>
      </c>
      <c r="D758" s="362">
        <v>1</v>
      </c>
      <c r="E758" s="363"/>
      <c r="F758" s="360">
        <v>1</v>
      </c>
      <c r="G758" s="363"/>
      <c r="H758" s="363"/>
      <c r="I758" s="363"/>
      <c r="J758" s="362">
        <v>1</v>
      </c>
      <c r="K758" s="363"/>
      <c r="L758" s="363"/>
      <c r="M758" s="363"/>
      <c r="N758" s="363"/>
      <c r="O758" s="364"/>
      <c r="P758" s="363"/>
      <c r="Q758" s="363"/>
      <c r="R758" s="364"/>
      <c r="S758" s="362">
        <v>1</v>
      </c>
      <c r="T758" s="363"/>
      <c r="U758" s="363"/>
      <c r="V758" s="363"/>
      <c r="W758" s="363"/>
      <c r="X758" s="426"/>
      <c r="Y758" s="497"/>
      <c r="Z758" s="497"/>
      <c r="AA758" s="430"/>
      <c r="AB758" s="497"/>
      <c r="AC758" s="497"/>
      <c r="AD758" s="426"/>
      <c r="AE758" s="497"/>
      <c r="AF758" s="497"/>
      <c r="AG758" s="363"/>
      <c r="AH758" s="444">
        <v>0</v>
      </c>
    </row>
    <row r="759" spans="1:34" s="304" customFormat="1" ht="13.2" x14ac:dyDescent="0.25">
      <c r="A759" s="358">
        <v>13</v>
      </c>
      <c r="B759" s="359" t="s">
        <v>948</v>
      </c>
      <c r="C759" s="360">
        <v>3</v>
      </c>
      <c r="D759" s="362">
        <v>3</v>
      </c>
      <c r="E759" s="363"/>
      <c r="F759" s="360">
        <v>3</v>
      </c>
      <c r="G759" s="363"/>
      <c r="H759" s="363"/>
      <c r="I759" s="362">
        <v>2</v>
      </c>
      <c r="J759" s="363"/>
      <c r="K759" s="362">
        <v>1</v>
      </c>
      <c r="L759" s="363"/>
      <c r="M759" s="363"/>
      <c r="N759" s="363"/>
      <c r="O759" s="364"/>
      <c r="P759" s="362">
        <v>2</v>
      </c>
      <c r="Q759" s="363"/>
      <c r="R759" s="364"/>
      <c r="S759" s="362">
        <v>1</v>
      </c>
      <c r="T759" s="363"/>
      <c r="U759" s="363"/>
      <c r="V759" s="363"/>
      <c r="W759" s="363"/>
      <c r="X759" s="426"/>
      <c r="Y759" s="497"/>
      <c r="Z759" s="497"/>
      <c r="AA759" s="430"/>
      <c r="AB759" s="497"/>
      <c r="AC759" s="497"/>
      <c r="AD759" s="430">
        <v>1</v>
      </c>
      <c r="AE759" s="497"/>
      <c r="AF759" s="495">
        <v>1</v>
      </c>
      <c r="AG759" s="363"/>
      <c r="AH759" s="444">
        <v>1</v>
      </c>
    </row>
    <row r="760" spans="1:34" s="304" customFormat="1" ht="13.2" x14ac:dyDescent="0.25">
      <c r="A760" s="358">
        <v>14</v>
      </c>
      <c r="B760" s="359" t="s">
        <v>739</v>
      </c>
      <c r="C760" s="360">
        <v>30</v>
      </c>
      <c r="D760" s="362">
        <v>25</v>
      </c>
      <c r="E760" s="362">
        <v>2</v>
      </c>
      <c r="F760" s="360">
        <v>23</v>
      </c>
      <c r="G760" s="363"/>
      <c r="H760" s="363"/>
      <c r="I760" s="362">
        <v>8</v>
      </c>
      <c r="J760" s="362">
        <v>12</v>
      </c>
      <c r="K760" s="362">
        <v>3</v>
      </c>
      <c r="L760" s="363"/>
      <c r="M760" s="363"/>
      <c r="N760" s="363"/>
      <c r="O760" s="364"/>
      <c r="P760" s="362">
        <v>10</v>
      </c>
      <c r="Q760" s="363"/>
      <c r="R760" s="364"/>
      <c r="S760" s="362">
        <v>18</v>
      </c>
      <c r="T760" s="363"/>
      <c r="U760" s="363"/>
      <c r="V760" s="363"/>
      <c r="W760" s="363"/>
      <c r="X760" s="426"/>
      <c r="Y760" s="497"/>
      <c r="Z760" s="497"/>
      <c r="AA760" s="430">
        <v>2</v>
      </c>
      <c r="AB760" s="497"/>
      <c r="AC760" s="495">
        <v>2</v>
      </c>
      <c r="AD760" s="430">
        <v>3</v>
      </c>
      <c r="AE760" s="497"/>
      <c r="AF760" s="495">
        <v>3</v>
      </c>
      <c r="AG760" s="363"/>
      <c r="AH760" s="444">
        <v>5</v>
      </c>
    </row>
    <row r="761" spans="1:34" s="304" customFormat="1" ht="13.2" x14ac:dyDescent="0.25">
      <c r="A761" s="358">
        <v>15</v>
      </c>
      <c r="B761" s="359" t="s">
        <v>949</v>
      </c>
      <c r="C761" s="360">
        <v>1</v>
      </c>
      <c r="D761" s="362">
        <v>0</v>
      </c>
      <c r="E761" s="363"/>
      <c r="F761" s="360">
        <v>0</v>
      </c>
      <c r="G761" s="363"/>
      <c r="H761" s="363"/>
      <c r="I761" s="362">
        <v>0</v>
      </c>
      <c r="J761" s="363"/>
      <c r="K761" s="363"/>
      <c r="L761" s="363"/>
      <c r="M761" s="363"/>
      <c r="N761" s="363"/>
      <c r="O761" s="364"/>
      <c r="P761" s="362">
        <v>1</v>
      </c>
      <c r="Q761" s="363"/>
      <c r="R761" s="364"/>
      <c r="S761" s="363"/>
      <c r="T761" s="363"/>
      <c r="U761" s="363"/>
      <c r="V761" s="363"/>
      <c r="W761" s="363"/>
      <c r="X761" s="426"/>
      <c r="Y761" s="497"/>
      <c r="Z761" s="497"/>
      <c r="AA761" s="430"/>
      <c r="AB761" s="497"/>
      <c r="AC761" s="497"/>
      <c r="AD761" s="426"/>
      <c r="AE761" s="497"/>
      <c r="AF761" s="497"/>
      <c r="AG761" s="363"/>
      <c r="AH761" s="444">
        <v>0</v>
      </c>
    </row>
    <row r="762" spans="1:34" s="304" customFormat="1" ht="13.2" x14ac:dyDescent="0.25">
      <c r="A762" s="358">
        <v>16</v>
      </c>
      <c r="B762" s="359" t="s">
        <v>950</v>
      </c>
      <c r="C762" s="360">
        <v>1</v>
      </c>
      <c r="D762" s="362">
        <v>1</v>
      </c>
      <c r="E762" s="363"/>
      <c r="F762" s="360">
        <v>1</v>
      </c>
      <c r="G762" s="363"/>
      <c r="H762" s="363"/>
      <c r="I762" s="363"/>
      <c r="J762" s="362">
        <v>1</v>
      </c>
      <c r="K762" s="363"/>
      <c r="L762" s="363"/>
      <c r="M762" s="363"/>
      <c r="N762" s="363"/>
      <c r="O762" s="364"/>
      <c r="P762" s="363"/>
      <c r="Q762" s="363"/>
      <c r="R762" s="364"/>
      <c r="S762" s="362">
        <v>1</v>
      </c>
      <c r="T762" s="363"/>
      <c r="U762" s="363"/>
      <c r="V762" s="363"/>
      <c r="W762" s="363"/>
      <c r="X762" s="426"/>
      <c r="Y762" s="497"/>
      <c r="Z762" s="497"/>
      <c r="AA762" s="430"/>
      <c r="AB762" s="497"/>
      <c r="AC762" s="497"/>
      <c r="AD762" s="426"/>
      <c r="AE762" s="497"/>
      <c r="AF762" s="497"/>
      <c r="AG762" s="363"/>
      <c r="AH762" s="444">
        <v>0</v>
      </c>
    </row>
    <row r="763" spans="1:34" s="304" customFormat="1" ht="13.2" x14ac:dyDescent="0.25">
      <c r="A763" s="358">
        <v>17</v>
      </c>
      <c r="B763" s="359" t="s">
        <v>151</v>
      </c>
      <c r="C763" s="360">
        <v>7</v>
      </c>
      <c r="D763" s="362">
        <v>5</v>
      </c>
      <c r="E763" s="363"/>
      <c r="F763" s="360">
        <v>5</v>
      </c>
      <c r="G763" s="363"/>
      <c r="H763" s="363"/>
      <c r="I763" s="362">
        <v>1</v>
      </c>
      <c r="J763" s="362">
        <v>4</v>
      </c>
      <c r="K763" s="363"/>
      <c r="L763" s="363"/>
      <c r="M763" s="363"/>
      <c r="N763" s="363"/>
      <c r="O763" s="364"/>
      <c r="P763" s="362">
        <v>2</v>
      </c>
      <c r="Q763" s="363"/>
      <c r="R763" s="364"/>
      <c r="S763" s="362">
        <v>5</v>
      </c>
      <c r="T763" s="363"/>
      <c r="U763" s="363"/>
      <c r="V763" s="363"/>
      <c r="W763" s="363"/>
      <c r="X763" s="427"/>
      <c r="Y763" s="497"/>
      <c r="Z763" s="497"/>
      <c r="AA763" s="430">
        <v>1</v>
      </c>
      <c r="AB763" s="497"/>
      <c r="AC763" s="495">
        <v>1</v>
      </c>
      <c r="AD763" s="426"/>
      <c r="AE763" s="497"/>
      <c r="AF763" s="497"/>
      <c r="AG763" s="363"/>
      <c r="AH763" s="444">
        <v>1</v>
      </c>
    </row>
    <row r="764" spans="1:34" s="304" customFormat="1" ht="13.2" x14ac:dyDescent="0.25">
      <c r="A764" s="358">
        <v>18</v>
      </c>
      <c r="B764" s="359" t="s">
        <v>951</v>
      </c>
      <c r="C764" s="360">
        <v>2</v>
      </c>
      <c r="D764" s="362">
        <v>0</v>
      </c>
      <c r="E764" s="363"/>
      <c r="F764" s="360">
        <v>0</v>
      </c>
      <c r="G764" s="363"/>
      <c r="H764" s="363"/>
      <c r="I764" s="362">
        <v>0</v>
      </c>
      <c r="J764" s="363"/>
      <c r="K764" s="363"/>
      <c r="L764" s="363"/>
      <c r="M764" s="363"/>
      <c r="N764" s="363"/>
      <c r="O764" s="364"/>
      <c r="P764" s="363"/>
      <c r="Q764" s="363"/>
      <c r="R764" s="364"/>
      <c r="S764" s="362">
        <v>2</v>
      </c>
      <c r="T764" s="363"/>
      <c r="U764" s="363"/>
      <c r="V764" s="363"/>
      <c r="W764" s="363"/>
      <c r="X764" s="427"/>
      <c r="Y764" s="497"/>
      <c r="Z764" s="497"/>
      <c r="AA764" s="430"/>
      <c r="AB764" s="497"/>
      <c r="AC764" s="497"/>
      <c r="AD764" s="427"/>
      <c r="AE764" s="497"/>
      <c r="AF764" s="497"/>
      <c r="AG764" s="363"/>
      <c r="AH764" s="444">
        <v>0</v>
      </c>
    </row>
    <row r="765" spans="1:34" s="304" customFormat="1" ht="13.2" x14ac:dyDescent="0.25">
      <c r="A765" s="358">
        <v>19</v>
      </c>
      <c r="B765" s="359" t="s">
        <v>832</v>
      </c>
      <c r="C765" s="360">
        <v>2</v>
      </c>
      <c r="D765" s="362">
        <v>0</v>
      </c>
      <c r="E765" s="363"/>
      <c r="F765" s="360">
        <v>0</v>
      </c>
      <c r="G765" s="363"/>
      <c r="H765" s="363"/>
      <c r="I765" s="362">
        <v>0</v>
      </c>
      <c r="J765" s="363"/>
      <c r="K765" s="363"/>
      <c r="L765" s="363"/>
      <c r="M765" s="363"/>
      <c r="N765" s="363"/>
      <c r="O765" s="364"/>
      <c r="P765" s="363"/>
      <c r="Q765" s="363"/>
      <c r="R765" s="364"/>
      <c r="S765" s="362">
        <v>1</v>
      </c>
      <c r="T765" s="363"/>
      <c r="U765" s="363"/>
      <c r="V765" s="363"/>
      <c r="W765" s="363"/>
      <c r="X765" s="427"/>
      <c r="Y765" s="497"/>
      <c r="Z765" s="497"/>
      <c r="AA765" s="430"/>
      <c r="AB765" s="497"/>
      <c r="AC765" s="497"/>
      <c r="AD765" s="427"/>
      <c r="AE765" s="497"/>
      <c r="AF765" s="497"/>
      <c r="AG765" s="363"/>
      <c r="AH765" s="444">
        <v>0</v>
      </c>
    </row>
    <row r="766" spans="1:34" s="335" customFormat="1" ht="49.2" customHeight="1" x14ac:dyDescent="0.25">
      <c r="A766" s="383">
        <v>5</v>
      </c>
      <c r="B766" s="757" t="s">
        <v>996</v>
      </c>
      <c r="C766" s="758"/>
      <c r="D766" s="758"/>
      <c r="E766" s="758"/>
      <c r="F766" s="758"/>
      <c r="G766" s="758"/>
      <c r="H766" s="758"/>
      <c r="I766" s="758"/>
      <c r="J766" s="758"/>
      <c r="K766" s="758"/>
      <c r="L766" s="758"/>
      <c r="M766" s="758"/>
      <c r="N766" s="758"/>
      <c r="O766" s="758"/>
      <c r="P766" s="758"/>
      <c r="Q766" s="758"/>
      <c r="R766" s="758"/>
      <c r="S766" s="758"/>
      <c r="T766" s="758"/>
      <c r="U766" s="758"/>
      <c r="V766" s="758"/>
      <c r="W766" s="758"/>
      <c r="X766" s="758"/>
      <c r="Y766" s="758"/>
      <c r="Z766" s="758"/>
      <c r="AA766" s="758"/>
      <c r="AB766" s="758"/>
      <c r="AC766" s="758"/>
      <c r="AD766" s="758"/>
      <c r="AE766" s="758"/>
      <c r="AF766" s="758"/>
      <c r="AG766" s="759"/>
      <c r="AH766" s="444">
        <v>0</v>
      </c>
    </row>
    <row r="767" spans="1:34" s="304" customFormat="1" ht="13.2" x14ac:dyDescent="0.25">
      <c r="A767" s="382"/>
      <c r="B767" s="355" t="s">
        <v>707</v>
      </c>
      <c r="C767" s="365">
        <v>188</v>
      </c>
      <c r="D767" s="365">
        <v>183</v>
      </c>
      <c r="E767" s="365">
        <v>29</v>
      </c>
      <c r="F767" s="365">
        <v>154</v>
      </c>
      <c r="G767" s="365">
        <v>0</v>
      </c>
      <c r="H767" s="365">
        <v>29</v>
      </c>
      <c r="I767" s="365">
        <v>101</v>
      </c>
      <c r="J767" s="365">
        <v>24</v>
      </c>
      <c r="K767" s="365">
        <v>0</v>
      </c>
      <c r="L767" s="365">
        <v>1.9658333333333333</v>
      </c>
      <c r="M767" s="365">
        <v>44</v>
      </c>
      <c r="N767" s="365">
        <v>15</v>
      </c>
      <c r="O767" s="365">
        <v>1.3222777777777779</v>
      </c>
      <c r="P767" s="365">
        <v>49</v>
      </c>
      <c r="Q767" s="365">
        <v>5</v>
      </c>
      <c r="R767" s="365">
        <v>1.7083333333333333</v>
      </c>
      <c r="S767" s="365">
        <v>15</v>
      </c>
      <c r="T767" s="365">
        <v>1</v>
      </c>
      <c r="U767" s="365">
        <v>0</v>
      </c>
      <c r="V767" s="365">
        <v>0</v>
      </c>
      <c r="W767" s="365">
        <v>0</v>
      </c>
      <c r="X767" s="365">
        <v>12</v>
      </c>
      <c r="Y767" s="365">
        <v>4</v>
      </c>
      <c r="Z767" s="365">
        <v>8</v>
      </c>
      <c r="AA767" s="365">
        <v>4</v>
      </c>
      <c r="AB767" s="365">
        <v>0</v>
      </c>
      <c r="AC767" s="365">
        <v>4</v>
      </c>
      <c r="AD767" s="365">
        <v>0</v>
      </c>
      <c r="AE767" s="365">
        <v>0</v>
      </c>
      <c r="AF767" s="365">
        <v>0</v>
      </c>
      <c r="AG767" s="365">
        <v>0</v>
      </c>
      <c r="AH767" s="444">
        <v>16</v>
      </c>
    </row>
    <row r="768" spans="1:34" s="304" customFormat="1" ht="13.2" x14ac:dyDescent="0.25">
      <c r="A768" s="366">
        <v>1</v>
      </c>
      <c r="B768" s="367" t="s">
        <v>140</v>
      </c>
      <c r="C768" s="368"/>
      <c r="D768" s="368">
        <v>3</v>
      </c>
      <c r="E768" s="368">
        <v>0</v>
      </c>
      <c r="F768" s="365">
        <v>3</v>
      </c>
      <c r="G768" s="368">
        <v>0</v>
      </c>
      <c r="H768" s="368">
        <v>0</v>
      </c>
      <c r="I768" s="368">
        <v>1</v>
      </c>
      <c r="J768" s="368">
        <v>2</v>
      </c>
      <c r="K768" s="368">
        <v>0</v>
      </c>
      <c r="L768" s="369"/>
      <c r="M768" s="368"/>
      <c r="N768" s="368"/>
      <c r="O768" s="369"/>
      <c r="P768" s="368"/>
      <c r="Q768" s="368"/>
      <c r="R768" s="369"/>
      <c r="S768" s="368"/>
      <c r="T768" s="368"/>
      <c r="U768" s="368"/>
      <c r="V768" s="368"/>
      <c r="W768" s="368"/>
      <c r="X768" s="428">
        <v>0</v>
      </c>
      <c r="Y768" s="498"/>
      <c r="Z768" s="498"/>
      <c r="AA768" s="428">
        <v>0</v>
      </c>
      <c r="AB768" s="498"/>
      <c r="AC768" s="498">
        <v>0</v>
      </c>
      <c r="AD768" s="428">
        <v>0</v>
      </c>
      <c r="AE768" s="498"/>
      <c r="AF768" s="498"/>
      <c r="AG768" s="370"/>
      <c r="AH768" s="444">
        <v>0</v>
      </c>
    </row>
    <row r="769" spans="1:34" s="304" customFormat="1" ht="13.2" x14ac:dyDescent="0.25">
      <c r="A769" s="366">
        <v>2</v>
      </c>
      <c r="B769" s="367" t="s">
        <v>151</v>
      </c>
      <c r="C769" s="368"/>
      <c r="D769" s="368">
        <v>12</v>
      </c>
      <c r="E769" s="368">
        <v>1</v>
      </c>
      <c r="F769" s="365">
        <v>11</v>
      </c>
      <c r="G769" s="368">
        <v>0</v>
      </c>
      <c r="H769" s="368">
        <v>0</v>
      </c>
      <c r="I769" s="368">
        <v>1</v>
      </c>
      <c r="J769" s="368">
        <v>10</v>
      </c>
      <c r="K769" s="368">
        <v>0</v>
      </c>
      <c r="L769" s="371">
        <v>5.5E-2</v>
      </c>
      <c r="M769" s="368">
        <v>1</v>
      </c>
      <c r="N769" s="368">
        <v>1</v>
      </c>
      <c r="O769" s="372">
        <v>0.27777777777777779</v>
      </c>
      <c r="P769" s="368">
        <v>5</v>
      </c>
      <c r="Q769" s="368">
        <v>4</v>
      </c>
      <c r="R769" s="372">
        <v>0.66666666666666663</v>
      </c>
      <c r="S769" s="368">
        <v>12</v>
      </c>
      <c r="T769" s="368">
        <v>1</v>
      </c>
      <c r="U769" s="368"/>
      <c r="V769" s="368"/>
      <c r="W769" s="368"/>
      <c r="X769" s="428">
        <v>0</v>
      </c>
      <c r="Y769" s="498"/>
      <c r="Z769" s="498"/>
      <c r="AA769" s="428">
        <v>3</v>
      </c>
      <c r="AB769" s="498"/>
      <c r="AC769" s="498">
        <v>3</v>
      </c>
      <c r="AD769" s="428">
        <v>0</v>
      </c>
      <c r="AE769" s="498"/>
      <c r="AF769" s="498"/>
      <c r="AG769" s="370"/>
      <c r="AH769" s="444">
        <v>3</v>
      </c>
    </row>
    <row r="770" spans="1:34" s="304" customFormat="1" ht="13.2" x14ac:dyDescent="0.25">
      <c r="A770" s="366">
        <v>3</v>
      </c>
      <c r="B770" s="367" t="s">
        <v>803</v>
      </c>
      <c r="C770" s="368"/>
      <c r="D770" s="368">
        <v>1</v>
      </c>
      <c r="E770" s="368">
        <v>0</v>
      </c>
      <c r="F770" s="365">
        <v>1</v>
      </c>
      <c r="G770" s="368">
        <v>0</v>
      </c>
      <c r="H770" s="368">
        <v>0</v>
      </c>
      <c r="I770" s="368">
        <v>0</v>
      </c>
      <c r="J770" s="368">
        <v>1</v>
      </c>
      <c r="K770" s="368">
        <v>0</v>
      </c>
      <c r="L770" s="370">
        <v>0</v>
      </c>
      <c r="M770" s="368">
        <v>0</v>
      </c>
      <c r="N770" s="368">
        <v>0</v>
      </c>
      <c r="O770" s="368">
        <v>0</v>
      </c>
      <c r="P770" s="368">
        <v>0</v>
      </c>
      <c r="Q770" s="368">
        <v>0</v>
      </c>
      <c r="R770" s="373">
        <v>1</v>
      </c>
      <c r="S770" s="368">
        <v>1</v>
      </c>
      <c r="T770" s="368">
        <v>0</v>
      </c>
      <c r="U770" s="370"/>
      <c r="V770" s="370"/>
      <c r="W770" s="370"/>
      <c r="X770" s="428">
        <v>0</v>
      </c>
      <c r="Y770" s="498"/>
      <c r="Z770" s="498"/>
      <c r="AA770" s="428">
        <v>0</v>
      </c>
      <c r="AB770" s="498"/>
      <c r="AC770" s="498"/>
      <c r="AD770" s="428">
        <v>0</v>
      </c>
      <c r="AE770" s="498"/>
      <c r="AF770" s="498"/>
      <c r="AG770" s="370"/>
      <c r="AH770" s="444">
        <v>0</v>
      </c>
    </row>
    <row r="771" spans="1:34" s="304" customFormat="1" ht="13.2" x14ac:dyDescent="0.25">
      <c r="A771" s="366">
        <v>4</v>
      </c>
      <c r="B771" s="367" t="s">
        <v>953</v>
      </c>
      <c r="C771" s="368"/>
      <c r="D771" s="368">
        <v>45</v>
      </c>
      <c r="E771" s="368">
        <v>4</v>
      </c>
      <c r="F771" s="365">
        <v>41</v>
      </c>
      <c r="G771" s="368">
        <v>0</v>
      </c>
      <c r="H771" s="368">
        <v>29</v>
      </c>
      <c r="I771" s="368">
        <v>10</v>
      </c>
      <c r="J771" s="368">
        <v>2</v>
      </c>
      <c r="K771" s="368">
        <v>0</v>
      </c>
      <c r="L771" s="374">
        <v>0.77083333333333337</v>
      </c>
      <c r="M771" s="368">
        <v>37</v>
      </c>
      <c r="N771" s="368">
        <v>8</v>
      </c>
      <c r="O771" s="371">
        <v>0.1875</v>
      </c>
      <c r="P771" s="368">
        <v>9</v>
      </c>
      <c r="Q771" s="368">
        <v>0</v>
      </c>
      <c r="R771" s="374">
        <v>4.1666666666666664E-2</v>
      </c>
      <c r="S771" s="368">
        <v>2</v>
      </c>
      <c r="T771" s="368"/>
      <c r="U771" s="370"/>
      <c r="V771" s="370"/>
      <c r="W771" s="370"/>
      <c r="X771" s="428">
        <v>4</v>
      </c>
      <c r="Y771" s="498">
        <v>0</v>
      </c>
      <c r="Z771" s="498">
        <v>4</v>
      </c>
      <c r="AA771" s="428">
        <v>0</v>
      </c>
      <c r="AB771" s="498"/>
      <c r="AC771" s="498"/>
      <c r="AD771" s="428">
        <v>0</v>
      </c>
      <c r="AE771" s="498"/>
      <c r="AF771" s="498"/>
      <c r="AG771" s="370"/>
      <c r="AH771" s="444">
        <v>4</v>
      </c>
    </row>
    <row r="772" spans="1:34" s="304" customFormat="1" ht="13.2" x14ac:dyDescent="0.25">
      <c r="A772" s="366">
        <v>5</v>
      </c>
      <c r="B772" s="367" t="s">
        <v>739</v>
      </c>
      <c r="C772" s="368"/>
      <c r="D772" s="368">
        <v>33</v>
      </c>
      <c r="E772" s="368">
        <v>5</v>
      </c>
      <c r="F772" s="365">
        <v>28</v>
      </c>
      <c r="G772" s="368">
        <v>0</v>
      </c>
      <c r="H772" s="368">
        <v>0</v>
      </c>
      <c r="I772" s="368">
        <v>25</v>
      </c>
      <c r="J772" s="368">
        <v>3</v>
      </c>
      <c r="K772" s="368">
        <v>0</v>
      </c>
      <c r="L772" s="373">
        <v>0.14000000000000001</v>
      </c>
      <c r="M772" s="368">
        <v>5</v>
      </c>
      <c r="N772" s="368">
        <v>5</v>
      </c>
      <c r="O772" s="369">
        <v>0.85699999999999998</v>
      </c>
      <c r="P772" s="368">
        <v>30</v>
      </c>
      <c r="Q772" s="368"/>
      <c r="R772" s="373"/>
      <c r="S772" s="370"/>
      <c r="T772" s="370"/>
      <c r="U772" s="370"/>
      <c r="V772" s="370"/>
      <c r="W772" s="370"/>
      <c r="X772" s="428">
        <v>5</v>
      </c>
      <c r="Y772" s="498">
        <v>2</v>
      </c>
      <c r="Z772" s="498">
        <v>3</v>
      </c>
      <c r="AA772" s="428">
        <v>0</v>
      </c>
      <c r="AB772" s="498"/>
      <c r="AC772" s="498"/>
      <c r="AD772" s="428">
        <v>0</v>
      </c>
      <c r="AE772" s="498"/>
      <c r="AF772" s="498"/>
      <c r="AG772" s="370"/>
      <c r="AH772" s="444">
        <v>5</v>
      </c>
    </row>
    <row r="773" spans="1:34" s="304" customFormat="1" ht="13.2" x14ac:dyDescent="0.25">
      <c r="A773" s="366">
        <v>6</v>
      </c>
      <c r="B773" s="367" t="s">
        <v>197</v>
      </c>
      <c r="C773" s="368"/>
      <c r="D773" s="368">
        <v>7</v>
      </c>
      <c r="E773" s="368">
        <v>7</v>
      </c>
      <c r="F773" s="365">
        <v>0</v>
      </c>
      <c r="G773" s="368">
        <v>0</v>
      </c>
      <c r="H773" s="368">
        <v>0</v>
      </c>
      <c r="I773" s="368">
        <v>0</v>
      </c>
      <c r="J773" s="368">
        <v>0</v>
      </c>
      <c r="K773" s="368">
        <v>0</v>
      </c>
      <c r="L773" s="373">
        <v>1</v>
      </c>
      <c r="M773" s="368">
        <v>1</v>
      </c>
      <c r="N773" s="368">
        <v>1</v>
      </c>
      <c r="O773" s="369"/>
      <c r="P773" s="368"/>
      <c r="Q773" s="368"/>
      <c r="R773" s="373"/>
      <c r="S773" s="370"/>
      <c r="T773" s="370"/>
      <c r="U773" s="370"/>
      <c r="V773" s="370"/>
      <c r="W773" s="370"/>
      <c r="X773" s="428">
        <v>3</v>
      </c>
      <c r="Y773" s="498">
        <v>2</v>
      </c>
      <c r="Z773" s="498">
        <v>1</v>
      </c>
      <c r="AA773" s="428">
        <v>0</v>
      </c>
      <c r="AB773" s="498"/>
      <c r="AC773" s="498"/>
      <c r="AD773" s="428">
        <v>0</v>
      </c>
      <c r="AE773" s="498"/>
      <c r="AF773" s="498"/>
      <c r="AG773" s="370"/>
      <c r="AH773" s="444">
        <v>3</v>
      </c>
    </row>
    <row r="774" spans="1:34" s="304" customFormat="1" ht="13.2" x14ac:dyDescent="0.25">
      <c r="A774" s="366">
        <v>7</v>
      </c>
      <c r="B774" s="367" t="s">
        <v>726</v>
      </c>
      <c r="C774" s="368"/>
      <c r="D774" s="368">
        <v>68</v>
      </c>
      <c r="E774" s="368">
        <v>10</v>
      </c>
      <c r="F774" s="365">
        <v>58</v>
      </c>
      <c r="G774" s="368">
        <v>0</v>
      </c>
      <c r="H774" s="368">
        <v>0</v>
      </c>
      <c r="I774" s="368">
        <v>58</v>
      </c>
      <c r="J774" s="368">
        <v>0</v>
      </c>
      <c r="K774" s="368">
        <v>0</v>
      </c>
      <c r="L774" s="373"/>
      <c r="M774" s="368"/>
      <c r="N774" s="368"/>
      <c r="O774" s="369"/>
      <c r="P774" s="368">
        <v>5</v>
      </c>
      <c r="Q774" s="368">
        <v>1</v>
      </c>
      <c r="R774" s="373"/>
      <c r="S774" s="370"/>
      <c r="T774" s="370"/>
      <c r="U774" s="370"/>
      <c r="V774" s="370"/>
      <c r="W774" s="370"/>
      <c r="X774" s="428">
        <v>0</v>
      </c>
      <c r="Y774" s="498"/>
      <c r="Z774" s="498"/>
      <c r="AA774" s="428">
        <v>1</v>
      </c>
      <c r="AB774" s="498"/>
      <c r="AC774" s="498">
        <v>1</v>
      </c>
      <c r="AD774" s="428">
        <v>0</v>
      </c>
      <c r="AE774" s="498"/>
      <c r="AF774" s="498"/>
      <c r="AG774" s="370"/>
      <c r="AH774" s="444">
        <v>1</v>
      </c>
    </row>
    <row r="775" spans="1:34" s="304" customFormat="1" ht="13.2" x14ac:dyDescent="0.25">
      <c r="A775" s="366">
        <v>8</v>
      </c>
      <c r="B775" s="367" t="s">
        <v>43</v>
      </c>
      <c r="C775" s="368"/>
      <c r="D775" s="368">
        <v>7</v>
      </c>
      <c r="E775" s="368">
        <v>1</v>
      </c>
      <c r="F775" s="365">
        <v>6</v>
      </c>
      <c r="G775" s="368">
        <v>0</v>
      </c>
      <c r="H775" s="368">
        <v>0</v>
      </c>
      <c r="I775" s="368">
        <v>0</v>
      </c>
      <c r="J775" s="368">
        <v>6</v>
      </c>
      <c r="K775" s="368">
        <v>0</v>
      </c>
      <c r="L775" s="373"/>
      <c r="M775" s="370"/>
      <c r="N775" s="370"/>
      <c r="O775" s="373"/>
      <c r="P775" s="370"/>
      <c r="Q775" s="368"/>
      <c r="R775" s="373"/>
      <c r="S775" s="368"/>
      <c r="T775" s="370"/>
      <c r="U775" s="370"/>
      <c r="V775" s="370"/>
      <c r="W775" s="370"/>
      <c r="X775" s="428">
        <v>0</v>
      </c>
      <c r="Y775" s="498"/>
      <c r="Z775" s="498"/>
      <c r="AA775" s="428">
        <v>0</v>
      </c>
      <c r="AB775" s="498"/>
      <c r="AC775" s="498"/>
      <c r="AD775" s="428">
        <v>0</v>
      </c>
      <c r="AE775" s="498"/>
      <c r="AF775" s="498"/>
      <c r="AG775" s="370"/>
      <c r="AH775" s="444">
        <v>0</v>
      </c>
    </row>
    <row r="776" spans="1:34" s="304" customFormat="1" ht="13.2" x14ac:dyDescent="0.25">
      <c r="A776" s="366">
        <v>9</v>
      </c>
      <c r="B776" s="367" t="s">
        <v>725</v>
      </c>
      <c r="C776" s="368"/>
      <c r="D776" s="368">
        <v>6</v>
      </c>
      <c r="E776" s="368">
        <v>1</v>
      </c>
      <c r="F776" s="365">
        <v>5</v>
      </c>
      <c r="G776" s="368">
        <v>0</v>
      </c>
      <c r="H776" s="368">
        <v>0</v>
      </c>
      <c r="I776" s="368">
        <v>5</v>
      </c>
      <c r="J776" s="368">
        <v>0</v>
      </c>
      <c r="K776" s="368">
        <v>0</v>
      </c>
      <c r="L776" s="373"/>
      <c r="M776" s="370"/>
      <c r="N776" s="370"/>
      <c r="O776" s="373"/>
      <c r="P776" s="370"/>
      <c r="Q776" s="368"/>
      <c r="R776" s="373"/>
      <c r="S776" s="370"/>
      <c r="T776" s="370"/>
      <c r="U776" s="370"/>
      <c r="V776" s="370"/>
      <c r="W776" s="370"/>
      <c r="X776" s="428">
        <v>0</v>
      </c>
      <c r="Y776" s="498"/>
      <c r="Z776" s="498"/>
      <c r="AA776" s="428">
        <v>0</v>
      </c>
      <c r="AB776" s="498"/>
      <c r="AC776" s="498">
        <v>0</v>
      </c>
      <c r="AD776" s="428">
        <v>0</v>
      </c>
      <c r="AE776" s="498"/>
      <c r="AF776" s="498"/>
      <c r="AG776" s="370"/>
      <c r="AH776" s="444">
        <v>0</v>
      </c>
    </row>
    <row r="777" spans="1:34" s="304" customFormat="1" ht="13.2" x14ac:dyDescent="0.25">
      <c r="A777" s="366">
        <v>10</v>
      </c>
      <c r="B777" s="367" t="s">
        <v>954</v>
      </c>
      <c r="C777" s="368"/>
      <c r="D777" s="368">
        <v>1</v>
      </c>
      <c r="E777" s="368">
        <v>0</v>
      </c>
      <c r="F777" s="365">
        <v>1</v>
      </c>
      <c r="G777" s="368">
        <v>0</v>
      </c>
      <c r="H777" s="368">
        <v>0</v>
      </c>
      <c r="I777" s="368">
        <v>1</v>
      </c>
      <c r="J777" s="368">
        <v>0</v>
      </c>
      <c r="K777" s="368">
        <v>0</v>
      </c>
      <c r="L777" s="375"/>
      <c r="M777" s="367"/>
      <c r="N777" s="367"/>
      <c r="O777" s="375"/>
      <c r="P777" s="367"/>
      <c r="Q777" s="368"/>
      <c r="R777" s="375"/>
      <c r="S777" s="367"/>
      <c r="T777" s="367"/>
      <c r="U777" s="367"/>
      <c r="V777" s="367"/>
      <c r="W777" s="367"/>
      <c r="X777" s="428">
        <v>0</v>
      </c>
      <c r="Y777" s="499"/>
      <c r="Z777" s="499"/>
      <c r="AA777" s="428">
        <v>0</v>
      </c>
      <c r="AB777" s="499"/>
      <c r="AC777" s="499"/>
      <c r="AD777" s="429"/>
      <c r="AE777" s="499"/>
      <c r="AF777" s="499"/>
      <c r="AG777" s="367"/>
      <c r="AH777" s="444">
        <v>0</v>
      </c>
    </row>
    <row r="778" spans="1:34" x14ac:dyDescent="0.35">
      <c r="AH778" s="444">
        <v>0</v>
      </c>
    </row>
    <row r="779" spans="1:34" x14ac:dyDescent="0.35">
      <c r="AH779" s="444">
        <v>0</v>
      </c>
    </row>
    <row r="780" spans="1:34" x14ac:dyDescent="0.35">
      <c r="AH780" s="444">
        <v>0</v>
      </c>
    </row>
    <row r="781" spans="1:34" x14ac:dyDescent="0.35">
      <c r="AH781" s="444">
        <v>0</v>
      </c>
    </row>
    <row r="782" spans="1:34" x14ac:dyDescent="0.35">
      <c r="AH782" s="444">
        <v>0</v>
      </c>
    </row>
  </sheetData>
  <mergeCells count="69">
    <mergeCell ref="B766:AG766"/>
    <mergeCell ref="B665:AG665"/>
    <mergeCell ref="B684:AG684"/>
    <mergeCell ref="B704:AG704"/>
    <mergeCell ref="B723:AG723"/>
    <mergeCell ref="B735:AG735"/>
    <mergeCell ref="B745:AG745"/>
    <mergeCell ref="B643:AG643"/>
    <mergeCell ref="B423:AG423"/>
    <mergeCell ref="B441:AG441"/>
    <mergeCell ref="B463:AG463"/>
    <mergeCell ref="B484:AG484"/>
    <mergeCell ref="B516:AG516"/>
    <mergeCell ref="B536:AG536"/>
    <mergeCell ref="B559:AG559"/>
    <mergeCell ref="B576:AG576"/>
    <mergeCell ref="B593:AG593"/>
    <mergeCell ref="B607:AG607"/>
    <mergeCell ref="B623:AG623"/>
    <mergeCell ref="B415:AF415"/>
    <mergeCell ref="B187:AG187"/>
    <mergeCell ref="B211:AG211"/>
    <mergeCell ref="B235:AG235"/>
    <mergeCell ref="B259:AG259"/>
    <mergeCell ref="B283:AG283"/>
    <mergeCell ref="B307:AG307"/>
    <mergeCell ref="B323:AG323"/>
    <mergeCell ref="B342:AG342"/>
    <mergeCell ref="B357:AG357"/>
    <mergeCell ref="B379:AG379"/>
    <mergeCell ref="B398:AG398"/>
    <mergeCell ref="B166:AG166"/>
    <mergeCell ref="B26:AG26"/>
    <mergeCell ref="B51:AG51"/>
    <mergeCell ref="B62:AG62"/>
    <mergeCell ref="B78:AG78"/>
    <mergeCell ref="B94:AG94"/>
    <mergeCell ref="B107:AG107"/>
    <mergeCell ref="B117:AG117"/>
    <mergeCell ref="B131:AG131"/>
    <mergeCell ref="B139:AG139"/>
    <mergeCell ref="B145:AG145"/>
    <mergeCell ref="B159:AG159"/>
    <mergeCell ref="B10:AG10"/>
    <mergeCell ref="X5:AF5"/>
    <mergeCell ref="AG5:AG7"/>
    <mergeCell ref="F6:F7"/>
    <mergeCell ref="G6:G7"/>
    <mergeCell ref="H6:H7"/>
    <mergeCell ref="I6:I7"/>
    <mergeCell ref="J6:J7"/>
    <mergeCell ref="K6:K7"/>
    <mergeCell ref="L6:N6"/>
    <mergeCell ref="O6:Q6"/>
    <mergeCell ref="R6:T6"/>
    <mergeCell ref="U6:W6"/>
    <mergeCell ref="X6:Z6"/>
    <mergeCell ref="AA6:AC6"/>
    <mergeCell ref="AD6:AF6"/>
    <mergeCell ref="A1:J1"/>
    <mergeCell ref="W1:AG1"/>
    <mergeCell ref="A3:AG3"/>
    <mergeCell ref="A5:A7"/>
    <mergeCell ref="B5:B7"/>
    <mergeCell ref="C5:C7"/>
    <mergeCell ref="D5:D7"/>
    <mergeCell ref="E5:E7"/>
    <mergeCell ref="F5:K5"/>
    <mergeCell ref="L5:W5"/>
  </mergeCells>
  <pageMargins left="0.7" right="0.7" top="0.75" bottom="0.75" header="0.3" footer="0.3"/>
  <pageSetup paperSize="9" orientation="portrait" verticalDpi="0"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AE95A-2068-4D92-8BF0-77AFCBA5BD21}">
  <sheetPr codeName="Sheet2"/>
  <dimension ref="A1:BE811"/>
  <sheetViews>
    <sheetView topLeftCell="A7" zoomScaleNormal="100" workbookViewId="0">
      <selection activeCell="H47" sqref="H47"/>
    </sheetView>
  </sheetViews>
  <sheetFormatPr defaultRowHeight="18" x14ac:dyDescent="0.35"/>
  <cols>
    <col min="1" max="1" width="3.88671875" style="32" customWidth="1"/>
    <col min="2" max="2" width="18.5546875" style="5" customWidth="1"/>
    <col min="3" max="3" width="5.44140625" style="31" customWidth="1"/>
    <col min="4" max="4" width="5.109375" style="1" customWidth="1"/>
    <col min="5" max="5" width="4.88671875" style="1" customWidth="1"/>
    <col min="6" max="6" width="6.6640625" style="1" customWidth="1"/>
    <col min="7" max="7" width="5.44140625" style="1" customWidth="1"/>
    <col min="8" max="8" width="5.6640625" style="1" customWidth="1"/>
    <col min="9" max="9" width="6" style="1" customWidth="1"/>
    <col min="10" max="10" width="5.88671875" style="1" customWidth="1"/>
    <col min="11" max="11" width="6.6640625" style="1" customWidth="1"/>
    <col min="12" max="12" width="5" style="1" hidden="1" customWidth="1"/>
    <col min="13" max="13" width="4.33203125" style="1" hidden="1" customWidth="1"/>
    <col min="14" max="14" width="4.44140625" style="1" hidden="1" customWidth="1"/>
    <col min="15" max="15" width="5.6640625" style="1" hidden="1" customWidth="1"/>
    <col min="16" max="16" width="6" style="1" hidden="1" customWidth="1"/>
    <col min="17" max="17" width="4.5546875" style="62" hidden="1" customWidth="1"/>
    <col min="18" max="18" width="4.88671875" style="1" hidden="1" customWidth="1"/>
    <col min="19" max="19" width="5.88671875" style="1" hidden="1" customWidth="1"/>
    <col min="20" max="20" width="4.33203125" style="62" hidden="1" customWidth="1"/>
    <col min="21" max="21" width="4.88671875" style="62" hidden="1" customWidth="1"/>
    <col min="22" max="22" width="6.44140625" style="62" hidden="1" customWidth="1"/>
    <col min="23" max="23" width="4.88671875" style="62" hidden="1" customWidth="1"/>
    <col min="24" max="24" width="5.109375" style="195" customWidth="1"/>
    <col min="25" max="25" width="6.109375" style="195" customWidth="1"/>
    <col min="26" max="26" width="5.88671875" style="195" customWidth="1"/>
    <col min="27" max="27" width="5.33203125" style="195" customWidth="1"/>
    <col min="28" max="28" width="6.44140625" style="195" customWidth="1"/>
    <col min="29" max="29" width="5.88671875" style="195" customWidth="1"/>
    <col min="30" max="30" width="5.109375" style="195" customWidth="1"/>
    <col min="31" max="31" width="5.6640625" style="195" customWidth="1"/>
    <col min="32" max="32" width="5.5546875" style="195" customWidth="1"/>
    <col min="33" max="33" width="7" style="1" customWidth="1"/>
    <col min="34" max="51" width="5.109375" style="1" customWidth="1"/>
    <col min="52" max="242" width="8.88671875" style="1"/>
    <col min="243" max="243" width="4.5546875" style="1" bestFit="1" customWidth="1"/>
    <col min="244" max="244" width="18.5546875" style="1" customWidth="1"/>
    <col min="245" max="245" width="9.33203125" style="1" customWidth="1"/>
    <col min="246" max="246" width="10.88671875" style="1" customWidth="1"/>
    <col min="247" max="250" width="9.44140625" style="1" customWidth="1"/>
    <col min="251" max="252" width="9.88671875" style="1" customWidth="1"/>
    <col min="253" max="253" width="8.88671875" style="1" customWidth="1"/>
    <col min="254" max="254" width="9.109375" style="1" customWidth="1"/>
    <col min="255" max="255" width="11.6640625" style="1" customWidth="1"/>
    <col min="256" max="256" width="9.44140625" style="1" customWidth="1"/>
    <col min="257" max="257" width="9.5546875" style="1" customWidth="1"/>
    <col min="258" max="259" width="9.44140625" style="1" customWidth="1"/>
    <col min="260" max="260" width="9.88671875" style="1" customWidth="1"/>
    <col min="261" max="261" width="9.5546875" style="1" customWidth="1"/>
    <col min="262" max="262" width="0" style="1" hidden="1" customWidth="1"/>
    <col min="263" max="263" width="9.6640625" style="1" customWidth="1"/>
    <col min="264" max="268" width="10.109375" style="1" customWidth="1"/>
    <col min="269" max="269" width="10.109375" style="1" bestFit="1" customWidth="1"/>
    <col min="270" max="273" width="10.109375" style="1" customWidth="1"/>
    <col min="274" max="274" width="10.109375" style="1" bestFit="1" customWidth="1"/>
    <col min="275" max="278" width="10.109375" style="1" customWidth="1"/>
    <col min="279" max="279" width="10.109375" style="1" bestFit="1" customWidth="1"/>
    <col min="280" max="498" width="8.88671875" style="1"/>
    <col min="499" max="499" width="4.5546875" style="1" bestFit="1" customWidth="1"/>
    <col min="500" max="500" width="18.5546875" style="1" customWidth="1"/>
    <col min="501" max="501" width="9.33203125" style="1" customWidth="1"/>
    <col min="502" max="502" width="10.88671875" style="1" customWidth="1"/>
    <col min="503" max="506" width="9.44140625" style="1" customWidth="1"/>
    <col min="507" max="508" width="9.88671875" style="1" customWidth="1"/>
    <col min="509" max="509" width="8.88671875" style="1" customWidth="1"/>
    <col min="510" max="510" width="9.109375" style="1" customWidth="1"/>
    <col min="511" max="511" width="11.6640625" style="1" customWidth="1"/>
    <col min="512" max="512" width="9.44140625" style="1" customWidth="1"/>
    <col min="513" max="513" width="9.5546875" style="1" customWidth="1"/>
    <col min="514" max="515" width="9.44140625" style="1" customWidth="1"/>
    <col min="516" max="516" width="9.88671875" style="1" customWidth="1"/>
    <col min="517" max="517" width="9.5546875" style="1" customWidth="1"/>
    <col min="518" max="518" width="0" style="1" hidden="1" customWidth="1"/>
    <col min="519" max="519" width="9.6640625" style="1" customWidth="1"/>
    <col min="520" max="524" width="10.109375" style="1" customWidth="1"/>
    <col min="525" max="525" width="10.109375" style="1" bestFit="1" customWidth="1"/>
    <col min="526" max="529" width="10.109375" style="1" customWidth="1"/>
    <col min="530" max="530" width="10.109375" style="1" bestFit="1" customWidth="1"/>
    <col min="531" max="534" width="10.109375" style="1" customWidth="1"/>
    <col min="535" max="535" width="10.109375" style="1" bestFit="1" customWidth="1"/>
    <col min="536" max="754" width="8.88671875" style="1"/>
    <col min="755" max="755" width="4.5546875" style="1" bestFit="1" customWidth="1"/>
    <col min="756" max="756" width="18.5546875" style="1" customWidth="1"/>
    <col min="757" max="757" width="9.33203125" style="1" customWidth="1"/>
    <col min="758" max="758" width="10.88671875" style="1" customWidth="1"/>
    <col min="759" max="762" width="9.44140625" style="1" customWidth="1"/>
    <col min="763" max="764" width="9.88671875" style="1" customWidth="1"/>
    <col min="765" max="765" width="8.88671875" style="1" customWidth="1"/>
    <col min="766" max="766" width="9.109375" style="1" customWidth="1"/>
    <col min="767" max="767" width="11.6640625" style="1" customWidth="1"/>
    <col min="768" max="768" width="9.44140625" style="1" customWidth="1"/>
    <col min="769" max="769" width="9.5546875" style="1" customWidth="1"/>
    <col min="770" max="771" width="9.44140625" style="1" customWidth="1"/>
    <col min="772" max="772" width="9.88671875" style="1" customWidth="1"/>
    <col min="773" max="773" width="9.5546875" style="1" customWidth="1"/>
    <col min="774" max="774" width="0" style="1" hidden="1" customWidth="1"/>
    <col min="775" max="775" width="9.6640625" style="1" customWidth="1"/>
    <col min="776" max="780" width="10.109375" style="1" customWidth="1"/>
    <col min="781" max="781" width="10.109375" style="1" bestFit="1" customWidth="1"/>
    <col min="782" max="785" width="10.109375" style="1" customWidth="1"/>
    <col min="786" max="786" width="10.109375" style="1" bestFit="1" customWidth="1"/>
    <col min="787" max="790" width="10.109375" style="1" customWidth="1"/>
    <col min="791" max="791" width="10.109375" style="1" bestFit="1" customWidth="1"/>
    <col min="792" max="1010" width="8.88671875" style="1"/>
    <col min="1011" max="1011" width="4.5546875" style="1" bestFit="1" customWidth="1"/>
    <col min="1012" max="1012" width="18.5546875" style="1" customWidth="1"/>
    <col min="1013" max="1013" width="9.33203125" style="1" customWidth="1"/>
    <col min="1014" max="1014" width="10.88671875" style="1" customWidth="1"/>
    <col min="1015" max="1018" width="9.44140625" style="1" customWidth="1"/>
    <col min="1019" max="1020" width="9.88671875" style="1" customWidth="1"/>
    <col min="1021" max="1021" width="8.88671875" style="1" customWidth="1"/>
    <col min="1022" max="1022" width="9.109375" style="1" customWidth="1"/>
    <col min="1023" max="1023" width="11.6640625" style="1" customWidth="1"/>
    <col min="1024" max="1024" width="9.44140625" style="1" customWidth="1"/>
    <col min="1025" max="1025" width="9.5546875" style="1" customWidth="1"/>
    <col min="1026" max="1027" width="9.44140625" style="1" customWidth="1"/>
    <col min="1028" max="1028" width="9.88671875" style="1" customWidth="1"/>
    <col min="1029" max="1029" width="9.5546875" style="1" customWidth="1"/>
    <col min="1030" max="1030" width="0" style="1" hidden="1" customWidth="1"/>
    <col min="1031" max="1031" width="9.6640625" style="1" customWidth="1"/>
    <col min="1032" max="1036" width="10.109375" style="1" customWidth="1"/>
    <col min="1037" max="1037" width="10.109375" style="1" bestFit="1" customWidth="1"/>
    <col min="1038" max="1041" width="10.109375" style="1" customWidth="1"/>
    <col min="1042" max="1042" width="10.109375" style="1" bestFit="1" customWidth="1"/>
    <col min="1043" max="1046" width="10.109375" style="1" customWidth="1"/>
    <col min="1047" max="1047" width="10.109375" style="1" bestFit="1" customWidth="1"/>
    <col min="1048" max="1266" width="8.88671875" style="1"/>
    <col min="1267" max="1267" width="4.5546875" style="1" bestFit="1" customWidth="1"/>
    <col min="1268" max="1268" width="18.5546875" style="1" customWidth="1"/>
    <col min="1269" max="1269" width="9.33203125" style="1" customWidth="1"/>
    <col min="1270" max="1270" width="10.88671875" style="1" customWidth="1"/>
    <col min="1271" max="1274" width="9.44140625" style="1" customWidth="1"/>
    <col min="1275" max="1276" width="9.88671875" style="1" customWidth="1"/>
    <col min="1277" max="1277" width="8.88671875" style="1" customWidth="1"/>
    <col min="1278" max="1278" width="9.109375" style="1" customWidth="1"/>
    <col min="1279" max="1279" width="11.6640625" style="1" customWidth="1"/>
    <col min="1280" max="1280" width="9.44140625" style="1" customWidth="1"/>
    <col min="1281" max="1281" width="9.5546875" style="1" customWidth="1"/>
    <col min="1282" max="1283" width="9.44140625" style="1" customWidth="1"/>
    <col min="1284" max="1284" width="9.88671875" style="1" customWidth="1"/>
    <col min="1285" max="1285" width="9.5546875" style="1" customWidth="1"/>
    <col min="1286" max="1286" width="0" style="1" hidden="1" customWidth="1"/>
    <col min="1287" max="1287" width="9.6640625" style="1" customWidth="1"/>
    <col min="1288" max="1292" width="10.109375" style="1" customWidth="1"/>
    <col min="1293" max="1293" width="10.109375" style="1" bestFit="1" customWidth="1"/>
    <col min="1294" max="1297" width="10.109375" style="1" customWidth="1"/>
    <col min="1298" max="1298" width="10.109375" style="1" bestFit="1" customWidth="1"/>
    <col min="1299" max="1302" width="10.109375" style="1" customWidth="1"/>
    <col min="1303" max="1303" width="10.109375" style="1" bestFit="1" customWidth="1"/>
    <col min="1304" max="1522" width="8.88671875" style="1"/>
    <col min="1523" max="1523" width="4.5546875" style="1" bestFit="1" customWidth="1"/>
    <col min="1524" max="1524" width="18.5546875" style="1" customWidth="1"/>
    <col min="1525" max="1525" width="9.33203125" style="1" customWidth="1"/>
    <col min="1526" max="1526" width="10.88671875" style="1" customWidth="1"/>
    <col min="1527" max="1530" width="9.44140625" style="1" customWidth="1"/>
    <col min="1531" max="1532" width="9.88671875" style="1" customWidth="1"/>
    <col min="1533" max="1533" width="8.88671875" style="1" customWidth="1"/>
    <col min="1534" max="1534" width="9.109375" style="1" customWidth="1"/>
    <col min="1535" max="1535" width="11.6640625" style="1" customWidth="1"/>
    <col min="1536" max="1536" width="9.44140625" style="1" customWidth="1"/>
    <col min="1537" max="1537" width="9.5546875" style="1" customWidth="1"/>
    <col min="1538" max="1539" width="9.44140625" style="1" customWidth="1"/>
    <col min="1540" max="1540" width="9.88671875" style="1" customWidth="1"/>
    <col min="1541" max="1541" width="9.5546875" style="1" customWidth="1"/>
    <col min="1542" max="1542" width="0" style="1" hidden="1" customWidth="1"/>
    <col min="1543" max="1543" width="9.6640625" style="1" customWidth="1"/>
    <col min="1544" max="1548" width="10.109375" style="1" customWidth="1"/>
    <col min="1549" max="1549" width="10.109375" style="1" bestFit="1" customWidth="1"/>
    <col min="1550" max="1553" width="10.109375" style="1" customWidth="1"/>
    <col min="1554" max="1554" width="10.109375" style="1" bestFit="1" customWidth="1"/>
    <col min="1555" max="1558" width="10.109375" style="1" customWidth="1"/>
    <col min="1559" max="1559" width="10.109375" style="1" bestFit="1" customWidth="1"/>
    <col min="1560" max="1778" width="8.88671875" style="1"/>
    <col min="1779" max="1779" width="4.5546875" style="1" bestFit="1" customWidth="1"/>
    <col min="1780" max="1780" width="18.5546875" style="1" customWidth="1"/>
    <col min="1781" max="1781" width="9.33203125" style="1" customWidth="1"/>
    <col min="1782" max="1782" width="10.88671875" style="1" customWidth="1"/>
    <col min="1783" max="1786" width="9.44140625" style="1" customWidth="1"/>
    <col min="1787" max="1788" width="9.88671875" style="1" customWidth="1"/>
    <col min="1789" max="1789" width="8.88671875" style="1" customWidth="1"/>
    <col min="1790" max="1790" width="9.109375" style="1" customWidth="1"/>
    <col min="1791" max="1791" width="11.6640625" style="1" customWidth="1"/>
    <col min="1792" max="1792" width="9.44140625" style="1" customWidth="1"/>
    <col min="1793" max="1793" width="9.5546875" style="1" customWidth="1"/>
    <col min="1794" max="1795" width="9.44140625" style="1" customWidth="1"/>
    <col min="1796" max="1796" width="9.88671875" style="1" customWidth="1"/>
    <col min="1797" max="1797" width="9.5546875" style="1" customWidth="1"/>
    <col min="1798" max="1798" width="0" style="1" hidden="1" customWidth="1"/>
    <col min="1799" max="1799" width="9.6640625" style="1" customWidth="1"/>
    <col min="1800" max="1804" width="10.109375" style="1" customWidth="1"/>
    <col min="1805" max="1805" width="10.109375" style="1" bestFit="1" customWidth="1"/>
    <col min="1806" max="1809" width="10.109375" style="1" customWidth="1"/>
    <col min="1810" max="1810" width="10.109375" style="1" bestFit="1" customWidth="1"/>
    <col min="1811" max="1814" width="10.109375" style="1" customWidth="1"/>
    <col min="1815" max="1815" width="10.109375" style="1" bestFit="1" customWidth="1"/>
    <col min="1816" max="2034" width="8.88671875" style="1"/>
    <col min="2035" max="2035" width="4.5546875" style="1" bestFit="1" customWidth="1"/>
    <col min="2036" max="2036" width="18.5546875" style="1" customWidth="1"/>
    <col min="2037" max="2037" width="9.33203125" style="1" customWidth="1"/>
    <col min="2038" max="2038" width="10.88671875" style="1" customWidth="1"/>
    <col min="2039" max="2042" width="9.44140625" style="1" customWidth="1"/>
    <col min="2043" max="2044" width="9.88671875" style="1" customWidth="1"/>
    <col min="2045" max="2045" width="8.88671875" style="1" customWidth="1"/>
    <col min="2046" max="2046" width="9.109375" style="1" customWidth="1"/>
    <col min="2047" max="2047" width="11.6640625" style="1" customWidth="1"/>
    <col min="2048" max="2048" width="9.44140625" style="1" customWidth="1"/>
    <col min="2049" max="2049" width="9.5546875" style="1" customWidth="1"/>
    <col min="2050" max="2051" width="9.44140625" style="1" customWidth="1"/>
    <col min="2052" max="2052" width="9.88671875" style="1" customWidth="1"/>
    <col min="2053" max="2053" width="9.5546875" style="1" customWidth="1"/>
    <col min="2054" max="2054" width="0" style="1" hidden="1" customWidth="1"/>
    <col min="2055" max="2055" width="9.6640625" style="1" customWidth="1"/>
    <col min="2056" max="2060" width="10.109375" style="1" customWidth="1"/>
    <col min="2061" max="2061" width="10.109375" style="1" bestFit="1" customWidth="1"/>
    <col min="2062" max="2065" width="10.109375" style="1" customWidth="1"/>
    <col min="2066" max="2066" width="10.109375" style="1" bestFit="1" customWidth="1"/>
    <col min="2067" max="2070" width="10.109375" style="1" customWidth="1"/>
    <col min="2071" max="2071" width="10.109375" style="1" bestFit="1" customWidth="1"/>
    <col min="2072" max="2290" width="8.88671875" style="1"/>
    <col min="2291" max="2291" width="4.5546875" style="1" bestFit="1" customWidth="1"/>
    <col min="2292" max="2292" width="18.5546875" style="1" customWidth="1"/>
    <col min="2293" max="2293" width="9.33203125" style="1" customWidth="1"/>
    <col min="2294" max="2294" width="10.88671875" style="1" customWidth="1"/>
    <col min="2295" max="2298" width="9.44140625" style="1" customWidth="1"/>
    <col min="2299" max="2300" width="9.88671875" style="1" customWidth="1"/>
    <col min="2301" max="2301" width="8.88671875" style="1" customWidth="1"/>
    <col min="2302" max="2302" width="9.109375" style="1" customWidth="1"/>
    <col min="2303" max="2303" width="11.6640625" style="1" customWidth="1"/>
    <col min="2304" max="2304" width="9.44140625" style="1" customWidth="1"/>
    <col min="2305" max="2305" width="9.5546875" style="1" customWidth="1"/>
    <col min="2306" max="2307" width="9.44140625" style="1" customWidth="1"/>
    <col min="2308" max="2308" width="9.88671875" style="1" customWidth="1"/>
    <col min="2309" max="2309" width="9.5546875" style="1" customWidth="1"/>
    <col min="2310" max="2310" width="0" style="1" hidden="1" customWidth="1"/>
    <col min="2311" max="2311" width="9.6640625" style="1" customWidth="1"/>
    <col min="2312" max="2316" width="10.109375" style="1" customWidth="1"/>
    <col min="2317" max="2317" width="10.109375" style="1" bestFit="1" customWidth="1"/>
    <col min="2318" max="2321" width="10.109375" style="1" customWidth="1"/>
    <col min="2322" max="2322" width="10.109375" style="1" bestFit="1" customWidth="1"/>
    <col min="2323" max="2326" width="10.109375" style="1" customWidth="1"/>
    <col min="2327" max="2327" width="10.109375" style="1" bestFit="1" customWidth="1"/>
    <col min="2328" max="2546" width="8.88671875" style="1"/>
    <col min="2547" max="2547" width="4.5546875" style="1" bestFit="1" customWidth="1"/>
    <col min="2548" max="2548" width="18.5546875" style="1" customWidth="1"/>
    <col min="2549" max="2549" width="9.33203125" style="1" customWidth="1"/>
    <col min="2550" max="2550" width="10.88671875" style="1" customWidth="1"/>
    <col min="2551" max="2554" width="9.44140625" style="1" customWidth="1"/>
    <col min="2555" max="2556" width="9.88671875" style="1" customWidth="1"/>
    <col min="2557" max="2557" width="8.88671875" style="1" customWidth="1"/>
    <col min="2558" max="2558" width="9.109375" style="1" customWidth="1"/>
    <col min="2559" max="2559" width="11.6640625" style="1" customWidth="1"/>
    <col min="2560" max="2560" width="9.44140625" style="1" customWidth="1"/>
    <col min="2561" max="2561" width="9.5546875" style="1" customWidth="1"/>
    <col min="2562" max="2563" width="9.44140625" style="1" customWidth="1"/>
    <col min="2564" max="2564" width="9.88671875" style="1" customWidth="1"/>
    <col min="2565" max="2565" width="9.5546875" style="1" customWidth="1"/>
    <col min="2566" max="2566" width="0" style="1" hidden="1" customWidth="1"/>
    <col min="2567" max="2567" width="9.6640625" style="1" customWidth="1"/>
    <col min="2568" max="2572" width="10.109375" style="1" customWidth="1"/>
    <col min="2573" max="2573" width="10.109375" style="1" bestFit="1" customWidth="1"/>
    <col min="2574" max="2577" width="10.109375" style="1" customWidth="1"/>
    <col min="2578" max="2578" width="10.109375" style="1" bestFit="1" customWidth="1"/>
    <col min="2579" max="2582" width="10.109375" style="1" customWidth="1"/>
    <col min="2583" max="2583" width="10.109375" style="1" bestFit="1" customWidth="1"/>
    <col min="2584" max="2802" width="8.88671875" style="1"/>
    <col min="2803" max="2803" width="4.5546875" style="1" bestFit="1" customWidth="1"/>
    <col min="2804" max="2804" width="18.5546875" style="1" customWidth="1"/>
    <col min="2805" max="2805" width="9.33203125" style="1" customWidth="1"/>
    <col min="2806" max="2806" width="10.88671875" style="1" customWidth="1"/>
    <col min="2807" max="2810" width="9.44140625" style="1" customWidth="1"/>
    <col min="2811" max="2812" width="9.88671875" style="1" customWidth="1"/>
    <col min="2813" max="2813" width="8.88671875" style="1" customWidth="1"/>
    <col min="2814" max="2814" width="9.109375" style="1" customWidth="1"/>
    <col min="2815" max="2815" width="11.6640625" style="1" customWidth="1"/>
    <col min="2816" max="2816" width="9.44140625" style="1" customWidth="1"/>
    <col min="2817" max="2817" width="9.5546875" style="1" customWidth="1"/>
    <col min="2818" max="2819" width="9.44140625" style="1" customWidth="1"/>
    <col min="2820" max="2820" width="9.88671875" style="1" customWidth="1"/>
    <col min="2821" max="2821" width="9.5546875" style="1" customWidth="1"/>
    <col min="2822" max="2822" width="0" style="1" hidden="1" customWidth="1"/>
    <col min="2823" max="2823" width="9.6640625" style="1" customWidth="1"/>
    <col min="2824" max="2828" width="10.109375" style="1" customWidth="1"/>
    <col min="2829" max="2829" width="10.109375" style="1" bestFit="1" customWidth="1"/>
    <col min="2830" max="2833" width="10.109375" style="1" customWidth="1"/>
    <col min="2834" max="2834" width="10.109375" style="1" bestFit="1" customWidth="1"/>
    <col min="2835" max="2838" width="10.109375" style="1" customWidth="1"/>
    <col min="2839" max="2839" width="10.109375" style="1" bestFit="1" customWidth="1"/>
    <col min="2840" max="3058" width="8.88671875" style="1"/>
    <col min="3059" max="3059" width="4.5546875" style="1" bestFit="1" customWidth="1"/>
    <col min="3060" max="3060" width="18.5546875" style="1" customWidth="1"/>
    <col min="3061" max="3061" width="9.33203125" style="1" customWidth="1"/>
    <col min="3062" max="3062" width="10.88671875" style="1" customWidth="1"/>
    <col min="3063" max="3066" width="9.44140625" style="1" customWidth="1"/>
    <col min="3067" max="3068" width="9.88671875" style="1" customWidth="1"/>
    <col min="3069" max="3069" width="8.88671875" style="1" customWidth="1"/>
    <col min="3070" max="3070" width="9.109375" style="1" customWidth="1"/>
    <col min="3071" max="3071" width="11.6640625" style="1" customWidth="1"/>
    <col min="3072" max="3072" width="9.44140625" style="1" customWidth="1"/>
    <col min="3073" max="3073" width="9.5546875" style="1" customWidth="1"/>
    <col min="3074" max="3075" width="9.44140625" style="1" customWidth="1"/>
    <col min="3076" max="3076" width="9.88671875" style="1" customWidth="1"/>
    <col min="3077" max="3077" width="9.5546875" style="1" customWidth="1"/>
    <col min="3078" max="3078" width="0" style="1" hidden="1" customWidth="1"/>
    <col min="3079" max="3079" width="9.6640625" style="1" customWidth="1"/>
    <col min="3080" max="3084" width="10.109375" style="1" customWidth="1"/>
    <col min="3085" max="3085" width="10.109375" style="1" bestFit="1" customWidth="1"/>
    <col min="3086" max="3089" width="10.109375" style="1" customWidth="1"/>
    <col min="3090" max="3090" width="10.109375" style="1" bestFit="1" customWidth="1"/>
    <col min="3091" max="3094" width="10.109375" style="1" customWidth="1"/>
    <col min="3095" max="3095" width="10.109375" style="1" bestFit="1" customWidth="1"/>
    <col min="3096" max="3314" width="8.88671875" style="1"/>
    <col min="3315" max="3315" width="4.5546875" style="1" bestFit="1" customWidth="1"/>
    <col min="3316" max="3316" width="18.5546875" style="1" customWidth="1"/>
    <col min="3317" max="3317" width="9.33203125" style="1" customWidth="1"/>
    <col min="3318" max="3318" width="10.88671875" style="1" customWidth="1"/>
    <col min="3319" max="3322" width="9.44140625" style="1" customWidth="1"/>
    <col min="3323" max="3324" width="9.88671875" style="1" customWidth="1"/>
    <col min="3325" max="3325" width="8.88671875" style="1" customWidth="1"/>
    <col min="3326" max="3326" width="9.109375" style="1" customWidth="1"/>
    <col min="3327" max="3327" width="11.6640625" style="1" customWidth="1"/>
    <col min="3328" max="3328" width="9.44140625" style="1" customWidth="1"/>
    <col min="3329" max="3329" width="9.5546875" style="1" customWidth="1"/>
    <col min="3330" max="3331" width="9.44140625" style="1" customWidth="1"/>
    <col min="3332" max="3332" width="9.88671875" style="1" customWidth="1"/>
    <col min="3333" max="3333" width="9.5546875" style="1" customWidth="1"/>
    <col min="3334" max="3334" width="0" style="1" hidden="1" customWidth="1"/>
    <col min="3335" max="3335" width="9.6640625" style="1" customWidth="1"/>
    <col min="3336" max="3340" width="10.109375" style="1" customWidth="1"/>
    <col min="3341" max="3341" width="10.109375" style="1" bestFit="1" customWidth="1"/>
    <col min="3342" max="3345" width="10.109375" style="1" customWidth="1"/>
    <col min="3346" max="3346" width="10.109375" style="1" bestFit="1" customWidth="1"/>
    <col min="3347" max="3350" width="10.109375" style="1" customWidth="1"/>
    <col min="3351" max="3351" width="10.109375" style="1" bestFit="1" customWidth="1"/>
    <col min="3352" max="3570" width="8.88671875" style="1"/>
    <col min="3571" max="3571" width="4.5546875" style="1" bestFit="1" customWidth="1"/>
    <col min="3572" max="3572" width="18.5546875" style="1" customWidth="1"/>
    <col min="3573" max="3573" width="9.33203125" style="1" customWidth="1"/>
    <col min="3574" max="3574" width="10.88671875" style="1" customWidth="1"/>
    <col min="3575" max="3578" width="9.44140625" style="1" customWidth="1"/>
    <col min="3579" max="3580" width="9.88671875" style="1" customWidth="1"/>
    <col min="3581" max="3581" width="8.88671875" style="1" customWidth="1"/>
    <col min="3582" max="3582" width="9.109375" style="1" customWidth="1"/>
    <col min="3583" max="3583" width="11.6640625" style="1" customWidth="1"/>
    <col min="3584" max="3584" width="9.44140625" style="1" customWidth="1"/>
    <col min="3585" max="3585" width="9.5546875" style="1" customWidth="1"/>
    <col min="3586" max="3587" width="9.44140625" style="1" customWidth="1"/>
    <col min="3588" max="3588" width="9.88671875" style="1" customWidth="1"/>
    <col min="3589" max="3589" width="9.5546875" style="1" customWidth="1"/>
    <col min="3590" max="3590" width="0" style="1" hidden="1" customWidth="1"/>
    <col min="3591" max="3591" width="9.6640625" style="1" customWidth="1"/>
    <col min="3592" max="3596" width="10.109375" style="1" customWidth="1"/>
    <col min="3597" max="3597" width="10.109375" style="1" bestFit="1" customWidth="1"/>
    <col min="3598" max="3601" width="10.109375" style="1" customWidth="1"/>
    <col min="3602" max="3602" width="10.109375" style="1" bestFit="1" customWidth="1"/>
    <col min="3603" max="3606" width="10.109375" style="1" customWidth="1"/>
    <col min="3607" max="3607" width="10.109375" style="1" bestFit="1" customWidth="1"/>
    <col min="3608" max="3826" width="8.88671875" style="1"/>
    <col min="3827" max="3827" width="4.5546875" style="1" bestFit="1" customWidth="1"/>
    <col min="3828" max="3828" width="18.5546875" style="1" customWidth="1"/>
    <col min="3829" max="3829" width="9.33203125" style="1" customWidth="1"/>
    <col min="3830" max="3830" width="10.88671875" style="1" customWidth="1"/>
    <col min="3831" max="3834" width="9.44140625" style="1" customWidth="1"/>
    <col min="3835" max="3836" width="9.88671875" style="1" customWidth="1"/>
    <col min="3837" max="3837" width="8.88671875" style="1" customWidth="1"/>
    <col min="3838" max="3838" width="9.109375" style="1" customWidth="1"/>
    <col min="3839" max="3839" width="11.6640625" style="1" customWidth="1"/>
    <col min="3840" max="3840" width="9.44140625" style="1" customWidth="1"/>
    <col min="3841" max="3841" width="9.5546875" style="1" customWidth="1"/>
    <col min="3842" max="3843" width="9.44140625" style="1" customWidth="1"/>
    <col min="3844" max="3844" width="9.88671875" style="1" customWidth="1"/>
    <col min="3845" max="3845" width="9.5546875" style="1" customWidth="1"/>
    <col min="3846" max="3846" width="0" style="1" hidden="1" customWidth="1"/>
    <col min="3847" max="3847" width="9.6640625" style="1" customWidth="1"/>
    <col min="3848" max="3852" width="10.109375" style="1" customWidth="1"/>
    <col min="3853" max="3853" width="10.109375" style="1" bestFit="1" customWidth="1"/>
    <col min="3854" max="3857" width="10.109375" style="1" customWidth="1"/>
    <col min="3858" max="3858" width="10.109375" style="1" bestFit="1" customWidth="1"/>
    <col min="3859" max="3862" width="10.109375" style="1" customWidth="1"/>
    <col min="3863" max="3863" width="10.109375" style="1" bestFit="1" customWidth="1"/>
    <col min="3864" max="4082" width="8.88671875" style="1"/>
    <col min="4083" max="4083" width="4.5546875" style="1" bestFit="1" customWidth="1"/>
    <col min="4084" max="4084" width="18.5546875" style="1" customWidth="1"/>
    <col min="4085" max="4085" width="9.33203125" style="1" customWidth="1"/>
    <col min="4086" max="4086" width="10.88671875" style="1" customWidth="1"/>
    <col min="4087" max="4090" width="9.44140625" style="1" customWidth="1"/>
    <col min="4091" max="4092" width="9.88671875" style="1" customWidth="1"/>
    <col min="4093" max="4093" width="8.88671875" style="1" customWidth="1"/>
    <col min="4094" max="4094" width="9.109375" style="1" customWidth="1"/>
    <col min="4095" max="4095" width="11.6640625" style="1" customWidth="1"/>
    <col min="4096" max="4096" width="9.44140625" style="1" customWidth="1"/>
    <col min="4097" max="4097" width="9.5546875" style="1" customWidth="1"/>
    <col min="4098" max="4099" width="9.44140625" style="1" customWidth="1"/>
    <col min="4100" max="4100" width="9.88671875" style="1" customWidth="1"/>
    <col min="4101" max="4101" width="9.5546875" style="1" customWidth="1"/>
    <col min="4102" max="4102" width="0" style="1" hidden="1" customWidth="1"/>
    <col min="4103" max="4103" width="9.6640625" style="1" customWidth="1"/>
    <col min="4104" max="4108" width="10.109375" style="1" customWidth="1"/>
    <col min="4109" max="4109" width="10.109375" style="1" bestFit="1" customWidth="1"/>
    <col min="4110" max="4113" width="10.109375" style="1" customWidth="1"/>
    <col min="4114" max="4114" width="10.109375" style="1" bestFit="1" customWidth="1"/>
    <col min="4115" max="4118" width="10.109375" style="1" customWidth="1"/>
    <col min="4119" max="4119" width="10.109375" style="1" bestFit="1" customWidth="1"/>
    <col min="4120" max="4338" width="8.88671875" style="1"/>
    <col min="4339" max="4339" width="4.5546875" style="1" bestFit="1" customWidth="1"/>
    <col min="4340" max="4340" width="18.5546875" style="1" customWidth="1"/>
    <col min="4341" max="4341" width="9.33203125" style="1" customWidth="1"/>
    <col min="4342" max="4342" width="10.88671875" style="1" customWidth="1"/>
    <col min="4343" max="4346" width="9.44140625" style="1" customWidth="1"/>
    <col min="4347" max="4348" width="9.88671875" style="1" customWidth="1"/>
    <col min="4349" max="4349" width="8.88671875" style="1" customWidth="1"/>
    <col min="4350" max="4350" width="9.109375" style="1" customWidth="1"/>
    <col min="4351" max="4351" width="11.6640625" style="1" customWidth="1"/>
    <col min="4352" max="4352" width="9.44140625" style="1" customWidth="1"/>
    <col min="4353" max="4353" width="9.5546875" style="1" customWidth="1"/>
    <col min="4354" max="4355" width="9.44140625" style="1" customWidth="1"/>
    <col min="4356" max="4356" width="9.88671875" style="1" customWidth="1"/>
    <col min="4357" max="4357" width="9.5546875" style="1" customWidth="1"/>
    <col min="4358" max="4358" width="0" style="1" hidden="1" customWidth="1"/>
    <col min="4359" max="4359" width="9.6640625" style="1" customWidth="1"/>
    <col min="4360" max="4364" width="10.109375" style="1" customWidth="1"/>
    <col min="4365" max="4365" width="10.109375" style="1" bestFit="1" customWidth="1"/>
    <col min="4366" max="4369" width="10.109375" style="1" customWidth="1"/>
    <col min="4370" max="4370" width="10.109375" style="1" bestFit="1" customWidth="1"/>
    <col min="4371" max="4374" width="10.109375" style="1" customWidth="1"/>
    <col min="4375" max="4375" width="10.109375" style="1" bestFit="1" customWidth="1"/>
    <col min="4376" max="4594" width="8.88671875" style="1"/>
    <col min="4595" max="4595" width="4.5546875" style="1" bestFit="1" customWidth="1"/>
    <col min="4596" max="4596" width="18.5546875" style="1" customWidth="1"/>
    <col min="4597" max="4597" width="9.33203125" style="1" customWidth="1"/>
    <col min="4598" max="4598" width="10.88671875" style="1" customWidth="1"/>
    <col min="4599" max="4602" width="9.44140625" style="1" customWidth="1"/>
    <col min="4603" max="4604" width="9.88671875" style="1" customWidth="1"/>
    <col min="4605" max="4605" width="8.88671875" style="1" customWidth="1"/>
    <col min="4606" max="4606" width="9.109375" style="1" customWidth="1"/>
    <col min="4607" max="4607" width="11.6640625" style="1" customWidth="1"/>
    <col min="4608" max="4608" width="9.44140625" style="1" customWidth="1"/>
    <col min="4609" max="4609" width="9.5546875" style="1" customWidth="1"/>
    <col min="4610" max="4611" width="9.44140625" style="1" customWidth="1"/>
    <col min="4612" max="4612" width="9.88671875" style="1" customWidth="1"/>
    <col min="4613" max="4613" width="9.5546875" style="1" customWidth="1"/>
    <col min="4614" max="4614" width="0" style="1" hidden="1" customWidth="1"/>
    <col min="4615" max="4615" width="9.6640625" style="1" customWidth="1"/>
    <col min="4616" max="4620" width="10.109375" style="1" customWidth="1"/>
    <col min="4621" max="4621" width="10.109375" style="1" bestFit="1" customWidth="1"/>
    <col min="4622" max="4625" width="10.109375" style="1" customWidth="1"/>
    <col min="4626" max="4626" width="10.109375" style="1" bestFit="1" customWidth="1"/>
    <col min="4627" max="4630" width="10.109375" style="1" customWidth="1"/>
    <col min="4631" max="4631" width="10.109375" style="1" bestFit="1" customWidth="1"/>
    <col min="4632" max="4850" width="8.88671875" style="1"/>
    <col min="4851" max="4851" width="4.5546875" style="1" bestFit="1" customWidth="1"/>
    <col min="4852" max="4852" width="18.5546875" style="1" customWidth="1"/>
    <col min="4853" max="4853" width="9.33203125" style="1" customWidth="1"/>
    <col min="4854" max="4854" width="10.88671875" style="1" customWidth="1"/>
    <col min="4855" max="4858" width="9.44140625" style="1" customWidth="1"/>
    <col min="4859" max="4860" width="9.88671875" style="1" customWidth="1"/>
    <col min="4861" max="4861" width="8.88671875" style="1" customWidth="1"/>
    <col min="4862" max="4862" width="9.109375" style="1" customWidth="1"/>
    <col min="4863" max="4863" width="11.6640625" style="1" customWidth="1"/>
    <col min="4864" max="4864" width="9.44140625" style="1" customWidth="1"/>
    <col min="4865" max="4865" width="9.5546875" style="1" customWidth="1"/>
    <col min="4866" max="4867" width="9.44140625" style="1" customWidth="1"/>
    <col min="4868" max="4868" width="9.88671875" style="1" customWidth="1"/>
    <col min="4869" max="4869" width="9.5546875" style="1" customWidth="1"/>
    <col min="4870" max="4870" width="0" style="1" hidden="1" customWidth="1"/>
    <col min="4871" max="4871" width="9.6640625" style="1" customWidth="1"/>
    <col min="4872" max="4876" width="10.109375" style="1" customWidth="1"/>
    <col min="4877" max="4877" width="10.109375" style="1" bestFit="1" customWidth="1"/>
    <col min="4878" max="4881" width="10.109375" style="1" customWidth="1"/>
    <col min="4882" max="4882" width="10.109375" style="1" bestFit="1" customWidth="1"/>
    <col min="4883" max="4886" width="10.109375" style="1" customWidth="1"/>
    <col min="4887" max="4887" width="10.109375" style="1" bestFit="1" customWidth="1"/>
    <col min="4888" max="5106" width="8.88671875" style="1"/>
    <col min="5107" max="5107" width="4.5546875" style="1" bestFit="1" customWidth="1"/>
    <col min="5108" max="5108" width="18.5546875" style="1" customWidth="1"/>
    <col min="5109" max="5109" width="9.33203125" style="1" customWidth="1"/>
    <col min="5110" max="5110" width="10.88671875" style="1" customWidth="1"/>
    <col min="5111" max="5114" width="9.44140625" style="1" customWidth="1"/>
    <col min="5115" max="5116" width="9.88671875" style="1" customWidth="1"/>
    <col min="5117" max="5117" width="8.88671875" style="1" customWidth="1"/>
    <col min="5118" max="5118" width="9.109375" style="1" customWidth="1"/>
    <col min="5119" max="5119" width="11.6640625" style="1" customWidth="1"/>
    <col min="5120" max="5120" width="9.44140625" style="1" customWidth="1"/>
    <col min="5121" max="5121" width="9.5546875" style="1" customWidth="1"/>
    <col min="5122" max="5123" width="9.44140625" style="1" customWidth="1"/>
    <col min="5124" max="5124" width="9.88671875" style="1" customWidth="1"/>
    <col min="5125" max="5125" width="9.5546875" style="1" customWidth="1"/>
    <col min="5126" max="5126" width="0" style="1" hidden="1" customWidth="1"/>
    <col min="5127" max="5127" width="9.6640625" style="1" customWidth="1"/>
    <col min="5128" max="5132" width="10.109375" style="1" customWidth="1"/>
    <col min="5133" max="5133" width="10.109375" style="1" bestFit="1" customWidth="1"/>
    <col min="5134" max="5137" width="10.109375" style="1" customWidth="1"/>
    <col min="5138" max="5138" width="10.109375" style="1" bestFit="1" customWidth="1"/>
    <col min="5139" max="5142" width="10.109375" style="1" customWidth="1"/>
    <col min="5143" max="5143" width="10.109375" style="1" bestFit="1" customWidth="1"/>
    <col min="5144" max="5362" width="8.88671875" style="1"/>
    <col min="5363" max="5363" width="4.5546875" style="1" bestFit="1" customWidth="1"/>
    <col min="5364" max="5364" width="18.5546875" style="1" customWidth="1"/>
    <col min="5365" max="5365" width="9.33203125" style="1" customWidth="1"/>
    <col min="5366" max="5366" width="10.88671875" style="1" customWidth="1"/>
    <col min="5367" max="5370" width="9.44140625" style="1" customWidth="1"/>
    <col min="5371" max="5372" width="9.88671875" style="1" customWidth="1"/>
    <col min="5373" max="5373" width="8.88671875" style="1" customWidth="1"/>
    <col min="5374" max="5374" width="9.109375" style="1" customWidth="1"/>
    <col min="5375" max="5375" width="11.6640625" style="1" customWidth="1"/>
    <col min="5376" max="5376" width="9.44140625" style="1" customWidth="1"/>
    <col min="5377" max="5377" width="9.5546875" style="1" customWidth="1"/>
    <col min="5378" max="5379" width="9.44140625" style="1" customWidth="1"/>
    <col min="5380" max="5380" width="9.88671875" style="1" customWidth="1"/>
    <col min="5381" max="5381" width="9.5546875" style="1" customWidth="1"/>
    <col min="5382" max="5382" width="0" style="1" hidden="1" customWidth="1"/>
    <col min="5383" max="5383" width="9.6640625" style="1" customWidth="1"/>
    <col min="5384" max="5388" width="10.109375" style="1" customWidth="1"/>
    <col min="5389" max="5389" width="10.109375" style="1" bestFit="1" customWidth="1"/>
    <col min="5390" max="5393" width="10.109375" style="1" customWidth="1"/>
    <col min="5394" max="5394" width="10.109375" style="1" bestFit="1" customWidth="1"/>
    <col min="5395" max="5398" width="10.109375" style="1" customWidth="1"/>
    <col min="5399" max="5399" width="10.109375" style="1" bestFit="1" customWidth="1"/>
    <col min="5400" max="5618" width="8.88671875" style="1"/>
    <col min="5619" max="5619" width="4.5546875" style="1" bestFit="1" customWidth="1"/>
    <col min="5620" max="5620" width="18.5546875" style="1" customWidth="1"/>
    <col min="5621" max="5621" width="9.33203125" style="1" customWidth="1"/>
    <col min="5622" max="5622" width="10.88671875" style="1" customWidth="1"/>
    <col min="5623" max="5626" width="9.44140625" style="1" customWidth="1"/>
    <col min="5627" max="5628" width="9.88671875" style="1" customWidth="1"/>
    <col min="5629" max="5629" width="8.88671875" style="1" customWidth="1"/>
    <col min="5630" max="5630" width="9.109375" style="1" customWidth="1"/>
    <col min="5631" max="5631" width="11.6640625" style="1" customWidth="1"/>
    <col min="5632" max="5632" width="9.44140625" style="1" customWidth="1"/>
    <col min="5633" max="5633" width="9.5546875" style="1" customWidth="1"/>
    <col min="5634" max="5635" width="9.44140625" style="1" customWidth="1"/>
    <col min="5636" max="5636" width="9.88671875" style="1" customWidth="1"/>
    <col min="5637" max="5637" width="9.5546875" style="1" customWidth="1"/>
    <col min="5638" max="5638" width="0" style="1" hidden="1" customWidth="1"/>
    <col min="5639" max="5639" width="9.6640625" style="1" customWidth="1"/>
    <col min="5640" max="5644" width="10.109375" style="1" customWidth="1"/>
    <col min="5645" max="5645" width="10.109375" style="1" bestFit="1" customWidth="1"/>
    <col min="5646" max="5649" width="10.109375" style="1" customWidth="1"/>
    <col min="5650" max="5650" width="10.109375" style="1" bestFit="1" customWidth="1"/>
    <col min="5651" max="5654" width="10.109375" style="1" customWidth="1"/>
    <col min="5655" max="5655" width="10.109375" style="1" bestFit="1" customWidth="1"/>
    <col min="5656" max="5874" width="8.88671875" style="1"/>
    <col min="5875" max="5875" width="4.5546875" style="1" bestFit="1" customWidth="1"/>
    <col min="5876" max="5876" width="18.5546875" style="1" customWidth="1"/>
    <col min="5877" max="5877" width="9.33203125" style="1" customWidth="1"/>
    <col min="5878" max="5878" width="10.88671875" style="1" customWidth="1"/>
    <col min="5879" max="5882" width="9.44140625" style="1" customWidth="1"/>
    <col min="5883" max="5884" width="9.88671875" style="1" customWidth="1"/>
    <col min="5885" max="5885" width="8.88671875" style="1" customWidth="1"/>
    <col min="5886" max="5886" width="9.109375" style="1" customWidth="1"/>
    <col min="5887" max="5887" width="11.6640625" style="1" customWidth="1"/>
    <col min="5888" max="5888" width="9.44140625" style="1" customWidth="1"/>
    <col min="5889" max="5889" width="9.5546875" style="1" customWidth="1"/>
    <col min="5890" max="5891" width="9.44140625" style="1" customWidth="1"/>
    <col min="5892" max="5892" width="9.88671875" style="1" customWidth="1"/>
    <col min="5893" max="5893" width="9.5546875" style="1" customWidth="1"/>
    <col min="5894" max="5894" width="0" style="1" hidden="1" customWidth="1"/>
    <col min="5895" max="5895" width="9.6640625" style="1" customWidth="1"/>
    <col min="5896" max="5900" width="10.109375" style="1" customWidth="1"/>
    <col min="5901" max="5901" width="10.109375" style="1" bestFit="1" customWidth="1"/>
    <col min="5902" max="5905" width="10.109375" style="1" customWidth="1"/>
    <col min="5906" max="5906" width="10.109375" style="1" bestFit="1" customWidth="1"/>
    <col min="5907" max="5910" width="10.109375" style="1" customWidth="1"/>
    <col min="5911" max="5911" width="10.109375" style="1" bestFit="1" customWidth="1"/>
    <col min="5912" max="6130" width="8.88671875" style="1"/>
    <col min="6131" max="6131" width="4.5546875" style="1" bestFit="1" customWidth="1"/>
    <col min="6132" max="6132" width="18.5546875" style="1" customWidth="1"/>
    <col min="6133" max="6133" width="9.33203125" style="1" customWidth="1"/>
    <col min="6134" max="6134" width="10.88671875" style="1" customWidth="1"/>
    <col min="6135" max="6138" width="9.44140625" style="1" customWidth="1"/>
    <col min="6139" max="6140" width="9.88671875" style="1" customWidth="1"/>
    <col min="6141" max="6141" width="8.88671875" style="1" customWidth="1"/>
    <col min="6142" max="6142" width="9.109375" style="1" customWidth="1"/>
    <col min="6143" max="6143" width="11.6640625" style="1" customWidth="1"/>
    <col min="6144" max="6144" width="9.44140625" style="1" customWidth="1"/>
    <col min="6145" max="6145" width="9.5546875" style="1" customWidth="1"/>
    <col min="6146" max="6147" width="9.44140625" style="1" customWidth="1"/>
    <col min="6148" max="6148" width="9.88671875" style="1" customWidth="1"/>
    <col min="6149" max="6149" width="9.5546875" style="1" customWidth="1"/>
    <col min="6150" max="6150" width="0" style="1" hidden="1" customWidth="1"/>
    <col min="6151" max="6151" width="9.6640625" style="1" customWidth="1"/>
    <col min="6152" max="6156" width="10.109375" style="1" customWidth="1"/>
    <col min="6157" max="6157" width="10.109375" style="1" bestFit="1" customWidth="1"/>
    <col min="6158" max="6161" width="10.109375" style="1" customWidth="1"/>
    <col min="6162" max="6162" width="10.109375" style="1" bestFit="1" customWidth="1"/>
    <col min="6163" max="6166" width="10.109375" style="1" customWidth="1"/>
    <col min="6167" max="6167" width="10.109375" style="1" bestFit="1" customWidth="1"/>
    <col min="6168" max="6386" width="8.88671875" style="1"/>
    <col min="6387" max="6387" width="4.5546875" style="1" bestFit="1" customWidth="1"/>
    <col min="6388" max="6388" width="18.5546875" style="1" customWidth="1"/>
    <col min="6389" max="6389" width="9.33203125" style="1" customWidth="1"/>
    <col min="6390" max="6390" width="10.88671875" style="1" customWidth="1"/>
    <col min="6391" max="6394" width="9.44140625" style="1" customWidth="1"/>
    <col min="6395" max="6396" width="9.88671875" style="1" customWidth="1"/>
    <col min="6397" max="6397" width="8.88671875" style="1" customWidth="1"/>
    <col min="6398" max="6398" width="9.109375" style="1" customWidth="1"/>
    <col min="6399" max="6399" width="11.6640625" style="1" customWidth="1"/>
    <col min="6400" max="6400" width="9.44140625" style="1" customWidth="1"/>
    <col min="6401" max="6401" width="9.5546875" style="1" customWidth="1"/>
    <col min="6402" max="6403" width="9.44140625" style="1" customWidth="1"/>
    <col min="6404" max="6404" width="9.88671875" style="1" customWidth="1"/>
    <col min="6405" max="6405" width="9.5546875" style="1" customWidth="1"/>
    <col min="6406" max="6406" width="0" style="1" hidden="1" customWidth="1"/>
    <col min="6407" max="6407" width="9.6640625" style="1" customWidth="1"/>
    <col min="6408" max="6412" width="10.109375" style="1" customWidth="1"/>
    <col min="6413" max="6413" width="10.109375" style="1" bestFit="1" customWidth="1"/>
    <col min="6414" max="6417" width="10.109375" style="1" customWidth="1"/>
    <col min="6418" max="6418" width="10.109375" style="1" bestFit="1" customWidth="1"/>
    <col min="6419" max="6422" width="10.109375" style="1" customWidth="1"/>
    <col min="6423" max="6423" width="10.109375" style="1" bestFit="1" customWidth="1"/>
    <col min="6424" max="6642" width="8.88671875" style="1"/>
    <col min="6643" max="6643" width="4.5546875" style="1" bestFit="1" customWidth="1"/>
    <col min="6644" max="6644" width="18.5546875" style="1" customWidth="1"/>
    <col min="6645" max="6645" width="9.33203125" style="1" customWidth="1"/>
    <col min="6646" max="6646" width="10.88671875" style="1" customWidth="1"/>
    <col min="6647" max="6650" width="9.44140625" style="1" customWidth="1"/>
    <col min="6651" max="6652" width="9.88671875" style="1" customWidth="1"/>
    <col min="6653" max="6653" width="8.88671875" style="1" customWidth="1"/>
    <col min="6654" max="6654" width="9.109375" style="1" customWidth="1"/>
    <col min="6655" max="6655" width="11.6640625" style="1" customWidth="1"/>
    <col min="6656" max="6656" width="9.44140625" style="1" customWidth="1"/>
    <col min="6657" max="6657" width="9.5546875" style="1" customWidth="1"/>
    <col min="6658" max="6659" width="9.44140625" style="1" customWidth="1"/>
    <col min="6660" max="6660" width="9.88671875" style="1" customWidth="1"/>
    <col min="6661" max="6661" width="9.5546875" style="1" customWidth="1"/>
    <col min="6662" max="6662" width="0" style="1" hidden="1" customWidth="1"/>
    <col min="6663" max="6663" width="9.6640625" style="1" customWidth="1"/>
    <col min="6664" max="6668" width="10.109375" style="1" customWidth="1"/>
    <col min="6669" max="6669" width="10.109375" style="1" bestFit="1" customWidth="1"/>
    <col min="6670" max="6673" width="10.109375" style="1" customWidth="1"/>
    <col min="6674" max="6674" width="10.109375" style="1" bestFit="1" customWidth="1"/>
    <col min="6675" max="6678" width="10.109375" style="1" customWidth="1"/>
    <col min="6679" max="6679" width="10.109375" style="1" bestFit="1" customWidth="1"/>
    <col min="6680" max="6898" width="8.88671875" style="1"/>
    <col min="6899" max="6899" width="4.5546875" style="1" bestFit="1" customWidth="1"/>
    <col min="6900" max="6900" width="18.5546875" style="1" customWidth="1"/>
    <col min="6901" max="6901" width="9.33203125" style="1" customWidth="1"/>
    <col min="6902" max="6902" width="10.88671875" style="1" customWidth="1"/>
    <col min="6903" max="6906" width="9.44140625" style="1" customWidth="1"/>
    <col min="6907" max="6908" width="9.88671875" style="1" customWidth="1"/>
    <col min="6909" max="6909" width="8.88671875" style="1" customWidth="1"/>
    <col min="6910" max="6910" width="9.109375" style="1" customWidth="1"/>
    <col min="6911" max="6911" width="11.6640625" style="1" customWidth="1"/>
    <col min="6912" max="6912" width="9.44140625" style="1" customWidth="1"/>
    <col min="6913" max="6913" width="9.5546875" style="1" customWidth="1"/>
    <col min="6914" max="6915" width="9.44140625" style="1" customWidth="1"/>
    <col min="6916" max="6916" width="9.88671875" style="1" customWidth="1"/>
    <col min="6917" max="6917" width="9.5546875" style="1" customWidth="1"/>
    <col min="6918" max="6918" width="0" style="1" hidden="1" customWidth="1"/>
    <col min="6919" max="6919" width="9.6640625" style="1" customWidth="1"/>
    <col min="6920" max="6924" width="10.109375" style="1" customWidth="1"/>
    <col min="6925" max="6925" width="10.109375" style="1" bestFit="1" customWidth="1"/>
    <col min="6926" max="6929" width="10.109375" style="1" customWidth="1"/>
    <col min="6930" max="6930" width="10.109375" style="1" bestFit="1" customWidth="1"/>
    <col min="6931" max="6934" width="10.109375" style="1" customWidth="1"/>
    <col min="6935" max="6935" width="10.109375" style="1" bestFit="1" customWidth="1"/>
    <col min="6936" max="7154" width="8.88671875" style="1"/>
    <col min="7155" max="7155" width="4.5546875" style="1" bestFit="1" customWidth="1"/>
    <col min="7156" max="7156" width="18.5546875" style="1" customWidth="1"/>
    <col min="7157" max="7157" width="9.33203125" style="1" customWidth="1"/>
    <col min="7158" max="7158" width="10.88671875" style="1" customWidth="1"/>
    <col min="7159" max="7162" width="9.44140625" style="1" customWidth="1"/>
    <col min="7163" max="7164" width="9.88671875" style="1" customWidth="1"/>
    <col min="7165" max="7165" width="8.88671875" style="1" customWidth="1"/>
    <col min="7166" max="7166" width="9.109375" style="1" customWidth="1"/>
    <col min="7167" max="7167" width="11.6640625" style="1" customWidth="1"/>
    <col min="7168" max="7168" width="9.44140625" style="1" customWidth="1"/>
    <col min="7169" max="7169" width="9.5546875" style="1" customWidth="1"/>
    <col min="7170" max="7171" width="9.44140625" style="1" customWidth="1"/>
    <col min="7172" max="7172" width="9.88671875" style="1" customWidth="1"/>
    <col min="7173" max="7173" width="9.5546875" style="1" customWidth="1"/>
    <col min="7174" max="7174" width="0" style="1" hidden="1" customWidth="1"/>
    <col min="7175" max="7175" width="9.6640625" style="1" customWidth="1"/>
    <col min="7176" max="7180" width="10.109375" style="1" customWidth="1"/>
    <col min="7181" max="7181" width="10.109375" style="1" bestFit="1" customWidth="1"/>
    <col min="7182" max="7185" width="10.109375" style="1" customWidth="1"/>
    <col min="7186" max="7186" width="10.109375" style="1" bestFit="1" customWidth="1"/>
    <col min="7187" max="7190" width="10.109375" style="1" customWidth="1"/>
    <col min="7191" max="7191" width="10.109375" style="1" bestFit="1" customWidth="1"/>
    <col min="7192" max="7410" width="8.88671875" style="1"/>
    <col min="7411" max="7411" width="4.5546875" style="1" bestFit="1" customWidth="1"/>
    <col min="7412" max="7412" width="18.5546875" style="1" customWidth="1"/>
    <col min="7413" max="7413" width="9.33203125" style="1" customWidth="1"/>
    <col min="7414" max="7414" width="10.88671875" style="1" customWidth="1"/>
    <col min="7415" max="7418" width="9.44140625" style="1" customWidth="1"/>
    <col min="7419" max="7420" width="9.88671875" style="1" customWidth="1"/>
    <col min="7421" max="7421" width="8.88671875" style="1" customWidth="1"/>
    <col min="7422" max="7422" width="9.109375" style="1" customWidth="1"/>
    <col min="7423" max="7423" width="11.6640625" style="1" customWidth="1"/>
    <col min="7424" max="7424" width="9.44140625" style="1" customWidth="1"/>
    <col min="7425" max="7425" width="9.5546875" style="1" customWidth="1"/>
    <col min="7426" max="7427" width="9.44140625" style="1" customWidth="1"/>
    <col min="7428" max="7428" width="9.88671875" style="1" customWidth="1"/>
    <col min="7429" max="7429" width="9.5546875" style="1" customWidth="1"/>
    <col min="7430" max="7430" width="0" style="1" hidden="1" customWidth="1"/>
    <col min="7431" max="7431" width="9.6640625" style="1" customWidth="1"/>
    <col min="7432" max="7436" width="10.109375" style="1" customWidth="1"/>
    <col min="7437" max="7437" width="10.109375" style="1" bestFit="1" customWidth="1"/>
    <col min="7438" max="7441" width="10.109375" style="1" customWidth="1"/>
    <col min="7442" max="7442" width="10.109375" style="1" bestFit="1" customWidth="1"/>
    <col min="7443" max="7446" width="10.109375" style="1" customWidth="1"/>
    <col min="7447" max="7447" width="10.109375" style="1" bestFit="1" customWidth="1"/>
    <col min="7448" max="7666" width="8.88671875" style="1"/>
    <col min="7667" max="7667" width="4.5546875" style="1" bestFit="1" customWidth="1"/>
    <col min="7668" max="7668" width="18.5546875" style="1" customWidth="1"/>
    <col min="7669" max="7669" width="9.33203125" style="1" customWidth="1"/>
    <col min="7670" max="7670" width="10.88671875" style="1" customWidth="1"/>
    <col min="7671" max="7674" width="9.44140625" style="1" customWidth="1"/>
    <col min="7675" max="7676" width="9.88671875" style="1" customWidth="1"/>
    <col min="7677" max="7677" width="8.88671875" style="1" customWidth="1"/>
    <col min="7678" max="7678" width="9.109375" style="1" customWidth="1"/>
    <col min="7679" max="7679" width="11.6640625" style="1" customWidth="1"/>
    <col min="7680" max="7680" width="9.44140625" style="1" customWidth="1"/>
    <col min="7681" max="7681" width="9.5546875" style="1" customWidth="1"/>
    <col min="7682" max="7683" width="9.44140625" style="1" customWidth="1"/>
    <col min="7684" max="7684" width="9.88671875" style="1" customWidth="1"/>
    <col min="7685" max="7685" width="9.5546875" style="1" customWidth="1"/>
    <col min="7686" max="7686" width="0" style="1" hidden="1" customWidth="1"/>
    <col min="7687" max="7687" width="9.6640625" style="1" customWidth="1"/>
    <col min="7688" max="7692" width="10.109375" style="1" customWidth="1"/>
    <col min="7693" max="7693" width="10.109375" style="1" bestFit="1" customWidth="1"/>
    <col min="7694" max="7697" width="10.109375" style="1" customWidth="1"/>
    <col min="7698" max="7698" width="10.109375" style="1" bestFit="1" customWidth="1"/>
    <col min="7699" max="7702" width="10.109375" style="1" customWidth="1"/>
    <col min="7703" max="7703" width="10.109375" style="1" bestFit="1" customWidth="1"/>
    <col min="7704" max="7922" width="8.88671875" style="1"/>
    <col min="7923" max="7923" width="4.5546875" style="1" bestFit="1" customWidth="1"/>
    <col min="7924" max="7924" width="18.5546875" style="1" customWidth="1"/>
    <col min="7925" max="7925" width="9.33203125" style="1" customWidth="1"/>
    <col min="7926" max="7926" width="10.88671875" style="1" customWidth="1"/>
    <col min="7927" max="7930" width="9.44140625" style="1" customWidth="1"/>
    <col min="7931" max="7932" width="9.88671875" style="1" customWidth="1"/>
    <col min="7933" max="7933" width="8.88671875" style="1" customWidth="1"/>
    <col min="7934" max="7934" width="9.109375" style="1" customWidth="1"/>
    <col min="7935" max="7935" width="11.6640625" style="1" customWidth="1"/>
    <col min="7936" max="7936" width="9.44140625" style="1" customWidth="1"/>
    <col min="7937" max="7937" width="9.5546875" style="1" customWidth="1"/>
    <col min="7938" max="7939" width="9.44140625" style="1" customWidth="1"/>
    <col min="7940" max="7940" width="9.88671875" style="1" customWidth="1"/>
    <col min="7941" max="7941" width="9.5546875" style="1" customWidth="1"/>
    <col min="7942" max="7942" width="0" style="1" hidden="1" customWidth="1"/>
    <col min="7943" max="7943" width="9.6640625" style="1" customWidth="1"/>
    <col min="7944" max="7948" width="10.109375" style="1" customWidth="1"/>
    <col min="7949" max="7949" width="10.109375" style="1" bestFit="1" customWidth="1"/>
    <col min="7950" max="7953" width="10.109375" style="1" customWidth="1"/>
    <col min="7954" max="7954" width="10.109375" style="1" bestFit="1" customWidth="1"/>
    <col min="7955" max="7958" width="10.109375" style="1" customWidth="1"/>
    <col min="7959" max="7959" width="10.109375" style="1" bestFit="1" customWidth="1"/>
    <col min="7960" max="8178" width="8.88671875" style="1"/>
    <col min="8179" max="8179" width="4.5546875" style="1" bestFit="1" customWidth="1"/>
    <col min="8180" max="8180" width="18.5546875" style="1" customWidth="1"/>
    <col min="8181" max="8181" width="9.33203125" style="1" customWidth="1"/>
    <col min="8182" max="8182" width="10.88671875" style="1" customWidth="1"/>
    <col min="8183" max="8186" width="9.44140625" style="1" customWidth="1"/>
    <col min="8187" max="8188" width="9.88671875" style="1" customWidth="1"/>
    <col min="8189" max="8189" width="8.88671875" style="1" customWidth="1"/>
    <col min="8190" max="8190" width="9.109375" style="1" customWidth="1"/>
    <col min="8191" max="8191" width="11.6640625" style="1" customWidth="1"/>
    <col min="8192" max="8192" width="9.44140625" style="1" customWidth="1"/>
    <col min="8193" max="8193" width="9.5546875" style="1" customWidth="1"/>
    <col min="8194" max="8195" width="9.44140625" style="1" customWidth="1"/>
    <col min="8196" max="8196" width="9.88671875" style="1" customWidth="1"/>
    <col min="8197" max="8197" width="9.5546875" style="1" customWidth="1"/>
    <col min="8198" max="8198" width="0" style="1" hidden="1" customWidth="1"/>
    <col min="8199" max="8199" width="9.6640625" style="1" customWidth="1"/>
    <col min="8200" max="8204" width="10.109375" style="1" customWidth="1"/>
    <col min="8205" max="8205" width="10.109375" style="1" bestFit="1" customWidth="1"/>
    <col min="8206" max="8209" width="10.109375" style="1" customWidth="1"/>
    <col min="8210" max="8210" width="10.109375" style="1" bestFit="1" customWidth="1"/>
    <col min="8211" max="8214" width="10.109375" style="1" customWidth="1"/>
    <col min="8215" max="8215" width="10.109375" style="1" bestFit="1" customWidth="1"/>
    <col min="8216" max="8434" width="8.88671875" style="1"/>
    <col min="8435" max="8435" width="4.5546875" style="1" bestFit="1" customWidth="1"/>
    <col min="8436" max="8436" width="18.5546875" style="1" customWidth="1"/>
    <col min="8437" max="8437" width="9.33203125" style="1" customWidth="1"/>
    <col min="8438" max="8438" width="10.88671875" style="1" customWidth="1"/>
    <col min="8439" max="8442" width="9.44140625" style="1" customWidth="1"/>
    <col min="8443" max="8444" width="9.88671875" style="1" customWidth="1"/>
    <col min="8445" max="8445" width="8.88671875" style="1" customWidth="1"/>
    <col min="8446" max="8446" width="9.109375" style="1" customWidth="1"/>
    <col min="8447" max="8447" width="11.6640625" style="1" customWidth="1"/>
    <col min="8448" max="8448" width="9.44140625" style="1" customWidth="1"/>
    <col min="8449" max="8449" width="9.5546875" style="1" customWidth="1"/>
    <col min="8450" max="8451" width="9.44140625" style="1" customWidth="1"/>
    <col min="8452" max="8452" width="9.88671875" style="1" customWidth="1"/>
    <col min="8453" max="8453" width="9.5546875" style="1" customWidth="1"/>
    <col min="8454" max="8454" width="0" style="1" hidden="1" customWidth="1"/>
    <col min="8455" max="8455" width="9.6640625" style="1" customWidth="1"/>
    <col min="8456" max="8460" width="10.109375" style="1" customWidth="1"/>
    <col min="8461" max="8461" width="10.109375" style="1" bestFit="1" customWidth="1"/>
    <col min="8462" max="8465" width="10.109375" style="1" customWidth="1"/>
    <col min="8466" max="8466" width="10.109375" style="1" bestFit="1" customWidth="1"/>
    <col min="8467" max="8470" width="10.109375" style="1" customWidth="1"/>
    <col min="8471" max="8471" width="10.109375" style="1" bestFit="1" customWidth="1"/>
    <col min="8472" max="8690" width="8.88671875" style="1"/>
    <col min="8691" max="8691" width="4.5546875" style="1" bestFit="1" customWidth="1"/>
    <col min="8692" max="8692" width="18.5546875" style="1" customWidth="1"/>
    <col min="8693" max="8693" width="9.33203125" style="1" customWidth="1"/>
    <col min="8694" max="8694" width="10.88671875" style="1" customWidth="1"/>
    <col min="8695" max="8698" width="9.44140625" style="1" customWidth="1"/>
    <col min="8699" max="8700" width="9.88671875" style="1" customWidth="1"/>
    <col min="8701" max="8701" width="8.88671875" style="1" customWidth="1"/>
    <col min="8702" max="8702" width="9.109375" style="1" customWidth="1"/>
    <col min="8703" max="8703" width="11.6640625" style="1" customWidth="1"/>
    <col min="8704" max="8704" width="9.44140625" style="1" customWidth="1"/>
    <col min="8705" max="8705" width="9.5546875" style="1" customWidth="1"/>
    <col min="8706" max="8707" width="9.44140625" style="1" customWidth="1"/>
    <col min="8708" max="8708" width="9.88671875" style="1" customWidth="1"/>
    <col min="8709" max="8709" width="9.5546875" style="1" customWidth="1"/>
    <col min="8710" max="8710" width="0" style="1" hidden="1" customWidth="1"/>
    <col min="8711" max="8711" width="9.6640625" style="1" customWidth="1"/>
    <col min="8712" max="8716" width="10.109375" style="1" customWidth="1"/>
    <col min="8717" max="8717" width="10.109375" style="1" bestFit="1" customWidth="1"/>
    <col min="8718" max="8721" width="10.109375" style="1" customWidth="1"/>
    <col min="8722" max="8722" width="10.109375" style="1" bestFit="1" customWidth="1"/>
    <col min="8723" max="8726" width="10.109375" style="1" customWidth="1"/>
    <col min="8727" max="8727" width="10.109375" style="1" bestFit="1" customWidth="1"/>
    <col min="8728" max="8946" width="8.88671875" style="1"/>
    <col min="8947" max="8947" width="4.5546875" style="1" bestFit="1" customWidth="1"/>
    <col min="8948" max="8948" width="18.5546875" style="1" customWidth="1"/>
    <col min="8949" max="8949" width="9.33203125" style="1" customWidth="1"/>
    <col min="8950" max="8950" width="10.88671875" style="1" customWidth="1"/>
    <col min="8951" max="8954" width="9.44140625" style="1" customWidth="1"/>
    <col min="8955" max="8956" width="9.88671875" style="1" customWidth="1"/>
    <col min="8957" max="8957" width="8.88671875" style="1" customWidth="1"/>
    <col min="8958" max="8958" width="9.109375" style="1" customWidth="1"/>
    <col min="8959" max="8959" width="11.6640625" style="1" customWidth="1"/>
    <col min="8960" max="8960" width="9.44140625" style="1" customWidth="1"/>
    <col min="8961" max="8961" width="9.5546875" style="1" customWidth="1"/>
    <col min="8962" max="8963" width="9.44140625" style="1" customWidth="1"/>
    <col min="8964" max="8964" width="9.88671875" style="1" customWidth="1"/>
    <col min="8965" max="8965" width="9.5546875" style="1" customWidth="1"/>
    <col min="8966" max="8966" width="0" style="1" hidden="1" customWidth="1"/>
    <col min="8967" max="8967" width="9.6640625" style="1" customWidth="1"/>
    <col min="8968" max="8972" width="10.109375" style="1" customWidth="1"/>
    <col min="8973" max="8973" width="10.109375" style="1" bestFit="1" customWidth="1"/>
    <col min="8974" max="8977" width="10.109375" style="1" customWidth="1"/>
    <col min="8978" max="8978" width="10.109375" style="1" bestFit="1" customWidth="1"/>
    <col min="8979" max="8982" width="10.109375" style="1" customWidth="1"/>
    <col min="8983" max="8983" width="10.109375" style="1" bestFit="1" customWidth="1"/>
    <col min="8984" max="9202" width="8.88671875" style="1"/>
    <col min="9203" max="9203" width="4.5546875" style="1" bestFit="1" customWidth="1"/>
    <col min="9204" max="9204" width="18.5546875" style="1" customWidth="1"/>
    <col min="9205" max="9205" width="9.33203125" style="1" customWidth="1"/>
    <col min="9206" max="9206" width="10.88671875" style="1" customWidth="1"/>
    <col min="9207" max="9210" width="9.44140625" style="1" customWidth="1"/>
    <col min="9211" max="9212" width="9.88671875" style="1" customWidth="1"/>
    <col min="9213" max="9213" width="8.88671875" style="1" customWidth="1"/>
    <col min="9214" max="9214" width="9.109375" style="1" customWidth="1"/>
    <col min="9215" max="9215" width="11.6640625" style="1" customWidth="1"/>
    <col min="9216" max="9216" width="9.44140625" style="1" customWidth="1"/>
    <col min="9217" max="9217" width="9.5546875" style="1" customWidth="1"/>
    <col min="9218" max="9219" width="9.44140625" style="1" customWidth="1"/>
    <col min="9220" max="9220" width="9.88671875" style="1" customWidth="1"/>
    <col min="9221" max="9221" width="9.5546875" style="1" customWidth="1"/>
    <col min="9222" max="9222" width="0" style="1" hidden="1" customWidth="1"/>
    <col min="9223" max="9223" width="9.6640625" style="1" customWidth="1"/>
    <col min="9224" max="9228" width="10.109375" style="1" customWidth="1"/>
    <col min="9229" max="9229" width="10.109375" style="1" bestFit="1" customWidth="1"/>
    <col min="9230" max="9233" width="10.109375" style="1" customWidth="1"/>
    <col min="9234" max="9234" width="10.109375" style="1" bestFit="1" customWidth="1"/>
    <col min="9235" max="9238" width="10.109375" style="1" customWidth="1"/>
    <col min="9239" max="9239" width="10.109375" style="1" bestFit="1" customWidth="1"/>
    <col min="9240" max="9458" width="8.88671875" style="1"/>
    <col min="9459" max="9459" width="4.5546875" style="1" bestFit="1" customWidth="1"/>
    <col min="9460" max="9460" width="18.5546875" style="1" customWidth="1"/>
    <col min="9461" max="9461" width="9.33203125" style="1" customWidth="1"/>
    <col min="9462" max="9462" width="10.88671875" style="1" customWidth="1"/>
    <col min="9463" max="9466" width="9.44140625" style="1" customWidth="1"/>
    <col min="9467" max="9468" width="9.88671875" style="1" customWidth="1"/>
    <col min="9469" max="9469" width="8.88671875" style="1" customWidth="1"/>
    <col min="9470" max="9470" width="9.109375" style="1" customWidth="1"/>
    <col min="9471" max="9471" width="11.6640625" style="1" customWidth="1"/>
    <col min="9472" max="9472" width="9.44140625" style="1" customWidth="1"/>
    <col min="9473" max="9473" width="9.5546875" style="1" customWidth="1"/>
    <col min="9474" max="9475" width="9.44140625" style="1" customWidth="1"/>
    <col min="9476" max="9476" width="9.88671875" style="1" customWidth="1"/>
    <col min="9477" max="9477" width="9.5546875" style="1" customWidth="1"/>
    <col min="9478" max="9478" width="0" style="1" hidden="1" customWidth="1"/>
    <col min="9479" max="9479" width="9.6640625" style="1" customWidth="1"/>
    <col min="9480" max="9484" width="10.109375" style="1" customWidth="1"/>
    <col min="9485" max="9485" width="10.109375" style="1" bestFit="1" customWidth="1"/>
    <col min="9486" max="9489" width="10.109375" style="1" customWidth="1"/>
    <col min="9490" max="9490" width="10.109375" style="1" bestFit="1" customWidth="1"/>
    <col min="9491" max="9494" width="10.109375" style="1" customWidth="1"/>
    <col min="9495" max="9495" width="10.109375" style="1" bestFit="1" customWidth="1"/>
    <col min="9496" max="9714" width="8.88671875" style="1"/>
    <col min="9715" max="9715" width="4.5546875" style="1" bestFit="1" customWidth="1"/>
    <col min="9716" max="9716" width="18.5546875" style="1" customWidth="1"/>
    <col min="9717" max="9717" width="9.33203125" style="1" customWidth="1"/>
    <col min="9718" max="9718" width="10.88671875" style="1" customWidth="1"/>
    <col min="9719" max="9722" width="9.44140625" style="1" customWidth="1"/>
    <col min="9723" max="9724" width="9.88671875" style="1" customWidth="1"/>
    <col min="9725" max="9725" width="8.88671875" style="1" customWidth="1"/>
    <col min="9726" max="9726" width="9.109375" style="1" customWidth="1"/>
    <col min="9727" max="9727" width="11.6640625" style="1" customWidth="1"/>
    <col min="9728" max="9728" width="9.44140625" style="1" customWidth="1"/>
    <col min="9729" max="9729" width="9.5546875" style="1" customWidth="1"/>
    <col min="9730" max="9731" width="9.44140625" style="1" customWidth="1"/>
    <col min="9732" max="9732" width="9.88671875" style="1" customWidth="1"/>
    <col min="9733" max="9733" width="9.5546875" style="1" customWidth="1"/>
    <col min="9734" max="9734" width="0" style="1" hidden="1" customWidth="1"/>
    <col min="9735" max="9735" width="9.6640625" style="1" customWidth="1"/>
    <col min="9736" max="9740" width="10.109375" style="1" customWidth="1"/>
    <col min="9741" max="9741" width="10.109375" style="1" bestFit="1" customWidth="1"/>
    <col min="9742" max="9745" width="10.109375" style="1" customWidth="1"/>
    <col min="9746" max="9746" width="10.109375" style="1" bestFit="1" customWidth="1"/>
    <col min="9747" max="9750" width="10.109375" style="1" customWidth="1"/>
    <col min="9751" max="9751" width="10.109375" style="1" bestFit="1" customWidth="1"/>
    <col min="9752" max="9970" width="8.88671875" style="1"/>
    <col min="9971" max="9971" width="4.5546875" style="1" bestFit="1" customWidth="1"/>
    <col min="9972" max="9972" width="18.5546875" style="1" customWidth="1"/>
    <col min="9973" max="9973" width="9.33203125" style="1" customWidth="1"/>
    <col min="9974" max="9974" width="10.88671875" style="1" customWidth="1"/>
    <col min="9975" max="9978" width="9.44140625" style="1" customWidth="1"/>
    <col min="9979" max="9980" width="9.88671875" style="1" customWidth="1"/>
    <col min="9981" max="9981" width="8.88671875" style="1" customWidth="1"/>
    <col min="9982" max="9982" width="9.109375" style="1" customWidth="1"/>
    <col min="9983" max="9983" width="11.6640625" style="1" customWidth="1"/>
    <col min="9984" max="9984" width="9.44140625" style="1" customWidth="1"/>
    <col min="9985" max="9985" width="9.5546875" style="1" customWidth="1"/>
    <col min="9986" max="9987" width="9.44140625" style="1" customWidth="1"/>
    <col min="9988" max="9988" width="9.88671875" style="1" customWidth="1"/>
    <col min="9989" max="9989" width="9.5546875" style="1" customWidth="1"/>
    <col min="9990" max="9990" width="0" style="1" hidden="1" customWidth="1"/>
    <col min="9991" max="9991" width="9.6640625" style="1" customWidth="1"/>
    <col min="9992" max="9996" width="10.109375" style="1" customWidth="1"/>
    <col min="9997" max="9997" width="10.109375" style="1" bestFit="1" customWidth="1"/>
    <col min="9998" max="10001" width="10.109375" style="1" customWidth="1"/>
    <col min="10002" max="10002" width="10.109375" style="1" bestFit="1" customWidth="1"/>
    <col min="10003" max="10006" width="10.109375" style="1" customWidth="1"/>
    <col min="10007" max="10007" width="10.109375" style="1" bestFit="1" customWidth="1"/>
    <col min="10008" max="10226" width="8.88671875" style="1"/>
    <col min="10227" max="10227" width="4.5546875" style="1" bestFit="1" customWidth="1"/>
    <col min="10228" max="10228" width="18.5546875" style="1" customWidth="1"/>
    <col min="10229" max="10229" width="9.33203125" style="1" customWidth="1"/>
    <col min="10230" max="10230" width="10.88671875" style="1" customWidth="1"/>
    <col min="10231" max="10234" width="9.44140625" style="1" customWidth="1"/>
    <col min="10235" max="10236" width="9.88671875" style="1" customWidth="1"/>
    <col min="10237" max="10237" width="8.88671875" style="1" customWidth="1"/>
    <col min="10238" max="10238" width="9.109375" style="1" customWidth="1"/>
    <col min="10239" max="10239" width="11.6640625" style="1" customWidth="1"/>
    <col min="10240" max="10240" width="9.44140625" style="1" customWidth="1"/>
    <col min="10241" max="10241" width="9.5546875" style="1" customWidth="1"/>
    <col min="10242" max="10243" width="9.44140625" style="1" customWidth="1"/>
    <col min="10244" max="10244" width="9.88671875" style="1" customWidth="1"/>
    <col min="10245" max="10245" width="9.5546875" style="1" customWidth="1"/>
    <col min="10246" max="10246" width="0" style="1" hidden="1" customWidth="1"/>
    <col min="10247" max="10247" width="9.6640625" style="1" customWidth="1"/>
    <col min="10248" max="10252" width="10.109375" style="1" customWidth="1"/>
    <col min="10253" max="10253" width="10.109375" style="1" bestFit="1" customWidth="1"/>
    <col min="10254" max="10257" width="10.109375" style="1" customWidth="1"/>
    <col min="10258" max="10258" width="10.109375" style="1" bestFit="1" customWidth="1"/>
    <col min="10259" max="10262" width="10.109375" style="1" customWidth="1"/>
    <col min="10263" max="10263" width="10.109375" style="1" bestFit="1" customWidth="1"/>
    <col min="10264" max="10482" width="8.88671875" style="1"/>
    <col min="10483" max="10483" width="4.5546875" style="1" bestFit="1" customWidth="1"/>
    <col min="10484" max="10484" width="18.5546875" style="1" customWidth="1"/>
    <col min="10485" max="10485" width="9.33203125" style="1" customWidth="1"/>
    <col min="10486" max="10486" width="10.88671875" style="1" customWidth="1"/>
    <col min="10487" max="10490" width="9.44140625" style="1" customWidth="1"/>
    <col min="10491" max="10492" width="9.88671875" style="1" customWidth="1"/>
    <col min="10493" max="10493" width="8.88671875" style="1" customWidth="1"/>
    <col min="10494" max="10494" width="9.109375" style="1" customWidth="1"/>
    <col min="10495" max="10495" width="11.6640625" style="1" customWidth="1"/>
    <col min="10496" max="10496" width="9.44140625" style="1" customWidth="1"/>
    <col min="10497" max="10497" width="9.5546875" style="1" customWidth="1"/>
    <col min="10498" max="10499" width="9.44140625" style="1" customWidth="1"/>
    <col min="10500" max="10500" width="9.88671875" style="1" customWidth="1"/>
    <col min="10501" max="10501" width="9.5546875" style="1" customWidth="1"/>
    <col min="10502" max="10502" width="0" style="1" hidden="1" customWidth="1"/>
    <col min="10503" max="10503" width="9.6640625" style="1" customWidth="1"/>
    <col min="10504" max="10508" width="10.109375" style="1" customWidth="1"/>
    <col min="10509" max="10509" width="10.109375" style="1" bestFit="1" customWidth="1"/>
    <col min="10510" max="10513" width="10.109375" style="1" customWidth="1"/>
    <col min="10514" max="10514" width="10.109375" style="1" bestFit="1" customWidth="1"/>
    <col min="10515" max="10518" width="10.109375" style="1" customWidth="1"/>
    <col min="10519" max="10519" width="10.109375" style="1" bestFit="1" customWidth="1"/>
    <col min="10520" max="10738" width="8.88671875" style="1"/>
    <col min="10739" max="10739" width="4.5546875" style="1" bestFit="1" customWidth="1"/>
    <col min="10740" max="10740" width="18.5546875" style="1" customWidth="1"/>
    <col min="10741" max="10741" width="9.33203125" style="1" customWidth="1"/>
    <col min="10742" max="10742" width="10.88671875" style="1" customWidth="1"/>
    <col min="10743" max="10746" width="9.44140625" style="1" customWidth="1"/>
    <col min="10747" max="10748" width="9.88671875" style="1" customWidth="1"/>
    <col min="10749" max="10749" width="8.88671875" style="1" customWidth="1"/>
    <col min="10750" max="10750" width="9.109375" style="1" customWidth="1"/>
    <col min="10751" max="10751" width="11.6640625" style="1" customWidth="1"/>
    <col min="10752" max="10752" width="9.44140625" style="1" customWidth="1"/>
    <col min="10753" max="10753" width="9.5546875" style="1" customWidth="1"/>
    <col min="10754" max="10755" width="9.44140625" style="1" customWidth="1"/>
    <col min="10756" max="10756" width="9.88671875" style="1" customWidth="1"/>
    <col min="10757" max="10757" width="9.5546875" style="1" customWidth="1"/>
    <col min="10758" max="10758" width="0" style="1" hidden="1" customWidth="1"/>
    <col min="10759" max="10759" width="9.6640625" style="1" customWidth="1"/>
    <col min="10760" max="10764" width="10.109375" style="1" customWidth="1"/>
    <col min="10765" max="10765" width="10.109375" style="1" bestFit="1" customWidth="1"/>
    <col min="10766" max="10769" width="10.109375" style="1" customWidth="1"/>
    <col min="10770" max="10770" width="10.109375" style="1" bestFit="1" customWidth="1"/>
    <col min="10771" max="10774" width="10.109375" style="1" customWidth="1"/>
    <col min="10775" max="10775" width="10.109375" style="1" bestFit="1" customWidth="1"/>
    <col min="10776" max="10994" width="8.88671875" style="1"/>
    <col min="10995" max="10995" width="4.5546875" style="1" bestFit="1" customWidth="1"/>
    <col min="10996" max="10996" width="18.5546875" style="1" customWidth="1"/>
    <col min="10997" max="10997" width="9.33203125" style="1" customWidth="1"/>
    <col min="10998" max="10998" width="10.88671875" style="1" customWidth="1"/>
    <col min="10999" max="11002" width="9.44140625" style="1" customWidth="1"/>
    <col min="11003" max="11004" width="9.88671875" style="1" customWidth="1"/>
    <col min="11005" max="11005" width="8.88671875" style="1" customWidth="1"/>
    <col min="11006" max="11006" width="9.109375" style="1" customWidth="1"/>
    <col min="11007" max="11007" width="11.6640625" style="1" customWidth="1"/>
    <col min="11008" max="11008" width="9.44140625" style="1" customWidth="1"/>
    <col min="11009" max="11009" width="9.5546875" style="1" customWidth="1"/>
    <col min="11010" max="11011" width="9.44140625" style="1" customWidth="1"/>
    <col min="11012" max="11012" width="9.88671875" style="1" customWidth="1"/>
    <col min="11013" max="11013" width="9.5546875" style="1" customWidth="1"/>
    <col min="11014" max="11014" width="0" style="1" hidden="1" customWidth="1"/>
    <col min="11015" max="11015" width="9.6640625" style="1" customWidth="1"/>
    <col min="11016" max="11020" width="10.109375" style="1" customWidth="1"/>
    <col min="11021" max="11021" width="10.109375" style="1" bestFit="1" customWidth="1"/>
    <col min="11022" max="11025" width="10.109375" style="1" customWidth="1"/>
    <col min="11026" max="11026" width="10.109375" style="1" bestFit="1" customWidth="1"/>
    <col min="11027" max="11030" width="10.109375" style="1" customWidth="1"/>
    <col min="11031" max="11031" width="10.109375" style="1" bestFit="1" customWidth="1"/>
    <col min="11032" max="11250" width="8.88671875" style="1"/>
    <col min="11251" max="11251" width="4.5546875" style="1" bestFit="1" customWidth="1"/>
    <col min="11252" max="11252" width="18.5546875" style="1" customWidth="1"/>
    <col min="11253" max="11253" width="9.33203125" style="1" customWidth="1"/>
    <col min="11254" max="11254" width="10.88671875" style="1" customWidth="1"/>
    <col min="11255" max="11258" width="9.44140625" style="1" customWidth="1"/>
    <col min="11259" max="11260" width="9.88671875" style="1" customWidth="1"/>
    <col min="11261" max="11261" width="8.88671875" style="1" customWidth="1"/>
    <col min="11262" max="11262" width="9.109375" style="1" customWidth="1"/>
    <col min="11263" max="11263" width="11.6640625" style="1" customWidth="1"/>
    <col min="11264" max="11264" width="9.44140625" style="1" customWidth="1"/>
    <col min="11265" max="11265" width="9.5546875" style="1" customWidth="1"/>
    <col min="11266" max="11267" width="9.44140625" style="1" customWidth="1"/>
    <col min="11268" max="11268" width="9.88671875" style="1" customWidth="1"/>
    <col min="11269" max="11269" width="9.5546875" style="1" customWidth="1"/>
    <col min="11270" max="11270" width="0" style="1" hidden="1" customWidth="1"/>
    <col min="11271" max="11271" width="9.6640625" style="1" customWidth="1"/>
    <col min="11272" max="11276" width="10.109375" style="1" customWidth="1"/>
    <col min="11277" max="11277" width="10.109375" style="1" bestFit="1" customWidth="1"/>
    <col min="11278" max="11281" width="10.109375" style="1" customWidth="1"/>
    <col min="11282" max="11282" width="10.109375" style="1" bestFit="1" customWidth="1"/>
    <col min="11283" max="11286" width="10.109375" style="1" customWidth="1"/>
    <col min="11287" max="11287" width="10.109375" style="1" bestFit="1" customWidth="1"/>
    <col min="11288" max="11506" width="8.88671875" style="1"/>
    <col min="11507" max="11507" width="4.5546875" style="1" bestFit="1" customWidth="1"/>
    <col min="11508" max="11508" width="18.5546875" style="1" customWidth="1"/>
    <col min="11509" max="11509" width="9.33203125" style="1" customWidth="1"/>
    <col min="11510" max="11510" width="10.88671875" style="1" customWidth="1"/>
    <col min="11511" max="11514" width="9.44140625" style="1" customWidth="1"/>
    <col min="11515" max="11516" width="9.88671875" style="1" customWidth="1"/>
    <col min="11517" max="11517" width="8.88671875" style="1" customWidth="1"/>
    <col min="11518" max="11518" width="9.109375" style="1" customWidth="1"/>
    <col min="11519" max="11519" width="11.6640625" style="1" customWidth="1"/>
    <col min="11520" max="11520" width="9.44140625" style="1" customWidth="1"/>
    <col min="11521" max="11521" width="9.5546875" style="1" customWidth="1"/>
    <col min="11522" max="11523" width="9.44140625" style="1" customWidth="1"/>
    <col min="11524" max="11524" width="9.88671875" style="1" customWidth="1"/>
    <col min="11525" max="11525" width="9.5546875" style="1" customWidth="1"/>
    <col min="11526" max="11526" width="0" style="1" hidden="1" customWidth="1"/>
    <col min="11527" max="11527" width="9.6640625" style="1" customWidth="1"/>
    <col min="11528" max="11532" width="10.109375" style="1" customWidth="1"/>
    <col min="11533" max="11533" width="10.109375" style="1" bestFit="1" customWidth="1"/>
    <col min="11534" max="11537" width="10.109375" style="1" customWidth="1"/>
    <col min="11538" max="11538" width="10.109375" style="1" bestFit="1" customWidth="1"/>
    <col min="11539" max="11542" width="10.109375" style="1" customWidth="1"/>
    <col min="11543" max="11543" width="10.109375" style="1" bestFit="1" customWidth="1"/>
    <col min="11544" max="11762" width="8.88671875" style="1"/>
    <col min="11763" max="11763" width="4.5546875" style="1" bestFit="1" customWidth="1"/>
    <col min="11764" max="11764" width="18.5546875" style="1" customWidth="1"/>
    <col min="11765" max="11765" width="9.33203125" style="1" customWidth="1"/>
    <col min="11766" max="11766" width="10.88671875" style="1" customWidth="1"/>
    <col min="11767" max="11770" width="9.44140625" style="1" customWidth="1"/>
    <col min="11771" max="11772" width="9.88671875" style="1" customWidth="1"/>
    <col min="11773" max="11773" width="8.88671875" style="1" customWidth="1"/>
    <col min="11774" max="11774" width="9.109375" style="1" customWidth="1"/>
    <col min="11775" max="11775" width="11.6640625" style="1" customWidth="1"/>
    <col min="11776" max="11776" width="9.44140625" style="1" customWidth="1"/>
    <col min="11777" max="11777" width="9.5546875" style="1" customWidth="1"/>
    <col min="11778" max="11779" width="9.44140625" style="1" customWidth="1"/>
    <col min="11780" max="11780" width="9.88671875" style="1" customWidth="1"/>
    <col min="11781" max="11781" width="9.5546875" style="1" customWidth="1"/>
    <col min="11782" max="11782" width="0" style="1" hidden="1" customWidth="1"/>
    <col min="11783" max="11783" width="9.6640625" style="1" customWidth="1"/>
    <col min="11784" max="11788" width="10.109375" style="1" customWidth="1"/>
    <col min="11789" max="11789" width="10.109375" style="1" bestFit="1" customWidth="1"/>
    <col min="11790" max="11793" width="10.109375" style="1" customWidth="1"/>
    <col min="11794" max="11794" width="10.109375" style="1" bestFit="1" customWidth="1"/>
    <col min="11795" max="11798" width="10.109375" style="1" customWidth="1"/>
    <col min="11799" max="11799" width="10.109375" style="1" bestFit="1" customWidth="1"/>
    <col min="11800" max="12018" width="8.88671875" style="1"/>
    <col min="12019" max="12019" width="4.5546875" style="1" bestFit="1" customWidth="1"/>
    <col min="12020" max="12020" width="18.5546875" style="1" customWidth="1"/>
    <col min="12021" max="12021" width="9.33203125" style="1" customWidth="1"/>
    <col min="12022" max="12022" width="10.88671875" style="1" customWidth="1"/>
    <col min="12023" max="12026" width="9.44140625" style="1" customWidth="1"/>
    <col min="12027" max="12028" width="9.88671875" style="1" customWidth="1"/>
    <col min="12029" max="12029" width="8.88671875" style="1" customWidth="1"/>
    <col min="12030" max="12030" width="9.109375" style="1" customWidth="1"/>
    <col min="12031" max="12031" width="11.6640625" style="1" customWidth="1"/>
    <col min="12032" max="12032" width="9.44140625" style="1" customWidth="1"/>
    <col min="12033" max="12033" width="9.5546875" style="1" customWidth="1"/>
    <col min="12034" max="12035" width="9.44140625" style="1" customWidth="1"/>
    <col min="12036" max="12036" width="9.88671875" style="1" customWidth="1"/>
    <col min="12037" max="12037" width="9.5546875" style="1" customWidth="1"/>
    <col min="12038" max="12038" width="0" style="1" hidden="1" customWidth="1"/>
    <col min="12039" max="12039" width="9.6640625" style="1" customWidth="1"/>
    <col min="12040" max="12044" width="10.109375" style="1" customWidth="1"/>
    <col min="12045" max="12045" width="10.109375" style="1" bestFit="1" customWidth="1"/>
    <col min="12046" max="12049" width="10.109375" style="1" customWidth="1"/>
    <col min="12050" max="12050" width="10.109375" style="1" bestFit="1" customWidth="1"/>
    <col min="12051" max="12054" width="10.109375" style="1" customWidth="1"/>
    <col min="12055" max="12055" width="10.109375" style="1" bestFit="1" customWidth="1"/>
    <col min="12056" max="12274" width="8.88671875" style="1"/>
    <col min="12275" max="12275" width="4.5546875" style="1" bestFit="1" customWidth="1"/>
    <col min="12276" max="12276" width="18.5546875" style="1" customWidth="1"/>
    <col min="12277" max="12277" width="9.33203125" style="1" customWidth="1"/>
    <col min="12278" max="12278" width="10.88671875" style="1" customWidth="1"/>
    <col min="12279" max="12282" width="9.44140625" style="1" customWidth="1"/>
    <col min="12283" max="12284" width="9.88671875" style="1" customWidth="1"/>
    <col min="12285" max="12285" width="8.88671875" style="1" customWidth="1"/>
    <col min="12286" max="12286" width="9.109375" style="1" customWidth="1"/>
    <col min="12287" max="12287" width="11.6640625" style="1" customWidth="1"/>
    <col min="12288" max="12288" width="9.44140625" style="1" customWidth="1"/>
    <col min="12289" max="12289" width="9.5546875" style="1" customWidth="1"/>
    <col min="12290" max="12291" width="9.44140625" style="1" customWidth="1"/>
    <col min="12292" max="12292" width="9.88671875" style="1" customWidth="1"/>
    <col min="12293" max="12293" width="9.5546875" style="1" customWidth="1"/>
    <col min="12294" max="12294" width="0" style="1" hidden="1" customWidth="1"/>
    <col min="12295" max="12295" width="9.6640625" style="1" customWidth="1"/>
    <col min="12296" max="12300" width="10.109375" style="1" customWidth="1"/>
    <col min="12301" max="12301" width="10.109375" style="1" bestFit="1" customWidth="1"/>
    <col min="12302" max="12305" width="10.109375" style="1" customWidth="1"/>
    <col min="12306" max="12306" width="10.109375" style="1" bestFit="1" customWidth="1"/>
    <col min="12307" max="12310" width="10.109375" style="1" customWidth="1"/>
    <col min="12311" max="12311" width="10.109375" style="1" bestFit="1" customWidth="1"/>
    <col min="12312" max="12530" width="8.88671875" style="1"/>
    <col min="12531" max="12531" width="4.5546875" style="1" bestFit="1" customWidth="1"/>
    <col min="12532" max="12532" width="18.5546875" style="1" customWidth="1"/>
    <col min="12533" max="12533" width="9.33203125" style="1" customWidth="1"/>
    <col min="12534" max="12534" width="10.88671875" style="1" customWidth="1"/>
    <col min="12535" max="12538" width="9.44140625" style="1" customWidth="1"/>
    <col min="12539" max="12540" width="9.88671875" style="1" customWidth="1"/>
    <col min="12541" max="12541" width="8.88671875" style="1" customWidth="1"/>
    <col min="12542" max="12542" width="9.109375" style="1" customWidth="1"/>
    <col min="12543" max="12543" width="11.6640625" style="1" customWidth="1"/>
    <col min="12544" max="12544" width="9.44140625" style="1" customWidth="1"/>
    <col min="12545" max="12545" width="9.5546875" style="1" customWidth="1"/>
    <col min="12546" max="12547" width="9.44140625" style="1" customWidth="1"/>
    <col min="12548" max="12548" width="9.88671875" style="1" customWidth="1"/>
    <col min="12549" max="12549" width="9.5546875" style="1" customWidth="1"/>
    <col min="12550" max="12550" width="0" style="1" hidden="1" customWidth="1"/>
    <col min="12551" max="12551" width="9.6640625" style="1" customWidth="1"/>
    <col min="12552" max="12556" width="10.109375" style="1" customWidth="1"/>
    <col min="12557" max="12557" width="10.109375" style="1" bestFit="1" customWidth="1"/>
    <col min="12558" max="12561" width="10.109375" style="1" customWidth="1"/>
    <col min="12562" max="12562" width="10.109375" style="1" bestFit="1" customWidth="1"/>
    <col min="12563" max="12566" width="10.109375" style="1" customWidth="1"/>
    <col min="12567" max="12567" width="10.109375" style="1" bestFit="1" customWidth="1"/>
    <col min="12568" max="12786" width="8.88671875" style="1"/>
    <col min="12787" max="12787" width="4.5546875" style="1" bestFit="1" customWidth="1"/>
    <col min="12788" max="12788" width="18.5546875" style="1" customWidth="1"/>
    <col min="12789" max="12789" width="9.33203125" style="1" customWidth="1"/>
    <col min="12790" max="12790" width="10.88671875" style="1" customWidth="1"/>
    <col min="12791" max="12794" width="9.44140625" style="1" customWidth="1"/>
    <col min="12795" max="12796" width="9.88671875" style="1" customWidth="1"/>
    <col min="12797" max="12797" width="8.88671875" style="1" customWidth="1"/>
    <col min="12798" max="12798" width="9.109375" style="1" customWidth="1"/>
    <col min="12799" max="12799" width="11.6640625" style="1" customWidth="1"/>
    <col min="12800" max="12800" width="9.44140625" style="1" customWidth="1"/>
    <col min="12801" max="12801" width="9.5546875" style="1" customWidth="1"/>
    <col min="12802" max="12803" width="9.44140625" style="1" customWidth="1"/>
    <col min="12804" max="12804" width="9.88671875" style="1" customWidth="1"/>
    <col min="12805" max="12805" width="9.5546875" style="1" customWidth="1"/>
    <col min="12806" max="12806" width="0" style="1" hidden="1" customWidth="1"/>
    <col min="12807" max="12807" width="9.6640625" style="1" customWidth="1"/>
    <col min="12808" max="12812" width="10.109375" style="1" customWidth="1"/>
    <col min="12813" max="12813" width="10.109375" style="1" bestFit="1" customWidth="1"/>
    <col min="12814" max="12817" width="10.109375" style="1" customWidth="1"/>
    <col min="12818" max="12818" width="10.109375" style="1" bestFit="1" customWidth="1"/>
    <col min="12819" max="12822" width="10.109375" style="1" customWidth="1"/>
    <col min="12823" max="12823" width="10.109375" style="1" bestFit="1" customWidth="1"/>
    <col min="12824" max="13042" width="8.88671875" style="1"/>
    <col min="13043" max="13043" width="4.5546875" style="1" bestFit="1" customWidth="1"/>
    <col min="13044" max="13044" width="18.5546875" style="1" customWidth="1"/>
    <col min="13045" max="13045" width="9.33203125" style="1" customWidth="1"/>
    <col min="13046" max="13046" width="10.88671875" style="1" customWidth="1"/>
    <col min="13047" max="13050" width="9.44140625" style="1" customWidth="1"/>
    <col min="13051" max="13052" width="9.88671875" style="1" customWidth="1"/>
    <col min="13053" max="13053" width="8.88671875" style="1" customWidth="1"/>
    <col min="13054" max="13054" width="9.109375" style="1" customWidth="1"/>
    <col min="13055" max="13055" width="11.6640625" style="1" customWidth="1"/>
    <col min="13056" max="13056" width="9.44140625" style="1" customWidth="1"/>
    <col min="13057" max="13057" width="9.5546875" style="1" customWidth="1"/>
    <col min="13058" max="13059" width="9.44140625" style="1" customWidth="1"/>
    <col min="13060" max="13060" width="9.88671875" style="1" customWidth="1"/>
    <col min="13061" max="13061" width="9.5546875" style="1" customWidth="1"/>
    <col min="13062" max="13062" width="0" style="1" hidden="1" customWidth="1"/>
    <col min="13063" max="13063" width="9.6640625" style="1" customWidth="1"/>
    <col min="13064" max="13068" width="10.109375" style="1" customWidth="1"/>
    <col min="13069" max="13069" width="10.109375" style="1" bestFit="1" customWidth="1"/>
    <col min="13070" max="13073" width="10.109375" style="1" customWidth="1"/>
    <col min="13074" max="13074" width="10.109375" style="1" bestFit="1" customWidth="1"/>
    <col min="13075" max="13078" width="10.109375" style="1" customWidth="1"/>
    <col min="13079" max="13079" width="10.109375" style="1" bestFit="1" customWidth="1"/>
    <col min="13080" max="13298" width="8.88671875" style="1"/>
    <col min="13299" max="13299" width="4.5546875" style="1" bestFit="1" customWidth="1"/>
    <col min="13300" max="13300" width="18.5546875" style="1" customWidth="1"/>
    <col min="13301" max="13301" width="9.33203125" style="1" customWidth="1"/>
    <col min="13302" max="13302" width="10.88671875" style="1" customWidth="1"/>
    <col min="13303" max="13306" width="9.44140625" style="1" customWidth="1"/>
    <col min="13307" max="13308" width="9.88671875" style="1" customWidth="1"/>
    <col min="13309" max="13309" width="8.88671875" style="1" customWidth="1"/>
    <col min="13310" max="13310" width="9.109375" style="1" customWidth="1"/>
    <col min="13311" max="13311" width="11.6640625" style="1" customWidth="1"/>
    <col min="13312" max="13312" width="9.44140625" style="1" customWidth="1"/>
    <col min="13313" max="13313" width="9.5546875" style="1" customWidth="1"/>
    <col min="13314" max="13315" width="9.44140625" style="1" customWidth="1"/>
    <col min="13316" max="13316" width="9.88671875" style="1" customWidth="1"/>
    <col min="13317" max="13317" width="9.5546875" style="1" customWidth="1"/>
    <col min="13318" max="13318" width="0" style="1" hidden="1" customWidth="1"/>
    <col min="13319" max="13319" width="9.6640625" style="1" customWidth="1"/>
    <col min="13320" max="13324" width="10.109375" style="1" customWidth="1"/>
    <col min="13325" max="13325" width="10.109375" style="1" bestFit="1" customWidth="1"/>
    <col min="13326" max="13329" width="10.109375" style="1" customWidth="1"/>
    <col min="13330" max="13330" width="10.109375" style="1" bestFit="1" customWidth="1"/>
    <col min="13331" max="13334" width="10.109375" style="1" customWidth="1"/>
    <col min="13335" max="13335" width="10.109375" style="1" bestFit="1" customWidth="1"/>
    <col min="13336" max="13554" width="8.88671875" style="1"/>
    <col min="13555" max="13555" width="4.5546875" style="1" bestFit="1" customWidth="1"/>
    <col min="13556" max="13556" width="18.5546875" style="1" customWidth="1"/>
    <col min="13557" max="13557" width="9.33203125" style="1" customWidth="1"/>
    <col min="13558" max="13558" width="10.88671875" style="1" customWidth="1"/>
    <col min="13559" max="13562" width="9.44140625" style="1" customWidth="1"/>
    <col min="13563" max="13564" width="9.88671875" style="1" customWidth="1"/>
    <col min="13565" max="13565" width="8.88671875" style="1" customWidth="1"/>
    <col min="13566" max="13566" width="9.109375" style="1" customWidth="1"/>
    <col min="13567" max="13567" width="11.6640625" style="1" customWidth="1"/>
    <col min="13568" max="13568" width="9.44140625" style="1" customWidth="1"/>
    <col min="13569" max="13569" width="9.5546875" style="1" customWidth="1"/>
    <col min="13570" max="13571" width="9.44140625" style="1" customWidth="1"/>
    <col min="13572" max="13572" width="9.88671875" style="1" customWidth="1"/>
    <col min="13573" max="13573" width="9.5546875" style="1" customWidth="1"/>
    <col min="13574" max="13574" width="0" style="1" hidden="1" customWidth="1"/>
    <col min="13575" max="13575" width="9.6640625" style="1" customWidth="1"/>
    <col min="13576" max="13580" width="10.109375" style="1" customWidth="1"/>
    <col min="13581" max="13581" width="10.109375" style="1" bestFit="1" customWidth="1"/>
    <col min="13582" max="13585" width="10.109375" style="1" customWidth="1"/>
    <col min="13586" max="13586" width="10.109375" style="1" bestFit="1" customWidth="1"/>
    <col min="13587" max="13590" width="10.109375" style="1" customWidth="1"/>
    <col min="13591" max="13591" width="10.109375" style="1" bestFit="1" customWidth="1"/>
    <col min="13592" max="13810" width="8.88671875" style="1"/>
    <col min="13811" max="13811" width="4.5546875" style="1" bestFit="1" customWidth="1"/>
    <col min="13812" max="13812" width="18.5546875" style="1" customWidth="1"/>
    <col min="13813" max="13813" width="9.33203125" style="1" customWidth="1"/>
    <col min="13814" max="13814" width="10.88671875" style="1" customWidth="1"/>
    <col min="13815" max="13818" width="9.44140625" style="1" customWidth="1"/>
    <col min="13819" max="13820" width="9.88671875" style="1" customWidth="1"/>
    <col min="13821" max="13821" width="8.88671875" style="1" customWidth="1"/>
    <col min="13822" max="13822" width="9.109375" style="1" customWidth="1"/>
    <col min="13823" max="13823" width="11.6640625" style="1" customWidth="1"/>
    <col min="13824" max="13824" width="9.44140625" style="1" customWidth="1"/>
    <col min="13825" max="13825" width="9.5546875" style="1" customWidth="1"/>
    <col min="13826" max="13827" width="9.44140625" style="1" customWidth="1"/>
    <col min="13828" max="13828" width="9.88671875" style="1" customWidth="1"/>
    <col min="13829" max="13829" width="9.5546875" style="1" customWidth="1"/>
    <col min="13830" max="13830" width="0" style="1" hidden="1" customWidth="1"/>
    <col min="13831" max="13831" width="9.6640625" style="1" customWidth="1"/>
    <col min="13832" max="13836" width="10.109375" style="1" customWidth="1"/>
    <col min="13837" max="13837" width="10.109375" style="1" bestFit="1" customWidth="1"/>
    <col min="13838" max="13841" width="10.109375" style="1" customWidth="1"/>
    <col min="13842" max="13842" width="10.109375" style="1" bestFit="1" customWidth="1"/>
    <col min="13843" max="13846" width="10.109375" style="1" customWidth="1"/>
    <col min="13847" max="13847" width="10.109375" style="1" bestFit="1" customWidth="1"/>
    <col min="13848" max="14066" width="8.88671875" style="1"/>
    <col min="14067" max="14067" width="4.5546875" style="1" bestFit="1" customWidth="1"/>
    <col min="14068" max="14068" width="18.5546875" style="1" customWidth="1"/>
    <col min="14069" max="14069" width="9.33203125" style="1" customWidth="1"/>
    <col min="14070" max="14070" width="10.88671875" style="1" customWidth="1"/>
    <col min="14071" max="14074" width="9.44140625" style="1" customWidth="1"/>
    <col min="14075" max="14076" width="9.88671875" style="1" customWidth="1"/>
    <col min="14077" max="14077" width="8.88671875" style="1" customWidth="1"/>
    <col min="14078" max="14078" width="9.109375" style="1" customWidth="1"/>
    <col min="14079" max="14079" width="11.6640625" style="1" customWidth="1"/>
    <col min="14080" max="14080" width="9.44140625" style="1" customWidth="1"/>
    <col min="14081" max="14081" width="9.5546875" style="1" customWidth="1"/>
    <col min="14082" max="14083" width="9.44140625" style="1" customWidth="1"/>
    <col min="14084" max="14084" width="9.88671875" style="1" customWidth="1"/>
    <col min="14085" max="14085" width="9.5546875" style="1" customWidth="1"/>
    <col min="14086" max="14086" width="0" style="1" hidden="1" customWidth="1"/>
    <col min="14087" max="14087" width="9.6640625" style="1" customWidth="1"/>
    <col min="14088" max="14092" width="10.109375" style="1" customWidth="1"/>
    <col min="14093" max="14093" width="10.109375" style="1" bestFit="1" customWidth="1"/>
    <col min="14094" max="14097" width="10.109375" style="1" customWidth="1"/>
    <col min="14098" max="14098" width="10.109375" style="1" bestFit="1" customWidth="1"/>
    <col min="14099" max="14102" width="10.109375" style="1" customWidth="1"/>
    <col min="14103" max="14103" width="10.109375" style="1" bestFit="1" customWidth="1"/>
    <col min="14104" max="14322" width="8.88671875" style="1"/>
    <col min="14323" max="14323" width="4.5546875" style="1" bestFit="1" customWidth="1"/>
    <col min="14324" max="14324" width="18.5546875" style="1" customWidth="1"/>
    <col min="14325" max="14325" width="9.33203125" style="1" customWidth="1"/>
    <col min="14326" max="14326" width="10.88671875" style="1" customWidth="1"/>
    <col min="14327" max="14330" width="9.44140625" style="1" customWidth="1"/>
    <col min="14331" max="14332" width="9.88671875" style="1" customWidth="1"/>
    <col min="14333" max="14333" width="8.88671875" style="1" customWidth="1"/>
    <col min="14334" max="14334" width="9.109375" style="1" customWidth="1"/>
    <col min="14335" max="14335" width="11.6640625" style="1" customWidth="1"/>
    <col min="14336" max="14336" width="9.44140625" style="1" customWidth="1"/>
    <col min="14337" max="14337" width="9.5546875" style="1" customWidth="1"/>
    <col min="14338" max="14339" width="9.44140625" style="1" customWidth="1"/>
    <col min="14340" max="14340" width="9.88671875" style="1" customWidth="1"/>
    <col min="14341" max="14341" width="9.5546875" style="1" customWidth="1"/>
    <col min="14342" max="14342" width="0" style="1" hidden="1" customWidth="1"/>
    <col min="14343" max="14343" width="9.6640625" style="1" customWidth="1"/>
    <col min="14344" max="14348" width="10.109375" style="1" customWidth="1"/>
    <col min="14349" max="14349" width="10.109375" style="1" bestFit="1" customWidth="1"/>
    <col min="14350" max="14353" width="10.109375" style="1" customWidth="1"/>
    <col min="14354" max="14354" width="10.109375" style="1" bestFit="1" customWidth="1"/>
    <col min="14355" max="14358" width="10.109375" style="1" customWidth="1"/>
    <col min="14359" max="14359" width="10.109375" style="1" bestFit="1" customWidth="1"/>
    <col min="14360" max="14578" width="8.88671875" style="1"/>
    <col min="14579" max="14579" width="4.5546875" style="1" bestFit="1" customWidth="1"/>
    <col min="14580" max="14580" width="18.5546875" style="1" customWidth="1"/>
    <col min="14581" max="14581" width="9.33203125" style="1" customWidth="1"/>
    <col min="14582" max="14582" width="10.88671875" style="1" customWidth="1"/>
    <col min="14583" max="14586" width="9.44140625" style="1" customWidth="1"/>
    <col min="14587" max="14588" width="9.88671875" style="1" customWidth="1"/>
    <col min="14589" max="14589" width="8.88671875" style="1" customWidth="1"/>
    <col min="14590" max="14590" width="9.109375" style="1" customWidth="1"/>
    <col min="14591" max="14591" width="11.6640625" style="1" customWidth="1"/>
    <col min="14592" max="14592" width="9.44140625" style="1" customWidth="1"/>
    <col min="14593" max="14593" width="9.5546875" style="1" customWidth="1"/>
    <col min="14594" max="14595" width="9.44140625" style="1" customWidth="1"/>
    <col min="14596" max="14596" width="9.88671875" style="1" customWidth="1"/>
    <col min="14597" max="14597" width="9.5546875" style="1" customWidth="1"/>
    <col min="14598" max="14598" width="0" style="1" hidden="1" customWidth="1"/>
    <col min="14599" max="14599" width="9.6640625" style="1" customWidth="1"/>
    <col min="14600" max="14604" width="10.109375" style="1" customWidth="1"/>
    <col min="14605" max="14605" width="10.109375" style="1" bestFit="1" customWidth="1"/>
    <col min="14606" max="14609" width="10.109375" style="1" customWidth="1"/>
    <col min="14610" max="14610" width="10.109375" style="1" bestFit="1" customWidth="1"/>
    <col min="14611" max="14614" width="10.109375" style="1" customWidth="1"/>
    <col min="14615" max="14615" width="10.109375" style="1" bestFit="1" customWidth="1"/>
    <col min="14616" max="14834" width="8.88671875" style="1"/>
    <col min="14835" max="14835" width="4.5546875" style="1" bestFit="1" customWidth="1"/>
    <col min="14836" max="14836" width="18.5546875" style="1" customWidth="1"/>
    <col min="14837" max="14837" width="9.33203125" style="1" customWidth="1"/>
    <col min="14838" max="14838" width="10.88671875" style="1" customWidth="1"/>
    <col min="14839" max="14842" width="9.44140625" style="1" customWidth="1"/>
    <col min="14843" max="14844" width="9.88671875" style="1" customWidth="1"/>
    <col min="14845" max="14845" width="8.88671875" style="1" customWidth="1"/>
    <col min="14846" max="14846" width="9.109375" style="1" customWidth="1"/>
    <col min="14847" max="14847" width="11.6640625" style="1" customWidth="1"/>
    <col min="14848" max="14848" width="9.44140625" style="1" customWidth="1"/>
    <col min="14849" max="14849" width="9.5546875" style="1" customWidth="1"/>
    <col min="14850" max="14851" width="9.44140625" style="1" customWidth="1"/>
    <col min="14852" max="14852" width="9.88671875" style="1" customWidth="1"/>
    <col min="14853" max="14853" width="9.5546875" style="1" customWidth="1"/>
    <col min="14854" max="14854" width="0" style="1" hidden="1" customWidth="1"/>
    <col min="14855" max="14855" width="9.6640625" style="1" customWidth="1"/>
    <col min="14856" max="14860" width="10.109375" style="1" customWidth="1"/>
    <col min="14861" max="14861" width="10.109375" style="1" bestFit="1" customWidth="1"/>
    <col min="14862" max="14865" width="10.109375" style="1" customWidth="1"/>
    <col min="14866" max="14866" width="10.109375" style="1" bestFit="1" customWidth="1"/>
    <col min="14867" max="14870" width="10.109375" style="1" customWidth="1"/>
    <col min="14871" max="14871" width="10.109375" style="1" bestFit="1" customWidth="1"/>
    <col min="14872" max="15090" width="8.88671875" style="1"/>
    <col min="15091" max="15091" width="4.5546875" style="1" bestFit="1" customWidth="1"/>
    <col min="15092" max="15092" width="18.5546875" style="1" customWidth="1"/>
    <col min="15093" max="15093" width="9.33203125" style="1" customWidth="1"/>
    <col min="15094" max="15094" width="10.88671875" style="1" customWidth="1"/>
    <col min="15095" max="15098" width="9.44140625" style="1" customWidth="1"/>
    <col min="15099" max="15100" width="9.88671875" style="1" customWidth="1"/>
    <col min="15101" max="15101" width="8.88671875" style="1" customWidth="1"/>
    <col min="15102" max="15102" width="9.109375" style="1" customWidth="1"/>
    <col min="15103" max="15103" width="11.6640625" style="1" customWidth="1"/>
    <col min="15104" max="15104" width="9.44140625" style="1" customWidth="1"/>
    <col min="15105" max="15105" width="9.5546875" style="1" customWidth="1"/>
    <col min="15106" max="15107" width="9.44140625" style="1" customWidth="1"/>
    <col min="15108" max="15108" width="9.88671875" style="1" customWidth="1"/>
    <col min="15109" max="15109" width="9.5546875" style="1" customWidth="1"/>
    <col min="15110" max="15110" width="0" style="1" hidden="1" customWidth="1"/>
    <col min="15111" max="15111" width="9.6640625" style="1" customWidth="1"/>
    <col min="15112" max="15116" width="10.109375" style="1" customWidth="1"/>
    <col min="15117" max="15117" width="10.109375" style="1" bestFit="1" customWidth="1"/>
    <col min="15118" max="15121" width="10.109375" style="1" customWidth="1"/>
    <col min="15122" max="15122" width="10.109375" style="1" bestFit="1" customWidth="1"/>
    <col min="15123" max="15126" width="10.109375" style="1" customWidth="1"/>
    <col min="15127" max="15127" width="10.109375" style="1" bestFit="1" customWidth="1"/>
    <col min="15128" max="15346" width="8.88671875" style="1"/>
    <col min="15347" max="15347" width="4.5546875" style="1" bestFit="1" customWidth="1"/>
    <col min="15348" max="15348" width="18.5546875" style="1" customWidth="1"/>
    <col min="15349" max="15349" width="9.33203125" style="1" customWidth="1"/>
    <col min="15350" max="15350" width="10.88671875" style="1" customWidth="1"/>
    <col min="15351" max="15354" width="9.44140625" style="1" customWidth="1"/>
    <col min="15355" max="15356" width="9.88671875" style="1" customWidth="1"/>
    <col min="15357" max="15357" width="8.88671875" style="1" customWidth="1"/>
    <col min="15358" max="15358" width="9.109375" style="1" customWidth="1"/>
    <col min="15359" max="15359" width="11.6640625" style="1" customWidth="1"/>
    <col min="15360" max="15360" width="9.44140625" style="1" customWidth="1"/>
    <col min="15361" max="15361" width="9.5546875" style="1" customWidth="1"/>
    <col min="15362" max="15363" width="9.44140625" style="1" customWidth="1"/>
    <col min="15364" max="15364" width="9.88671875" style="1" customWidth="1"/>
    <col min="15365" max="15365" width="9.5546875" style="1" customWidth="1"/>
    <col min="15366" max="15366" width="0" style="1" hidden="1" customWidth="1"/>
    <col min="15367" max="15367" width="9.6640625" style="1" customWidth="1"/>
    <col min="15368" max="15372" width="10.109375" style="1" customWidth="1"/>
    <col min="15373" max="15373" width="10.109375" style="1" bestFit="1" customWidth="1"/>
    <col min="15374" max="15377" width="10.109375" style="1" customWidth="1"/>
    <col min="15378" max="15378" width="10.109375" style="1" bestFit="1" customWidth="1"/>
    <col min="15379" max="15382" width="10.109375" style="1" customWidth="1"/>
    <col min="15383" max="15383" width="10.109375" style="1" bestFit="1" customWidth="1"/>
    <col min="15384" max="15602" width="8.88671875" style="1"/>
    <col min="15603" max="15603" width="4.5546875" style="1" bestFit="1" customWidth="1"/>
    <col min="15604" max="15604" width="18.5546875" style="1" customWidth="1"/>
    <col min="15605" max="15605" width="9.33203125" style="1" customWidth="1"/>
    <col min="15606" max="15606" width="10.88671875" style="1" customWidth="1"/>
    <col min="15607" max="15610" width="9.44140625" style="1" customWidth="1"/>
    <col min="15611" max="15612" width="9.88671875" style="1" customWidth="1"/>
    <col min="15613" max="15613" width="8.88671875" style="1" customWidth="1"/>
    <col min="15614" max="15614" width="9.109375" style="1" customWidth="1"/>
    <col min="15615" max="15615" width="11.6640625" style="1" customWidth="1"/>
    <col min="15616" max="15616" width="9.44140625" style="1" customWidth="1"/>
    <col min="15617" max="15617" width="9.5546875" style="1" customWidth="1"/>
    <col min="15618" max="15619" width="9.44140625" style="1" customWidth="1"/>
    <col min="15620" max="15620" width="9.88671875" style="1" customWidth="1"/>
    <col min="15621" max="15621" width="9.5546875" style="1" customWidth="1"/>
    <col min="15622" max="15622" width="0" style="1" hidden="1" customWidth="1"/>
    <col min="15623" max="15623" width="9.6640625" style="1" customWidth="1"/>
    <col min="15624" max="15628" width="10.109375" style="1" customWidth="1"/>
    <col min="15629" max="15629" width="10.109375" style="1" bestFit="1" customWidth="1"/>
    <col min="15630" max="15633" width="10.109375" style="1" customWidth="1"/>
    <col min="15634" max="15634" width="10.109375" style="1" bestFit="1" customWidth="1"/>
    <col min="15635" max="15638" width="10.109375" style="1" customWidth="1"/>
    <col min="15639" max="15639" width="10.109375" style="1" bestFit="1" customWidth="1"/>
    <col min="15640" max="15858" width="8.88671875" style="1"/>
    <col min="15859" max="15859" width="4.5546875" style="1" bestFit="1" customWidth="1"/>
    <col min="15860" max="15860" width="18.5546875" style="1" customWidth="1"/>
    <col min="15861" max="15861" width="9.33203125" style="1" customWidth="1"/>
    <col min="15862" max="15862" width="10.88671875" style="1" customWidth="1"/>
    <col min="15863" max="15866" width="9.44140625" style="1" customWidth="1"/>
    <col min="15867" max="15868" width="9.88671875" style="1" customWidth="1"/>
    <col min="15869" max="15869" width="8.88671875" style="1" customWidth="1"/>
    <col min="15870" max="15870" width="9.109375" style="1" customWidth="1"/>
    <col min="15871" max="15871" width="11.6640625" style="1" customWidth="1"/>
    <col min="15872" max="15872" width="9.44140625" style="1" customWidth="1"/>
    <col min="15873" max="15873" width="9.5546875" style="1" customWidth="1"/>
    <col min="15874" max="15875" width="9.44140625" style="1" customWidth="1"/>
    <col min="15876" max="15876" width="9.88671875" style="1" customWidth="1"/>
    <col min="15877" max="15877" width="9.5546875" style="1" customWidth="1"/>
    <col min="15878" max="15878" width="0" style="1" hidden="1" customWidth="1"/>
    <col min="15879" max="15879" width="9.6640625" style="1" customWidth="1"/>
    <col min="15880" max="15884" width="10.109375" style="1" customWidth="1"/>
    <col min="15885" max="15885" width="10.109375" style="1" bestFit="1" customWidth="1"/>
    <col min="15886" max="15889" width="10.109375" style="1" customWidth="1"/>
    <col min="15890" max="15890" width="10.109375" style="1" bestFit="1" customWidth="1"/>
    <col min="15891" max="15894" width="10.109375" style="1" customWidth="1"/>
    <col min="15895" max="15895" width="10.109375" style="1" bestFit="1" customWidth="1"/>
    <col min="15896" max="16114" width="8.88671875" style="1"/>
    <col min="16115" max="16115" width="4.5546875" style="1" bestFit="1" customWidth="1"/>
    <col min="16116" max="16116" width="18.5546875" style="1" customWidth="1"/>
    <col min="16117" max="16117" width="9.33203125" style="1" customWidth="1"/>
    <col min="16118" max="16118" width="10.88671875" style="1" customWidth="1"/>
    <col min="16119" max="16122" width="9.44140625" style="1" customWidth="1"/>
    <col min="16123" max="16124" width="9.88671875" style="1" customWidth="1"/>
    <col min="16125" max="16125" width="8.88671875" style="1" customWidth="1"/>
    <col min="16126" max="16126" width="9.109375" style="1" customWidth="1"/>
    <col min="16127" max="16127" width="11.6640625" style="1" customWidth="1"/>
    <col min="16128" max="16128" width="9.44140625" style="1" customWidth="1"/>
    <col min="16129" max="16129" width="9.5546875" style="1" customWidth="1"/>
    <col min="16130" max="16131" width="9.44140625" style="1" customWidth="1"/>
    <col min="16132" max="16132" width="9.88671875" style="1" customWidth="1"/>
    <col min="16133" max="16133" width="9.5546875" style="1" customWidth="1"/>
    <col min="16134" max="16134" width="0" style="1" hidden="1" customWidth="1"/>
    <col min="16135" max="16135" width="9.6640625" style="1" customWidth="1"/>
    <col min="16136" max="16140" width="10.109375" style="1" customWidth="1"/>
    <col min="16141" max="16141" width="10.109375" style="1" bestFit="1" customWidth="1"/>
    <col min="16142" max="16145" width="10.109375" style="1" customWidth="1"/>
    <col min="16146" max="16146" width="10.109375" style="1" bestFit="1" customWidth="1"/>
    <col min="16147" max="16150" width="10.109375" style="1" customWidth="1"/>
    <col min="16151" max="16151" width="10.109375" style="1" bestFit="1" customWidth="1"/>
    <col min="16152" max="16384" width="8.88671875" style="1"/>
  </cols>
  <sheetData>
    <row r="1" spans="1:39" x14ac:dyDescent="0.35">
      <c r="A1" s="713" t="s">
        <v>335</v>
      </c>
      <c r="B1" s="713"/>
      <c r="C1" s="713"/>
      <c r="D1" s="713"/>
      <c r="E1" s="713"/>
      <c r="F1" s="713"/>
      <c r="G1" s="713"/>
      <c r="H1" s="713"/>
      <c r="I1" s="713"/>
      <c r="J1" s="713"/>
      <c r="W1" s="714" t="s">
        <v>683</v>
      </c>
      <c r="X1" s="714"/>
      <c r="Y1" s="714"/>
      <c r="Z1" s="714"/>
      <c r="AA1" s="714"/>
      <c r="AB1" s="714"/>
      <c r="AC1" s="714"/>
      <c r="AD1" s="714"/>
      <c r="AE1" s="714"/>
      <c r="AF1" s="714"/>
      <c r="AG1" s="714"/>
    </row>
    <row r="2" spans="1:39" x14ac:dyDescent="0.35">
      <c r="A2" s="2"/>
      <c r="B2" s="14"/>
      <c r="C2" s="2"/>
      <c r="D2" s="2"/>
      <c r="E2" s="2"/>
      <c r="F2" s="2"/>
      <c r="G2" s="2"/>
      <c r="H2" s="2"/>
      <c r="I2" s="2"/>
      <c r="J2" s="2"/>
      <c r="W2" s="2"/>
      <c r="X2" s="181"/>
      <c r="Y2" s="181"/>
      <c r="Z2" s="181"/>
      <c r="AA2" s="181"/>
      <c r="AB2" s="181"/>
      <c r="AC2" s="181"/>
      <c r="AD2" s="181"/>
      <c r="AE2" s="181"/>
      <c r="AF2" s="181"/>
      <c r="AG2" s="2"/>
    </row>
    <row r="3" spans="1:39" x14ac:dyDescent="0.35">
      <c r="A3" s="714" t="s">
        <v>684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row>
    <row r="5" spans="1:39" s="10" customFormat="1" ht="46.2" customHeight="1" x14ac:dyDescent="0.25">
      <c r="A5" s="715" t="s">
        <v>0</v>
      </c>
      <c r="B5" s="716" t="s">
        <v>685</v>
      </c>
      <c r="C5" s="715" t="s">
        <v>686</v>
      </c>
      <c r="D5" s="715" t="s">
        <v>687</v>
      </c>
      <c r="E5" s="717" t="s">
        <v>688</v>
      </c>
      <c r="F5" s="695" t="s">
        <v>689</v>
      </c>
      <c r="G5" s="696"/>
      <c r="H5" s="696"/>
      <c r="I5" s="696"/>
      <c r="J5" s="696"/>
      <c r="K5" s="697"/>
      <c r="L5" s="695" t="s">
        <v>690</v>
      </c>
      <c r="M5" s="696"/>
      <c r="N5" s="696"/>
      <c r="O5" s="696"/>
      <c r="P5" s="696"/>
      <c r="Q5" s="696"/>
      <c r="R5" s="696"/>
      <c r="S5" s="696"/>
      <c r="T5" s="696"/>
      <c r="U5" s="696"/>
      <c r="V5" s="696"/>
      <c r="W5" s="697"/>
      <c r="X5" s="772" t="s">
        <v>691</v>
      </c>
      <c r="Y5" s="773"/>
      <c r="Z5" s="773"/>
      <c r="AA5" s="773"/>
      <c r="AB5" s="773"/>
      <c r="AC5" s="773"/>
      <c r="AD5" s="773"/>
      <c r="AE5" s="773"/>
      <c r="AF5" s="774"/>
      <c r="AG5" s="717" t="s">
        <v>692</v>
      </c>
    </row>
    <row r="6" spans="1:39" s="10" customFormat="1" ht="44.4" customHeight="1" x14ac:dyDescent="0.25">
      <c r="A6" s="715"/>
      <c r="B6" s="716"/>
      <c r="C6" s="715"/>
      <c r="D6" s="715"/>
      <c r="E6" s="718"/>
      <c r="F6" s="715" t="s">
        <v>693</v>
      </c>
      <c r="G6" s="717" t="s">
        <v>694</v>
      </c>
      <c r="H6" s="717" t="s">
        <v>695</v>
      </c>
      <c r="I6" s="717" t="s">
        <v>696</v>
      </c>
      <c r="J6" s="717" t="s">
        <v>697</v>
      </c>
      <c r="K6" s="717" t="s">
        <v>698</v>
      </c>
      <c r="L6" s="715" t="s">
        <v>699</v>
      </c>
      <c r="M6" s="715"/>
      <c r="N6" s="715"/>
      <c r="O6" s="715" t="s">
        <v>700</v>
      </c>
      <c r="P6" s="715"/>
      <c r="Q6" s="715"/>
      <c r="R6" s="726" t="s">
        <v>701</v>
      </c>
      <c r="S6" s="727"/>
      <c r="T6" s="728"/>
      <c r="U6" s="726" t="s">
        <v>702</v>
      </c>
      <c r="V6" s="727"/>
      <c r="W6" s="728"/>
      <c r="X6" s="775" t="s">
        <v>695</v>
      </c>
      <c r="Y6" s="775"/>
      <c r="Z6" s="775"/>
      <c r="AA6" s="775" t="s">
        <v>696</v>
      </c>
      <c r="AB6" s="775"/>
      <c r="AC6" s="775"/>
      <c r="AD6" s="772" t="s">
        <v>703</v>
      </c>
      <c r="AE6" s="773"/>
      <c r="AF6" s="774"/>
      <c r="AG6" s="718"/>
    </row>
    <row r="7" spans="1:39" s="10" customFormat="1" ht="109.2" customHeight="1" x14ac:dyDescent="0.25">
      <c r="A7" s="715"/>
      <c r="B7" s="716"/>
      <c r="C7" s="715"/>
      <c r="D7" s="715"/>
      <c r="E7" s="719"/>
      <c r="F7" s="715"/>
      <c r="G7" s="719"/>
      <c r="H7" s="719"/>
      <c r="I7" s="719"/>
      <c r="J7" s="719"/>
      <c r="K7" s="719"/>
      <c r="L7" s="63" t="s">
        <v>704</v>
      </c>
      <c r="M7" s="63" t="s">
        <v>705</v>
      </c>
      <c r="N7" s="64" t="s">
        <v>706</v>
      </c>
      <c r="O7" s="63" t="s">
        <v>704</v>
      </c>
      <c r="P7" s="63" t="s">
        <v>705</v>
      </c>
      <c r="Q7" s="64" t="s">
        <v>706</v>
      </c>
      <c r="R7" s="63" t="s">
        <v>704</v>
      </c>
      <c r="S7" s="63" t="s">
        <v>705</v>
      </c>
      <c r="T7" s="64" t="s">
        <v>706</v>
      </c>
      <c r="U7" s="63" t="s">
        <v>704</v>
      </c>
      <c r="V7" s="63" t="s">
        <v>705</v>
      </c>
      <c r="W7" s="64" t="s">
        <v>706</v>
      </c>
      <c r="X7" s="182" t="s">
        <v>707</v>
      </c>
      <c r="Y7" s="182" t="s">
        <v>708</v>
      </c>
      <c r="Z7" s="182" t="s">
        <v>709</v>
      </c>
      <c r="AA7" s="182" t="s">
        <v>707</v>
      </c>
      <c r="AB7" s="182" t="s">
        <v>708</v>
      </c>
      <c r="AC7" s="182" t="s">
        <v>709</v>
      </c>
      <c r="AD7" s="182" t="s">
        <v>707</v>
      </c>
      <c r="AE7" s="182" t="s">
        <v>708</v>
      </c>
      <c r="AF7" s="182" t="s">
        <v>709</v>
      </c>
      <c r="AG7" s="719"/>
    </row>
    <row r="8" spans="1:39" s="10" customFormat="1" ht="33.6" customHeight="1" x14ac:dyDescent="0.25">
      <c r="A8" s="65">
        <v>1</v>
      </c>
      <c r="B8" s="288">
        <v>2</v>
      </c>
      <c r="C8" s="65">
        <v>3</v>
      </c>
      <c r="D8" s="66" t="s">
        <v>710</v>
      </c>
      <c r="E8" s="65">
        <v>5</v>
      </c>
      <c r="F8" s="66" t="s">
        <v>711</v>
      </c>
      <c r="G8" s="65">
        <v>7</v>
      </c>
      <c r="H8" s="65">
        <v>8</v>
      </c>
      <c r="I8" s="65">
        <v>9</v>
      </c>
      <c r="J8" s="65">
        <v>10</v>
      </c>
      <c r="K8" s="65">
        <v>11</v>
      </c>
      <c r="L8" s="65">
        <v>12</v>
      </c>
      <c r="M8" s="66" t="s">
        <v>712</v>
      </c>
      <c r="N8" s="66" t="s">
        <v>713</v>
      </c>
      <c r="O8" s="65">
        <v>15</v>
      </c>
      <c r="P8" s="66" t="s">
        <v>714</v>
      </c>
      <c r="Q8" s="67" t="s">
        <v>715</v>
      </c>
      <c r="R8" s="65">
        <v>18</v>
      </c>
      <c r="S8" s="66" t="s">
        <v>716</v>
      </c>
      <c r="T8" s="67" t="s">
        <v>717</v>
      </c>
      <c r="U8" s="67">
        <v>21</v>
      </c>
      <c r="V8" s="67" t="s">
        <v>718</v>
      </c>
      <c r="W8" s="67" t="s">
        <v>719</v>
      </c>
      <c r="X8" s="183" t="s">
        <v>720</v>
      </c>
      <c r="Y8" s="183">
        <v>25</v>
      </c>
      <c r="Z8" s="183">
        <v>26</v>
      </c>
      <c r="AA8" s="183" t="s">
        <v>721</v>
      </c>
      <c r="AB8" s="183">
        <v>28</v>
      </c>
      <c r="AC8" s="183">
        <v>29</v>
      </c>
      <c r="AD8" s="183" t="s">
        <v>722</v>
      </c>
      <c r="AE8" s="183">
        <v>31</v>
      </c>
      <c r="AF8" s="183">
        <v>32</v>
      </c>
      <c r="AG8" s="66">
        <v>33</v>
      </c>
    </row>
    <row r="9" spans="1:39" s="116" customFormat="1" ht="39.6" x14ac:dyDescent="0.25">
      <c r="A9" s="118" t="s">
        <v>758</v>
      </c>
      <c r="B9" s="289" t="s">
        <v>759</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row>
    <row r="10" spans="1:39" s="297" customFormat="1" ht="13.2" x14ac:dyDescent="0.25">
      <c r="A10" s="176" t="s">
        <v>760</v>
      </c>
      <c r="B10" s="82" t="s">
        <v>957</v>
      </c>
      <c r="C10" s="176"/>
      <c r="D10" s="176"/>
      <c r="E10" s="176"/>
      <c r="F10" s="176"/>
      <c r="G10" s="176"/>
      <c r="H10" s="176"/>
      <c r="I10" s="176"/>
      <c r="J10" s="176"/>
      <c r="K10" s="176"/>
      <c r="L10" s="176"/>
      <c r="M10" s="176"/>
      <c r="N10" s="176"/>
      <c r="O10" s="176"/>
      <c r="P10" s="176"/>
      <c r="Q10" s="180"/>
      <c r="R10" s="176"/>
      <c r="S10" s="176"/>
      <c r="T10" s="180"/>
      <c r="U10" s="180"/>
      <c r="V10" s="180"/>
      <c r="W10" s="180"/>
      <c r="X10" s="207"/>
      <c r="Y10" s="207"/>
      <c r="Z10" s="207"/>
      <c r="AA10" s="207"/>
      <c r="AB10" s="207"/>
      <c r="AC10" s="207"/>
      <c r="AD10" s="207"/>
      <c r="AE10" s="207"/>
      <c r="AF10" s="207"/>
      <c r="AG10" s="176"/>
    </row>
    <row r="11" spans="1:39" s="21" customFormat="1" ht="13.2" x14ac:dyDescent="0.25">
      <c r="A11" s="8" t="s">
        <v>723</v>
      </c>
      <c r="B11" s="105" t="s">
        <v>707</v>
      </c>
      <c r="C11" s="8">
        <f>SUM(C12:C25)</f>
        <v>329</v>
      </c>
      <c r="D11" s="8">
        <f t="shared" ref="D11:AF11" si="0">SUM(D12:D25)</f>
        <v>236</v>
      </c>
      <c r="E11" s="8">
        <f t="shared" si="0"/>
        <v>62</v>
      </c>
      <c r="F11" s="8">
        <f t="shared" si="0"/>
        <v>174</v>
      </c>
      <c r="G11" s="8">
        <f t="shared" si="0"/>
        <v>0</v>
      </c>
      <c r="H11" s="8">
        <f t="shared" si="0"/>
        <v>1</v>
      </c>
      <c r="I11" s="8">
        <f t="shared" si="0"/>
        <v>50</v>
      </c>
      <c r="J11" s="8">
        <f t="shared" si="0"/>
        <v>121</v>
      </c>
      <c r="K11" s="8">
        <f t="shared" si="0"/>
        <v>2</v>
      </c>
      <c r="L11" s="8">
        <f t="shared" si="0"/>
        <v>1.4000000000000001</v>
      </c>
      <c r="M11" s="8">
        <v>0</v>
      </c>
      <c r="N11" s="8">
        <f t="shared" si="0"/>
        <v>16.399999999999999</v>
      </c>
      <c r="O11" s="8">
        <f t="shared" si="0"/>
        <v>7</v>
      </c>
      <c r="P11" s="8">
        <f t="shared" si="0"/>
        <v>87</v>
      </c>
      <c r="Q11" s="8">
        <f t="shared" si="0"/>
        <v>37</v>
      </c>
      <c r="R11" s="8">
        <f t="shared" si="0"/>
        <v>5.6000000000000005</v>
      </c>
      <c r="S11" s="8">
        <f t="shared" si="0"/>
        <v>69.600000000000009</v>
      </c>
      <c r="T11" s="8">
        <f t="shared" si="0"/>
        <v>67.600000000000009</v>
      </c>
      <c r="U11" s="8">
        <f t="shared" si="0"/>
        <v>0</v>
      </c>
      <c r="V11" s="8">
        <f t="shared" si="0"/>
        <v>0</v>
      </c>
      <c r="W11" s="8">
        <f t="shared" si="0"/>
        <v>0</v>
      </c>
      <c r="X11" s="8">
        <f t="shared" si="0"/>
        <v>18</v>
      </c>
      <c r="Y11" s="8">
        <f t="shared" si="0"/>
        <v>18</v>
      </c>
      <c r="Z11" s="8">
        <f t="shared" si="0"/>
        <v>0</v>
      </c>
      <c r="AA11" s="8">
        <f t="shared" si="0"/>
        <v>30</v>
      </c>
      <c r="AB11" s="8">
        <f t="shared" si="0"/>
        <v>1</v>
      </c>
      <c r="AC11" s="8">
        <f t="shared" si="0"/>
        <v>29</v>
      </c>
      <c r="AD11" s="8">
        <f t="shared" si="0"/>
        <v>2</v>
      </c>
      <c r="AE11" s="8">
        <f t="shared" si="0"/>
        <v>0</v>
      </c>
      <c r="AF11" s="8">
        <f t="shared" si="0"/>
        <v>2</v>
      </c>
      <c r="AG11" s="69"/>
      <c r="AH11" s="21">
        <f>M11+N11+P11+Q11+S11+T11</f>
        <v>277.60000000000002</v>
      </c>
    </row>
    <row r="12" spans="1:39" s="10" customFormat="1" ht="13.2" x14ac:dyDescent="0.25">
      <c r="A12" s="70">
        <v>1</v>
      </c>
      <c r="B12" s="71" t="s">
        <v>367</v>
      </c>
      <c r="C12" s="70">
        <v>61</v>
      </c>
      <c r="D12" s="70">
        <f>E12+F12</f>
        <v>42</v>
      </c>
      <c r="E12" s="70">
        <v>34</v>
      </c>
      <c r="F12" s="59">
        <f>G12+H12+I12+J12+K12</f>
        <v>8</v>
      </c>
      <c r="G12" s="60">
        <v>0</v>
      </c>
      <c r="H12" s="60">
        <v>0</v>
      </c>
      <c r="I12" s="60">
        <v>8</v>
      </c>
      <c r="J12" s="60">
        <v>0</v>
      </c>
      <c r="K12" s="60">
        <v>0</v>
      </c>
      <c r="L12" s="72">
        <v>0.1</v>
      </c>
      <c r="M12" s="60">
        <f>F12*L12</f>
        <v>0.8</v>
      </c>
      <c r="N12" s="60">
        <f>M12-H12</f>
        <v>0.8</v>
      </c>
      <c r="O12" s="72">
        <v>0.5</v>
      </c>
      <c r="P12" s="60">
        <f>F12*O12</f>
        <v>4</v>
      </c>
      <c r="Q12" s="60">
        <f>P12-I12</f>
        <v>-4</v>
      </c>
      <c r="R12" s="72">
        <v>0.4</v>
      </c>
      <c r="S12" s="60">
        <f>F12*R12</f>
        <v>3.2</v>
      </c>
      <c r="T12" s="60">
        <f>S12-K12</f>
        <v>3.2</v>
      </c>
      <c r="U12" s="60"/>
      <c r="V12" s="60"/>
      <c r="W12" s="60"/>
      <c r="X12" s="186">
        <f>SUM(Y12:Z12)</f>
        <v>11</v>
      </c>
      <c r="Y12" s="186">
        <v>11</v>
      </c>
      <c r="Z12" s="186"/>
      <c r="AA12" s="186">
        <f t="shared" ref="AA12:AA17" si="1">SUM(AB12:AC12)</f>
        <v>0</v>
      </c>
      <c r="AB12" s="186"/>
      <c r="AC12" s="186"/>
      <c r="AD12" s="187"/>
      <c r="AE12" s="187"/>
      <c r="AF12" s="187"/>
      <c r="AG12" s="73"/>
    </row>
    <row r="13" spans="1:39" s="10" customFormat="1" ht="13.2" x14ac:dyDescent="0.25">
      <c r="A13" s="70">
        <v>2</v>
      </c>
      <c r="B13" s="71" t="s">
        <v>140</v>
      </c>
      <c r="C13" s="70">
        <v>15</v>
      </c>
      <c r="D13" s="70">
        <f>E13+F13</f>
        <v>12</v>
      </c>
      <c r="E13" s="70">
        <v>3</v>
      </c>
      <c r="F13" s="59">
        <f t="shared" ref="F13:F25" si="2">G13+H13+I13+J13+K13</f>
        <v>9</v>
      </c>
      <c r="G13" s="59">
        <v>0</v>
      </c>
      <c r="H13" s="59">
        <v>0</v>
      </c>
      <c r="I13" s="59">
        <v>4</v>
      </c>
      <c r="J13" s="59">
        <v>4</v>
      </c>
      <c r="K13" s="59">
        <v>1</v>
      </c>
      <c r="L13" s="72">
        <v>0.1</v>
      </c>
      <c r="M13" s="60">
        <f t="shared" ref="M13:M24" si="3">F13*L13</f>
        <v>0.9</v>
      </c>
      <c r="N13" s="60">
        <f t="shared" ref="N13:N24" si="4">M13-H13</f>
        <v>0.9</v>
      </c>
      <c r="O13" s="72">
        <v>0.5</v>
      </c>
      <c r="P13" s="60">
        <f t="shared" ref="P13:P24" si="5">F13*O13</f>
        <v>4.5</v>
      </c>
      <c r="Q13" s="60">
        <f t="shared" ref="Q13:Q24" si="6">P13-I13</f>
        <v>0.5</v>
      </c>
      <c r="R13" s="72">
        <v>0.4</v>
      </c>
      <c r="S13" s="60">
        <f t="shared" ref="S13:S24" si="7">F13*R13</f>
        <v>3.6</v>
      </c>
      <c r="T13" s="60">
        <f t="shared" ref="T13:T24" si="8">S13-K13</f>
        <v>2.6</v>
      </c>
      <c r="U13" s="60"/>
      <c r="V13" s="60"/>
      <c r="W13" s="60"/>
      <c r="X13" s="186">
        <f t="shared" ref="X13:X25" si="9">SUM(Y13:Z13)</f>
        <v>1</v>
      </c>
      <c r="Y13" s="186">
        <v>1</v>
      </c>
      <c r="Z13" s="186"/>
      <c r="AA13" s="186">
        <f t="shared" si="1"/>
        <v>0</v>
      </c>
      <c r="AB13" s="186"/>
      <c r="AC13" s="186"/>
      <c r="AD13" s="188"/>
      <c r="AE13" s="188"/>
      <c r="AF13" s="188"/>
      <c r="AG13" s="70"/>
    </row>
    <row r="14" spans="1:39" s="10" customFormat="1" ht="13.2" x14ac:dyDescent="0.25">
      <c r="A14" s="70">
        <v>3</v>
      </c>
      <c r="B14" s="71" t="s">
        <v>724</v>
      </c>
      <c r="C14" s="70">
        <v>183</v>
      </c>
      <c r="D14" s="70">
        <f>E14+F14</f>
        <v>155</v>
      </c>
      <c r="E14" s="70">
        <v>15</v>
      </c>
      <c r="F14" s="59">
        <f t="shared" si="2"/>
        <v>140</v>
      </c>
      <c r="G14" s="59">
        <v>0</v>
      </c>
      <c r="H14" s="59">
        <v>0</v>
      </c>
      <c r="I14" s="59">
        <v>26</v>
      </c>
      <c r="J14" s="59">
        <v>114</v>
      </c>
      <c r="K14" s="59">
        <v>0</v>
      </c>
      <c r="L14" s="72">
        <v>0.1</v>
      </c>
      <c r="M14" s="60">
        <f t="shared" si="3"/>
        <v>14</v>
      </c>
      <c r="N14" s="60">
        <f t="shared" si="4"/>
        <v>14</v>
      </c>
      <c r="O14" s="72">
        <v>0.5</v>
      </c>
      <c r="P14" s="60">
        <f t="shared" si="5"/>
        <v>70</v>
      </c>
      <c r="Q14" s="60">
        <f t="shared" si="6"/>
        <v>44</v>
      </c>
      <c r="R14" s="72">
        <v>0.4</v>
      </c>
      <c r="S14" s="60">
        <f t="shared" si="7"/>
        <v>56</v>
      </c>
      <c r="T14" s="60">
        <f t="shared" si="8"/>
        <v>56</v>
      </c>
      <c r="U14" s="60"/>
      <c r="V14" s="60"/>
      <c r="W14" s="60"/>
      <c r="X14" s="186">
        <f t="shared" si="9"/>
        <v>5</v>
      </c>
      <c r="Y14" s="186">
        <v>5</v>
      </c>
      <c r="Z14" s="186"/>
      <c r="AA14" s="186">
        <f t="shared" si="1"/>
        <v>30</v>
      </c>
      <c r="AB14" s="186">
        <v>1</v>
      </c>
      <c r="AC14" s="186">
        <v>29</v>
      </c>
      <c r="AD14" s="188"/>
      <c r="AE14" s="188"/>
      <c r="AF14" s="188"/>
      <c r="AG14" s="70"/>
    </row>
    <row r="15" spans="1:39" s="10" customFormat="1" ht="13.2" x14ac:dyDescent="0.25">
      <c r="A15" s="70">
        <v>4</v>
      </c>
      <c r="B15" s="61" t="s">
        <v>725</v>
      </c>
      <c r="C15" s="6">
        <v>17</v>
      </c>
      <c r="D15" s="6">
        <f>E15+F15</f>
        <v>10</v>
      </c>
      <c r="E15" s="6">
        <v>3</v>
      </c>
      <c r="F15" s="7">
        <f t="shared" si="2"/>
        <v>7</v>
      </c>
      <c r="G15" s="6">
        <v>0</v>
      </c>
      <c r="H15" s="6">
        <v>1</v>
      </c>
      <c r="I15" s="6">
        <v>6</v>
      </c>
      <c r="J15" s="6">
        <v>0</v>
      </c>
      <c r="K15" s="6">
        <v>0</v>
      </c>
      <c r="L15" s="74">
        <v>0.1</v>
      </c>
      <c r="M15" s="75">
        <f t="shared" si="3"/>
        <v>0.70000000000000007</v>
      </c>
      <c r="N15" s="75">
        <f t="shared" si="4"/>
        <v>-0.29999999999999993</v>
      </c>
      <c r="O15" s="74">
        <v>0.5</v>
      </c>
      <c r="P15" s="75">
        <f t="shared" si="5"/>
        <v>3.5</v>
      </c>
      <c r="Q15" s="75">
        <f t="shared" si="6"/>
        <v>-2.5</v>
      </c>
      <c r="R15" s="72">
        <v>0.4</v>
      </c>
      <c r="S15" s="75">
        <f t="shared" si="7"/>
        <v>2.8000000000000003</v>
      </c>
      <c r="T15" s="75">
        <f t="shared" si="8"/>
        <v>2.8000000000000003</v>
      </c>
      <c r="U15" s="76"/>
      <c r="V15" s="77"/>
      <c r="W15" s="77"/>
      <c r="X15" s="186">
        <f t="shared" si="9"/>
        <v>0</v>
      </c>
      <c r="Y15" s="188"/>
      <c r="Z15" s="188"/>
      <c r="AA15" s="186">
        <f t="shared" si="1"/>
        <v>0</v>
      </c>
      <c r="AB15" s="188"/>
      <c r="AC15" s="188"/>
      <c r="AD15" s="188"/>
      <c r="AE15" s="188"/>
      <c r="AF15" s="188"/>
      <c r="AG15" s="70"/>
    </row>
    <row r="16" spans="1:39" s="10" customFormat="1" ht="13.2" x14ac:dyDescent="0.25">
      <c r="A16" s="70">
        <v>5</v>
      </c>
      <c r="B16" s="61" t="s">
        <v>726</v>
      </c>
      <c r="C16" s="6">
        <v>19</v>
      </c>
      <c r="D16" s="6">
        <f t="shared" ref="D16:D24" si="10">E16+F16</f>
        <v>9</v>
      </c>
      <c r="E16" s="6">
        <v>5</v>
      </c>
      <c r="F16" s="7">
        <f t="shared" si="2"/>
        <v>4</v>
      </c>
      <c r="G16" s="6">
        <v>0</v>
      </c>
      <c r="H16" s="6">
        <v>0</v>
      </c>
      <c r="I16" s="6">
        <v>3</v>
      </c>
      <c r="J16" s="6">
        <v>1</v>
      </c>
      <c r="K16" s="6">
        <v>0</v>
      </c>
      <c r="L16" s="74">
        <v>0.1</v>
      </c>
      <c r="M16" s="75">
        <f t="shared" si="3"/>
        <v>0.4</v>
      </c>
      <c r="N16" s="75">
        <f t="shared" si="4"/>
        <v>0.4</v>
      </c>
      <c r="O16" s="74">
        <v>0.5</v>
      </c>
      <c r="P16" s="75">
        <f t="shared" si="5"/>
        <v>2</v>
      </c>
      <c r="Q16" s="75">
        <f t="shared" si="6"/>
        <v>-1</v>
      </c>
      <c r="R16" s="72">
        <v>0.4</v>
      </c>
      <c r="S16" s="75">
        <f t="shared" si="7"/>
        <v>1.6</v>
      </c>
      <c r="T16" s="75">
        <f t="shared" si="8"/>
        <v>1.6</v>
      </c>
      <c r="U16" s="78"/>
      <c r="V16" s="77"/>
      <c r="W16" s="77"/>
      <c r="X16" s="186">
        <f t="shared" si="9"/>
        <v>1</v>
      </c>
      <c r="Y16" s="188">
        <v>1</v>
      </c>
      <c r="Z16" s="188"/>
      <c r="AA16" s="186">
        <f t="shared" si="1"/>
        <v>0</v>
      </c>
      <c r="AB16" s="188"/>
      <c r="AC16" s="188"/>
      <c r="AD16" s="188"/>
      <c r="AE16" s="188"/>
      <c r="AF16" s="188"/>
      <c r="AG16" s="70"/>
      <c r="AM16" s="10" t="s">
        <v>956</v>
      </c>
    </row>
    <row r="17" spans="1:33" s="10" customFormat="1" ht="13.2" x14ac:dyDescent="0.25">
      <c r="A17" s="70">
        <v>6</v>
      </c>
      <c r="B17" s="61" t="s">
        <v>727</v>
      </c>
      <c r="C17" s="6">
        <v>1</v>
      </c>
      <c r="D17" s="6">
        <f t="shared" si="10"/>
        <v>1</v>
      </c>
      <c r="E17" s="6">
        <v>0</v>
      </c>
      <c r="F17" s="7">
        <f t="shared" si="2"/>
        <v>1</v>
      </c>
      <c r="G17" s="6">
        <v>0</v>
      </c>
      <c r="H17" s="6">
        <v>0</v>
      </c>
      <c r="I17" s="6">
        <v>1</v>
      </c>
      <c r="J17" s="6">
        <v>0</v>
      </c>
      <c r="K17" s="6">
        <v>0</v>
      </c>
      <c r="L17" s="74">
        <v>0.1</v>
      </c>
      <c r="M17" s="75">
        <f t="shared" si="3"/>
        <v>0.1</v>
      </c>
      <c r="N17" s="75">
        <f t="shared" si="4"/>
        <v>0.1</v>
      </c>
      <c r="O17" s="74">
        <v>0.5</v>
      </c>
      <c r="P17" s="75">
        <f t="shared" si="5"/>
        <v>0.5</v>
      </c>
      <c r="Q17" s="75">
        <f t="shared" si="6"/>
        <v>-0.5</v>
      </c>
      <c r="R17" s="72">
        <v>0.4</v>
      </c>
      <c r="S17" s="75">
        <f t="shared" si="7"/>
        <v>0.4</v>
      </c>
      <c r="T17" s="75">
        <f t="shared" si="8"/>
        <v>0.4</v>
      </c>
      <c r="U17" s="78"/>
      <c r="V17" s="77"/>
      <c r="W17" s="77"/>
      <c r="X17" s="186">
        <f t="shared" si="9"/>
        <v>0</v>
      </c>
      <c r="Y17" s="188"/>
      <c r="Z17" s="188"/>
      <c r="AA17" s="186">
        <f t="shared" si="1"/>
        <v>0</v>
      </c>
      <c r="AB17" s="188"/>
      <c r="AC17" s="188"/>
      <c r="AD17" s="188"/>
      <c r="AE17" s="188"/>
      <c r="AF17" s="188"/>
      <c r="AG17" s="70"/>
    </row>
    <row r="18" spans="1:33" s="10" customFormat="1" ht="13.2" x14ac:dyDescent="0.25">
      <c r="A18" s="70">
        <v>7</v>
      </c>
      <c r="B18" s="61" t="s">
        <v>728</v>
      </c>
      <c r="C18" s="6">
        <v>9</v>
      </c>
      <c r="D18" s="6">
        <f t="shared" si="10"/>
        <v>3</v>
      </c>
      <c r="E18" s="6">
        <v>2</v>
      </c>
      <c r="F18" s="7">
        <f t="shared" si="2"/>
        <v>1</v>
      </c>
      <c r="G18" s="6">
        <v>0</v>
      </c>
      <c r="H18" s="6">
        <v>0</v>
      </c>
      <c r="I18" s="6">
        <v>1</v>
      </c>
      <c r="J18" s="6">
        <v>0</v>
      </c>
      <c r="K18" s="6">
        <v>0</v>
      </c>
      <c r="L18" s="80">
        <v>0.1</v>
      </c>
      <c r="M18" s="7">
        <f t="shared" si="3"/>
        <v>0.1</v>
      </c>
      <c r="N18" s="7">
        <f t="shared" si="4"/>
        <v>0.1</v>
      </c>
      <c r="O18" s="80">
        <v>0.5</v>
      </c>
      <c r="P18" s="7">
        <f t="shared" si="5"/>
        <v>0.5</v>
      </c>
      <c r="Q18" s="7">
        <f t="shared" si="6"/>
        <v>-0.5</v>
      </c>
      <c r="R18" s="72">
        <v>0.4</v>
      </c>
      <c r="S18" s="7">
        <f t="shared" si="7"/>
        <v>0.4</v>
      </c>
      <c r="T18" s="7">
        <f t="shared" si="8"/>
        <v>0.4</v>
      </c>
      <c r="U18" s="81"/>
      <c r="V18" s="70"/>
      <c r="W18" s="70"/>
      <c r="X18" s="186">
        <f t="shared" si="9"/>
        <v>0</v>
      </c>
      <c r="Y18" s="188"/>
      <c r="Z18" s="188"/>
      <c r="AA18" s="188">
        <f>AB18+AC18</f>
        <v>0</v>
      </c>
      <c r="AB18" s="188"/>
      <c r="AC18" s="188"/>
      <c r="AD18" s="188"/>
      <c r="AE18" s="188"/>
      <c r="AF18" s="188"/>
      <c r="AG18" s="70"/>
    </row>
    <row r="19" spans="1:33" s="10" customFormat="1" ht="13.2" x14ac:dyDescent="0.25">
      <c r="A19" s="70">
        <v>8</v>
      </c>
      <c r="B19" s="61" t="s">
        <v>729</v>
      </c>
      <c r="C19" s="6">
        <v>2</v>
      </c>
      <c r="D19" s="6">
        <f t="shared" si="10"/>
        <v>0</v>
      </c>
      <c r="E19" s="6">
        <v>0</v>
      </c>
      <c r="F19" s="7">
        <f t="shared" si="2"/>
        <v>0</v>
      </c>
      <c r="G19" s="6">
        <v>0</v>
      </c>
      <c r="H19" s="6">
        <v>0</v>
      </c>
      <c r="I19" s="6">
        <v>0</v>
      </c>
      <c r="J19" s="6">
        <v>0</v>
      </c>
      <c r="K19" s="6">
        <v>0</v>
      </c>
      <c r="L19" s="80">
        <v>0.1</v>
      </c>
      <c r="M19" s="7">
        <f t="shared" si="3"/>
        <v>0</v>
      </c>
      <c r="N19" s="7">
        <f t="shared" si="4"/>
        <v>0</v>
      </c>
      <c r="O19" s="80">
        <v>0.5</v>
      </c>
      <c r="P19" s="7">
        <f t="shared" si="5"/>
        <v>0</v>
      </c>
      <c r="Q19" s="7">
        <f t="shared" si="6"/>
        <v>0</v>
      </c>
      <c r="R19" s="72">
        <v>0.4</v>
      </c>
      <c r="S19" s="7">
        <f t="shared" si="7"/>
        <v>0</v>
      </c>
      <c r="T19" s="7">
        <f t="shared" si="8"/>
        <v>0</v>
      </c>
      <c r="U19" s="81"/>
      <c r="V19" s="70"/>
      <c r="W19" s="70"/>
      <c r="X19" s="186">
        <f t="shared" si="9"/>
        <v>0</v>
      </c>
      <c r="Y19" s="188"/>
      <c r="Z19" s="188"/>
      <c r="AA19" s="188">
        <f>AB19+AC19</f>
        <v>0</v>
      </c>
      <c r="AB19" s="188"/>
      <c r="AC19" s="188"/>
      <c r="AD19" s="188"/>
      <c r="AE19" s="188"/>
      <c r="AF19" s="188"/>
      <c r="AG19" s="70"/>
    </row>
    <row r="20" spans="1:33" s="10" customFormat="1" ht="13.2" x14ac:dyDescent="0.25">
      <c r="A20" s="70">
        <v>9</v>
      </c>
      <c r="B20" s="61" t="s">
        <v>730</v>
      </c>
      <c r="C20" s="6">
        <v>1</v>
      </c>
      <c r="D20" s="6">
        <f t="shared" si="10"/>
        <v>1</v>
      </c>
      <c r="E20" s="6">
        <v>0</v>
      </c>
      <c r="F20" s="7">
        <f t="shared" si="2"/>
        <v>1</v>
      </c>
      <c r="G20" s="6">
        <v>0</v>
      </c>
      <c r="H20" s="6">
        <v>0</v>
      </c>
      <c r="I20" s="6">
        <v>1</v>
      </c>
      <c r="J20" s="6">
        <v>0</v>
      </c>
      <c r="K20" s="6">
        <v>0</v>
      </c>
      <c r="L20" s="80">
        <v>0.1</v>
      </c>
      <c r="M20" s="7">
        <f t="shared" si="3"/>
        <v>0.1</v>
      </c>
      <c r="N20" s="7">
        <f t="shared" si="4"/>
        <v>0.1</v>
      </c>
      <c r="O20" s="80">
        <v>0.5</v>
      </c>
      <c r="P20" s="7">
        <f t="shared" si="5"/>
        <v>0.5</v>
      </c>
      <c r="Q20" s="7">
        <f t="shared" si="6"/>
        <v>-0.5</v>
      </c>
      <c r="R20" s="72">
        <v>0.4</v>
      </c>
      <c r="S20" s="7">
        <f t="shared" si="7"/>
        <v>0.4</v>
      </c>
      <c r="T20" s="7">
        <f t="shared" si="8"/>
        <v>0.4</v>
      </c>
      <c r="U20" s="81"/>
      <c r="V20" s="70"/>
      <c r="W20" s="70"/>
      <c r="X20" s="186">
        <f t="shared" si="9"/>
        <v>0</v>
      </c>
      <c r="Y20" s="188"/>
      <c r="Z20" s="188"/>
      <c r="AA20" s="188">
        <f t="shared" ref="AA20:AA22" si="11">AB20+AC20</f>
        <v>0</v>
      </c>
      <c r="AB20" s="188"/>
      <c r="AC20" s="188"/>
      <c r="AD20" s="188"/>
      <c r="AE20" s="188"/>
      <c r="AF20" s="188"/>
      <c r="AG20" s="70"/>
    </row>
    <row r="21" spans="1:33" s="10" customFormat="1" ht="13.2" x14ac:dyDescent="0.25">
      <c r="A21" s="70">
        <v>10</v>
      </c>
      <c r="B21" s="61" t="s">
        <v>731</v>
      </c>
      <c r="C21" s="6">
        <v>1</v>
      </c>
      <c r="D21" s="6">
        <f t="shared" si="10"/>
        <v>0</v>
      </c>
      <c r="E21" s="6">
        <v>0</v>
      </c>
      <c r="F21" s="7">
        <f t="shared" si="2"/>
        <v>0</v>
      </c>
      <c r="G21" s="6">
        <v>0</v>
      </c>
      <c r="H21" s="6">
        <v>0</v>
      </c>
      <c r="I21" s="6">
        <v>0</v>
      </c>
      <c r="J21" s="6">
        <v>0</v>
      </c>
      <c r="K21" s="6">
        <v>0</v>
      </c>
      <c r="L21" s="80">
        <v>0.1</v>
      </c>
      <c r="M21" s="7">
        <f t="shared" si="3"/>
        <v>0</v>
      </c>
      <c r="N21" s="7">
        <f t="shared" si="4"/>
        <v>0</v>
      </c>
      <c r="O21" s="80">
        <v>0.5</v>
      </c>
      <c r="P21" s="7">
        <f t="shared" si="5"/>
        <v>0</v>
      </c>
      <c r="Q21" s="7">
        <f t="shared" si="6"/>
        <v>0</v>
      </c>
      <c r="R21" s="72">
        <v>0.4</v>
      </c>
      <c r="S21" s="7">
        <f t="shared" si="7"/>
        <v>0</v>
      </c>
      <c r="T21" s="7">
        <f t="shared" si="8"/>
        <v>0</v>
      </c>
      <c r="U21" s="81"/>
      <c r="V21" s="70"/>
      <c r="W21" s="70"/>
      <c r="X21" s="186">
        <f t="shared" si="9"/>
        <v>0</v>
      </c>
      <c r="Y21" s="188"/>
      <c r="Z21" s="188"/>
      <c r="AA21" s="188">
        <f t="shared" si="11"/>
        <v>0</v>
      </c>
      <c r="AB21" s="188"/>
      <c r="AC21" s="188"/>
      <c r="AD21" s="188"/>
      <c r="AE21" s="188"/>
      <c r="AF21" s="188"/>
      <c r="AG21" s="70"/>
    </row>
    <row r="22" spans="1:33" s="10" customFormat="1" ht="13.2" x14ac:dyDescent="0.25">
      <c r="A22" s="70">
        <v>11</v>
      </c>
      <c r="B22" s="61" t="s">
        <v>732</v>
      </c>
      <c r="C22" s="6">
        <v>1</v>
      </c>
      <c r="D22" s="6">
        <f t="shared" si="10"/>
        <v>0</v>
      </c>
      <c r="E22" s="6">
        <v>0</v>
      </c>
      <c r="F22" s="7">
        <f t="shared" si="2"/>
        <v>0</v>
      </c>
      <c r="G22" s="6">
        <v>0</v>
      </c>
      <c r="H22" s="6">
        <v>0</v>
      </c>
      <c r="I22" s="6">
        <v>0</v>
      </c>
      <c r="J22" s="6">
        <v>0</v>
      </c>
      <c r="K22" s="6">
        <v>0</v>
      </c>
      <c r="L22" s="80">
        <v>0.1</v>
      </c>
      <c r="M22" s="7">
        <f t="shared" si="3"/>
        <v>0</v>
      </c>
      <c r="N22" s="7">
        <f t="shared" si="4"/>
        <v>0</v>
      </c>
      <c r="O22" s="80">
        <v>0.5</v>
      </c>
      <c r="P22" s="7">
        <f t="shared" si="5"/>
        <v>0</v>
      </c>
      <c r="Q22" s="7">
        <f t="shared" si="6"/>
        <v>0</v>
      </c>
      <c r="R22" s="72">
        <v>0.4</v>
      </c>
      <c r="S22" s="7">
        <f t="shared" si="7"/>
        <v>0</v>
      </c>
      <c r="T22" s="7">
        <f t="shared" si="8"/>
        <v>0</v>
      </c>
      <c r="U22" s="81"/>
      <c r="V22" s="70"/>
      <c r="W22" s="70"/>
      <c r="X22" s="186">
        <f t="shared" si="9"/>
        <v>0</v>
      </c>
      <c r="Y22" s="188"/>
      <c r="Z22" s="188"/>
      <c r="AA22" s="188">
        <f t="shared" si="11"/>
        <v>0</v>
      </c>
      <c r="AB22" s="188"/>
      <c r="AC22" s="188"/>
      <c r="AD22" s="188"/>
      <c r="AE22" s="188"/>
      <c r="AF22" s="188"/>
      <c r="AG22" s="70"/>
    </row>
    <row r="23" spans="1:33" s="10" customFormat="1" ht="13.2" x14ac:dyDescent="0.25">
      <c r="A23" s="70">
        <v>12</v>
      </c>
      <c r="B23" s="61" t="s">
        <v>733</v>
      </c>
      <c r="C23" s="6">
        <v>5</v>
      </c>
      <c r="D23" s="6">
        <f t="shared" si="10"/>
        <v>0</v>
      </c>
      <c r="E23" s="6">
        <v>0</v>
      </c>
      <c r="F23" s="7">
        <f t="shared" si="2"/>
        <v>0</v>
      </c>
      <c r="G23" s="6">
        <v>0</v>
      </c>
      <c r="H23" s="6">
        <v>0</v>
      </c>
      <c r="I23" s="6">
        <v>0</v>
      </c>
      <c r="J23" s="6">
        <v>0</v>
      </c>
      <c r="K23" s="6">
        <v>0</v>
      </c>
      <c r="L23" s="80">
        <v>0.1</v>
      </c>
      <c r="M23" s="7">
        <f t="shared" si="3"/>
        <v>0</v>
      </c>
      <c r="N23" s="7">
        <f t="shared" si="4"/>
        <v>0</v>
      </c>
      <c r="O23" s="80">
        <v>0.5</v>
      </c>
      <c r="P23" s="7">
        <f t="shared" si="5"/>
        <v>0</v>
      </c>
      <c r="Q23" s="7">
        <f t="shared" si="6"/>
        <v>0</v>
      </c>
      <c r="R23" s="72">
        <v>0.4</v>
      </c>
      <c r="S23" s="7">
        <f t="shared" si="7"/>
        <v>0</v>
      </c>
      <c r="T23" s="7">
        <f t="shared" si="8"/>
        <v>0</v>
      </c>
      <c r="U23" s="6"/>
      <c r="V23" s="70"/>
      <c r="W23" s="70"/>
      <c r="X23" s="186">
        <f t="shared" si="9"/>
        <v>0</v>
      </c>
      <c r="Y23" s="188"/>
      <c r="Z23" s="188"/>
      <c r="AA23" s="188">
        <f>AB23+AC23</f>
        <v>0</v>
      </c>
      <c r="AB23" s="188"/>
      <c r="AC23" s="188"/>
      <c r="AD23" s="188"/>
      <c r="AE23" s="188"/>
      <c r="AF23" s="188"/>
      <c r="AG23" s="70"/>
    </row>
    <row r="24" spans="1:33" s="10" customFormat="1" ht="13.2" x14ac:dyDescent="0.25">
      <c r="A24" s="70">
        <v>13</v>
      </c>
      <c r="B24" s="61" t="s">
        <v>734</v>
      </c>
      <c r="C24" s="6">
        <v>12</v>
      </c>
      <c r="D24" s="6">
        <f t="shared" si="10"/>
        <v>1</v>
      </c>
      <c r="E24" s="6">
        <v>0</v>
      </c>
      <c r="F24" s="7">
        <f t="shared" si="2"/>
        <v>1</v>
      </c>
      <c r="G24" s="6">
        <v>0</v>
      </c>
      <c r="H24" s="6">
        <v>0</v>
      </c>
      <c r="I24" s="6">
        <v>0</v>
      </c>
      <c r="J24" s="6">
        <v>0</v>
      </c>
      <c r="K24" s="6">
        <v>1</v>
      </c>
      <c r="L24" s="80">
        <v>0.1</v>
      </c>
      <c r="M24" s="7">
        <f t="shared" si="3"/>
        <v>0.1</v>
      </c>
      <c r="N24" s="7">
        <f t="shared" si="4"/>
        <v>0.1</v>
      </c>
      <c r="O24" s="80">
        <v>0.5</v>
      </c>
      <c r="P24" s="7">
        <f t="shared" si="5"/>
        <v>0.5</v>
      </c>
      <c r="Q24" s="7">
        <f t="shared" si="6"/>
        <v>0.5</v>
      </c>
      <c r="R24" s="72">
        <v>0.4</v>
      </c>
      <c r="S24" s="7">
        <f t="shared" si="7"/>
        <v>0.4</v>
      </c>
      <c r="T24" s="7">
        <f t="shared" si="8"/>
        <v>-0.6</v>
      </c>
      <c r="U24" s="6"/>
      <c r="V24" s="70"/>
      <c r="W24" s="70"/>
      <c r="X24" s="186">
        <f t="shared" si="9"/>
        <v>0</v>
      </c>
      <c r="Y24" s="188"/>
      <c r="Z24" s="188"/>
      <c r="AA24" s="188">
        <f>AB24+AC24</f>
        <v>0</v>
      </c>
      <c r="AB24" s="188"/>
      <c r="AC24" s="188"/>
      <c r="AD24" s="188"/>
      <c r="AE24" s="188"/>
      <c r="AF24" s="188"/>
      <c r="AG24" s="70"/>
    </row>
    <row r="25" spans="1:33" s="121" customFormat="1" ht="92.4" x14ac:dyDescent="0.3">
      <c r="A25" s="70">
        <v>14</v>
      </c>
      <c r="B25" s="61" t="s">
        <v>41</v>
      </c>
      <c r="C25" s="6">
        <v>2</v>
      </c>
      <c r="D25" s="6">
        <f>E25+F25</f>
        <v>2</v>
      </c>
      <c r="E25" s="6">
        <v>0</v>
      </c>
      <c r="F25" s="7">
        <f t="shared" si="2"/>
        <v>2</v>
      </c>
      <c r="G25" s="6">
        <v>0</v>
      </c>
      <c r="H25" s="6">
        <v>0</v>
      </c>
      <c r="I25" s="6">
        <v>0</v>
      </c>
      <c r="J25" s="6">
        <v>2</v>
      </c>
      <c r="K25" s="6">
        <v>0</v>
      </c>
      <c r="L25" s="74">
        <v>0.1</v>
      </c>
      <c r="M25" s="75">
        <f>F25*L25</f>
        <v>0.2</v>
      </c>
      <c r="N25" s="75">
        <f>M25-H25</f>
        <v>0.2</v>
      </c>
      <c r="O25" s="74">
        <v>0.5</v>
      </c>
      <c r="P25" s="75">
        <f>F25*O25</f>
        <v>1</v>
      </c>
      <c r="Q25" s="75">
        <f>P25-I25</f>
        <v>1</v>
      </c>
      <c r="R25" s="72">
        <v>0.4</v>
      </c>
      <c r="S25" s="75">
        <f>F25*R25</f>
        <v>0.8</v>
      </c>
      <c r="T25" s="75">
        <f>S25-K25</f>
        <v>0.8</v>
      </c>
      <c r="U25" s="78"/>
      <c r="V25" s="77"/>
      <c r="W25" s="77"/>
      <c r="X25" s="186">
        <f t="shared" si="9"/>
        <v>0</v>
      </c>
      <c r="Y25" s="188"/>
      <c r="Z25" s="188"/>
      <c r="AA25" s="188">
        <f>AB25+AC25</f>
        <v>0</v>
      </c>
      <c r="AB25" s="188"/>
      <c r="AC25" s="188"/>
      <c r="AD25" s="188">
        <f>AE25+AF25</f>
        <v>2</v>
      </c>
      <c r="AE25" s="188"/>
      <c r="AF25" s="188">
        <v>2</v>
      </c>
      <c r="AG25" s="70" t="s">
        <v>735</v>
      </c>
    </row>
    <row r="26" spans="1:33" s="297" customFormat="1" ht="13.2" x14ac:dyDescent="0.25">
      <c r="A26" s="176" t="s">
        <v>762</v>
      </c>
      <c r="B26" s="224" t="s">
        <v>338</v>
      </c>
      <c r="C26" s="176"/>
      <c r="D26" s="176"/>
      <c r="E26" s="176"/>
      <c r="F26" s="176"/>
      <c r="G26" s="176"/>
      <c r="H26" s="176"/>
      <c r="I26" s="176"/>
      <c r="J26" s="176"/>
      <c r="K26" s="176"/>
      <c r="L26" s="176"/>
      <c r="M26" s="176"/>
      <c r="N26" s="176"/>
      <c r="O26" s="176"/>
      <c r="P26" s="176"/>
      <c r="Q26" s="180"/>
      <c r="R26" s="176"/>
      <c r="S26" s="176"/>
      <c r="T26" s="180"/>
      <c r="U26" s="180"/>
      <c r="V26" s="180"/>
      <c r="W26" s="180"/>
      <c r="X26" s="207"/>
      <c r="Y26" s="207"/>
      <c r="Z26" s="207"/>
      <c r="AA26" s="207"/>
      <c r="AB26" s="207"/>
      <c r="AC26" s="207"/>
      <c r="AD26" s="207"/>
      <c r="AE26" s="207"/>
      <c r="AF26" s="207"/>
      <c r="AG26" s="176"/>
    </row>
    <row r="27" spans="1:33" s="21" customFormat="1" ht="13.2" x14ac:dyDescent="0.25">
      <c r="A27" s="8" t="s">
        <v>723</v>
      </c>
      <c r="B27" s="105" t="s">
        <v>707</v>
      </c>
      <c r="C27" s="8"/>
      <c r="D27" s="58"/>
      <c r="E27" s="58"/>
      <c r="F27" s="58"/>
      <c r="G27" s="58"/>
      <c r="H27" s="58"/>
      <c r="I27" s="58"/>
      <c r="J27" s="58"/>
      <c r="K27" s="58"/>
      <c r="L27" s="58"/>
      <c r="M27" s="58"/>
      <c r="N27" s="58"/>
      <c r="O27" s="58"/>
      <c r="P27" s="58"/>
      <c r="Q27" s="68"/>
      <c r="R27" s="58"/>
      <c r="S27" s="58"/>
      <c r="T27" s="68"/>
      <c r="U27" s="68"/>
      <c r="V27" s="68"/>
      <c r="W27" s="68"/>
      <c r="X27" s="184"/>
      <c r="Y27" s="184"/>
      <c r="Z27" s="184"/>
      <c r="AA27" s="184"/>
      <c r="AB27" s="184"/>
      <c r="AC27" s="184"/>
      <c r="AD27" s="185"/>
      <c r="AE27" s="185"/>
      <c r="AF27" s="185"/>
      <c r="AG27" s="69"/>
    </row>
    <row r="28" spans="1:33" s="10" customFormat="1" ht="13.2" x14ac:dyDescent="0.25">
      <c r="A28" s="70">
        <v>1</v>
      </c>
      <c r="B28" s="71" t="s">
        <v>367</v>
      </c>
      <c r="C28" s="93">
        <v>57</v>
      </c>
      <c r="D28" s="93">
        <v>34</v>
      </c>
      <c r="E28" s="93">
        <v>14</v>
      </c>
      <c r="F28" s="94">
        <f>G28+H28+I28+J28+K28</f>
        <v>14</v>
      </c>
      <c r="G28" s="94">
        <v>0</v>
      </c>
      <c r="H28" s="94">
        <v>0</v>
      </c>
      <c r="I28" s="95">
        <v>14</v>
      </c>
      <c r="J28" s="95"/>
      <c r="K28" s="95"/>
      <c r="L28" s="96">
        <v>0.40699999999999997</v>
      </c>
      <c r="M28" s="97">
        <f>L28*F28</f>
        <v>5.6979999999999995</v>
      </c>
      <c r="N28" s="97">
        <f>M28-H28</f>
        <v>5.6979999999999995</v>
      </c>
      <c r="O28" s="96">
        <v>0.59</v>
      </c>
      <c r="P28" s="97">
        <f>O28*F28</f>
        <v>8.26</v>
      </c>
      <c r="Q28" s="97">
        <f>P28-I28</f>
        <v>-5.74</v>
      </c>
      <c r="R28" s="96"/>
      <c r="S28" s="95"/>
      <c r="T28" s="95"/>
      <c r="U28" s="95"/>
      <c r="V28" s="95"/>
      <c r="W28" s="95"/>
      <c r="X28" s="189">
        <f>Y28+Z28</f>
        <v>4</v>
      </c>
      <c r="Y28" s="189">
        <v>3</v>
      </c>
      <c r="Z28" s="189">
        <v>1</v>
      </c>
      <c r="AA28" s="189"/>
      <c r="AB28" s="189"/>
      <c r="AC28" s="189"/>
      <c r="AD28" s="187"/>
      <c r="AE28" s="187"/>
      <c r="AF28" s="187"/>
      <c r="AG28" s="73"/>
    </row>
    <row r="29" spans="1:33" s="10" customFormat="1" ht="13.2" x14ac:dyDescent="0.25">
      <c r="A29" s="70">
        <v>2</v>
      </c>
      <c r="B29" s="71" t="s">
        <v>752</v>
      </c>
      <c r="C29" s="93">
        <v>2</v>
      </c>
      <c r="D29" s="93">
        <v>2</v>
      </c>
      <c r="E29" s="93">
        <v>0</v>
      </c>
      <c r="F29" s="94"/>
      <c r="G29" s="94">
        <v>0</v>
      </c>
      <c r="H29" s="94">
        <v>0</v>
      </c>
      <c r="I29" s="95">
        <v>2</v>
      </c>
      <c r="J29" s="95"/>
      <c r="K29" s="95"/>
      <c r="L29" s="95"/>
      <c r="M29" s="95"/>
      <c r="N29" s="95"/>
      <c r="O29" s="96"/>
      <c r="P29" s="95">
        <v>2</v>
      </c>
      <c r="Q29" s="95">
        <v>0</v>
      </c>
      <c r="R29" s="95"/>
      <c r="S29" s="95"/>
      <c r="T29" s="95"/>
      <c r="U29" s="95"/>
      <c r="V29" s="95"/>
      <c r="W29" s="95"/>
      <c r="X29" s="189"/>
      <c r="Y29" s="189"/>
      <c r="Z29" s="189"/>
      <c r="AA29" s="189">
        <f t="shared" ref="AA29:AA35" si="12">AB29+AC29</f>
        <v>0</v>
      </c>
      <c r="AB29" s="189"/>
      <c r="AC29" s="189"/>
      <c r="AD29" s="187"/>
      <c r="AE29" s="187"/>
      <c r="AF29" s="187"/>
      <c r="AG29" s="73"/>
    </row>
    <row r="30" spans="1:33" s="10" customFormat="1" ht="13.2" x14ac:dyDescent="0.25">
      <c r="A30" s="70">
        <v>3</v>
      </c>
      <c r="B30" s="71" t="s">
        <v>140</v>
      </c>
      <c r="C30" s="93">
        <v>14</v>
      </c>
      <c r="D30" s="93">
        <v>9</v>
      </c>
      <c r="E30" s="93">
        <v>1</v>
      </c>
      <c r="F30" s="94">
        <f>G30+H30+I30+J30+K30</f>
        <v>8</v>
      </c>
      <c r="G30" s="94">
        <v>0</v>
      </c>
      <c r="H30" s="94">
        <v>0</v>
      </c>
      <c r="I30" s="94">
        <v>5</v>
      </c>
      <c r="J30" s="94">
        <v>3</v>
      </c>
      <c r="K30" s="94"/>
      <c r="L30" s="96">
        <v>0.16600000000000001</v>
      </c>
      <c r="M30" s="98">
        <f>F30*L30</f>
        <v>1.3280000000000001</v>
      </c>
      <c r="N30" s="98">
        <f>M30-H30</f>
        <v>1.3280000000000001</v>
      </c>
      <c r="O30" s="96">
        <v>0.5</v>
      </c>
      <c r="P30" s="94">
        <f>O30*F30</f>
        <v>4</v>
      </c>
      <c r="Q30" s="95">
        <f>P30-I30</f>
        <v>-1</v>
      </c>
      <c r="R30" s="96">
        <v>0.33</v>
      </c>
      <c r="S30" s="98">
        <f>R30*F30</f>
        <v>2.64</v>
      </c>
      <c r="T30" s="97">
        <f>S30-J30</f>
        <v>-0.35999999999999988</v>
      </c>
      <c r="U30" s="95"/>
      <c r="V30" s="95"/>
      <c r="W30" s="95"/>
      <c r="X30" s="189"/>
      <c r="Y30" s="189"/>
      <c r="Z30" s="189"/>
      <c r="AA30" s="189">
        <f t="shared" si="12"/>
        <v>1</v>
      </c>
      <c r="AB30" s="189"/>
      <c r="AC30" s="189">
        <v>1</v>
      </c>
      <c r="AD30" s="187"/>
      <c r="AE30" s="187"/>
      <c r="AF30" s="187"/>
      <c r="AG30" s="73"/>
    </row>
    <row r="31" spans="1:33" s="10" customFormat="1" ht="13.2" x14ac:dyDescent="0.25">
      <c r="A31" s="70">
        <v>4</v>
      </c>
      <c r="B31" s="71" t="s">
        <v>151</v>
      </c>
      <c r="C31" s="93">
        <v>123</v>
      </c>
      <c r="D31" s="93">
        <f>E31+F31</f>
        <v>122</v>
      </c>
      <c r="E31" s="93">
        <v>12</v>
      </c>
      <c r="F31" s="94">
        <f>G31+H31+I31+J31+K31</f>
        <v>110</v>
      </c>
      <c r="G31" s="94">
        <v>0</v>
      </c>
      <c r="H31" s="94">
        <v>0</v>
      </c>
      <c r="I31" s="94">
        <v>15</v>
      </c>
      <c r="J31" s="94">
        <v>95</v>
      </c>
      <c r="K31" s="94"/>
      <c r="L31" s="99">
        <v>1.6899999999999998E-2</v>
      </c>
      <c r="M31" s="98">
        <f>L31*F31</f>
        <v>1.8589999999999998</v>
      </c>
      <c r="N31" s="98">
        <f>M31-H31</f>
        <v>1.8589999999999998</v>
      </c>
      <c r="O31" s="96">
        <v>0.45450000000000002</v>
      </c>
      <c r="P31" s="98">
        <f>O31*F31</f>
        <v>49.995000000000005</v>
      </c>
      <c r="Q31" s="97">
        <f>P31-I31</f>
        <v>34.995000000000005</v>
      </c>
      <c r="R31" s="96">
        <v>0.52700000000000002</v>
      </c>
      <c r="S31" s="98">
        <f>R31*F31</f>
        <v>57.970000000000006</v>
      </c>
      <c r="T31" s="97">
        <f>S31-J31</f>
        <v>-37.029999999999994</v>
      </c>
      <c r="U31" s="95"/>
      <c r="V31" s="95"/>
      <c r="W31" s="95"/>
      <c r="X31" s="189"/>
      <c r="Y31" s="189"/>
      <c r="Z31" s="189"/>
      <c r="AA31" s="189">
        <f t="shared" si="12"/>
        <v>18</v>
      </c>
      <c r="AB31" s="189"/>
      <c r="AC31" s="189">
        <v>18</v>
      </c>
      <c r="AD31" s="187"/>
      <c r="AE31" s="187"/>
      <c r="AF31" s="187"/>
      <c r="AG31" s="73"/>
    </row>
    <row r="32" spans="1:33" s="10" customFormat="1" ht="13.2" x14ac:dyDescent="0.25">
      <c r="A32" s="70">
        <v>5</v>
      </c>
      <c r="B32" s="100" t="s">
        <v>753</v>
      </c>
      <c r="C32" s="73">
        <v>23</v>
      </c>
      <c r="D32" s="73">
        <f>E32+F32</f>
        <v>18</v>
      </c>
      <c r="E32" s="73">
        <v>4</v>
      </c>
      <c r="F32" s="94">
        <f t="shared" ref="F32:F37" si="13">G32+H32+I32+J32+K32</f>
        <v>14</v>
      </c>
      <c r="G32" s="94">
        <v>0</v>
      </c>
      <c r="H32" s="94">
        <v>0</v>
      </c>
      <c r="I32" s="94">
        <v>0</v>
      </c>
      <c r="J32" s="94">
        <v>14</v>
      </c>
      <c r="K32" s="73"/>
      <c r="L32" s="99">
        <v>0.11</v>
      </c>
      <c r="M32" s="98">
        <f>L32*D32</f>
        <v>1.98</v>
      </c>
      <c r="N32" s="73"/>
      <c r="O32" s="96">
        <v>0.44400000000000001</v>
      </c>
      <c r="P32" s="98">
        <f>O32*F32</f>
        <v>6.2160000000000002</v>
      </c>
      <c r="Q32" s="97">
        <f>P32-I32</f>
        <v>6.2160000000000002</v>
      </c>
      <c r="R32" s="96">
        <v>0.45</v>
      </c>
      <c r="S32" s="101">
        <f>R32*F32</f>
        <v>6.3</v>
      </c>
      <c r="T32" s="97">
        <f>S32-J32</f>
        <v>-7.7</v>
      </c>
      <c r="U32" s="88"/>
      <c r="V32" s="88"/>
      <c r="W32" s="88"/>
      <c r="X32" s="187"/>
      <c r="Y32" s="187"/>
      <c r="Z32" s="187"/>
      <c r="AA32" s="189">
        <f t="shared" si="12"/>
        <v>2</v>
      </c>
      <c r="AB32" s="187">
        <v>1</v>
      </c>
      <c r="AC32" s="187">
        <v>1</v>
      </c>
      <c r="AD32" s="187"/>
      <c r="AE32" s="187"/>
      <c r="AF32" s="187"/>
      <c r="AG32" s="73"/>
    </row>
    <row r="33" spans="1:33" s="10" customFormat="1" ht="13.2" x14ac:dyDescent="0.25">
      <c r="A33" s="70">
        <v>6</v>
      </c>
      <c r="B33" s="100" t="s">
        <v>754</v>
      </c>
      <c r="C33" s="73">
        <v>3</v>
      </c>
      <c r="D33" s="73">
        <f t="shared" ref="D33:D36" si="14">E33+F33</f>
        <v>2</v>
      </c>
      <c r="E33" s="73">
        <v>2</v>
      </c>
      <c r="F33" s="94">
        <f t="shared" si="13"/>
        <v>0</v>
      </c>
      <c r="G33" s="94">
        <v>0</v>
      </c>
      <c r="H33" s="94">
        <v>0</v>
      </c>
      <c r="I33" s="94">
        <v>0</v>
      </c>
      <c r="J33" s="94">
        <v>0</v>
      </c>
      <c r="K33" s="73">
        <v>0</v>
      </c>
      <c r="L33" s="99"/>
      <c r="M33" s="94"/>
      <c r="N33" s="73"/>
      <c r="O33" s="73"/>
      <c r="P33" s="73"/>
      <c r="Q33" s="88"/>
      <c r="R33" s="96"/>
      <c r="S33" s="73"/>
      <c r="T33" s="88"/>
      <c r="U33" s="88"/>
      <c r="V33" s="88"/>
      <c r="W33" s="88"/>
      <c r="X33" s="187"/>
      <c r="Y33" s="187"/>
      <c r="Z33" s="187"/>
      <c r="AA33" s="189">
        <f t="shared" si="12"/>
        <v>0</v>
      </c>
      <c r="AB33" s="187"/>
      <c r="AC33" s="187"/>
      <c r="AD33" s="187"/>
      <c r="AE33" s="187"/>
      <c r="AF33" s="187"/>
      <c r="AG33" s="73"/>
    </row>
    <row r="34" spans="1:33" s="10" customFormat="1" ht="13.2" x14ac:dyDescent="0.25">
      <c r="A34" s="70">
        <v>7</v>
      </c>
      <c r="B34" s="100" t="s">
        <v>755</v>
      </c>
      <c r="C34" s="73">
        <v>3</v>
      </c>
      <c r="D34" s="73">
        <f t="shared" si="14"/>
        <v>3</v>
      </c>
      <c r="E34" s="73">
        <v>2</v>
      </c>
      <c r="F34" s="94">
        <f t="shared" si="13"/>
        <v>1</v>
      </c>
      <c r="G34" s="94">
        <v>0</v>
      </c>
      <c r="H34" s="94">
        <v>0</v>
      </c>
      <c r="I34" s="94">
        <v>0</v>
      </c>
      <c r="J34" s="94">
        <v>0</v>
      </c>
      <c r="K34" s="73">
        <v>1</v>
      </c>
      <c r="L34" s="99"/>
      <c r="M34" s="94"/>
      <c r="N34" s="73"/>
      <c r="O34" s="73"/>
      <c r="P34" s="73"/>
      <c r="Q34" s="88"/>
      <c r="R34" s="96"/>
      <c r="S34" s="73"/>
      <c r="T34" s="88"/>
      <c r="U34" s="88"/>
      <c r="V34" s="88"/>
      <c r="W34" s="88"/>
      <c r="X34" s="187"/>
      <c r="Y34" s="187"/>
      <c r="Z34" s="187"/>
      <c r="AA34" s="189">
        <f t="shared" si="12"/>
        <v>0</v>
      </c>
      <c r="AB34" s="187"/>
      <c r="AC34" s="187"/>
      <c r="AD34" s="187"/>
      <c r="AE34" s="187"/>
      <c r="AF34" s="187"/>
      <c r="AG34" s="73"/>
    </row>
    <row r="35" spans="1:33" s="10" customFormat="1" ht="13.2" x14ac:dyDescent="0.25">
      <c r="A35" s="70">
        <v>8</v>
      </c>
      <c r="B35" s="100" t="s">
        <v>756</v>
      </c>
      <c r="C35" s="73">
        <v>2</v>
      </c>
      <c r="D35" s="73">
        <f t="shared" si="14"/>
        <v>1</v>
      </c>
      <c r="E35" s="73">
        <v>0</v>
      </c>
      <c r="F35" s="94">
        <f t="shared" si="13"/>
        <v>1</v>
      </c>
      <c r="G35" s="94">
        <v>0</v>
      </c>
      <c r="H35" s="94">
        <v>0</v>
      </c>
      <c r="I35" s="94">
        <v>1</v>
      </c>
      <c r="J35" s="94">
        <v>0</v>
      </c>
      <c r="K35" s="94">
        <v>0</v>
      </c>
      <c r="L35" s="99"/>
      <c r="M35" s="94"/>
      <c r="N35" s="73"/>
      <c r="O35" s="73"/>
      <c r="P35" s="73"/>
      <c r="Q35" s="88"/>
      <c r="R35" s="96"/>
      <c r="S35" s="73"/>
      <c r="T35" s="88"/>
      <c r="U35" s="88"/>
      <c r="V35" s="88"/>
      <c r="W35" s="88"/>
      <c r="X35" s="187"/>
      <c r="Y35" s="187"/>
      <c r="Z35" s="187"/>
      <c r="AA35" s="189">
        <f t="shared" si="12"/>
        <v>0</v>
      </c>
      <c r="AB35" s="187"/>
      <c r="AC35" s="187"/>
      <c r="AD35" s="187"/>
      <c r="AE35" s="187"/>
      <c r="AF35" s="187"/>
      <c r="AG35" s="73"/>
    </row>
    <row r="36" spans="1:33" s="10" customFormat="1" ht="13.2" x14ac:dyDescent="0.25">
      <c r="A36" s="70">
        <v>9</v>
      </c>
      <c r="B36" s="100" t="s">
        <v>725</v>
      </c>
      <c r="C36" s="73">
        <v>14</v>
      </c>
      <c r="D36" s="73">
        <f t="shared" si="14"/>
        <v>13</v>
      </c>
      <c r="E36" s="73">
        <v>1</v>
      </c>
      <c r="F36" s="102">
        <f t="shared" si="13"/>
        <v>12</v>
      </c>
      <c r="G36" s="94">
        <v>0</v>
      </c>
      <c r="H36" s="94">
        <v>0</v>
      </c>
      <c r="I36" s="102">
        <v>9</v>
      </c>
      <c r="J36" s="102">
        <v>3</v>
      </c>
      <c r="K36" s="73"/>
      <c r="L36" s="99"/>
      <c r="M36" s="94"/>
      <c r="N36" s="73"/>
      <c r="O36" s="73"/>
      <c r="P36" s="73"/>
      <c r="Q36" s="88"/>
      <c r="R36" s="96"/>
      <c r="S36" s="73"/>
      <c r="T36" s="88"/>
      <c r="U36" s="88"/>
      <c r="V36" s="88"/>
      <c r="W36" s="88"/>
      <c r="X36" s="187"/>
      <c r="Y36" s="187"/>
      <c r="Z36" s="187"/>
      <c r="AA36" s="187"/>
      <c r="AB36" s="187"/>
      <c r="AC36" s="187"/>
      <c r="AD36" s="187"/>
      <c r="AE36" s="187"/>
      <c r="AF36" s="187"/>
      <c r="AG36" s="73"/>
    </row>
    <row r="37" spans="1:33" s="10" customFormat="1" ht="13.2" x14ac:dyDescent="0.25">
      <c r="A37" s="70">
        <v>10</v>
      </c>
      <c r="B37" s="100" t="s">
        <v>757</v>
      </c>
      <c r="C37" s="73">
        <v>13</v>
      </c>
      <c r="D37" s="73">
        <f>E37+I37+K37</f>
        <v>8</v>
      </c>
      <c r="E37" s="73">
        <v>1</v>
      </c>
      <c r="F37" s="94">
        <f t="shared" si="13"/>
        <v>7</v>
      </c>
      <c r="G37" s="94">
        <v>0</v>
      </c>
      <c r="H37" s="94">
        <v>0</v>
      </c>
      <c r="I37" s="94">
        <v>4</v>
      </c>
      <c r="J37" s="94">
        <v>0</v>
      </c>
      <c r="K37" s="73">
        <v>3</v>
      </c>
      <c r="L37" s="99">
        <v>0.15379999999999999</v>
      </c>
      <c r="M37" s="98">
        <f>L37*D37</f>
        <v>1.2303999999999999</v>
      </c>
      <c r="N37" s="101">
        <f>M37-H37</f>
        <v>1.2303999999999999</v>
      </c>
      <c r="O37" s="103">
        <v>0.7</v>
      </c>
      <c r="P37" s="101">
        <f>O37*D37</f>
        <v>5.6</v>
      </c>
      <c r="Q37" s="104">
        <f>P37-H37</f>
        <v>5.6</v>
      </c>
      <c r="R37" s="96">
        <v>0.15</v>
      </c>
      <c r="S37" s="101">
        <f>R37*F37</f>
        <v>1.05</v>
      </c>
      <c r="T37" s="104">
        <f>S37-J37</f>
        <v>1.05</v>
      </c>
      <c r="U37" s="88">
        <v>0</v>
      </c>
      <c r="V37" s="88"/>
      <c r="W37" s="88"/>
      <c r="X37" s="187"/>
      <c r="Y37" s="187"/>
      <c r="Z37" s="187"/>
      <c r="AA37" s="187"/>
      <c r="AB37" s="187"/>
      <c r="AC37" s="187"/>
      <c r="AD37" s="187">
        <f>AE37+AF37</f>
        <v>2</v>
      </c>
      <c r="AE37" s="187"/>
      <c r="AF37" s="187">
        <v>2</v>
      </c>
      <c r="AG37" s="73"/>
    </row>
    <row r="38" spans="1:33" s="297" customFormat="1" ht="13.2" x14ac:dyDescent="0.25">
      <c r="A38" s="176" t="s">
        <v>770</v>
      </c>
      <c r="B38" s="224" t="s">
        <v>736</v>
      </c>
      <c r="C38" s="176"/>
      <c r="D38" s="176"/>
      <c r="E38" s="176"/>
      <c r="F38" s="176"/>
      <c r="G38" s="176"/>
      <c r="H38" s="176"/>
      <c r="I38" s="176"/>
      <c r="J38" s="176"/>
      <c r="K38" s="176"/>
      <c r="L38" s="176"/>
      <c r="M38" s="176"/>
      <c r="N38" s="176"/>
      <c r="O38" s="176"/>
      <c r="P38" s="176"/>
      <c r="Q38" s="180"/>
      <c r="R38" s="176"/>
      <c r="S38" s="176"/>
      <c r="T38" s="180"/>
      <c r="U38" s="180"/>
      <c r="V38" s="180"/>
      <c r="W38" s="180"/>
      <c r="X38" s="207"/>
      <c r="Y38" s="207"/>
      <c r="Z38" s="207"/>
      <c r="AA38" s="207"/>
      <c r="AB38" s="207"/>
      <c r="AC38" s="207"/>
      <c r="AD38" s="207"/>
      <c r="AE38" s="207"/>
      <c r="AF38" s="207"/>
      <c r="AG38" s="176"/>
    </row>
    <row r="39" spans="1:33" s="21" customFormat="1" ht="13.2" x14ac:dyDescent="0.25">
      <c r="A39" s="8" t="s">
        <v>723</v>
      </c>
      <c r="B39" s="105" t="s">
        <v>707</v>
      </c>
      <c r="C39" s="8"/>
      <c r="D39" s="58"/>
      <c r="E39" s="58"/>
      <c r="F39" s="58"/>
      <c r="G39" s="58"/>
      <c r="H39" s="58"/>
      <c r="I39" s="58"/>
      <c r="J39" s="58"/>
      <c r="K39" s="58"/>
      <c r="L39" s="58"/>
      <c r="M39" s="58"/>
      <c r="N39" s="58"/>
      <c r="O39" s="58"/>
      <c r="P39" s="58"/>
      <c r="Q39" s="68"/>
      <c r="R39" s="58"/>
      <c r="S39" s="58"/>
      <c r="T39" s="68"/>
      <c r="U39" s="68"/>
      <c r="V39" s="68"/>
      <c r="W39" s="68"/>
      <c r="X39" s="184"/>
      <c r="Y39" s="184"/>
      <c r="Z39" s="184"/>
      <c r="AA39" s="184"/>
      <c r="AB39" s="184"/>
      <c r="AC39" s="184"/>
      <c r="AD39" s="185"/>
      <c r="AE39" s="185"/>
      <c r="AF39" s="185"/>
      <c r="AG39" s="69"/>
    </row>
    <row r="40" spans="1:33" s="121" customFormat="1" ht="13.2" x14ac:dyDescent="0.3">
      <c r="A40" s="70">
        <v>1</v>
      </c>
      <c r="B40" s="61" t="s">
        <v>746</v>
      </c>
      <c r="C40" s="6">
        <v>75</v>
      </c>
      <c r="D40" s="6">
        <f>E40+F40</f>
        <v>43</v>
      </c>
      <c r="E40" s="6">
        <v>20</v>
      </c>
      <c r="F40" s="7">
        <f>G40+H40+I40+J40+K40</f>
        <v>23</v>
      </c>
      <c r="G40" s="6">
        <v>0</v>
      </c>
      <c r="H40" s="6">
        <v>2</v>
      </c>
      <c r="I40" s="6">
        <v>21</v>
      </c>
      <c r="J40" s="6">
        <v>0</v>
      </c>
      <c r="K40" s="6">
        <v>0</v>
      </c>
      <c r="L40" s="74" t="s">
        <v>747</v>
      </c>
      <c r="M40" s="75">
        <f t="shared" ref="M40:M50" si="15">F40*L40</f>
        <v>13.799999999999999</v>
      </c>
      <c r="N40" s="75">
        <f>M40-H40</f>
        <v>11.799999999999999</v>
      </c>
      <c r="O40" s="74" t="s">
        <v>748</v>
      </c>
      <c r="P40" s="75">
        <f t="shared" ref="P40:P50" si="16">F40*O40</f>
        <v>9.2000000000000011</v>
      </c>
      <c r="Q40" s="75">
        <f>P40-I40</f>
        <v>-11.799999999999999</v>
      </c>
      <c r="R40" s="72">
        <v>0</v>
      </c>
      <c r="S40" s="75">
        <f t="shared" ref="S40:S50" si="17">F40*R40</f>
        <v>0</v>
      </c>
      <c r="T40" s="75">
        <f>S40-J40</f>
        <v>0</v>
      </c>
      <c r="U40" s="78">
        <v>0</v>
      </c>
      <c r="V40" s="77">
        <f t="shared" ref="V40:V50" si="18">F40*U40</f>
        <v>0</v>
      </c>
      <c r="W40" s="77">
        <f>V40-K40</f>
        <v>0</v>
      </c>
      <c r="X40" s="186">
        <f>Y40+Z40</f>
        <v>1</v>
      </c>
      <c r="Y40" s="188">
        <v>1</v>
      </c>
      <c r="Z40" s="188"/>
      <c r="AA40" s="188">
        <f>AB40+AC40</f>
        <v>0</v>
      </c>
      <c r="AB40" s="188"/>
      <c r="AC40" s="188"/>
      <c r="AD40" s="188"/>
      <c r="AE40" s="188"/>
      <c r="AF40" s="188"/>
      <c r="AG40" s="70"/>
    </row>
    <row r="41" spans="1:33" s="121" customFormat="1" ht="13.2" x14ac:dyDescent="0.3">
      <c r="A41" s="70">
        <v>2</v>
      </c>
      <c r="B41" s="61" t="s">
        <v>140</v>
      </c>
      <c r="C41" s="6">
        <v>24</v>
      </c>
      <c r="D41" s="6">
        <f t="shared" ref="D41:D50" si="19">E41+F41</f>
        <v>13</v>
      </c>
      <c r="E41" s="6">
        <v>4</v>
      </c>
      <c r="F41" s="7">
        <f t="shared" ref="F41:F50" si="20">G41+H41+I41+J41+K41</f>
        <v>9</v>
      </c>
      <c r="G41" s="6">
        <v>0</v>
      </c>
      <c r="H41" s="6">
        <v>0</v>
      </c>
      <c r="I41" s="6">
        <v>2</v>
      </c>
      <c r="J41" s="6">
        <v>6</v>
      </c>
      <c r="K41" s="6">
        <v>1</v>
      </c>
      <c r="L41" s="74" t="s">
        <v>747</v>
      </c>
      <c r="M41" s="75">
        <f t="shared" si="15"/>
        <v>5.3999999999999995</v>
      </c>
      <c r="N41" s="75">
        <f t="shared" ref="N41:N50" si="21">M41-H41</f>
        <v>5.3999999999999995</v>
      </c>
      <c r="O41" s="74">
        <v>0.2</v>
      </c>
      <c r="P41" s="75">
        <f t="shared" si="16"/>
        <v>1.8</v>
      </c>
      <c r="Q41" s="75">
        <f t="shared" ref="Q41:Q50" si="22">P41-I41</f>
        <v>-0.19999999999999996</v>
      </c>
      <c r="R41" s="72">
        <v>0.2</v>
      </c>
      <c r="S41" s="75">
        <f t="shared" si="17"/>
        <v>1.8</v>
      </c>
      <c r="T41" s="75">
        <f t="shared" ref="T41:T50" si="23">S41-J41</f>
        <v>-4.2</v>
      </c>
      <c r="U41" s="78">
        <v>0</v>
      </c>
      <c r="V41" s="77">
        <f t="shared" si="18"/>
        <v>0</v>
      </c>
      <c r="W41" s="77">
        <f t="shared" ref="W41:W50" si="24">V41-K41</f>
        <v>-1</v>
      </c>
      <c r="X41" s="186">
        <f t="shared" ref="X41:X50" si="25">Y41+Z41</f>
        <v>2</v>
      </c>
      <c r="Y41" s="188">
        <v>2</v>
      </c>
      <c r="Z41" s="188"/>
      <c r="AA41" s="188">
        <f t="shared" ref="AA41:AA50" si="26">AB41+AC41</f>
        <v>1</v>
      </c>
      <c r="AB41" s="188"/>
      <c r="AC41" s="188">
        <v>1</v>
      </c>
      <c r="AD41" s="188"/>
      <c r="AE41" s="188"/>
      <c r="AF41" s="188"/>
      <c r="AG41" s="70"/>
    </row>
    <row r="42" spans="1:33" s="121" customFormat="1" ht="13.2" x14ac:dyDescent="0.3">
      <c r="A42" s="70">
        <v>3</v>
      </c>
      <c r="B42" s="61" t="s">
        <v>151</v>
      </c>
      <c r="C42" s="6">
        <v>145</v>
      </c>
      <c r="D42" s="6">
        <f t="shared" si="19"/>
        <v>109</v>
      </c>
      <c r="E42" s="6">
        <v>14</v>
      </c>
      <c r="F42" s="7">
        <f t="shared" si="20"/>
        <v>95</v>
      </c>
      <c r="G42" s="6">
        <v>0</v>
      </c>
      <c r="H42" s="6">
        <v>0</v>
      </c>
      <c r="I42" s="6">
        <v>6</v>
      </c>
      <c r="J42" s="6">
        <v>89</v>
      </c>
      <c r="K42" s="6">
        <v>0</v>
      </c>
      <c r="L42" s="74">
        <v>0.6</v>
      </c>
      <c r="M42" s="75">
        <f t="shared" si="15"/>
        <v>57</v>
      </c>
      <c r="N42" s="75">
        <f t="shared" si="21"/>
        <v>57</v>
      </c>
      <c r="O42" s="74">
        <v>0.3</v>
      </c>
      <c r="P42" s="75">
        <f t="shared" si="16"/>
        <v>28.5</v>
      </c>
      <c r="Q42" s="75">
        <f t="shared" si="22"/>
        <v>22.5</v>
      </c>
      <c r="R42" s="72">
        <v>0.1</v>
      </c>
      <c r="S42" s="75">
        <f t="shared" si="17"/>
        <v>9.5</v>
      </c>
      <c r="T42" s="75">
        <f t="shared" si="23"/>
        <v>-79.5</v>
      </c>
      <c r="U42" s="78">
        <v>0</v>
      </c>
      <c r="V42" s="77">
        <f t="shared" si="18"/>
        <v>0</v>
      </c>
      <c r="W42" s="77">
        <f t="shared" si="24"/>
        <v>0</v>
      </c>
      <c r="X42" s="186">
        <f t="shared" si="25"/>
        <v>0</v>
      </c>
      <c r="Y42" s="188"/>
      <c r="Z42" s="188"/>
      <c r="AA42" s="188">
        <f t="shared" si="26"/>
        <v>5</v>
      </c>
      <c r="AB42" s="188"/>
      <c r="AC42" s="188">
        <v>5</v>
      </c>
      <c r="AD42" s="188"/>
      <c r="AE42" s="188"/>
      <c r="AF42" s="188"/>
      <c r="AG42" s="70"/>
    </row>
    <row r="43" spans="1:33" s="121" customFormat="1" ht="13.2" x14ac:dyDescent="0.3">
      <c r="A43" s="70">
        <v>4</v>
      </c>
      <c r="B43" s="61" t="s">
        <v>749</v>
      </c>
      <c r="C43" s="6">
        <v>10</v>
      </c>
      <c r="D43" s="6">
        <f t="shared" si="19"/>
        <v>6</v>
      </c>
      <c r="E43" s="6">
        <v>3</v>
      </c>
      <c r="F43" s="7">
        <f t="shared" si="20"/>
        <v>3</v>
      </c>
      <c r="G43" s="6">
        <v>0</v>
      </c>
      <c r="H43" s="6">
        <v>0</v>
      </c>
      <c r="I43" s="6">
        <v>2</v>
      </c>
      <c r="J43" s="6">
        <v>1</v>
      </c>
      <c r="K43" s="6">
        <v>0</v>
      </c>
      <c r="L43" s="74">
        <v>0.6</v>
      </c>
      <c r="M43" s="75">
        <f t="shared" si="15"/>
        <v>1.7999999999999998</v>
      </c>
      <c r="N43" s="75">
        <f t="shared" si="21"/>
        <v>1.7999999999999998</v>
      </c>
      <c r="O43" s="74">
        <v>0.3</v>
      </c>
      <c r="P43" s="75">
        <f t="shared" si="16"/>
        <v>0.89999999999999991</v>
      </c>
      <c r="Q43" s="75">
        <f t="shared" si="22"/>
        <v>-1.1000000000000001</v>
      </c>
      <c r="R43" s="72">
        <v>0.1</v>
      </c>
      <c r="S43" s="75">
        <f t="shared" si="17"/>
        <v>0.30000000000000004</v>
      </c>
      <c r="T43" s="75">
        <f t="shared" si="23"/>
        <v>-0.7</v>
      </c>
      <c r="U43" s="78">
        <v>0</v>
      </c>
      <c r="V43" s="77">
        <f t="shared" si="18"/>
        <v>0</v>
      </c>
      <c r="W43" s="77">
        <f t="shared" si="24"/>
        <v>0</v>
      </c>
      <c r="X43" s="186">
        <f t="shared" si="25"/>
        <v>0</v>
      </c>
      <c r="Y43" s="188"/>
      <c r="Z43" s="188"/>
      <c r="AA43" s="188">
        <f t="shared" si="26"/>
        <v>4</v>
      </c>
      <c r="AB43" s="188"/>
      <c r="AC43" s="188">
        <v>4</v>
      </c>
      <c r="AD43" s="188"/>
      <c r="AE43" s="188"/>
      <c r="AF43" s="188"/>
      <c r="AG43" s="70"/>
    </row>
    <row r="44" spans="1:33" s="121" customFormat="1" ht="13.2" x14ac:dyDescent="0.3">
      <c r="A44" s="70">
        <v>5</v>
      </c>
      <c r="B44" s="61" t="s">
        <v>738</v>
      </c>
      <c r="C44" s="6">
        <v>1</v>
      </c>
      <c r="D44" s="6">
        <f t="shared" si="19"/>
        <v>1</v>
      </c>
      <c r="E44" s="6">
        <v>0</v>
      </c>
      <c r="F44" s="7">
        <f t="shared" si="20"/>
        <v>1</v>
      </c>
      <c r="G44" s="6">
        <v>0</v>
      </c>
      <c r="H44" s="6">
        <v>0</v>
      </c>
      <c r="I44" s="6">
        <v>0</v>
      </c>
      <c r="J44" s="6">
        <v>1</v>
      </c>
      <c r="K44" s="6">
        <v>0</v>
      </c>
      <c r="L44" s="74">
        <v>0</v>
      </c>
      <c r="M44" s="75">
        <f t="shared" si="15"/>
        <v>0</v>
      </c>
      <c r="N44" s="75">
        <f t="shared" si="21"/>
        <v>0</v>
      </c>
      <c r="O44" s="74">
        <v>0.6</v>
      </c>
      <c r="P44" s="75">
        <f t="shared" si="16"/>
        <v>0.6</v>
      </c>
      <c r="Q44" s="75">
        <f t="shared" si="22"/>
        <v>0.6</v>
      </c>
      <c r="R44" s="72">
        <v>0.4</v>
      </c>
      <c r="S44" s="75">
        <f t="shared" si="17"/>
        <v>0.4</v>
      </c>
      <c r="T44" s="75">
        <f t="shared" si="23"/>
        <v>-0.6</v>
      </c>
      <c r="U44" s="78">
        <v>0</v>
      </c>
      <c r="V44" s="77">
        <f t="shared" si="18"/>
        <v>0</v>
      </c>
      <c r="W44" s="77">
        <f t="shared" si="24"/>
        <v>0</v>
      </c>
      <c r="X44" s="186">
        <f t="shared" si="25"/>
        <v>0</v>
      </c>
      <c r="Y44" s="188"/>
      <c r="Z44" s="188"/>
      <c r="AA44" s="188">
        <f t="shared" si="26"/>
        <v>0</v>
      </c>
      <c r="AB44" s="188"/>
      <c r="AC44" s="188"/>
      <c r="AD44" s="188"/>
      <c r="AE44" s="188"/>
      <c r="AF44" s="188"/>
      <c r="AG44" s="70"/>
    </row>
    <row r="45" spans="1:33" s="121" customFormat="1" ht="13.2" x14ac:dyDescent="0.3">
      <c r="A45" s="70">
        <v>6</v>
      </c>
      <c r="B45" s="61" t="s">
        <v>733</v>
      </c>
      <c r="C45" s="6">
        <v>5</v>
      </c>
      <c r="D45" s="6">
        <f t="shared" si="19"/>
        <v>1</v>
      </c>
      <c r="E45" s="6">
        <v>0</v>
      </c>
      <c r="F45" s="7">
        <f t="shared" si="20"/>
        <v>1</v>
      </c>
      <c r="G45" s="6">
        <v>0</v>
      </c>
      <c r="H45" s="6">
        <v>0</v>
      </c>
      <c r="I45" s="6">
        <v>1</v>
      </c>
      <c r="J45" s="6">
        <v>0</v>
      </c>
      <c r="K45" s="6">
        <v>0</v>
      </c>
      <c r="L45" s="74">
        <v>0.1</v>
      </c>
      <c r="M45" s="75">
        <f t="shared" si="15"/>
        <v>0.1</v>
      </c>
      <c r="N45" s="75">
        <f>M45-H45</f>
        <v>0.1</v>
      </c>
      <c r="O45" s="74">
        <v>0.6</v>
      </c>
      <c r="P45" s="75">
        <f t="shared" si="16"/>
        <v>0.6</v>
      </c>
      <c r="Q45" s="75">
        <f>P45-I45</f>
        <v>-0.4</v>
      </c>
      <c r="R45" s="72">
        <v>0.3</v>
      </c>
      <c r="S45" s="75">
        <f t="shared" si="17"/>
        <v>0.3</v>
      </c>
      <c r="T45" s="75">
        <f>S45-J45</f>
        <v>0.3</v>
      </c>
      <c r="U45" s="78">
        <v>0</v>
      </c>
      <c r="V45" s="77">
        <f t="shared" si="18"/>
        <v>0</v>
      </c>
      <c r="W45" s="77">
        <f>V45-K45</f>
        <v>0</v>
      </c>
      <c r="X45" s="186">
        <f>Y45+Z45</f>
        <v>0</v>
      </c>
      <c r="Y45" s="188"/>
      <c r="Z45" s="188"/>
      <c r="AA45" s="188">
        <f>AB45+AC45</f>
        <v>0</v>
      </c>
      <c r="AB45" s="188"/>
      <c r="AC45" s="188"/>
      <c r="AD45" s="188"/>
      <c r="AE45" s="188"/>
      <c r="AF45" s="188"/>
      <c r="AG45" s="70"/>
    </row>
    <row r="46" spans="1:33" s="121" customFormat="1" ht="13.2" x14ac:dyDescent="0.3">
      <c r="A46" s="70">
        <v>7</v>
      </c>
      <c r="B46" s="61" t="s">
        <v>739</v>
      </c>
      <c r="C46" s="6">
        <v>2</v>
      </c>
      <c r="D46" s="6">
        <f t="shared" si="19"/>
        <v>0</v>
      </c>
      <c r="E46" s="6">
        <v>0</v>
      </c>
      <c r="F46" s="7">
        <f t="shared" si="20"/>
        <v>0</v>
      </c>
      <c r="G46" s="6">
        <v>0</v>
      </c>
      <c r="H46" s="6">
        <v>0</v>
      </c>
      <c r="I46" s="6">
        <v>0</v>
      </c>
      <c r="J46" s="6">
        <v>0</v>
      </c>
      <c r="K46" s="6">
        <v>0</v>
      </c>
      <c r="L46" s="74">
        <v>0.1</v>
      </c>
      <c r="M46" s="75">
        <f t="shared" si="15"/>
        <v>0</v>
      </c>
      <c r="N46" s="75">
        <f>M46-H46</f>
        <v>0</v>
      </c>
      <c r="O46" s="74">
        <v>0.6</v>
      </c>
      <c r="P46" s="75">
        <f t="shared" si="16"/>
        <v>0</v>
      </c>
      <c r="Q46" s="75">
        <f>P46-I46</f>
        <v>0</v>
      </c>
      <c r="R46" s="72">
        <v>0.3</v>
      </c>
      <c r="S46" s="75">
        <f t="shared" si="17"/>
        <v>0</v>
      </c>
      <c r="T46" s="75">
        <f>S46-J46</f>
        <v>0</v>
      </c>
      <c r="U46" s="78">
        <v>0</v>
      </c>
      <c r="V46" s="77">
        <f t="shared" si="18"/>
        <v>0</v>
      </c>
      <c r="W46" s="77">
        <f>V46-K46</f>
        <v>0</v>
      </c>
      <c r="X46" s="186">
        <f>Y46+Z46</f>
        <v>0</v>
      </c>
      <c r="Y46" s="188"/>
      <c r="Z46" s="188"/>
      <c r="AA46" s="188">
        <f>AB46+AC46</f>
        <v>0</v>
      </c>
      <c r="AB46" s="188"/>
      <c r="AC46" s="188"/>
      <c r="AD46" s="188"/>
      <c r="AE46" s="188"/>
      <c r="AF46" s="188"/>
      <c r="AG46" s="70"/>
    </row>
    <row r="47" spans="1:33" s="121" customFormat="1" ht="13.2" x14ac:dyDescent="0.3">
      <c r="A47" s="70">
        <v>8</v>
      </c>
      <c r="B47" s="61" t="s">
        <v>726</v>
      </c>
      <c r="C47" s="6">
        <v>15</v>
      </c>
      <c r="D47" s="6">
        <f t="shared" si="19"/>
        <v>2</v>
      </c>
      <c r="E47" s="6">
        <v>2</v>
      </c>
      <c r="F47" s="7">
        <f t="shared" si="20"/>
        <v>0</v>
      </c>
      <c r="G47" s="6">
        <v>0</v>
      </c>
      <c r="H47" s="6">
        <v>0</v>
      </c>
      <c r="I47" s="6">
        <v>0</v>
      </c>
      <c r="J47" s="6">
        <v>0</v>
      </c>
      <c r="K47" s="6">
        <v>0</v>
      </c>
      <c r="L47" s="74">
        <v>0.6</v>
      </c>
      <c r="M47" s="75">
        <f t="shared" si="15"/>
        <v>0</v>
      </c>
      <c r="N47" s="75">
        <f t="shared" si="21"/>
        <v>0</v>
      </c>
      <c r="O47" s="74">
        <v>0.4</v>
      </c>
      <c r="P47" s="75">
        <f t="shared" si="16"/>
        <v>0</v>
      </c>
      <c r="Q47" s="75">
        <f t="shared" si="22"/>
        <v>0</v>
      </c>
      <c r="R47" s="72">
        <v>0</v>
      </c>
      <c r="S47" s="75">
        <f t="shared" si="17"/>
        <v>0</v>
      </c>
      <c r="T47" s="75">
        <f t="shared" si="23"/>
        <v>0</v>
      </c>
      <c r="U47" s="78">
        <v>0</v>
      </c>
      <c r="V47" s="77">
        <f t="shared" si="18"/>
        <v>0</v>
      </c>
      <c r="W47" s="77">
        <f t="shared" si="24"/>
        <v>0</v>
      </c>
      <c r="X47" s="186">
        <f t="shared" si="25"/>
        <v>0</v>
      </c>
      <c r="Y47" s="188"/>
      <c r="Z47" s="188"/>
      <c r="AA47" s="188">
        <f t="shared" si="26"/>
        <v>0</v>
      </c>
      <c r="AB47" s="188"/>
      <c r="AC47" s="188"/>
      <c r="AD47" s="188"/>
      <c r="AE47" s="188"/>
      <c r="AF47" s="188"/>
      <c r="AG47" s="70"/>
    </row>
    <row r="48" spans="1:33" s="121" customFormat="1" ht="13.2" x14ac:dyDescent="0.3">
      <c r="A48" s="70">
        <v>9</v>
      </c>
      <c r="B48" s="61" t="s">
        <v>744</v>
      </c>
      <c r="C48" s="6">
        <v>2</v>
      </c>
      <c r="D48" s="6">
        <f t="shared" si="19"/>
        <v>1</v>
      </c>
      <c r="E48" s="6">
        <v>0</v>
      </c>
      <c r="F48" s="7">
        <f t="shared" si="20"/>
        <v>1</v>
      </c>
      <c r="G48" s="6">
        <v>0</v>
      </c>
      <c r="H48" s="6">
        <v>0</v>
      </c>
      <c r="I48" s="6">
        <v>0</v>
      </c>
      <c r="J48" s="6">
        <v>1</v>
      </c>
      <c r="K48" s="6">
        <v>0</v>
      </c>
      <c r="L48" s="74">
        <v>0</v>
      </c>
      <c r="M48" s="75">
        <f t="shared" si="15"/>
        <v>0</v>
      </c>
      <c r="N48" s="75">
        <f t="shared" si="21"/>
        <v>0</v>
      </c>
      <c r="O48" s="74">
        <v>1</v>
      </c>
      <c r="P48" s="75">
        <f t="shared" si="16"/>
        <v>1</v>
      </c>
      <c r="Q48" s="75">
        <f t="shared" si="22"/>
        <v>1</v>
      </c>
      <c r="R48" s="72">
        <v>0</v>
      </c>
      <c r="S48" s="75">
        <f t="shared" si="17"/>
        <v>0</v>
      </c>
      <c r="T48" s="75">
        <f t="shared" si="23"/>
        <v>-1</v>
      </c>
      <c r="U48" s="78">
        <v>0</v>
      </c>
      <c r="V48" s="77">
        <f t="shared" si="18"/>
        <v>0</v>
      </c>
      <c r="W48" s="77">
        <f t="shared" si="24"/>
        <v>0</v>
      </c>
      <c r="X48" s="186">
        <f t="shared" si="25"/>
        <v>0</v>
      </c>
      <c r="Y48" s="188"/>
      <c r="Z48" s="188"/>
      <c r="AA48" s="188">
        <f t="shared" si="26"/>
        <v>0</v>
      </c>
      <c r="AB48" s="188"/>
      <c r="AC48" s="188"/>
      <c r="AD48" s="188"/>
      <c r="AE48" s="188"/>
      <c r="AF48" s="188"/>
      <c r="AG48" s="70"/>
    </row>
    <row r="49" spans="1:33" s="121" customFormat="1" ht="13.2" x14ac:dyDescent="0.3">
      <c r="A49" s="70">
        <v>10</v>
      </c>
      <c r="B49" s="61" t="s">
        <v>750</v>
      </c>
      <c r="C49" s="6">
        <v>18</v>
      </c>
      <c r="D49" s="6">
        <f t="shared" si="19"/>
        <v>9</v>
      </c>
      <c r="E49" s="6">
        <v>3</v>
      </c>
      <c r="F49" s="7">
        <f t="shared" si="20"/>
        <v>6</v>
      </c>
      <c r="G49" s="6">
        <v>0</v>
      </c>
      <c r="H49" s="6">
        <v>0</v>
      </c>
      <c r="I49" s="6">
        <v>6</v>
      </c>
      <c r="J49" s="6">
        <v>0</v>
      </c>
      <c r="K49" s="6">
        <v>0</v>
      </c>
      <c r="L49" s="74">
        <v>0.6</v>
      </c>
      <c r="M49" s="75">
        <f t="shared" si="15"/>
        <v>3.5999999999999996</v>
      </c>
      <c r="N49" s="75">
        <f t="shared" si="21"/>
        <v>3.5999999999999996</v>
      </c>
      <c r="O49" s="74">
        <v>0.3</v>
      </c>
      <c r="P49" s="75">
        <f t="shared" si="16"/>
        <v>1.7999999999999998</v>
      </c>
      <c r="Q49" s="75">
        <f t="shared" si="22"/>
        <v>-4.2</v>
      </c>
      <c r="R49" s="72">
        <v>0.1</v>
      </c>
      <c r="S49" s="75">
        <f t="shared" si="17"/>
        <v>0.60000000000000009</v>
      </c>
      <c r="T49" s="75">
        <f t="shared" si="23"/>
        <v>0.60000000000000009</v>
      </c>
      <c r="U49" s="78">
        <v>0</v>
      </c>
      <c r="V49" s="77">
        <f t="shared" si="18"/>
        <v>0</v>
      </c>
      <c r="W49" s="77">
        <f t="shared" si="24"/>
        <v>0</v>
      </c>
      <c r="X49" s="186">
        <f t="shared" si="25"/>
        <v>0</v>
      </c>
      <c r="Y49" s="188"/>
      <c r="Z49" s="188"/>
      <c r="AA49" s="188">
        <f t="shared" si="26"/>
        <v>1</v>
      </c>
      <c r="AB49" s="188"/>
      <c r="AC49" s="188">
        <v>1</v>
      </c>
      <c r="AD49" s="188"/>
      <c r="AE49" s="188"/>
      <c r="AF49" s="188"/>
      <c r="AG49" s="70"/>
    </row>
    <row r="50" spans="1:33" s="121" customFormat="1" ht="13.2" x14ac:dyDescent="0.3">
      <c r="A50" s="70">
        <v>11</v>
      </c>
      <c r="B50" s="61" t="s">
        <v>751</v>
      </c>
      <c r="C50" s="6">
        <v>1</v>
      </c>
      <c r="D50" s="6">
        <f t="shared" si="19"/>
        <v>1</v>
      </c>
      <c r="E50" s="6">
        <v>0</v>
      </c>
      <c r="F50" s="7">
        <f t="shared" si="20"/>
        <v>1</v>
      </c>
      <c r="G50" s="6">
        <v>0</v>
      </c>
      <c r="H50" s="6">
        <v>0</v>
      </c>
      <c r="I50" s="6">
        <v>1</v>
      </c>
      <c r="J50" s="6">
        <v>0</v>
      </c>
      <c r="K50" s="6">
        <v>0</v>
      </c>
      <c r="L50" s="74">
        <v>0</v>
      </c>
      <c r="M50" s="75">
        <f t="shared" si="15"/>
        <v>0</v>
      </c>
      <c r="N50" s="75">
        <f t="shared" si="21"/>
        <v>0</v>
      </c>
      <c r="O50" s="74">
        <v>0.6</v>
      </c>
      <c r="P50" s="75">
        <f t="shared" si="16"/>
        <v>0.6</v>
      </c>
      <c r="Q50" s="75">
        <f t="shared" si="22"/>
        <v>-0.4</v>
      </c>
      <c r="R50" s="72">
        <v>0.4</v>
      </c>
      <c r="S50" s="75">
        <f t="shared" si="17"/>
        <v>0.4</v>
      </c>
      <c r="T50" s="75">
        <f t="shared" si="23"/>
        <v>0.4</v>
      </c>
      <c r="U50" s="78">
        <v>0</v>
      </c>
      <c r="V50" s="77">
        <f t="shared" si="18"/>
        <v>0</v>
      </c>
      <c r="W50" s="77">
        <f t="shared" si="24"/>
        <v>0</v>
      </c>
      <c r="X50" s="186">
        <f t="shared" si="25"/>
        <v>0</v>
      </c>
      <c r="Y50" s="188"/>
      <c r="Z50" s="188"/>
      <c r="AA50" s="188">
        <f t="shared" si="26"/>
        <v>0</v>
      </c>
      <c r="AB50" s="188"/>
      <c r="AC50" s="188"/>
      <c r="AD50" s="188"/>
      <c r="AE50" s="188"/>
      <c r="AF50" s="188"/>
      <c r="AG50" s="70"/>
    </row>
    <row r="51" spans="1:33" s="297" customFormat="1" ht="13.2" x14ac:dyDescent="0.25">
      <c r="A51" s="176" t="s">
        <v>771</v>
      </c>
      <c r="B51" s="224" t="s">
        <v>569</v>
      </c>
      <c r="C51" s="176"/>
      <c r="D51" s="176"/>
      <c r="E51" s="176"/>
      <c r="F51" s="176"/>
      <c r="G51" s="176"/>
      <c r="H51" s="176"/>
      <c r="I51" s="176"/>
      <c r="J51" s="176"/>
      <c r="K51" s="176"/>
      <c r="L51" s="176"/>
      <c r="M51" s="176"/>
      <c r="N51" s="176"/>
      <c r="O51" s="176"/>
      <c r="P51" s="176"/>
      <c r="Q51" s="180"/>
      <c r="R51" s="176"/>
      <c r="S51" s="176"/>
      <c r="T51" s="180"/>
      <c r="U51" s="180"/>
      <c r="V51" s="180"/>
      <c r="W51" s="180"/>
      <c r="X51" s="207"/>
      <c r="Y51" s="207"/>
      <c r="Z51" s="207"/>
      <c r="AA51" s="207"/>
      <c r="AB51" s="207"/>
      <c r="AC51" s="207"/>
      <c r="AD51" s="207"/>
      <c r="AE51" s="207"/>
      <c r="AF51" s="207"/>
      <c r="AG51" s="176"/>
    </row>
    <row r="52" spans="1:33" s="21" customFormat="1" ht="13.2" x14ac:dyDescent="0.25">
      <c r="A52" s="8" t="s">
        <v>723</v>
      </c>
      <c r="B52" s="105" t="s">
        <v>707</v>
      </c>
      <c r="C52" s="8"/>
      <c r="D52" s="58"/>
      <c r="E52" s="58"/>
      <c r="F52" s="58"/>
      <c r="G52" s="58"/>
      <c r="H52" s="58"/>
      <c r="I52" s="58"/>
      <c r="J52" s="58"/>
      <c r="K52" s="58"/>
      <c r="L52" s="58"/>
      <c r="M52" s="58"/>
      <c r="N52" s="58"/>
      <c r="O52" s="58"/>
      <c r="P52" s="58"/>
      <c r="Q52" s="68"/>
      <c r="R52" s="58"/>
      <c r="S52" s="58"/>
      <c r="T52" s="68"/>
      <c r="U52" s="68"/>
      <c r="V52" s="68"/>
      <c r="W52" s="68"/>
      <c r="X52" s="184"/>
      <c r="Y52" s="184"/>
      <c r="Z52" s="184"/>
      <c r="AA52" s="184"/>
      <c r="AB52" s="184"/>
      <c r="AC52" s="184"/>
      <c r="AD52" s="185"/>
      <c r="AE52" s="185"/>
      <c r="AF52" s="185"/>
      <c r="AG52" s="69"/>
    </row>
    <row r="53" spans="1:33" s="10" customFormat="1" ht="13.2" x14ac:dyDescent="0.25">
      <c r="A53" s="70">
        <v>1</v>
      </c>
      <c r="B53" s="71" t="s">
        <v>367</v>
      </c>
      <c r="C53" s="70">
        <v>14</v>
      </c>
      <c r="D53" s="70">
        <v>7</v>
      </c>
      <c r="E53" s="70">
        <v>5</v>
      </c>
      <c r="F53" s="59">
        <f>G53+H53+I53+J53+K53</f>
        <v>2</v>
      </c>
      <c r="G53" s="60">
        <v>0</v>
      </c>
      <c r="H53" s="60">
        <v>0</v>
      </c>
      <c r="I53" s="60">
        <v>2</v>
      </c>
      <c r="J53" s="60">
        <v>0</v>
      </c>
      <c r="K53" s="60">
        <v>0</v>
      </c>
      <c r="L53" s="72">
        <v>0.1</v>
      </c>
      <c r="M53" s="60">
        <v>0</v>
      </c>
      <c r="N53" s="60">
        <v>0</v>
      </c>
      <c r="O53" s="72">
        <v>0.5</v>
      </c>
      <c r="P53" s="60">
        <v>4</v>
      </c>
      <c r="Q53" s="60">
        <f>P53-I53</f>
        <v>2</v>
      </c>
      <c r="R53" s="72">
        <v>0.36</v>
      </c>
      <c r="S53" s="60">
        <v>0</v>
      </c>
      <c r="T53" s="60">
        <v>0</v>
      </c>
      <c r="U53" s="60">
        <v>0</v>
      </c>
      <c r="V53" s="60">
        <v>0</v>
      </c>
      <c r="W53" s="60">
        <v>0</v>
      </c>
      <c r="X53" s="186">
        <f>SUM(Y53:Z53)</f>
        <v>2</v>
      </c>
      <c r="Y53" s="186">
        <v>2</v>
      </c>
      <c r="Z53" s="186">
        <v>0</v>
      </c>
      <c r="AA53" s="186">
        <f t="shared" ref="AA53:AA57" si="27">SUM(AB53:AC53)</f>
        <v>0</v>
      </c>
      <c r="AB53" s="186">
        <v>0</v>
      </c>
      <c r="AC53" s="186">
        <v>0</v>
      </c>
      <c r="AD53" s="187">
        <v>0</v>
      </c>
      <c r="AE53" s="187">
        <v>0</v>
      </c>
      <c r="AF53" s="187">
        <v>0</v>
      </c>
      <c r="AG53" s="73"/>
    </row>
    <row r="54" spans="1:33" s="10" customFormat="1" ht="13.2" x14ac:dyDescent="0.25">
      <c r="A54" s="70">
        <v>2</v>
      </c>
      <c r="B54" s="71" t="s">
        <v>140</v>
      </c>
      <c r="C54" s="70">
        <v>5</v>
      </c>
      <c r="D54" s="70">
        <v>4</v>
      </c>
      <c r="E54" s="70">
        <v>1</v>
      </c>
      <c r="F54" s="59">
        <f t="shared" ref="F54:F61" si="28">G54+H54+I54+J54+K54</f>
        <v>3</v>
      </c>
      <c r="G54" s="59">
        <v>0</v>
      </c>
      <c r="H54" s="59">
        <v>0</v>
      </c>
      <c r="I54" s="59">
        <v>1</v>
      </c>
      <c r="J54" s="59">
        <v>1</v>
      </c>
      <c r="K54" s="59">
        <v>1</v>
      </c>
      <c r="L54" s="72">
        <v>0.1</v>
      </c>
      <c r="M54" s="60">
        <v>0</v>
      </c>
      <c r="N54" s="60">
        <f t="shared" ref="N54:N60" si="29">M54-H54</f>
        <v>0</v>
      </c>
      <c r="O54" s="72">
        <v>0.5</v>
      </c>
      <c r="P54" s="60">
        <v>1</v>
      </c>
      <c r="Q54" s="60">
        <f t="shared" ref="Q54:Q61" si="30">P54-I54</f>
        <v>0</v>
      </c>
      <c r="R54" s="72">
        <v>0.36</v>
      </c>
      <c r="S54" s="60">
        <v>1</v>
      </c>
      <c r="T54" s="60">
        <f t="shared" ref="T54:T60" si="31">S54-K54</f>
        <v>0</v>
      </c>
      <c r="U54" s="60">
        <v>1</v>
      </c>
      <c r="V54" s="60">
        <v>1</v>
      </c>
      <c r="W54" s="60">
        <v>1</v>
      </c>
      <c r="X54" s="186">
        <f t="shared" ref="X54:X61" si="32">SUM(Y54:Z54)</f>
        <v>0</v>
      </c>
      <c r="Y54" s="186">
        <v>0</v>
      </c>
      <c r="Z54" s="186">
        <v>0</v>
      </c>
      <c r="AA54" s="186">
        <f t="shared" si="27"/>
        <v>0</v>
      </c>
      <c r="AB54" s="186">
        <v>0</v>
      </c>
      <c r="AC54" s="186">
        <v>0</v>
      </c>
      <c r="AD54" s="188">
        <v>1</v>
      </c>
      <c r="AE54" s="188">
        <v>0</v>
      </c>
      <c r="AF54" s="188">
        <v>1</v>
      </c>
      <c r="AG54" s="70"/>
    </row>
    <row r="55" spans="1:33" s="10" customFormat="1" ht="13.2" x14ac:dyDescent="0.25">
      <c r="A55" s="70">
        <v>3</v>
      </c>
      <c r="B55" s="71" t="s">
        <v>724</v>
      </c>
      <c r="C55" s="70">
        <v>27</v>
      </c>
      <c r="D55" s="70">
        <v>22</v>
      </c>
      <c r="E55" s="70">
        <v>3</v>
      </c>
      <c r="F55" s="59">
        <v>19</v>
      </c>
      <c r="G55" s="59">
        <v>0</v>
      </c>
      <c r="H55" s="59">
        <v>0</v>
      </c>
      <c r="I55" s="59">
        <v>2</v>
      </c>
      <c r="J55" s="59">
        <v>17</v>
      </c>
      <c r="K55" s="59">
        <v>0</v>
      </c>
      <c r="L55" s="72">
        <v>0.1</v>
      </c>
      <c r="M55" s="60">
        <v>0</v>
      </c>
      <c r="N55" s="60">
        <f t="shared" si="29"/>
        <v>0</v>
      </c>
      <c r="O55" s="72">
        <v>0.5</v>
      </c>
      <c r="P55" s="60">
        <v>1</v>
      </c>
      <c r="Q55" s="60">
        <f t="shared" si="30"/>
        <v>-1</v>
      </c>
      <c r="R55" s="72">
        <v>0.36</v>
      </c>
      <c r="S55" s="60">
        <v>17</v>
      </c>
      <c r="T55" s="60">
        <f t="shared" si="31"/>
        <v>17</v>
      </c>
      <c r="U55" s="60">
        <v>0</v>
      </c>
      <c r="V55" s="60">
        <v>0</v>
      </c>
      <c r="W55" s="60">
        <v>0</v>
      </c>
      <c r="X55" s="186">
        <f t="shared" si="32"/>
        <v>0</v>
      </c>
      <c r="Y55" s="186">
        <v>0</v>
      </c>
      <c r="Z55" s="186">
        <v>0</v>
      </c>
      <c r="AA55" s="186">
        <f t="shared" si="27"/>
        <v>1</v>
      </c>
      <c r="AB55" s="186">
        <v>0</v>
      </c>
      <c r="AC55" s="186">
        <v>1</v>
      </c>
      <c r="AD55" s="188">
        <v>0</v>
      </c>
      <c r="AE55" s="188">
        <v>0</v>
      </c>
      <c r="AF55" s="188">
        <v>0</v>
      </c>
      <c r="AG55" s="70"/>
    </row>
    <row r="56" spans="1:33" s="10" customFormat="1" ht="13.2" x14ac:dyDescent="0.25">
      <c r="A56" s="70">
        <v>4</v>
      </c>
      <c r="B56" s="61" t="s">
        <v>725</v>
      </c>
      <c r="C56" s="6">
        <v>4</v>
      </c>
      <c r="D56" s="6">
        <v>3</v>
      </c>
      <c r="E56" s="6">
        <v>1</v>
      </c>
      <c r="F56" s="7">
        <f t="shared" si="28"/>
        <v>2</v>
      </c>
      <c r="G56" s="6">
        <v>0</v>
      </c>
      <c r="H56" s="6">
        <v>0</v>
      </c>
      <c r="I56" s="6">
        <v>1</v>
      </c>
      <c r="J56" s="6">
        <v>1</v>
      </c>
      <c r="K56" s="6">
        <v>0</v>
      </c>
      <c r="L56" s="74">
        <v>0.1</v>
      </c>
      <c r="M56" s="75">
        <v>0</v>
      </c>
      <c r="N56" s="75">
        <v>0</v>
      </c>
      <c r="O56" s="74">
        <v>0.5</v>
      </c>
      <c r="P56" s="75">
        <v>1</v>
      </c>
      <c r="Q56" s="75">
        <f t="shared" si="30"/>
        <v>0</v>
      </c>
      <c r="R56" s="74">
        <v>0.36</v>
      </c>
      <c r="S56" s="75">
        <v>1</v>
      </c>
      <c r="T56" s="75">
        <f t="shared" si="31"/>
        <v>1</v>
      </c>
      <c r="U56" s="76">
        <v>0</v>
      </c>
      <c r="V56" s="77">
        <v>0</v>
      </c>
      <c r="W56" s="77">
        <v>0</v>
      </c>
      <c r="X56" s="186">
        <f t="shared" si="32"/>
        <v>0</v>
      </c>
      <c r="Y56" s="188">
        <v>0</v>
      </c>
      <c r="Z56" s="188">
        <v>0</v>
      </c>
      <c r="AA56" s="186">
        <f t="shared" si="27"/>
        <v>0</v>
      </c>
      <c r="AB56" s="188">
        <v>0</v>
      </c>
      <c r="AC56" s="188">
        <v>0</v>
      </c>
      <c r="AD56" s="188">
        <v>0</v>
      </c>
      <c r="AE56" s="188">
        <v>0</v>
      </c>
      <c r="AF56" s="188">
        <v>0</v>
      </c>
      <c r="AG56" s="70"/>
    </row>
    <row r="57" spans="1:33" s="10" customFormat="1" ht="13.2" x14ac:dyDescent="0.25">
      <c r="A57" s="70">
        <v>5</v>
      </c>
      <c r="B57" s="61" t="s">
        <v>726</v>
      </c>
      <c r="C57" s="6">
        <v>3</v>
      </c>
      <c r="D57" s="6">
        <v>2</v>
      </c>
      <c r="E57" s="6">
        <v>0</v>
      </c>
      <c r="F57" s="7">
        <f t="shared" si="28"/>
        <v>2</v>
      </c>
      <c r="G57" s="6">
        <v>0</v>
      </c>
      <c r="H57" s="6">
        <v>0</v>
      </c>
      <c r="I57" s="6">
        <v>2</v>
      </c>
      <c r="J57" s="6">
        <v>0</v>
      </c>
      <c r="K57" s="6">
        <v>0</v>
      </c>
      <c r="L57" s="74">
        <v>0.1</v>
      </c>
      <c r="M57" s="75">
        <v>0</v>
      </c>
      <c r="N57" s="75">
        <v>0</v>
      </c>
      <c r="O57" s="74">
        <v>0.5</v>
      </c>
      <c r="P57" s="75">
        <v>2</v>
      </c>
      <c r="Q57" s="75">
        <f t="shared" si="30"/>
        <v>0</v>
      </c>
      <c r="R57" s="74">
        <v>0.36</v>
      </c>
      <c r="S57" s="75">
        <v>0</v>
      </c>
      <c r="T57" s="75">
        <v>0</v>
      </c>
      <c r="U57" s="78">
        <v>0</v>
      </c>
      <c r="V57" s="77">
        <v>0</v>
      </c>
      <c r="W57" s="77">
        <v>0</v>
      </c>
      <c r="X57" s="186">
        <f t="shared" si="32"/>
        <v>0</v>
      </c>
      <c r="Y57" s="188">
        <v>0</v>
      </c>
      <c r="Z57" s="188">
        <v>0</v>
      </c>
      <c r="AA57" s="186">
        <f t="shared" si="27"/>
        <v>0</v>
      </c>
      <c r="AB57" s="188">
        <v>0</v>
      </c>
      <c r="AC57" s="188">
        <v>0</v>
      </c>
      <c r="AD57" s="188">
        <v>0</v>
      </c>
      <c r="AE57" s="188">
        <v>0</v>
      </c>
      <c r="AF57" s="188">
        <v>0</v>
      </c>
      <c r="AG57" s="70"/>
    </row>
    <row r="58" spans="1:33" s="10" customFormat="1" ht="13.2" x14ac:dyDescent="0.25">
      <c r="A58" s="70">
        <v>7</v>
      </c>
      <c r="B58" s="61" t="s">
        <v>728</v>
      </c>
      <c r="C58" s="6">
        <v>1</v>
      </c>
      <c r="D58" s="6">
        <v>1</v>
      </c>
      <c r="E58" s="6">
        <v>1</v>
      </c>
      <c r="F58" s="7">
        <f t="shared" si="28"/>
        <v>0</v>
      </c>
      <c r="G58" s="6">
        <v>0</v>
      </c>
      <c r="H58" s="6">
        <v>0</v>
      </c>
      <c r="I58" s="6">
        <v>0</v>
      </c>
      <c r="J58" s="6">
        <v>0</v>
      </c>
      <c r="K58" s="6">
        <v>0</v>
      </c>
      <c r="L58" s="80">
        <v>0.1</v>
      </c>
      <c r="M58" s="7">
        <f t="shared" ref="M58:M60" si="33">F58*L58</f>
        <v>0</v>
      </c>
      <c r="N58" s="7">
        <f t="shared" si="29"/>
        <v>0</v>
      </c>
      <c r="O58" s="80">
        <v>0.5</v>
      </c>
      <c r="P58" s="7">
        <f t="shared" ref="P58:P61" si="34">F58*O58</f>
        <v>0</v>
      </c>
      <c r="Q58" s="7">
        <f t="shared" si="30"/>
        <v>0</v>
      </c>
      <c r="R58" s="80">
        <v>0.36</v>
      </c>
      <c r="S58" s="7">
        <f t="shared" ref="S58:S60" si="35">F58*R58</f>
        <v>0</v>
      </c>
      <c r="T58" s="7">
        <f t="shared" si="31"/>
        <v>0</v>
      </c>
      <c r="U58" s="81">
        <v>0</v>
      </c>
      <c r="V58" s="70">
        <v>0</v>
      </c>
      <c r="W58" s="70">
        <v>0</v>
      </c>
      <c r="X58" s="186">
        <f t="shared" si="32"/>
        <v>0</v>
      </c>
      <c r="Y58" s="188">
        <v>0</v>
      </c>
      <c r="Z58" s="188">
        <v>0</v>
      </c>
      <c r="AA58" s="188">
        <f>AB58+AC58</f>
        <v>1</v>
      </c>
      <c r="AB58" s="188">
        <v>1</v>
      </c>
      <c r="AC58" s="188">
        <v>0</v>
      </c>
      <c r="AD58" s="188">
        <v>0</v>
      </c>
      <c r="AE58" s="188">
        <v>0</v>
      </c>
      <c r="AF58" s="188">
        <v>0</v>
      </c>
      <c r="AG58" s="70"/>
    </row>
    <row r="59" spans="1:33" s="10" customFormat="1" ht="13.2" x14ac:dyDescent="0.25">
      <c r="A59" s="70">
        <v>9</v>
      </c>
      <c r="B59" s="61" t="s">
        <v>730</v>
      </c>
      <c r="C59" s="6">
        <v>1</v>
      </c>
      <c r="D59" s="6">
        <v>0</v>
      </c>
      <c r="E59" s="6">
        <v>0</v>
      </c>
      <c r="F59" s="7">
        <f t="shared" si="28"/>
        <v>0</v>
      </c>
      <c r="G59" s="6">
        <v>0</v>
      </c>
      <c r="H59" s="6">
        <v>0</v>
      </c>
      <c r="I59" s="6">
        <v>0</v>
      </c>
      <c r="J59" s="6">
        <v>0</v>
      </c>
      <c r="K59" s="6">
        <v>0</v>
      </c>
      <c r="L59" s="80">
        <v>0.1</v>
      </c>
      <c r="M59" s="7">
        <f t="shared" si="33"/>
        <v>0</v>
      </c>
      <c r="N59" s="7">
        <f t="shared" si="29"/>
        <v>0</v>
      </c>
      <c r="O59" s="80">
        <v>0.5</v>
      </c>
      <c r="P59" s="7">
        <f t="shared" si="34"/>
        <v>0</v>
      </c>
      <c r="Q59" s="7">
        <f t="shared" si="30"/>
        <v>0</v>
      </c>
      <c r="R59" s="80">
        <v>0.36</v>
      </c>
      <c r="S59" s="7">
        <f t="shared" si="35"/>
        <v>0</v>
      </c>
      <c r="T59" s="7">
        <f t="shared" si="31"/>
        <v>0</v>
      </c>
      <c r="U59" s="81">
        <v>0</v>
      </c>
      <c r="V59" s="70">
        <v>0</v>
      </c>
      <c r="W59" s="70">
        <v>0</v>
      </c>
      <c r="X59" s="186">
        <f t="shared" si="32"/>
        <v>0</v>
      </c>
      <c r="Y59" s="188">
        <v>0</v>
      </c>
      <c r="Z59" s="188">
        <v>0</v>
      </c>
      <c r="AA59" s="188">
        <f t="shared" ref="AA59:AA60" si="36">AB59+AC59</f>
        <v>0</v>
      </c>
      <c r="AB59" s="188">
        <v>0</v>
      </c>
      <c r="AC59" s="188">
        <v>0</v>
      </c>
      <c r="AD59" s="188">
        <v>0</v>
      </c>
      <c r="AE59" s="188">
        <v>0</v>
      </c>
      <c r="AF59" s="188">
        <v>0</v>
      </c>
      <c r="AG59" s="70"/>
    </row>
    <row r="60" spans="1:33" s="10" customFormat="1" ht="13.2" x14ac:dyDescent="0.25">
      <c r="A60" s="70">
        <v>10</v>
      </c>
      <c r="B60" s="61" t="s">
        <v>731</v>
      </c>
      <c r="C60" s="6">
        <v>1</v>
      </c>
      <c r="D60" s="6">
        <v>0</v>
      </c>
      <c r="E60" s="6">
        <v>0</v>
      </c>
      <c r="F60" s="7">
        <f t="shared" si="28"/>
        <v>0</v>
      </c>
      <c r="G60" s="6">
        <v>0</v>
      </c>
      <c r="H60" s="6">
        <v>0</v>
      </c>
      <c r="I60" s="6">
        <v>0</v>
      </c>
      <c r="J60" s="6">
        <v>0</v>
      </c>
      <c r="K60" s="6">
        <v>0</v>
      </c>
      <c r="L60" s="80">
        <v>0.1</v>
      </c>
      <c r="M60" s="7">
        <f t="shared" si="33"/>
        <v>0</v>
      </c>
      <c r="N60" s="7">
        <f t="shared" si="29"/>
        <v>0</v>
      </c>
      <c r="O60" s="80">
        <v>0.5</v>
      </c>
      <c r="P60" s="7">
        <f t="shared" si="34"/>
        <v>0</v>
      </c>
      <c r="Q60" s="7">
        <f t="shared" si="30"/>
        <v>0</v>
      </c>
      <c r="R60" s="80">
        <v>0.36</v>
      </c>
      <c r="S60" s="7">
        <f t="shared" si="35"/>
        <v>0</v>
      </c>
      <c r="T60" s="7">
        <f t="shared" si="31"/>
        <v>0</v>
      </c>
      <c r="U60" s="81">
        <v>0</v>
      </c>
      <c r="V60" s="70">
        <v>0</v>
      </c>
      <c r="W60" s="70">
        <v>0</v>
      </c>
      <c r="X60" s="186">
        <f t="shared" si="32"/>
        <v>0</v>
      </c>
      <c r="Y60" s="188">
        <v>0</v>
      </c>
      <c r="Z60" s="188">
        <v>0</v>
      </c>
      <c r="AA60" s="188">
        <f t="shared" si="36"/>
        <v>0</v>
      </c>
      <c r="AB60" s="188">
        <v>0</v>
      </c>
      <c r="AC60" s="188">
        <v>0</v>
      </c>
      <c r="AD60" s="188">
        <v>0</v>
      </c>
      <c r="AE60" s="188">
        <v>0</v>
      </c>
      <c r="AF60" s="188">
        <v>0</v>
      </c>
      <c r="AG60" s="70"/>
    </row>
    <row r="61" spans="1:33" s="10" customFormat="1" ht="13.2" x14ac:dyDescent="0.25">
      <c r="A61" s="70">
        <v>12</v>
      </c>
      <c r="B61" s="61" t="s">
        <v>733</v>
      </c>
      <c r="C61" s="6">
        <v>2</v>
      </c>
      <c r="D61" s="6">
        <v>1</v>
      </c>
      <c r="E61" s="6">
        <v>0</v>
      </c>
      <c r="F61" s="7">
        <f t="shared" si="28"/>
        <v>1</v>
      </c>
      <c r="G61" s="6">
        <v>0</v>
      </c>
      <c r="H61" s="6">
        <v>0</v>
      </c>
      <c r="I61" s="6">
        <v>1</v>
      </c>
      <c r="J61" s="6">
        <v>0</v>
      </c>
      <c r="K61" s="6">
        <v>0</v>
      </c>
      <c r="L61" s="80">
        <v>0.1</v>
      </c>
      <c r="M61" s="7">
        <v>0</v>
      </c>
      <c r="N61" s="7">
        <v>0</v>
      </c>
      <c r="O61" s="80">
        <v>0.5</v>
      </c>
      <c r="P61" s="7">
        <f t="shared" si="34"/>
        <v>0.5</v>
      </c>
      <c r="Q61" s="7">
        <f t="shared" si="30"/>
        <v>-0.5</v>
      </c>
      <c r="R61" s="80">
        <v>0.36</v>
      </c>
      <c r="S61" s="7">
        <v>0</v>
      </c>
      <c r="T61" s="7">
        <v>0</v>
      </c>
      <c r="U61" s="6">
        <v>0</v>
      </c>
      <c r="V61" s="70">
        <v>0</v>
      </c>
      <c r="W61" s="70">
        <v>0</v>
      </c>
      <c r="X61" s="186">
        <f t="shared" si="32"/>
        <v>0</v>
      </c>
      <c r="Y61" s="188">
        <v>0</v>
      </c>
      <c r="Z61" s="188">
        <v>0</v>
      </c>
      <c r="AA61" s="188">
        <v>0</v>
      </c>
      <c r="AB61" s="188">
        <v>0</v>
      </c>
      <c r="AC61" s="188">
        <v>0</v>
      </c>
      <c r="AD61" s="188">
        <v>0</v>
      </c>
      <c r="AE61" s="188">
        <v>0</v>
      </c>
      <c r="AF61" s="188">
        <v>0</v>
      </c>
      <c r="AG61" s="70"/>
    </row>
    <row r="62" spans="1:33" s="297" customFormat="1" ht="13.2" x14ac:dyDescent="0.25">
      <c r="A62" s="176" t="s">
        <v>772</v>
      </c>
      <c r="B62" s="776" t="s">
        <v>619</v>
      </c>
      <c r="C62" s="733"/>
      <c r="D62" s="733"/>
      <c r="E62" s="733"/>
      <c r="F62" s="734"/>
      <c r="G62" s="176"/>
      <c r="H62" s="176"/>
      <c r="I62" s="176"/>
      <c r="J62" s="176"/>
      <c r="K62" s="176"/>
      <c r="L62" s="176"/>
      <c r="M62" s="176"/>
      <c r="N62" s="176"/>
      <c r="O62" s="176"/>
      <c r="P62" s="176"/>
      <c r="Q62" s="180"/>
      <c r="R62" s="176"/>
      <c r="S62" s="176"/>
      <c r="T62" s="180"/>
      <c r="U62" s="180"/>
      <c r="V62" s="180"/>
      <c r="W62" s="180"/>
      <c r="X62" s="207"/>
      <c r="Y62" s="207"/>
      <c r="Z62" s="207"/>
      <c r="AA62" s="207"/>
      <c r="AB62" s="207"/>
      <c r="AC62" s="207"/>
      <c r="AD62" s="207"/>
      <c r="AE62" s="207"/>
      <c r="AF62" s="207"/>
      <c r="AG62" s="176"/>
    </row>
    <row r="63" spans="1:33" s="86" customFormat="1" ht="13.2" x14ac:dyDescent="0.25">
      <c r="A63" s="83" t="s">
        <v>723</v>
      </c>
      <c r="B63" s="84" t="s">
        <v>707</v>
      </c>
      <c r="C63" s="83">
        <f>SUM(C64:C78)</f>
        <v>147</v>
      </c>
      <c r="D63" s="83">
        <f>E63+F63</f>
        <v>70</v>
      </c>
      <c r="E63" s="83">
        <f t="shared" ref="E63" si="37">SUM(E64:E78)</f>
        <v>19</v>
      </c>
      <c r="F63" s="68">
        <f>G63+H63+I63+J63+K63</f>
        <v>51</v>
      </c>
      <c r="G63" s="68">
        <f>SUM(G64:G78)</f>
        <v>0</v>
      </c>
      <c r="H63" s="68">
        <f t="shared" ref="H63:K63" si="38">SUM(H64:H78)</f>
        <v>0</v>
      </c>
      <c r="I63" s="68">
        <f t="shared" si="38"/>
        <v>16</v>
      </c>
      <c r="J63" s="68">
        <f t="shared" si="38"/>
        <v>35</v>
      </c>
      <c r="K63" s="68">
        <f t="shared" si="38"/>
        <v>0</v>
      </c>
      <c r="L63" s="68"/>
      <c r="M63" s="68"/>
      <c r="N63" s="68"/>
      <c r="O63" s="68"/>
      <c r="P63" s="68"/>
      <c r="Q63" s="68"/>
      <c r="R63" s="68"/>
      <c r="S63" s="68"/>
      <c r="T63" s="68"/>
      <c r="U63" s="68"/>
      <c r="V63" s="68"/>
      <c r="W63" s="68"/>
      <c r="X63" s="184"/>
      <c r="Y63" s="184"/>
      <c r="Z63" s="184"/>
      <c r="AA63" s="184"/>
      <c r="AB63" s="184"/>
      <c r="AC63" s="184"/>
      <c r="AD63" s="185"/>
      <c r="AE63" s="185"/>
      <c r="AF63" s="185"/>
      <c r="AG63" s="85"/>
    </row>
    <row r="64" spans="1:33" s="89" customFormat="1" ht="13.2" x14ac:dyDescent="0.25">
      <c r="A64" s="77">
        <v>1</v>
      </c>
      <c r="B64" s="87" t="s">
        <v>367</v>
      </c>
      <c r="C64" s="77">
        <v>33</v>
      </c>
      <c r="D64" s="83">
        <f t="shared" ref="D64:D78" si="39">E64+F64</f>
        <v>14</v>
      </c>
      <c r="E64" s="77">
        <v>9</v>
      </c>
      <c r="F64" s="60">
        <f>G64+H64+I64+J64+K64</f>
        <v>5</v>
      </c>
      <c r="G64" s="60"/>
      <c r="H64" s="60"/>
      <c r="I64" s="60">
        <v>5</v>
      </c>
      <c r="J64" s="60"/>
      <c r="K64" s="60"/>
      <c r="L64" s="72">
        <v>0.4</v>
      </c>
      <c r="M64" s="60">
        <f>F64*L64</f>
        <v>2</v>
      </c>
      <c r="N64" s="60">
        <f>M64-H64</f>
        <v>2</v>
      </c>
      <c r="O64" s="72">
        <v>0.6</v>
      </c>
      <c r="P64" s="60">
        <f>F64*O64</f>
        <v>3</v>
      </c>
      <c r="Q64" s="60">
        <f>P64-I64</f>
        <v>-2</v>
      </c>
      <c r="R64" s="72"/>
      <c r="S64" s="60"/>
      <c r="T64" s="60"/>
      <c r="U64" s="60"/>
      <c r="V64" s="60"/>
      <c r="W64" s="60"/>
      <c r="X64" s="186">
        <f>Z64+AA64</f>
        <v>0</v>
      </c>
      <c r="Y64" s="186">
        <v>2</v>
      </c>
      <c r="Z64" s="186">
        <f>+AA64</f>
        <v>0</v>
      </c>
      <c r="AA64" s="186">
        <f>AB64+AC64</f>
        <v>0</v>
      </c>
      <c r="AB64" s="186">
        <v>0</v>
      </c>
      <c r="AC64" s="186">
        <v>0</v>
      </c>
      <c r="AD64" s="187">
        <f>AE64+AF64</f>
        <v>0</v>
      </c>
      <c r="AE64" s="187"/>
      <c r="AF64" s="187"/>
      <c r="AG64" s="88"/>
    </row>
    <row r="65" spans="1:33" s="89" customFormat="1" ht="13.2" x14ac:dyDescent="0.25">
      <c r="A65" s="77">
        <v>2</v>
      </c>
      <c r="B65" s="87" t="s">
        <v>140</v>
      </c>
      <c r="C65" s="77">
        <v>7</v>
      </c>
      <c r="D65" s="83">
        <f t="shared" si="39"/>
        <v>3</v>
      </c>
      <c r="E65" s="77">
        <v>1</v>
      </c>
      <c r="F65" s="60">
        <f>G65+H65+I65+J65+K65</f>
        <v>2</v>
      </c>
      <c r="G65" s="60"/>
      <c r="H65" s="60"/>
      <c r="I65" s="60">
        <v>1</v>
      </c>
      <c r="J65" s="60">
        <v>1</v>
      </c>
      <c r="K65" s="60"/>
      <c r="L65" s="72">
        <v>0.4</v>
      </c>
      <c r="M65" s="60">
        <f>F65*L65</f>
        <v>0.8</v>
      </c>
      <c r="N65" s="60">
        <f>M65-H65</f>
        <v>0.8</v>
      </c>
      <c r="O65" s="72">
        <v>0.6</v>
      </c>
      <c r="P65" s="60">
        <f>F65*O65</f>
        <v>1.2</v>
      </c>
      <c r="Q65" s="60">
        <f>P65-I65</f>
        <v>0.19999999999999996</v>
      </c>
      <c r="R65" s="72"/>
      <c r="S65" s="60"/>
      <c r="T65" s="60"/>
      <c r="U65" s="60"/>
      <c r="V65" s="60"/>
      <c r="W65" s="60"/>
      <c r="X65" s="186">
        <f>Z65+AA65</f>
        <v>0</v>
      </c>
      <c r="Y65" s="186">
        <v>0</v>
      </c>
      <c r="Z65" s="186">
        <v>0</v>
      </c>
      <c r="AA65" s="186">
        <f>AB65+AC65</f>
        <v>0</v>
      </c>
      <c r="AB65" s="186">
        <v>0</v>
      </c>
      <c r="AC65" s="186"/>
      <c r="AD65" s="187"/>
      <c r="AE65" s="187"/>
      <c r="AF65" s="187"/>
      <c r="AG65" s="88"/>
    </row>
    <row r="66" spans="1:33" s="89" customFormat="1" ht="13.2" x14ac:dyDescent="0.25">
      <c r="A66" s="77">
        <v>3</v>
      </c>
      <c r="B66" s="87" t="s">
        <v>151</v>
      </c>
      <c r="C66" s="77">
        <v>51</v>
      </c>
      <c r="D66" s="83">
        <f t="shared" si="39"/>
        <v>36</v>
      </c>
      <c r="E66" s="90">
        <v>6</v>
      </c>
      <c r="F66" s="60">
        <f>G66+H66+I66+J66+K66</f>
        <v>30</v>
      </c>
      <c r="G66" s="60"/>
      <c r="H66" s="60"/>
      <c r="I66" s="60">
        <v>4</v>
      </c>
      <c r="J66" s="60">
        <v>26</v>
      </c>
      <c r="K66" s="60"/>
      <c r="L66" s="72">
        <v>0.4</v>
      </c>
      <c r="M66" s="60">
        <f>F66*L66</f>
        <v>12</v>
      </c>
      <c r="N66" s="60">
        <f>M66-H66</f>
        <v>12</v>
      </c>
      <c r="O66" s="72">
        <v>0.6</v>
      </c>
      <c r="P66" s="60">
        <f>F66*O66</f>
        <v>18</v>
      </c>
      <c r="Q66" s="60">
        <f>P66-I66</f>
        <v>14</v>
      </c>
      <c r="R66" s="72"/>
      <c r="S66" s="60"/>
      <c r="T66" s="60"/>
      <c r="U66" s="60"/>
      <c r="V66" s="60"/>
      <c r="W66" s="60"/>
      <c r="X66" s="186">
        <f>Z66+AA66</f>
        <v>8</v>
      </c>
      <c r="Y66" s="186">
        <v>0</v>
      </c>
      <c r="Z66" s="186">
        <v>0</v>
      </c>
      <c r="AA66" s="186">
        <f>AB66+AC66</f>
        <v>8</v>
      </c>
      <c r="AB66" s="186">
        <v>1</v>
      </c>
      <c r="AC66" s="186">
        <v>7</v>
      </c>
      <c r="AD66" s="187">
        <f>AE66+AF66</f>
        <v>0</v>
      </c>
      <c r="AE66" s="187"/>
      <c r="AF66" s="187"/>
      <c r="AG66" s="88"/>
    </row>
    <row r="67" spans="1:33" s="89" customFormat="1" ht="13.2" x14ac:dyDescent="0.25">
      <c r="A67" s="77">
        <v>4</v>
      </c>
      <c r="B67" s="91" t="s">
        <v>737</v>
      </c>
      <c r="C67" s="92">
        <v>32</v>
      </c>
      <c r="D67" s="83">
        <f t="shared" si="39"/>
        <v>8</v>
      </c>
      <c r="E67" s="88">
        <v>0</v>
      </c>
      <c r="F67" s="60">
        <f t="shared" ref="F67:F78" si="40">G67+H67+I67+J67+K67</f>
        <v>8</v>
      </c>
      <c r="G67" s="60"/>
      <c r="H67" s="60"/>
      <c r="I67" s="60">
        <v>3</v>
      </c>
      <c r="J67" s="60">
        <v>5</v>
      </c>
      <c r="K67" s="60"/>
      <c r="L67" s="72">
        <v>0.4</v>
      </c>
      <c r="M67" s="60">
        <f t="shared" ref="M67:M78" si="41">F67*L67</f>
        <v>3.2</v>
      </c>
      <c r="N67" s="60">
        <f t="shared" ref="N67:N78" si="42">M67-H67</f>
        <v>3.2</v>
      </c>
      <c r="O67" s="72">
        <v>0.6</v>
      </c>
      <c r="P67" s="60">
        <f t="shared" ref="P67:P78" si="43">F67*O67</f>
        <v>4.8</v>
      </c>
      <c r="Q67" s="60">
        <f t="shared" ref="Q67:Q78" si="44">P67-I67</f>
        <v>1.7999999999999998</v>
      </c>
      <c r="R67" s="72"/>
      <c r="S67" s="60"/>
      <c r="T67" s="60"/>
      <c r="U67" s="60"/>
      <c r="V67" s="60"/>
      <c r="W67" s="60"/>
      <c r="X67" s="186"/>
      <c r="Y67" s="186"/>
      <c r="Z67" s="186"/>
      <c r="AA67" s="186"/>
      <c r="AB67" s="186"/>
      <c r="AC67" s="186"/>
      <c r="AD67" s="187"/>
      <c r="AE67" s="187"/>
      <c r="AF67" s="187"/>
      <c r="AG67" s="88"/>
    </row>
    <row r="68" spans="1:33" s="89" customFormat="1" ht="13.2" x14ac:dyDescent="0.25">
      <c r="A68" s="77">
        <v>5</v>
      </c>
      <c r="B68" s="91" t="s">
        <v>738</v>
      </c>
      <c r="C68" s="92">
        <v>2</v>
      </c>
      <c r="D68" s="83">
        <f t="shared" si="39"/>
        <v>0</v>
      </c>
      <c r="E68" s="88"/>
      <c r="F68" s="60">
        <f t="shared" si="40"/>
        <v>0</v>
      </c>
      <c r="G68" s="60"/>
      <c r="H68" s="60"/>
      <c r="I68" s="60"/>
      <c r="J68" s="60"/>
      <c r="K68" s="60"/>
      <c r="L68" s="72">
        <v>0.4</v>
      </c>
      <c r="M68" s="60">
        <f t="shared" si="41"/>
        <v>0</v>
      </c>
      <c r="N68" s="60">
        <f t="shared" si="42"/>
        <v>0</v>
      </c>
      <c r="O68" s="72">
        <v>0.6</v>
      </c>
      <c r="P68" s="60">
        <f t="shared" si="43"/>
        <v>0</v>
      </c>
      <c r="Q68" s="60">
        <f t="shared" si="44"/>
        <v>0</v>
      </c>
      <c r="R68" s="72"/>
      <c r="S68" s="60"/>
      <c r="T68" s="60"/>
      <c r="U68" s="60"/>
      <c r="V68" s="60"/>
      <c r="W68" s="60"/>
      <c r="X68" s="186"/>
      <c r="Y68" s="186"/>
      <c r="Z68" s="186"/>
      <c r="AA68" s="186"/>
      <c r="AB68" s="186"/>
      <c r="AC68" s="186"/>
      <c r="AD68" s="187"/>
      <c r="AE68" s="187"/>
      <c r="AF68" s="187"/>
      <c r="AG68" s="88"/>
    </row>
    <row r="69" spans="1:33" s="89" customFormat="1" ht="13.2" x14ac:dyDescent="0.25">
      <c r="A69" s="77">
        <v>6</v>
      </c>
      <c r="B69" s="91" t="s">
        <v>739</v>
      </c>
      <c r="C69" s="92">
        <v>2</v>
      </c>
      <c r="D69" s="83">
        <f t="shared" si="39"/>
        <v>0</v>
      </c>
      <c r="E69" s="88"/>
      <c r="F69" s="60">
        <f t="shared" si="40"/>
        <v>0</v>
      </c>
      <c r="G69" s="60"/>
      <c r="H69" s="60"/>
      <c r="I69" s="60"/>
      <c r="J69" s="60"/>
      <c r="K69" s="60"/>
      <c r="L69" s="72">
        <v>0.4</v>
      </c>
      <c r="M69" s="60">
        <f t="shared" si="41"/>
        <v>0</v>
      </c>
      <c r="N69" s="60">
        <f t="shared" si="42"/>
        <v>0</v>
      </c>
      <c r="O69" s="72">
        <v>0.6</v>
      </c>
      <c r="P69" s="60">
        <f t="shared" si="43"/>
        <v>0</v>
      </c>
      <c r="Q69" s="60">
        <f t="shared" si="44"/>
        <v>0</v>
      </c>
      <c r="R69" s="72"/>
      <c r="S69" s="60"/>
      <c r="T69" s="60"/>
      <c r="U69" s="60"/>
      <c r="V69" s="60"/>
      <c r="W69" s="60"/>
      <c r="X69" s="186"/>
      <c r="Y69" s="186"/>
      <c r="Z69" s="186"/>
      <c r="AA69" s="186"/>
      <c r="AB69" s="186"/>
      <c r="AC69" s="186"/>
      <c r="AD69" s="187"/>
      <c r="AE69" s="187"/>
      <c r="AF69" s="187"/>
      <c r="AG69" s="88"/>
    </row>
    <row r="70" spans="1:33" s="89" customFormat="1" ht="26.4" x14ac:dyDescent="0.25">
      <c r="A70" s="77">
        <v>7</v>
      </c>
      <c r="B70" s="91" t="s">
        <v>740</v>
      </c>
      <c r="C70" s="92">
        <v>2</v>
      </c>
      <c r="D70" s="83">
        <f t="shared" si="39"/>
        <v>1</v>
      </c>
      <c r="E70" s="88"/>
      <c r="F70" s="60">
        <f t="shared" si="40"/>
        <v>1</v>
      </c>
      <c r="G70" s="60"/>
      <c r="H70" s="60"/>
      <c r="I70" s="60">
        <v>1</v>
      </c>
      <c r="J70" s="60"/>
      <c r="K70" s="60"/>
      <c r="L70" s="72">
        <v>0.4</v>
      </c>
      <c r="M70" s="60">
        <f t="shared" si="41"/>
        <v>0.4</v>
      </c>
      <c r="N70" s="60">
        <f t="shared" si="42"/>
        <v>0.4</v>
      </c>
      <c r="O70" s="72">
        <v>0.6</v>
      </c>
      <c r="P70" s="60">
        <f t="shared" si="43"/>
        <v>0.6</v>
      </c>
      <c r="Q70" s="60">
        <f t="shared" si="44"/>
        <v>-0.4</v>
      </c>
      <c r="R70" s="72"/>
      <c r="S70" s="60"/>
      <c r="T70" s="60"/>
      <c r="U70" s="60"/>
      <c r="V70" s="60"/>
      <c r="W70" s="60"/>
      <c r="X70" s="186"/>
      <c r="Y70" s="186"/>
      <c r="Z70" s="186"/>
      <c r="AA70" s="186"/>
      <c r="AB70" s="186"/>
      <c r="AC70" s="186"/>
      <c r="AD70" s="187"/>
      <c r="AE70" s="187"/>
      <c r="AF70" s="187"/>
      <c r="AG70" s="88"/>
    </row>
    <row r="71" spans="1:33" s="89" customFormat="1" ht="26.4" x14ac:dyDescent="0.25">
      <c r="A71" s="77">
        <v>8</v>
      </c>
      <c r="B71" s="91" t="s">
        <v>741</v>
      </c>
      <c r="C71" s="92">
        <v>2</v>
      </c>
      <c r="D71" s="83">
        <f t="shared" si="39"/>
        <v>0</v>
      </c>
      <c r="E71" s="88"/>
      <c r="F71" s="60">
        <f t="shared" si="40"/>
        <v>0</v>
      </c>
      <c r="G71" s="60"/>
      <c r="H71" s="60"/>
      <c r="I71" s="60"/>
      <c r="J71" s="60"/>
      <c r="K71" s="60"/>
      <c r="L71" s="72">
        <v>0.4</v>
      </c>
      <c r="M71" s="60">
        <f t="shared" si="41"/>
        <v>0</v>
      </c>
      <c r="N71" s="60">
        <f t="shared" si="42"/>
        <v>0</v>
      </c>
      <c r="O71" s="72">
        <v>0.6</v>
      </c>
      <c r="P71" s="60">
        <f t="shared" si="43"/>
        <v>0</v>
      </c>
      <c r="Q71" s="60">
        <f t="shared" si="44"/>
        <v>0</v>
      </c>
      <c r="R71" s="72"/>
      <c r="S71" s="60"/>
      <c r="T71" s="60"/>
      <c r="U71" s="60"/>
      <c r="V71" s="60"/>
      <c r="W71" s="60"/>
      <c r="X71" s="186"/>
      <c r="Y71" s="186"/>
      <c r="Z71" s="186"/>
      <c r="AA71" s="186"/>
      <c r="AB71" s="186"/>
      <c r="AC71" s="186"/>
      <c r="AD71" s="187"/>
      <c r="AE71" s="187"/>
      <c r="AF71" s="187"/>
      <c r="AG71" s="88"/>
    </row>
    <row r="72" spans="1:33" s="89" customFormat="1" ht="26.4" x14ac:dyDescent="0.25">
      <c r="A72" s="77">
        <v>9</v>
      </c>
      <c r="B72" s="91" t="s">
        <v>742</v>
      </c>
      <c r="C72" s="92">
        <v>1</v>
      </c>
      <c r="D72" s="83">
        <f t="shared" si="39"/>
        <v>0</v>
      </c>
      <c r="E72" s="88"/>
      <c r="F72" s="60">
        <f t="shared" si="40"/>
        <v>0</v>
      </c>
      <c r="G72" s="60"/>
      <c r="H72" s="60"/>
      <c r="I72" s="60"/>
      <c r="J72" s="60"/>
      <c r="K72" s="60"/>
      <c r="L72" s="72">
        <v>0.4</v>
      </c>
      <c r="M72" s="60">
        <f t="shared" si="41"/>
        <v>0</v>
      </c>
      <c r="N72" s="60">
        <f t="shared" si="42"/>
        <v>0</v>
      </c>
      <c r="O72" s="72">
        <v>0.6</v>
      </c>
      <c r="P72" s="60">
        <f t="shared" si="43"/>
        <v>0</v>
      </c>
      <c r="Q72" s="60">
        <f t="shared" si="44"/>
        <v>0</v>
      </c>
      <c r="R72" s="72"/>
      <c r="S72" s="60"/>
      <c r="T72" s="60"/>
      <c r="U72" s="60"/>
      <c r="V72" s="60"/>
      <c r="W72" s="60"/>
      <c r="X72" s="186"/>
      <c r="Y72" s="186"/>
      <c r="Z72" s="186"/>
      <c r="AA72" s="186"/>
      <c r="AB72" s="186"/>
      <c r="AC72" s="186"/>
      <c r="AD72" s="187"/>
      <c r="AE72" s="187"/>
      <c r="AF72" s="187"/>
      <c r="AG72" s="88"/>
    </row>
    <row r="73" spans="1:33" s="89" customFormat="1" ht="26.4" x14ac:dyDescent="0.25">
      <c r="A73" s="77">
        <v>10</v>
      </c>
      <c r="B73" s="91" t="s">
        <v>743</v>
      </c>
      <c r="C73" s="92">
        <v>1</v>
      </c>
      <c r="D73" s="83">
        <f t="shared" si="39"/>
        <v>1</v>
      </c>
      <c r="E73" s="88">
        <v>1</v>
      </c>
      <c r="F73" s="60">
        <f t="shared" si="40"/>
        <v>0</v>
      </c>
      <c r="G73" s="60"/>
      <c r="H73" s="60"/>
      <c r="I73" s="60"/>
      <c r="J73" s="60"/>
      <c r="K73" s="60"/>
      <c r="L73" s="72">
        <v>0.4</v>
      </c>
      <c r="M73" s="60">
        <f t="shared" si="41"/>
        <v>0</v>
      </c>
      <c r="N73" s="60">
        <f t="shared" si="42"/>
        <v>0</v>
      </c>
      <c r="O73" s="72">
        <v>0.6</v>
      </c>
      <c r="P73" s="60">
        <f t="shared" si="43"/>
        <v>0</v>
      </c>
      <c r="Q73" s="60">
        <f t="shared" si="44"/>
        <v>0</v>
      </c>
      <c r="R73" s="72"/>
      <c r="S73" s="60"/>
      <c r="T73" s="60"/>
      <c r="U73" s="60"/>
      <c r="V73" s="60"/>
      <c r="W73" s="60"/>
      <c r="X73" s="186"/>
      <c r="Y73" s="186"/>
      <c r="Z73" s="186"/>
      <c r="AA73" s="186"/>
      <c r="AB73" s="186"/>
      <c r="AC73" s="186"/>
      <c r="AD73" s="187"/>
      <c r="AE73" s="187"/>
      <c r="AF73" s="187"/>
      <c r="AG73" s="88"/>
    </row>
    <row r="74" spans="1:33" s="89" customFormat="1" ht="13.2" x14ac:dyDescent="0.25">
      <c r="A74" s="77">
        <v>11</v>
      </c>
      <c r="B74" s="91" t="s">
        <v>744</v>
      </c>
      <c r="C74" s="92">
        <v>1</v>
      </c>
      <c r="D74" s="83">
        <f t="shared" si="39"/>
        <v>0</v>
      </c>
      <c r="E74" s="88"/>
      <c r="F74" s="60">
        <f t="shared" si="40"/>
        <v>0</v>
      </c>
      <c r="G74" s="88"/>
      <c r="H74" s="88"/>
      <c r="I74" s="88"/>
      <c r="J74" s="88"/>
      <c r="K74" s="88"/>
      <c r="L74" s="72">
        <v>0.4</v>
      </c>
      <c r="M74" s="60">
        <f t="shared" si="41"/>
        <v>0</v>
      </c>
      <c r="N74" s="60">
        <f t="shared" si="42"/>
        <v>0</v>
      </c>
      <c r="O74" s="72">
        <v>0.6</v>
      </c>
      <c r="P74" s="60">
        <f t="shared" si="43"/>
        <v>0</v>
      </c>
      <c r="Q74" s="60">
        <f t="shared" si="44"/>
        <v>0</v>
      </c>
      <c r="R74" s="88"/>
      <c r="S74" s="88"/>
      <c r="T74" s="88"/>
      <c r="U74" s="88"/>
      <c r="V74" s="88"/>
      <c r="W74" s="88"/>
      <c r="X74" s="187"/>
      <c r="Y74" s="187"/>
      <c r="Z74" s="187"/>
      <c r="AA74" s="187"/>
      <c r="AB74" s="187"/>
      <c r="AC74" s="187"/>
      <c r="AD74" s="187"/>
      <c r="AE74" s="187"/>
      <c r="AF74" s="187"/>
      <c r="AG74" s="88"/>
    </row>
    <row r="75" spans="1:33" s="89" customFormat="1" ht="13.2" x14ac:dyDescent="0.25">
      <c r="A75" s="77">
        <v>12</v>
      </c>
      <c r="B75" s="91" t="s">
        <v>725</v>
      </c>
      <c r="C75" s="92">
        <v>8</v>
      </c>
      <c r="D75" s="83">
        <f t="shared" si="39"/>
        <v>5</v>
      </c>
      <c r="E75" s="88">
        <v>2</v>
      </c>
      <c r="F75" s="60">
        <f t="shared" si="40"/>
        <v>3</v>
      </c>
      <c r="G75" s="88"/>
      <c r="H75" s="88"/>
      <c r="I75" s="92">
        <v>2</v>
      </c>
      <c r="J75" s="92">
        <v>1</v>
      </c>
      <c r="K75" s="88"/>
      <c r="L75" s="72">
        <v>0.4</v>
      </c>
      <c r="M75" s="60">
        <f t="shared" si="41"/>
        <v>1.2000000000000002</v>
      </c>
      <c r="N75" s="60">
        <f t="shared" si="42"/>
        <v>1.2000000000000002</v>
      </c>
      <c r="O75" s="72">
        <v>0.6</v>
      </c>
      <c r="P75" s="60">
        <f t="shared" si="43"/>
        <v>1.7999999999999998</v>
      </c>
      <c r="Q75" s="60">
        <f t="shared" si="44"/>
        <v>-0.20000000000000018</v>
      </c>
      <c r="R75" s="88"/>
      <c r="S75" s="88"/>
      <c r="T75" s="88"/>
      <c r="U75" s="88"/>
      <c r="V75" s="88"/>
      <c r="W75" s="88"/>
      <c r="X75" s="187"/>
      <c r="Y75" s="187"/>
      <c r="Z75" s="187"/>
      <c r="AA75" s="187"/>
      <c r="AB75" s="187"/>
      <c r="AC75" s="187"/>
      <c r="AD75" s="187"/>
      <c r="AE75" s="187"/>
      <c r="AF75" s="187"/>
      <c r="AG75" s="88"/>
    </row>
    <row r="76" spans="1:33" s="89" customFormat="1" ht="13.2" x14ac:dyDescent="0.25">
      <c r="A76" s="77">
        <v>13</v>
      </c>
      <c r="B76" s="91" t="s">
        <v>733</v>
      </c>
      <c r="C76" s="92">
        <v>2</v>
      </c>
      <c r="D76" s="83">
        <f t="shared" si="39"/>
        <v>0</v>
      </c>
      <c r="E76" s="88"/>
      <c r="F76" s="60">
        <f t="shared" si="40"/>
        <v>0</v>
      </c>
      <c r="G76" s="88"/>
      <c r="H76" s="88"/>
      <c r="I76" s="88"/>
      <c r="J76" s="88"/>
      <c r="K76" s="88"/>
      <c r="L76" s="72">
        <v>0.4</v>
      </c>
      <c r="M76" s="60">
        <f t="shared" si="41"/>
        <v>0</v>
      </c>
      <c r="N76" s="60">
        <f t="shared" si="42"/>
        <v>0</v>
      </c>
      <c r="O76" s="72">
        <v>0.6</v>
      </c>
      <c r="P76" s="60">
        <f t="shared" si="43"/>
        <v>0</v>
      </c>
      <c r="Q76" s="60">
        <f t="shared" si="44"/>
        <v>0</v>
      </c>
      <c r="R76" s="88"/>
      <c r="S76" s="88"/>
      <c r="T76" s="88"/>
      <c r="U76" s="88"/>
      <c r="V76" s="88"/>
      <c r="W76" s="88"/>
      <c r="X76" s="187"/>
      <c r="Y76" s="187"/>
      <c r="Z76" s="187"/>
      <c r="AA76" s="187"/>
      <c r="AB76" s="187"/>
      <c r="AC76" s="187"/>
      <c r="AD76" s="187"/>
      <c r="AE76" s="187"/>
      <c r="AF76" s="187"/>
      <c r="AG76" s="88"/>
    </row>
    <row r="77" spans="1:33" s="89" customFormat="1" ht="13.2" x14ac:dyDescent="0.25">
      <c r="A77" s="77">
        <v>14</v>
      </c>
      <c r="B77" s="91" t="s">
        <v>731</v>
      </c>
      <c r="C77" s="92">
        <v>1</v>
      </c>
      <c r="D77" s="83">
        <f t="shared" si="39"/>
        <v>0</v>
      </c>
      <c r="E77" s="88"/>
      <c r="F77" s="60">
        <f t="shared" si="40"/>
        <v>0</v>
      </c>
      <c r="G77" s="88"/>
      <c r="H77" s="88"/>
      <c r="I77" s="88"/>
      <c r="J77" s="88"/>
      <c r="K77" s="88"/>
      <c r="L77" s="72">
        <v>0.4</v>
      </c>
      <c r="M77" s="60">
        <f t="shared" si="41"/>
        <v>0</v>
      </c>
      <c r="N77" s="60">
        <f t="shared" si="42"/>
        <v>0</v>
      </c>
      <c r="O77" s="72">
        <v>0.6</v>
      </c>
      <c r="P77" s="60">
        <f t="shared" si="43"/>
        <v>0</v>
      </c>
      <c r="Q77" s="60">
        <f t="shared" si="44"/>
        <v>0</v>
      </c>
      <c r="R77" s="88"/>
      <c r="S77" s="88"/>
      <c r="T77" s="88"/>
      <c r="U77" s="88"/>
      <c r="V77" s="88"/>
      <c r="W77" s="88"/>
      <c r="X77" s="187"/>
      <c r="Y77" s="187"/>
      <c r="Z77" s="187"/>
      <c r="AA77" s="187"/>
      <c r="AB77" s="187"/>
      <c r="AC77" s="187"/>
      <c r="AD77" s="187"/>
      <c r="AE77" s="187"/>
      <c r="AF77" s="187"/>
      <c r="AG77" s="88"/>
    </row>
    <row r="78" spans="1:33" s="89" customFormat="1" ht="13.2" x14ac:dyDescent="0.25">
      <c r="A78" s="77">
        <v>15</v>
      </c>
      <c r="B78" s="91" t="s">
        <v>745</v>
      </c>
      <c r="C78" s="92">
        <v>2</v>
      </c>
      <c r="D78" s="83">
        <f t="shared" si="39"/>
        <v>2</v>
      </c>
      <c r="E78" s="88"/>
      <c r="F78" s="60">
        <f t="shared" si="40"/>
        <v>2</v>
      </c>
      <c r="G78" s="88"/>
      <c r="H78" s="88"/>
      <c r="I78" s="88"/>
      <c r="J78" s="88">
        <v>2</v>
      </c>
      <c r="K78" s="88"/>
      <c r="L78" s="72">
        <v>0.4</v>
      </c>
      <c r="M78" s="60">
        <f t="shared" si="41"/>
        <v>0.8</v>
      </c>
      <c r="N78" s="60">
        <f t="shared" si="42"/>
        <v>0.8</v>
      </c>
      <c r="O78" s="72">
        <v>0.6</v>
      </c>
      <c r="P78" s="60">
        <f t="shared" si="43"/>
        <v>1.2</v>
      </c>
      <c r="Q78" s="60">
        <f t="shared" si="44"/>
        <v>1.2</v>
      </c>
      <c r="R78" s="88"/>
      <c r="S78" s="88"/>
      <c r="T78" s="88"/>
      <c r="U78" s="88"/>
      <c r="V78" s="88"/>
      <c r="W78" s="88"/>
      <c r="X78" s="187"/>
      <c r="Y78" s="187"/>
      <c r="Z78" s="187"/>
      <c r="AA78" s="187"/>
      <c r="AB78" s="187"/>
      <c r="AC78" s="187"/>
      <c r="AD78" s="187"/>
      <c r="AE78" s="187"/>
      <c r="AF78" s="187"/>
      <c r="AG78" s="88"/>
    </row>
    <row r="79" spans="1:33" s="298" customFormat="1" ht="13.2" x14ac:dyDescent="0.3">
      <c r="A79" s="180" t="s">
        <v>774</v>
      </c>
      <c r="B79" s="751" t="s">
        <v>773</v>
      </c>
      <c r="C79" s="751"/>
      <c r="D79" s="751"/>
      <c r="E79" s="751"/>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296"/>
      <c r="AD79" s="296"/>
      <c r="AE79" s="296"/>
      <c r="AF79" s="296"/>
      <c r="AG79" s="296"/>
    </row>
    <row r="80" spans="1:33" s="109" customFormat="1" ht="13.2" x14ac:dyDescent="0.3">
      <c r="A80" s="8" t="s">
        <v>723</v>
      </c>
      <c r="B80" s="105" t="s">
        <v>707</v>
      </c>
      <c r="C80" s="58">
        <f t="shared" ref="C80:K80" si="45">SUM(C81:C94)</f>
        <v>286</v>
      </c>
      <c r="D80" s="58">
        <f t="shared" si="45"/>
        <v>204</v>
      </c>
      <c r="E80" s="58">
        <f t="shared" si="45"/>
        <v>38</v>
      </c>
      <c r="F80" s="58">
        <f t="shared" si="45"/>
        <v>166</v>
      </c>
      <c r="G80" s="58">
        <f t="shared" si="45"/>
        <v>0</v>
      </c>
      <c r="H80" s="58">
        <f t="shared" si="45"/>
        <v>2</v>
      </c>
      <c r="I80" s="58">
        <f t="shared" si="45"/>
        <v>110</v>
      </c>
      <c r="J80" s="58">
        <f t="shared" si="45"/>
        <v>54</v>
      </c>
      <c r="K80" s="58">
        <f t="shared" si="45"/>
        <v>0</v>
      </c>
      <c r="L80" s="106"/>
      <c r="M80" s="107"/>
      <c r="N80" s="107"/>
      <c r="O80" s="108"/>
      <c r="P80" s="107"/>
      <c r="Q80" s="107"/>
      <c r="R80" s="108"/>
      <c r="S80" s="107"/>
      <c r="T80" s="107"/>
      <c r="U80" s="106"/>
      <c r="V80" s="58"/>
      <c r="W80" s="58"/>
      <c r="X80" s="184">
        <f>Y80+Z80</f>
        <v>3</v>
      </c>
      <c r="Y80" s="184">
        <f>SUM(Y81:Y94)</f>
        <v>3</v>
      </c>
      <c r="Z80" s="184">
        <f>SUM(Z81:Z94)</f>
        <v>0</v>
      </c>
      <c r="AA80" s="184">
        <f>AB80+AC80</f>
        <v>11</v>
      </c>
      <c r="AB80" s="184">
        <f>SUM(AB81:AB94)</f>
        <v>0</v>
      </c>
      <c r="AC80" s="184">
        <f>SUM(AC81:AC94)</f>
        <v>11</v>
      </c>
      <c r="AD80" s="188">
        <f>AE80+AF80</f>
        <v>0</v>
      </c>
      <c r="AE80" s="190"/>
      <c r="AF80" s="190"/>
      <c r="AG80" s="8"/>
    </row>
    <row r="81" spans="1:33" s="26" customFormat="1" ht="13.2" x14ac:dyDescent="0.3">
      <c r="A81" s="70">
        <v>1</v>
      </c>
      <c r="B81" s="71" t="s">
        <v>746</v>
      </c>
      <c r="C81" s="70">
        <v>63</v>
      </c>
      <c r="D81" s="70">
        <f>E81+F81</f>
        <v>39</v>
      </c>
      <c r="E81" s="59">
        <v>18</v>
      </c>
      <c r="F81" s="59">
        <f>SUM(G81:K81)</f>
        <v>21</v>
      </c>
      <c r="G81" s="59">
        <v>0</v>
      </c>
      <c r="H81" s="59">
        <v>1</v>
      </c>
      <c r="I81" s="59">
        <v>20</v>
      </c>
      <c r="J81" s="59">
        <v>0</v>
      </c>
      <c r="K81" s="59">
        <v>0</v>
      </c>
      <c r="L81" s="110" t="s">
        <v>747</v>
      </c>
      <c r="M81" s="111">
        <f>F81*L81</f>
        <v>12.6</v>
      </c>
      <c r="N81" s="111">
        <f>M81-H81</f>
        <v>11.6</v>
      </c>
      <c r="O81" s="112" t="s">
        <v>748</v>
      </c>
      <c r="P81" s="111">
        <f>F81*O81</f>
        <v>8.4</v>
      </c>
      <c r="Q81" s="111">
        <f>P81-I81</f>
        <v>-11.6</v>
      </c>
      <c r="R81" s="110">
        <v>0</v>
      </c>
      <c r="S81" s="111">
        <f>F81*R81</f>
        <v>0</v>
      </c>
      <c r="T81" s="111">
        <f>S81-J81</f>
        <v>0</v>
      </c>
      <c r="U81" s="110">
        <v>0</v>
      </c>
      <c r="V81" s="59">
        <f>F81*U81</f>
        <v>0</v>
      </c>
      <c r="W81" s="59">
        <f>V81-K81</f>
        <v>0</v>
      </c>
      <c r="X81" s="186">
        <f>Y81+Z81</f>
        <v>1</v>
      </c>
      <c r="Y81" s="186">
        <v>1</v>
      </c>
      <c r="Z81" s="186"/>
      <c r="AA81" s="186">
        <f>AB81+AC81</f>
        <v>0</v>
      </c>
      <c r="AB81" s="186"/>
      <c r="AC81" s="186"/>
      <c r="AD81" s="188"/>
      <c r="AE81" s="188"/>
      <c r="AF81" s="188"/>
      <c r="AG81" s="70"/>
    </row>
    <row r="82" spans="1:33" s="26" customFormat="1" ht="13.2" x14ac:dyDescent="0.3">
      <c r="A82" s="70">
        <v>2</v>
      </c>
      <c r="B82" s="71" t="s">
        <v>140</v>
      </c>
      <c r="C82" s="70">
        <v>33</v>
      </c>
      <c r="D82" s="70">
        <f t="shared" ref="D82:D94" si="46">E82+F82</f>
        <v>31</v>
      </c>
      <c r="E82" s="59">
        <v>3</v>
      </c>
      <c r="F82" s="59">
        <f>SUM(G82:K82)</f>
        <v>28</v>
      </c>
      <c r="G82" s="59">
        <v>0</v>
      </c>
      <c r="H82" s="59">
        <v>1</v>
      </c>
      <c r="I82" s="59">
        <v>0</v>
      </c>
      <c r="J82" s="59">
        <v>27</v>
      </c>
      <c r="K82" s="59">
        <v>0</v>
      </c>
      <c r="L82" s="110" t="s">
        <v>747</v>
      </c>
      <c r="M82" s="111">
        <f t="shared" ref="M82:M94" si="47">F82*L82</f>
        <v>16.8</v>
      </c>
      <c r="N82" s="111">
        <f t="shared" ref="N82:N94" si="48">M82-H82</f>
        <v>15.8</v>
      </c>
      <c r="O82" s="110">
        <v>0.2</v>
      </c>
      <c r="P82" s="111">
        <f t="shared" ref="P82:P94" si="49">F82*O82</f>
        <v>5.6000000000000005</v>
      </c>
      <c r="Q82" s="111">
        <f t="shared" ref="Q82:Q94" si="50">P82-I82</f>
        <v>5.6000000000000005</v>
      </c>
      <c r="R82" s="110">
        <v>0.2</v>
      </c>
      <c r="S82" s="111">
        <f t="shared" ref="S82:S94" si="51">F82*R82</f>
        <v>5.6000000000000005</v>
      </c>
      <c r="T82" s="111">
        <f t="shared" ref="T82:T94" si="52">S82-J82</f>
        <v>-21.4</v>
      </c>
      <c r="U82" s="110">
        <v>0</v>
      </c>
      <c r="V82" s="59">
        <f t="shared" ref="V82:V94" si="53">F82*U82</f>
        <v>0</v>
      </c>
      <c r="W82" s="59">
        <f t="shared" ref="W82:W94" si="54">V82-K82</f>
        <v>0</v>
      </c>
      <c r="X82" s="186">
        <f t="shared" ref="X82:X94" si="55">Y82+Z82</f>
        <v>2</v>
      </c>
      <c r="Y82" s="186">
        <v>2</v>
      </c>
      <c r="Z82" s="186"/>
      <c r="AA82" s="186">
        <f t="shared" ref="AA82:AA94" si="56">AB82+AC82</f>
        <v>1</v>
      </c>
      <c r="AB82" s="186"/>
      <c r="AC82" s="186">
        <v>1</v>
      </c>
      <c r="AD82" s="188"/>
      <c r="AE82" s="188"/>
      <c r="AF82" s="188"/>
      <c r="AG82" s="70"/>
    </row>
    <row r="83" spans="1:33" s="26" customFormat="1" ht="13.2" x14ac:dyDescent="0.3">
      <c r="A83" s="70">
        <v>3</v>
      </c>
      <c r="B83" s="71" t="s">
        <v>151</v>
      </c>
      <c r="C83" s="70">
        <v>108</v>
      </c>
      <c r="D83" s="70">
        <f t="shared" si="46"/>
        <v>88</v>
      </c>
      <c r="E83" s="59">
        <v>8</v>
      </c>
      <c r="F83" s="59">
        <f t="shared" ref="F83:F94" si="57">SUM(G83:K83)</f>
        <v>80</v>
      </c>
      <c r="G83" s="59">
        <v>0</v>
      </c>
      <c r="H83" s="59">
        <v>0</v>
      </c>
      <c r="I83" s="59">
        <v>61</v>
      </c>
      <c r="J83" s="59">
        <v>19</v>
      </c>
      <c r="K83" s="59">
        <v>0</v>
      </c>
      <c r="L83" s="110">
        <v>0.6</v>
      </c>
      <c r="M83" s="111">
        <f t="shared" si="47"/>
        <v>48</v>
      </c>
      <c r="N83" s="111">
        <f t="shared" si="48"/>
        <v>48</v>
      </c>
      <c r="O83" s="110">
        <v>0.3</v>
      </c>
      <c r="P83" s="111">
        <f>F83*O83</f>
        <v>24</v>
      </c>
      <c r="Q83" s="111">
        <f t="shared" si="50"/>
        <v>-37</v>
      </c>
      <c r="R83" s="110">
        <v>0.1</v>
      </c>
      <c r="S83" s="111">
        <f t="shared" si="51"/>
        <v>8</v>
      </c>
      <c r="T83" s="111">
        <f t="shared" si="52"/>
        <v>-11</v>
      </c>
      <c r="U83" s="110">
        <v>0</v>
      </c>
      <c r="V83" s="59">
        <f t="shared" si="53"/>
        <v>0</v>
      </c>
      <c r="W83" s="59">
        <f t="shared" si="54"/>
        <v>0</v>
      </c>
      <c r="X83" s="186">
        <f t="shared" si="55"/>
        <v>0</v>
      </c>
      <c r="Y83" s="186"/>
      <c r="Z83" s="186"/>
      <c r="AA83" s="186">
        <f t="shared" si="56"/>
        <v>5</v>
      </c>
      <c r="AB83" s="186"/>
      <c r="AC83" s="186">
        <v>5</v>
      </c>
      <c r="AD83" s="188"/>
      <c r="AE83" s="188"/>
      <c r="AF83" s="188"/>
      <c r="AG83" s="70"/>
    </row>
    <row r="84" spans="1:33" s="26" customFormat="1" ht="13.2" x14ac:dyDescent="0.3">
      <c r="A84" s="70">
        <v>4</v>
      </c>
      <c r="B84" s="71" t="s">
        <v>749</v>
      </c>
      <c r="C84" s="70">
        <v>32</v>
      </c>
      <c r="D84" s="70">
        <f t="shared" si="46"/>
        <v>21</v>
      </c>
      <c r="E84" s="59">
        <v>2</v>
      </c>
      <c r="F84" s="59">
        <f t="shared" si="57"/>
        <v>19</v>
      </c>
      <c r="G84" s="59">
        <v>0</v>
      </c>
      <c r="H84" s="59">
        <v>0</v>
      </c>
      <c r="I84" s="59">
        <v>12</v>
      </c>
      <c r="J84" s="59">
        <v>7</v>
      </c>
      <c r="K84" s="59">
        <v>0</v>
      </c>
      <c r="L84" s="110">
        <v>0.6</v>
      </c>
      <c r="M84" s="111">
        <f t="shared" si="47"/>
        <v>11.4</v>
      </c>
      <c r="N84" s="111">
        <f t="shared" si="48"/>
        <v>11.4</v>
      </c>
      <c r="O84" s="110">
        <v>0.3</v>
      </c>
      <c r="P84" s="111">
        <f t="shared" si="49"/>
        <v>5.7</v>
      </c>
      <c r="Q84" s="111">
        <f t="shared" si="50"/>
        <v>-6.3</v>
      </c>
      <c r="R84" s="110">
        <v>0.1</v>
      </c>
      <c r="S84" s="111">
        <f t="shared" si="51"/>
        <v>1.9000000000000001</v>
      </c>
      <c r="T84" s="111">
        <f t="shared" si="52"/>
        <v>-5.0999999999999996</v>
      </c>
      <c r="U84" s="110">
        <v>0</v>
      </c>
      <c r="V84" s="59">
        <f t="shared" si="53"/>
        <v>0</v>
      </c>
      <c r="W84" s="59">
        <f t="shared" si="54"/>
        <v>0</v>
      </c>
      <c r="X84" s="186">
        <f t="shared" si="55"/>
        <v>0</v>
      </c>
      <c r="Y84" s="186"/>
      <c r="Z84" s="186"/>
      <c r="AA84" s="186">
        <f t="shared" si="56"/>
        <v>4</v>
      </c>
      <c r="AB84" s="186"/>
      <c r="AC84" s="186">
        <v>4</v>
      </c>
      <c r="AD84" s="188"/>
      <c r="AE84" s="188"/>
      <c r="AF84" s="188"/>
      <c r="AG84" s="70"/>
    </row>
    <row r="85" spans="1:33" s="26" customFormat="1" ht="13.2" x14ac:dyDescent="0.3">
      <c r="A85" s="70">
        <v>5</v>
      </c>
      <c r="B85" s="71" t="s">
        <v>754</v>
      </c>
      <c r="C85" s="70">
        <v>3</v>
      </c>
      <c r="D85" s="70">
        <f t="shared" si="46"/>
        <v>0</v>
      </c>
      <c r="E85" s="59">
        <v>0</v>
      </c>
      <c r="F85" s="59">
        <f t="shared" si="57"/>
        <v>0</v>
      </c>
      <c r="G85" s="59">
        <v>0</v>
      </c>
      <c r="H85" s="59">
        <v>0</v>
      </c>
      <c r="I85" s="59">
        <v>0</v>
      </c>
      <c r="J85" s="59">
        <v>0</v>
      </c>
      <c r="K85" s="59">
        <v>0</v>
      </c>
      <c r="L85" s="110">
        <v>0</v>
      </c>
      <c r="M85" s="111">
        <f t="shared" si="47"/>
        <v>0</v>
      </c>
      <c r="N85" s="111">
        <f>M85-H85</f>
        <v>0</v>
      </c>
      <c r="O85" s="110">
        <v>0.6</v>
      </c>
      <c r="P85" s="111">
        <f t="shared" si="49"/>
        <v>0</v>
      </c>
      <c r="Q85" s="111">
        <f t="shared" si="50"/>
        <v>0</v>
      </c>
      <c r="R85" s="110">
        <v>0.4</v>
      </c>
      <c r="S85" s="111">
        <f t="shared" si="51"/>
        <v>0</v>
      </c>
      <c r="T85" s="111">
        <f t="shared" si="52"/>
        <v>0</v>
      </c>
      <c r="U85" s="110">
        <v>0</v>
      </c>
      <c r="V85" s="59">
        <f t="shared" si="53"/>
        <v>0</v>
      </c>
      <c r="W85" s="59">
        <f t="shared" si="54"/>
        <v>0</v>
      </c>
      <c r="X85" s="186">
        <f t="shared" si="55"/>
        <v>0</v>
      </c>
      <c r="Y85" s="186"/>
      <c r="Z85" s="186"/>
      <c r="AA85" s="186">
        <f t="shared" si="56"/>
        <v>0</v>
      </c>
      <c r="AB85" s="186"/>
      <c r="AC85" s="186"/>
      <c r="AD85" s="188"/>
      <c r="AE85" s="188"/>
      <c r="AF85" s="188"/>
      <c r="AG85" s="70"/>
    </row>
    <row r="86" spans="1:33" s="26" customFormat="1" ht="13.2" x14ac:dyDescent="0.3">
      <c r="A86" s="70">
        <v>6</v>
      </c>
      <c r="B86" s="71" t="s">
        <v>738</v>
      </c>
      <c r="C86" s="70">
        <v>1</v>
      </c>
      <c r="D86" s="70">
        <f t="shared" si="46"/>
        <v>0</v>
      </c>
      <c r="E86" s="59">
        <v>0</v>
      </c>
      <c r="F86" s="59">
        <f t="shared" si="57"/>
        <v>0</v>
      </c>
      <c r="G86" s="59">
        <v>0</v>
      </c>
      <c r="H86" s="59">
        <v>0</v>
      </c>
      <c r="I86" s="59">
        <v>0</v>
      </c>
      <c r="J86" s="59">
        <v>0</v>
      </c>
      <c r="K86" s="59">
        <v>0</v>
      </c>
      <c r="L86" s="110">
        <v>0</v>
      </c>
      <c r="M86" s="111">
        <f t="shared" si="47"/>
        <v>0</v>
      </c>
      <c r="N86" s="111">
        <f t="shared" si="48"/>
        <v>0</v>
      </c>
      <c r="O86" s="110">
        <v>0.6</v>
      </c>
      <c r="P86" s="111">
        <f t="shared" si="49"/>
        <v>0</v>
      </c>
      <c r="Q86" s="111">
        <f t="shared" si="50"/>
        <v>0</v>
      </c>
      <c r="R86" s="110">
        <v>0.4</v>
      </c>
      <c r="S86" s="111">
        <f t="shared" si="51"/>
        <v>0</v>
      </c>
      <c r="T86" s="111">
        <f t="shared" si="52"/>
        <v>0</v>
      </c>
      <c r="U86" s="110">
        <v>0</v>
      </c>
      <c r="V86" s="59">
        <f t="shared" si="53"/>
        <v>0</v>
      </c>
      <c r="W86" s="59">
        <f t="shared" si="54"/>
        <v>0</v>
      </c>
      <c r="X86" s="186">
        <f t="shared" si="55"/>
        <v>0</v>
      </c>
      <c r="Y86" s="186"/>
      <c r="Z86" s="186"/>
      <c r="AA86" s="186">
        <f t="shared" si="56"/>
        <v>0</v>
      </c>
      <c r="AB86" s="186"/>
      <c r="AC86" s="186"/>
      <c r="AD86" s="188"/>
      <c r="AE86" s="188"/>
      <c r="AF86" s="188"/>
      <c r="AG86" s="70"/>
    </row>
    <row r="87" spans="1:33" s="26" customFormat="1" ht="13.2" x14ac:dyDescent="0.3">
      <c r="A87" s="70">
        <v>7</v>
      </c>
      <c r="B87" s="71" t="s">
        <v>739</v>
      </c>
      <c r="C87" s="70">
        <v>2</v>
      </c>
      <c r="D87" s="70">
        <f t="shared" si="46"/>
        <v>1</v>
      </c>
      <c r="E87" s="59">
        <v>0</v>
      </c>
      <c r="F87" s="59">
        <f t="shared" si="57"/>
        <v>1</v>
      </c>
      <c r="G87" s="59">
        <v>0</v>
      </c>
      <c r="H87" s="59">
        <v>0</v>
      </c>
      <c r="I87" s="59">
        <v>1</v>
      </c>
      <c r="J87" s="59">
        <v>0</v>
      </c>
      <c r="K87" s="59">
        <v>0</v>
      </c>
      <c r="L87" s="110">
        <v>0.1</v>
      </c>
      <c r="M87" s="111">
        <f t="shared" si="47"/>
        <v>0.1</v>
      </c>
      <c r="N87" s="111">
        <f t="shared" si="48"/>
        <v>0.1</v>
      </c>
      <c r="O87" s="110">
        <v>0.6</v>
      </c>
      <c r="P87" s="111">
        <f t="shared" si="49"/>
        <v>0.6</v>
      </c>
      <c r="Q87" s="111">
        <f t="shared" si="50"/>
        <v>-0.4</v>
      </c>
      <c r="R87" s="110">
        <v>0.3</v>
      </c>
      <c r="S87" s="111">
        <f t="shared" si="51"/>
        <v>0.3</v>
      </c>
      <c r="T87" s="111">
        <f t="shared" si="52"/>
        <v>0.3</v>
      </c>
      <c r="U87" s="110">
        <v>0</v>
      </c>
      <c r="V87" s="59">
        <f t="shared" si="53"/>
        <v>0</v>
      </c>
      <c r="W87" s="59">
        <f t="shared" si="54"/>
        <v>0</v>
      </c>
      <c r="X87" s="186">
        <f t="shared" si="55"/>
        <v>0</v>
      </c>
      <c r="Y87" s="186"/>
      <c r="Z87" s="186"/>
      <c r="AA87" s="186">
        <f t="shared" si="56"/>
        <v>0</v>
      </c>
      <c r="AB87" s="186"/>
      <c r="AC87" s="186"/>
      <c r="AD87" s="188"/>
      <c r="AE87" s="188"/>
      <c r="AF87" s="188"/>
      <c r="AG87" s="70"/>
    </row>
    <row r="88" spans="1:33" s="26" customFormat="1" ht="13.2" x14ac:dyDescent="0.3">
      <c r="A88" s="70">
        <v>8</v>
      </c>
      <c r="B88" s="113" t="s">
        <v>728</v>
      </c>
      <c r="C88" s="70">
        <v>1</v>
      </c>
      <c r="D88" s="70">
        <f t="shared" si="46"/>
        <v>0</v>
      </c>
      <c r="E88" s="70">
        <v>0</v>
      </c>
      <c r="F88" s="59">
        <f t="shared" si="57"/>
        <v>0</v>
      </c>
      <c r="G88" s="70">
        <v>0</v>
      </c>
      <c r="H88" s="70">
        <v>0</v>
      </c>
      <c r="I88" s="70">
        <v>0</v>
      </c>
      <c r="J88" s="59">
        <v>0</v>
      </c>
      <c r="K88" s="59">
        <v>0</v>
      </c>
      <c r="L88" s="110">
        <v>0.1</v>
      </c>
      <c r="M88" s="111">
        <f t="shared" si="47"/>
        <v>0</v>
      </c>
      <c r="N88" s="111">
        <f t="shared" si="48"/>
        <v>0</v>
      </c>
      <c r="O88" s="110">
        <v>0.6</v>
      </c>
      <c r="P88" s="111">
        <f>F88*O88</f>
        <v>0</v>
      </c>
      <c r="Q88" s="111">
        <f t="shared" si="50"/>
        <v>0</v>
      </c>
      <c r="R88" s="110">
        <v>0.3</v>
      </c>
      <c r="S88" s="111">
        <f t="shared" si="51"/>
        <v>0</v>
      </c>
      <c r="T88" s="111">
        <f t="shared" si="52"/>
        <v>0</v>
      </c>
      <c r="U88" s="110">
        <v>0</v>
      </c>
      <c r="V88" s="59">
        <f t="shared" si="53"/>
        <v>0</v>
      </c>
      <c r="W88" s="59">
        <f t="shared" si="54"/>
        <v>0</v>
      </c>
      <c r="X88" s="186">
        <f t="shared" si="55"/>
        <v>0</v>
      </c>
      <c r="Y88" s="188"/>
      <c r="Z88" s="188"/>
      <c r="AA88" s="186">
        <f t="shared" si="56"/>
        <v>0</v>
      </c>
      <c r="AB88" s="188"/>
      <c r="AC88" s="188"/>
      <c r="AD88" s="188"/>
      <c r="AE88" s="188"/>
      <c r="AF88" s="188"/>
      <c r="AG88" s="70"/>
    </row>
    <row r="89" spans="1:33" s="26" customFormat="1" ht="13.2" x14ac:dyDescent="0.3">
      <c r="A89" s="70">
        <v>9</v>
      </c>
      <c r="B89" s="113" t="s">
        <v>726</v>
      </c>
      <c r="C89" s="70">
        <v>22</v>
      </c>
      <c r="D89" s="70">
        <f t="shared" si="46"/>
        <v>11</v>
      </c>
      <c r="E89" s="70">
        <v>4</v>
      </c>
      <c r="F89" s="59">
        <f t="shared" si="57"/>
        <v>7</v>
      </c>
      <c r="G89" s="70">
        <v>0</v>
      </c>
      <c r="H89" s="70">
        <v>0</v>
      </c>
      <c r="I89" s="70">
        <v>7</v>
      </c>
      <c r="J89" s="59">
        <v>0</v>
      </c>
      <c r="K89" s="59">
        <v>0</v>
      </c>
      <c r="L89" s="110">
        <v>0.6</v>
      </c>
      <c r="M89" s="111">
        <f t="shared" si="47"/>
        <v>4.2</v>
      </c>
      <c r="N89" s="111">
        <f t="shared" si="48"/>
        <v>4.2</v>
      </c>
      <c r="O89" s="110">
        <v>0.4</v>
      </c>
      <c r="P89" s="111">
        <f t="shared" si="49"/>
        <v>2.8000000000000003</v>
      </c>
      <c r="Q89" s="111">
        <f t="shared" si="50"/>
        <v>-4.1999999999999993</v>
      </c>
      <c r="R89" s="110">
        <v>0</v>
      </c>
      <c r="S89" s="111">
        <f t="shared" si="51"/>
        <v>0</v>
      </c>
      <c r="T89" s="111">
        <f t="shared" si="52"/>
        <v>0</v>
      </c>
      <c r="U89" s="110">
        <v>0</v>
      </c>
      <c r="V89" s="59">
        <f t="shared" si="53"/>
        <v>0</v>
      </c>
      <c r="W89" s="59">
        <f t="shared" si="54"/>
        <v>0</v>
      </c>
      <c r="X89" s="186">
        <f t="shared" si="55"/>
        <v>0</v>
      </c>
      <c r="Y89" s="188"/>
      <c r="Z89" s="188"/>
      <c r="AA89" s="186">
        <f t="shared" si="56"/>
        <v>0</v>
      </c>
      <c r="AB89" s="188"/>
      <c r="AC89" s="188"/>
      <c r="AD89" s="188"/>
      <c r="AE89" s="188"/>
      <c r="AF89" s="188"/>
      <c r="AG89" s="70"/>
    </row>
    <row r="90" spans="1:33" s="26" customFormat="1" ht="13.2" x14ac:dyDescent="0.3">
      <c r="A90" s="70">
        <v>10</v>
      </c>
      <c r="B90" s="61" t="s">
        <v>744</v>
      </c>
      <c r="C90" s="70">
        <v>0</v>
      </c>
      <c r="D90" s="70">
        <f t="shared" si="46"/>
        <v>0</v>
      </c>
      <c r="E90" s="70">
        <v>0</v>
      </c>
      <c r="F90" s="59">
        <f t="shared" si="57"/>
        <v>0</v>
      </c>
      <c r="G90" s="70">
        <v>0</v>
      </c>
      <c r="H90" s="70">
        <v>0</v>
      </c>
      <c r="I90" s="70">
        <v>0</v>
      </c>
      <c r="J90" s="70">
        <v>0</v>
      </c>
      <c r="K90" s="70">
        <v>0</v>
      </c>
      <c r="L90" s="110">
        <v>0</v>
      </c>
      <c r="M90" s="111">
        <f t="shared" si="47"/>
        <v>0</v>
      </c>
      <c r="N90" s="111">
        <f t="shared" si="48"/>
        <v>0</v>
      </c>
      <c r="O90" s="110">
        <v>1</v>
      </c>
      <c r="P90" s="111">
        <f t="shared" si="49"/>
        <v>0</v>
      </c>
      <c r="Q90" s="111">
        <f t="shared" si="50"/>
        <v>0</v>
      </c>
      <c r="R90" s="110">
        <v>0</v>
      </c>
      <c r="S90" s="111">
        <f t="shared" si="51"/>
        <v>0</v>
      </c>
      <c r="T90" s="111">
        <f t="shared" si="52"/>
        <v>0</v>
      </c>
      <c r="U90" s="110">
        <v>0</v>
      </c>
      <c r="V90" s="59">
        <f t="shared" si="53"/>
        <v>0</v>
      </c>
      <c r="W90" s="59">
        <f t="shared" si="54"/>
        <v>0</v>
      </c>
      <c r="X90" s="186">
        <f t="shared" si="55"/>
        <v>0</v>
      </c>
      <c r="Y90" s="188"/>
      <c r="Z90" s="188"/>
      <c r="AA90" s="186">
        <f t="shared" si="56"/>
        <v>0</v>
      </c>
      <c r="AB90" s="188"/>
      <c r="AC90" s="188"/>
      <c r="AD90" s="188"/>
      <c r="AE90" s="188"/>
      <c r="AF90" s="188"/>
      <c r="AG90" s="70"/>
    </row>
    <row r="91" spans="1:33" s="26" customFormat="1" ht="13.2" x14ac:dyDescent="0.3">
      <c r="A91" s="70">
        <v>11</v>
      </c>
      <c r="B91" s="61" t="s">
        <v>763</v>
      </c>
      <c r="C91" s="70">
        <v>1</v>
      </c>
      <c r="D91" s="70">
        <f t="shared" si="46"/>
        <v>1</v>
      </c>
      <c r="E91" s="70">
        <v>0</v>
      </c>
      <c r="F91" s="59">
        <f t="shared" si="57"/>
        <v>1</v>
      </c>
      <c r="G91" s="70">
        <v>0</v>
      </c>
      <c r="H91" s="70">
        <v>0</v>
      </c>
      <c r="I91" s="70">
        <v>1</v>
      </c>
      <c r="J91" s="70">
        <v>0</v>
      </c>
      <c r="K91" s="70">
        <v>0</v>
      </c>
      <c r="L91" s="110">
        <v>0.1</v>
      </c>
      <c r="M91" s="111">
        <f>F91*L91</f>
        <v>0.1</v>
      </c>
      <c r="N91" s="111">
        <f t="shared" si="48"/>
        <v>0.1</v>
      </c>
      <c r="O91" s="110">
        <v>0.9</v>
      </c>
      <c r="P91" s="111">
        <f t="shared" si="49"/>
        <v>0.9</v>
      </c>
      <c r="Q91" s="111">
        <f t="shared" si="50"/>
        <v>-9.9999999999999978E-2</v>
      </c>
      <c r="R91" s="110">
        <v>0</v>
      </c>
      <c r="S91" s="111">
        <f t="shared" si="51"/>
        <v>0</v>
      </c>
      <c r="T91" s="111">
        <f t="shared" si="52"/>
        <v>0</v>
      </c>
      <c r="U91" s="110">
        <v>0</v>
      </c>
      <c r="V91" s="59">
        <f t="shared" si="53"/>
        <v>0</v>
      </c>
      <c r="W91" s="59">
        <f t="shared" si="54"/>
        <v>0</v>
      </c>
      <c r="X91" s="186">
        <f t="shared" si="55"/>
        <v>0</v>
      </c>
      <c r="Y91" s="188"/>
      <c r="Z91" s="188"/>
      <c r="AA91" s="186">
        <f t="shared" si="56"/>
        <v>0</v>
      </c>
      <c r="AB91" s="188"/>
      <c r="AC91" s="188"/>
      <c r="AD91" s="188"/>
      <c r="AE91" s="188"/>
      <c r="AF91" s="188"/>
      <c r="AG91" s="70"/>
    </row>
    <row r="92" spans="1:33" s="26" customFormat="1" ht="13.2" x14ac:dyDescent="0.3">
      <c r="A92" s="70">
        <v>12</v>
      </c>
      <c r="B92" s="61" t="s">
        <v>750</v>
      </c>
      <c r="C92" s="70">
        <v>17</v>
      </c>
      <c r="D92" s="70">
        <f t="shared" si="46"/>
        <v>11</v>
      </c>
      <c r="E92" s="70">
        <v>3</v>
      </c>
      <c r="F92" s="59">
        <f t="shared" si="57"/>
        <v>8</v>
      </c>
      <c r="G92" s="70">
        <v>0</v>
      </c>
      <c r="H92" s="70">
        <v>0</v>
      </c>
      <c r="I92" s="70">
        <v>7</v>
      </c>
      <c r="J92" s="70">
        <v>1</v>
      </c>
      <c r="K92" s="70">
        <v>0</v>
      </c>
      <c r="L92" s="110">
        <v>0.6</v>
      </c>
      <c r="M92" s="111">
        <f t="shared" si="47"/>
        <v>4.8</v>
      </c>
      <c r="N92" s="111">
        <f t="shared" si="48"/>
        <v>4.8</v>
      </c>
      <c r="O92" s="110">
        <v>0.3</v>
      </c>
      <c r="P92" s="111">
        <f t="shared" si="49"/>
        <v>2.4</v>
      </c>
      <c r="Q92" s="111">
        <f t="shared" si="50"/>
        <v>-4.5999999999999996</v>
      </c>
      <c r="R92" s="110">
        <v>0.1</v>
      </c>
      <c r="S92" s="111">
        <f t="shared" si="51"/>
        <v>0.8</v>
      </c>
      <c r="T92" s="111">
        <f t="shared" si="52"/>
        <v>-0.19999999999999996</v>
      </c>
      <c r="U92" s="110">
        <v>0</v>
      </c>
      <c r="V92" s="59">
        <f t="shared" si="53"/>
        <v>0</v>
      </c>
      <c r="W92" s="59">
        <f t="shared" si="54"/>
        <v>0</v>
      </c>
      <c r="X92" s="186">
        <f t="shared" si="55"/>
        <v>0</v>
      </c>
      <c r="Y92" s="188"/>
      <c r="Z92" s="188"/>
      <c r="AA92" s="186">
        <f t="shared" si="56"/>
        <v>1</v>
      </c>
      <c r="AB92" s="186"/>
      <c r="AC92" s="186">
        <v>1</v>
      </c>
      <c r="AD92" s="188"/>
      <c r="AE92" s="188"/>
      <c r="AF92" s="188"/>
      <c r="AG92" s="70"/>
    </row>
    <row r="93" spans="1:33" s="26" customFormat="1" ht="13.2" x14ac:dyDescent="0.3">
      <c r="A93" s="70">
        <v>13</v>
      </c>
      <c r="B93" s="61" t="s">
        <v>751</v>
      </c>
      <c r="C93" s="70">
        <v>1</v>
      </c>
      <c r="D93" s="70">
        <f t="shared" si="46"/>
        <v>0</v>
      </c>
      <c r="E93" s="70">
        <v>0</v>
      </c>
      <c r="F93" s="59">
        <f t="shared" si="57"/>
        <v>0</v>
      </c>
      <c r="G93" s="70">
        <v>0</v>
      </c>
      <c r="H93" s="70">
        <v>0</v>
      </c>
      <c r="I93" s="70">
        <v>0</v>
      </c>
      <c r="J93" s="70">
        <v>0</v>
      </c>
      <c r="K93" s="70">
        <v>0</v>
      </c>
      <c r="L93" s="110">
        <v>0</v>
      </c>
      <c r="M93" s="111">
        <f t="shared" si="47"/>
        <v>0</v>
      </c>
      <c r="N93" s="111">
        <f t="shared" si="48"/>
        <v>0</v>
      </c>
      <c r="O93" s="110">
        <v>0.6</v>
      </c>
      <c r="P93" s="111">
        <f t="shared" si="49"/>
        <v>0</v>
      </c>
      <c r="Q93" s="111">
        <f t="shared" si="50"/>
        <v>0</v>
      </c>
      <c r="R93" s="110">
        <v>0.4</v>
      </c>
      <c r="S93" s="111">
        <f t="shared" si="51"/>
        <v>0</v>
      </c>
      <c r="T93" s="111">
        <f t="shared" si="52"/>
        <v>0</v>
      </c>
      <c r="U93" s="110">
        <v>0</v>
      </c>
      <c r="V93" s="59">
        <f t="shared" si="53"/>
        <v>0</v>
      </c>
      <c r="W93" s="59">
        <f t="shared" si="54"/>
        <v>0</v>
      </c>
      <c r="X93" s="186">
        <f t="shared" si="55"/>
        <v>0</v>
      </c>
      <c r="Y93" s="188"/>
      <c r="Z93" s="188"/>
      <c r="AA93" s="186">
        <f t="shared" si="56"/>
        <v>0</v>
      </c>
      <c r="AB93" s="188"/>
      <c r="AC93" s="188"/>
      <c r="AD93" s="188"/>
      <c r="AE93" s="188"/>
      <c r="AF93" s="188"/>
      <c r="AG93" s="70"/>
    </row>
    <row r="94" spans="1:33" s="26" customFormat="1" ht="13.2" x14ac:dyDescent="0.3">
      <c r="A94" s="70">
        <v>14</v>
      </c>
      <c r="B94" s="61" t="s">
        <v>733</v>
      </c>
      <c r="C94" s="70">
        <v>2</v>
      </c>
      <c r="D94" s="70">
        <f t="shared" si="46"/>
        <v>1</v>
      </c>
      <c r="E94" s="70">
        <v>0</v>
      </c>
      <c r="F94" s="59">
        <f t="shared" si="57"/>
        <v>1</v>
      </c>
      <c r="G94" s="70">
        <v>0</v>
      </c>
      <c r="H94" s="70">
        <v>0</v>
      </c>
      <c r="I94" s="70">
        <v>1</v>
      </c>
      <c r="J94" s="70">
        <v>0</v>
      </c>
      <c r="K94" s="70">
        <v>0</v>
      </c>
      <c r="L94" s="110">
        <v>0.1</v>
      </c>
      <c r="M94" s="111">
        <f t="shared" si="47"/>
        <v>0.1</v>
      </c>
      <c r="N94" s="111">
        <f t="shared" si="48"/>
        <v>0.1</v>
      </c>
      <c r="O94" s="110">
        <v>0</v>
      </c>
      <c r="P94" s="111">
        <f t="shared" si="49"/>
        <v>0</v>
      </c>
      <c r="Q94" s="111">
        <f t="shared" si="50"/>
        <v>-1</v>
      </c>
      <c r="R94" s="110">
        <v>0.3</v>
      </c>
      <c r="S94" s="111">
        <f t="shared" si="51"/>
        <v>0.3</v>
      </c>
      <c r="T94" s="111">
        <f t="shared" si="52"/>
        <v>0.3</v>
      </c>
      <c r="U94" s="110">
        <v>0</v>
      </c>
      <c r="V94" s="59">
        <f t="shared" si="53"/>
        <v>0</v>
      </c>
      <c r="W94" s="59">
        <f t="shared" si="54"/>
        <v>0</v>
      </c>
      <c r="X94" s="186">
        <f t="shared" si="55"/>
        <v>0</v>
      </c>
      <c r="Y94" s="188"/>
      <c r="Z94" s="188"/>
      <c r="AA94" s="186">
        <f t="shared" si="56"/>
        <v>0</v>
      </c>
      <c r="AB94" s="188"/>
      <c r="AC94" s="188"/>
      <c r="AD94" s="188"/>
      <c r="AE94" s="188"/>
      <c r="AF94" s="188"/>
      <c r="AG94" s="70"/>
    </row>
    <row r="95" spans="1:33" s="298" customFormat="1" ht="13.2" x14ac:dyDescent="0.3">
      <c r="A95" s="180" t="s">
        <v>776</v>
      </c>
      <c r="B95" s="751" t="s">
        <v>775</v>
      </c>
      <c r="C95" s="751"/>
      <c r="D95" s="751"/>
      <c r="E95" s="751"/>
      <c r="F95" s="751"/>
      <c r="G95" s="751"/>
      <c r="H95" s="751"/>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c r="AG95" s="136"/>
    </row>
    <row r="96" spans="1:33" s="109" customFormat="1" ht="13.2" x14ac:dyDescent="0.3">
      <c r="A96" s="8" t="s">
        <v>723</v>
      </c>
      <c r="B96" s="105" t="s">
        <v>707</v>
      </c>
      <c r="C96" s="58">
        <f>SUM(C97:C107)</f>
        <v>108</v>
      </c>
      <c r="D96" s="58">
        <f t="shared" ref="D96:K96" si="58">SUM(D97:D107)</f>
        <v>85</v>
      </c>
      <c r="E96" s="58">
        <f t="shared" si="58"/>
        <v>27</v>
      </c>
      <c r="F96" s="58">
        <f t="shared" si="58"/>
        <v>58</v>
      </c>
      <c r="G96" s="58">
        <f t="shared" si="58"/>
        <v>0</v>
      </c>
      <c r="H96" s="58">
        <f t="shared" si="58"/>
        <v>0</v>
      </c>
      <c r="I96" s="58">
        <f t="shared" si="58"/>
        <v>49</v>
      </c>
      <c r="J96" s="58">
        <f t="shared" si="58"/>
        <v>9</v>
      </c>
      <c r="K96" s="58">
        <f t="shared" si="58"/>
        <v>0</v>
      </c>
      <c r="L96" s="58"/>
      <c r="M96" s="58"/>
      <c r="N96" s="58"/>
      <c r="O96" s="58"/>
      <c r="P96" s="58"/>
      <c r="Q96" s="58"/>
      <c r="R96" s="58"/>
      <c r="S96" s="58"/>
      <c r="T96" s="58"/>
      <c r="U96" s="58"/>
      <c r="V96" s="58"/>
      <c r="W96" s="58"/>
      <c r="X96" s="184"/>
      <c r="Y96" s="184"/>
      <c r="Z96" s="184"/>
      <c r="AA96" s="184"/>
      <c r="AB96" s="184"/>
      <c r="AC96" s="184"/>
      <c r="AD96" s="190"/>
      <c r="AE96" s="190"/>
      <c r="AF96" s="190"/>
      <c r="AG96" s="8"/>
    </row>
    <row r="97" spans="1:33" s="26" customFormat="1" ht="13.2" x14ac:dyDescent="0.3">
      <c r="A97" s="70">
        <v>1</v>
      </c>
      <c r="B97" s="71" t="s">
        <v>367</v>
      </c>
      <c r="C97" s="70">
        <v>22</v>
      </c>
      <c r="D97" s="70">
        <f t="shared" ref="D97:D107" si="59">E97+F97</f>
        <v>19</v>
      </c>
      <c r="E97" s="70">
        <v>13</v>
      </c>
      <c r="F97" s="59">
        <f t="shared" ref="F97:F107" si="60">G97+H97+I97+J97+K97</f>
        <v>6</v>
      </c>
      <c r="G97" s="59">
        <v>0</v>
      </c>
      <c r="H97" s="59">
        <v>0</v>
      </c>
      <c r="I97" s="59">
        <v>6</v>
      </c>
      <c r="J97" s="59">
        <v>0</v>
      </c>
      <c r="K97" s="59">
        <v>0</v>
      </c>
      <c r="L97" s="110">
        <v>0.1</v>
      </c>
      <c r="M97" s="59">
        <f>F97*L97</f>
        <v>0.60000000000000009</v>
      </c>
      <c r="N97" s="59">
        <f>M97-H97</f>
        <v>0.60000000000000009</v>
      </c>
      <c r="O97" s="110">
        <v>0.4</v>
      </c>
      <c r="P97" s="59">
        <f>F97*O97</f>
        <v>2.4000000000000004</v>
      </c>
      <c r="Q97" s="59">
        <f>P97-I97</f>
        <v>-3.5999999999999996</v>
      </c>
      <c r="R97" s="110">
        <v>0</v>
      </c>
      <c r="S97" s="59">
        <v>0</v>
      </c>
      <c r="T97" s="59">
        <v>0</v>
      </c>
      <c r="U97" s="59">
        <v>0</v>
      </c>
      <c r="V97" s="59">
        <v>0</v>
      </c>
      <c r="W97" s="59">
        <v>0</v>
      </c>
      <c r="X97" s="191">
        <v>2</v>
      </c>
      <c r="Y97" s="191">
        <v>2</v>
      </c>
      <c r="Z97" s="186">
        <v>0</v>
      </c>
      <c r="AA97" s="186">
        <f>AB97+AC97</f>
        <v>0</v>
      </c>
      <c r="AB97" s="186">
        <v>0</v>
      </c>
      <c r="AC97" s="186">
        <v>0</v>
      </c>
      <c r="AD97" s="188">
        <v>0</v>
      </c>
      <c r="AE97" s="188">
        <v>0</v>
      </c>
      <c r="AF97" s="188">
        <v>0</v>
      </c>
      <c r="AG97" s="70"/>
    </row>
    <row r="98" spans="1:33" s="26" customFormat="1" ht="13.2" x14ac:dyDescent="0.3">
      <c r="A98" s="70">
        <v>2</v>
      </c>
      <c r="B98" s="71" t="s">
        <v>752</v>
      </c>
      <c r="C98" s="70">
        <v>3</v>
      </c>
      <c r="D98" s="70">
        <f t="shared" si="59"/>
        <v>3</v>
      </c>
      <c r="E98" s="70">
        <v>1</v>
      </c>
      <c r="F98" s="59">
        <f t="shared" si="60"/>
        <v>2</v>
      </c>
      <c r="G98" s="59">
        <v>0</v>
      </c>
      <c r="H98" s="59">
        <v>0</v>
      </c>
      <c r="I98" s="59">
        <v>2</v>
      </c>
      <c r="J98" s="59">
        <v>0</v>
      </c>
      <c r="K98" s="59">
        <v>0</v>
      </c>
      <c r="L98" s="110">
        <v>0.1</v>
      </c>
      <c r="M98" s="59">
        <f t="shared" ref="M98:M107" si="61">F98*L98</f>
        <v>0.2</v>
      </c>
      <c r="N98" s="59">
        <f t="shared" ref="N98:N107" si="62">M98-H98</f>
        <v>0.2</v>
      </c>
      <c r="O98" s="110">
        <v>0.4</v>
      </c>
      <c r="P98" s="59">
        <f t="shared" ref="P98:P107" si="63">F98*O98</f>
        <v>0.8</v>
      </c>
      <c r="Q98" s="59">
        <f t="shared" ref="Q98:Q107" si="64">P98-I98</f>
        <v>-1.2</v>
      </c>
      <c r="R98" s="110">
        <v>0</v>
      </c>
      <c r="S98" s="59">
        <v>0</v>
      </c>
      <c r="T98" s="59">
        <v>0</v>
      </c>
      <c r="U98" s="59">
        <v>0</v>
      </c>
      <c r="V98" s="59">
        <v>0</v>
      </c>
      <c r="W98" s="59">
        <v>0</v>
      </c>
      <c r="X98" s="186">
        <v>0</v>
      </c>
      <c r="Y98" s="186">
        <v>0</v>
      </c>
      <c r="Z98" s="186">
        <v>0</v>
      </c>
      <c r="AA98" s="186">
        <f t="shared" ref="AA98:AA107" si="65">AB98+AC98</f>
        <v>0</v>
      </c>
      <c r="AB98" s="186">
        <v>0</v>
      </c>
      <c r="AC98" s="186">
        <v>0</v>
      </c>
      <c r="AD98" s="188">
        <v>0</v>
      </c>
      <c r="AE98" s="188">
        <v>0</v>
      </c>
      <c r="AF98" s="188">
        <v>0</v>
      </c>
      <c r="AG98" s="70"/>
    </row>
    <row r="99" spans="1:33" s="26" customFormat="1" ht="13.2" x14ac:dyDescent="0.3">
      <c r="A99" s="70">
        <v>3</v>
      </c>
      <c r="B99" s="71" t="s">
        <v>151</v>
      </c>
      <c r="C99" s="70">
        <v>44</v>
      </c>
      <c r="D99" s="70">
        <f t="shared" si="59"/>
        <v>30</v>
      </c>
      <c r="E99" s="70">
        <v>4</v>
      </c>
      <c r="F99" s="59">
        <f t="shared" si="60"/>
        <v>26</v>
      </c>
      <c r="G99" s="59">
        <v>0</v>
      </c>
      <c r="H99" s="59">
        <v>0</v>
      </c>
      <c r="I99" s="59">
        <v>22</v>
      </c>
      <c r="J99" s="59">
        <v>4</v>
      </c>
      <c r="K99" s="59">
        <v>0</v>
      </c>
      <c r="L99" s="110">
        <v>0.1</v>
      </c>
      <c r="M99" s="59">
        <f t="shared" si="61"/>
        <v>2.6</v>
      </c>
      <c r="N99" s="59">
        <f t="shared" si="62"/>
        <v>2.6</v>
      </c>
      <c r="O99" s="110">
        <v>0.4</v>
      </c>
      <c r="P99" s="59">
        <f t="shared" si="63"/>
        <v>10.4</v>
      </c>
      <c r="Q99" s="59">
        <f t="shared" si="64"/>
        <v>-11.6</v>
      </c>
      <c r="R99" s="110">
        <v>0</v>
      </c>
      <c r="S99" s="59">
        <v>0</v>
      </c>
      <c r="T99" s="59">
        <v>0</v>
      </c>
      <c r="U99" s="59">
        <v>0</v>
      </c>
      <c r="V99" s="59">
        <v>0</v>
      </c>
      <c r="W99" s="59">
        <v>0</v>
      </c>
      <c r="X99" s="186">
        <v>0</v>
      </c>
      <c r="Y99" s="186">
        <v>0</v>
      </c>
      <c r="Z99" s="186">
        <v>0</v>
      </c>
      <c r="AA99" s="191">
        <v>1</v>
      </c>
      <c r="AB99" s="186">
        <v>0</v>
      </c>
      <c r="AC99" s="191">
        <v>1</v>
      </c>
      <c r="AD99" s="188">
        <v>0</v>
      </c>
      <c r="AE99" s="188">
        <v>0</v>
      </c>
      <c r="AF99" s="188">
        <v>0</v>
      </c>
      <c r="AG99" s="70"/>
    </row>
    <row r="100" spans="1:33" s="26" customFormat="1" ht="13.2" x14ac:dyDescent="0.3">
      <c r="A100" s="70">
        <v>4</v>
      </c>
      <c r="B100" s="71" t="s">
        <v>140</v>
      </c>
      <c r="C100" s="70">
        <v>7</v>
      </c>
      <c r="D100" s="70">
        <f t="shared" si="59"/>
        <v>7</v>
      </c>
      <c r="E100" s="70">
        <v>2</v>
      </c>
      <c r="F100" s="59">
        <f t="shared" si="60"/>
        <v>5</v>
      </c>
      <c r="G100" s="59">
        <v>0</v>
      </c>
      <c r="H100" s="59">
        <v>0</v>
      </c>
      <c r="I100" s="59">
        <v>3</v>
      </c>
      <c r="J100" s="59">
        <v>2</v>
      </c>
      <c r="K100" s="59">
        <v>0</v>
      </c>
      <c r="L100" s="110">
        <v>0.5</v>
      </c>
      <c r="M100" s="59">
        <f t="shared" si="61"/>
        <v>2.5</v>
      </c>
      <c r="N100" s="59">
        <f t="shared" si="62"/>
        <v>2.5</v>
      </c>
      <c r="O100" s="110">
        <v>0.4</v>
      </c>
      <c r="P100" s="59">
        <f t="shared" si="63"/>
        <v>2</v>
      </c>
      <c r="Q100" s="59">
        <f t="shared" si="64"/>
        <v>-1</v>
      </c>
      <c r="R100" s="110">
        <v>0</v>
      </c>
      <c r="S100" s="59">
        <v>0</v>
      </c>
      <c r="T100" s="59">
        <v>0</v>
      </c>
      <c r="U100" s="59">
        <v>0</v>
      </c>
      <c r="V100" s="59">
        <v>0</v>
      </c>
      <c r="W100" s="59">
        <v>0</v>
      </c>
      <c r="X100" s="186">
        <v>0</v>
      </c>
      <c r="Y100" s="186">
        <v>0</v>
      </c>
      <c r="Z100" s="186">
        <v>0</v>
      </c>
      <c r="AA100" s="191">
        <v>1</v>
      </c>
      <c r="AB100" s="186">
        <v>0</v>
      </c>
      <c r="AC100" s="191">
        <v>1</v>
      </c>
      <c r="AD100" s="188">
        <v>0</v>
      </c>
      <c r="AE100" s="188">
        <v>0</v>
      </c>
      <c r="AF100" s="188">
        <v>0</v>
      </c>
      <c r="AG100" s="70"/>
    </row>
    <row r="101" spans="1:33" s="26" customFormat="1" ht="13.2" x14ac:dyDescent="0.3">
      <c r="A101" s="70">
        <v>5</v>
      </c>
      <c r="B101" s="71" t="s">
        <v>764</v>
      </c>
      <c r="C101" s="70">
        <v>4</v>
      </c>
      <c r="D101" s="70">
        <f t="shared" si="59"/>
        <v>4</v>
      </c>
      <c r="E101" s="70">
        <v>2</v>
      </c>
      <c r="F101" s="59">
        <f t="shared" si="60"/>
        <v>2</v>
      </c>
      <c r="G101" s="59">
        <v>0</v>
      </c>
      <c r="H101" s="59">
        <v>0</v>
      </c>
      <c r="I101" s="59">
        <v>2</v>
      </c>
      <c r="J101" s="59">
        <v>0</v>
      </c>
      <c r="K101" s="59">
        <v>0</v>
      </c>
      <c r="L101" s="110">
        <v>0.5</v>
      </c>
      <c r="M101" s="59">
        <f t="shared" si="61"/>
        <v>1</v>
      </c>
      <c r="N101" s="59">
        <f t="shared" si="62"/>
        <v>1</v>
      </c>
      <c r="O101" s="110">
        <v>0.4</v>
      </c>
      <c r="P101" s="59">
        <f t="shared" si="63"/>
        <v>0.8</v>
      </c>
      <c r="Q101" s="59">
        <f t="shared" si="64"/>
        <v>-1.2</v>
      </c>
      <c r="R101" s="110">
        <v>0</v>
      </c>
      <c r="S101" s="59">
        <v>0</v>
      </c>
      <c r="T101" s="59">
        <v>0</v>
      </c>
      <c r="U101" s="59">
        <v>0</v>
      </c>
      <c r="V101" s="59">
        <v>0</v>
      </c>
      <c r="W101" s="59">
        <v>0</v>
      </c>
      <c r="X101" s="191">
        <v>1</v>
      </c>
      <c r="Y101" s="191">
        <v>1</v>
      </c>
      <c r="Z101" s="186">
        <v>0</v>
      </c>
      <c r="AA101" s="186">
        <f t="shared" si="65"/>
        <v>0</v>
      </c>
      <c r="AB101" s="186">
        <v>0</v>
      </c>
      <c r="AC101" s="186">
        <v>0</v>
      </c>
      <c r="AD101" s="188">
        <v>0</v>
      </c>
      <c r="AE101" s="188">
        <v>0</v>
      </c>
      <c r="AF101" s="188">
        <v>0</v>
      </c>
      <c r="AG101" s="70"/>
    </row>
    <row r="102" spans="1:33" s="26" customFormat="1" ht="13.2" x14ac:dyDescent="0.3">
      <c r="A102" s="70">
        <v>6</v>
      </c>
      <c r="B102" s="71" t="s">
        <v>749</v>
      </c>
      <c r="C102" s="70">
        <v>12</v>
      </c>
      <c r="D102" s="70">
        <f t="shared" si="59"/>
        <v>11</v>
      </c>
      <c r="E102" s="70">
        <v>2</v>
      </c>
      <c r="F102" s="59">
        <f t="shared" si="60"/>
        <v>9</v>
      </c>
      <c r="G102" s="59">
        <v>0</v>
      </c>
      <c r="H102" s="70">
        <v>0</v>
      </c>
      <c r="I102" s="70">
        <v>7</v>
      </c>
      <c r="J102" s="70">
        <v>2</v>
      </c>
      <c r="K102" s="59">
        <v>0</v>
      </c>
      <c r="L102" s="110">
        <v>0.5</v>
      </c>
      <c r="M102" s="59">
        <f t="shared" si="61"/>
        <v>4.5</v>
      </c>
      <c r="N102" s="59">
        <f t="shared" si="62"/>
        <v>4.5</v>
      </c>
      <c r="O102" s="110">
        <v>0.4</v>
      </c>
      <c r="P102" s="59">
        <f t="shared" si="63"/>
        <v>3.6</v>
      </c>
      <c r="Q102" s="59">
        <f t="shared" si="64"/>
        <v>-3.4</v>
      </c>
      <c r="R102" s="110">
        <v>0</v>
      </c>
      <c r="S102" s="59">
        <v>0</v>
      </c>
      <c r="T102" s="59">
        <v>0</v>
      </c>
      <c r="U102" s="59">
        <v>0</v>
      </c>
      <c r="V102" s="59">
        <v>0</v>
      </c>
      <c r="W102" s="59">
        <v>0</v>
      </c>
      <c r="X102" s="186">
        <v>0</v>
      </c>
      <c r="Y102" s="186">
        <v>0</v>
      </c>
      <c r="Z102" s="186">
        <v>0</v>
      </c>
      <c r="AA102" s="191">
        <f t="shared" si="65"/>
        <v>1</v>
      </c>
      <c r="AB102" s="186">
        <v>0</v>
      </c>
      <c r="AC102" s="191">
        <v>1</v>
      </c>
      <c r="AD102" s="188">
        <v>0</v>
      </c>
      <c r="AE102" s="188">
        <v>0</v>
      </c>
      <c r="AF102" s="188">
        <v>0</v>
      </c>
      <c r="AG102" s="70"/>
    </row>
    <row r="103" spans="1:33" s="26" customFormat="1" ht="13.2" x14ac:dyDescent="0.3">
      <c r="A103" s="70">
        <v>7</v>
      </c>
      <c r="B103" s="71" t="s">
        <v>728</v>
      </c>
      <c r="C103" s="70">
        <v>2</v>
      </c>
      <c r="D103" s="70">
        <f t="shared" si="59"/>
        <v>1</v>
      </c>
      <c r="E103" s="70">
        <v>0</v>
      </c>
      <c r="F103" s="59">
        <f t="shared" si="60"/>
        <v>1</v>
      </c>
      <c r="G103" s="59">
        <v>0</v>
      </c>
      <c r="H103" s="59">
        <v>0</v>
      </c>
      <c r="I103" s="59">
        <v>1</v>
      </c>
      <c r="J103" s="59">
        <v>0</v>
      </c>
      <c r="K103" s="59">
        <v>0</v>
      </c>
      <c r="L103" s="110">
        <v>0.5</v>
      </c>
      <c r="M103" s="59">
        <f t="shared" si="61"/>
        <v>0.5</v>
      </c>
      <c r="N103" s="59">
        <f t="shared" si="62"/>
        <v>0.5</v>
      </c>
      <c r="O103" s="110">
        <v>0.4</v>
      </c>
      <c r="P103" s="59">
        <f t="shared" si="63"/>
        <v>0.4</v>
      </c>
      <c r="Q103" s="59">
        <f t="shared" si="64"/>
        <v>-0.6</v>
      </c>
      <c r="R103" s="110">
        <v>0</v>
      </c>
      <c r="S103" s="59">
        <v>0</v>
      </c>
      <c r="T103" s="59">
        <v>0</v>
      </c>
      <c r="U103" s="59">
        <v>0</v>
      </c>
      <c r="V103" s="59">
        <v>0</v>
      </c>
      <c r="W103" s="59">
        <v>0</v>
      </c>
      <c r="X103" s="186">
        <v>0</v>
      </c>
      <c r="Y103" s="186">
        <v>0</v>
      </c>
      <c r="Z103" s="186">
        <v>0</v>
      </c>
      <c r="AA103" s="186">
        <f t="shared" si="65"/>
        <v>0</v>
      </c>
      <c r="AB103" s="186">
        <v>0</v>
      </c>
      <c r="AC103" s="186">
        <v>0</v>
      </c>
      <c r="AD103" s="188">
        <v>0</v>
      </c>
      <c r="AE103" s="188">
        <v>0</v>
      </c>
      <c r="AF103" s="188">
        <v>0</v>
      </c>
      <c r="AG103" s="70"/>
    </row>
    <row r="104" spans="1:33" s="26" customFormat="1" ht="26.4" x14ac:dyDescent="0.3">
      <c r="A104" s="70">
        <v>8</v>
      </c>
      <c r="B104" s="71" t="s">
        <v>765</v>
      </c>
      <c r="C104" s="70">
        <v>5</v>
      </c>
      <c r="D104" s="70">
        <f t="shared" si="59"/>
        <v>3</v>
      </c>
      <c r="E104" s="70">
        <v>2</v>
      </c>
      <c r="F104" s="70">
        <f t="shared" si="60"/>
        <v>1</v>
      </c>
      <c r="G104" s="70">
        <v>0</v>
      </c>
      <c r="H104" s="70">
        <v>0</v>
      </c>
      <c r="I104" s="70">
        <v>1</v>
      </c>
      <c r="J104" s="70">
        <v>0</v>
      </c>
      <c r="K104" s="70">
        <v>0</v>
      </c>
      <c r="L104" s="110">
        <v>0.5</v>
      </c>
      <c r="M104" s="59">
        <f t="shared" si="61"/>
        <v>0.5</v>
      </c>
      <c r="N104" s="59">
        <f t="shared" si="62"/>
        <v>0.5</v>
      </c>
      <c r="O104" s="110">
        <v>0.4</v>
      </c>
      <c r="P104" s="59">
        <f t="shared" si="63"/>
        <v>0.4</v>
      </c>
      <c r="Q104" s="59">
        <f t="shared" si="64"/>
        <v>-0.6</v>
      </c>
      <c r="R104" s="110">
        <v>0</v>
      </c>
      <c r="S104" s="59">
        <v>0</v>
      </c>
      <c r="T104" s="59">
        <v>0</v>
      </c>
      <c r="U104" s="59">
        <v>0</v>
      </c>
      <c r="V104" s="59">
        <v>0</v>
      </c>
      <c r="W104" s="59">
        <v>0</v>
      </c>
      <c r="X104" s="186">
        <v>0</v>
      </c>
      <c r="Y104" s="186">
        <v>0</v>
      </c>
      <c r="Z104" s="186">
        <v>0</v>
      </c>
      <c r="AA104" s="186">
        <f t="shared" si="65"/>
        <v>0</v>
      </c>
      <c r="AB104" s="186">
        <v>0</v>
      </c>
      <c r="AC104" s="186">
        <v>0</v>
      </c>
      <c r="AD104" s="188">
        <v>0</v>
      </c>
      <c r="AE104" s="188">
        <v>0</v>
      </c>
      <c r="AF104" s="188">
        <v>0</v>
      </c>
      <c r="AG104" s="70"/>
    </row>
    <row r="105" spans="1:33" s="26" customFormat="1" ht="13.2" x14ac:dyDescent="0.3">
      <c r="A105" s="70">
        <v>9</v>
      </c>
      <c r="B105" s="71" t="s">
        <v>725</v>
      </c>
      <c r="C105" s="70">
        <v>6</v>
      </c>
      <c r="D105" s="70">
        <f t="shared" si="59"/>
        <v>5</v>
      </c>
      <c r="E105" s="70">
        <v>1</v>
      </c>
      <c r="F105" s="70">
        <f t="shared" si="60"/>
        <v>4</v>
      </c>
      <c r="G105" s="70">
        <v>0</v>
      </c>
      <c r="H105" s="70">
        <v>0</v>
      </c>
      <c r="I105" s="70">
        <v>4</v>
      </c>
      <c r="J105" s="70">
        <v>0</v>
      </c>
      <c r="K105" s="70">
        <v>0</v>
      </c>
      <c r="L105" s="110">
        <v>0.5</v>
      </c>
      <c r="M105" s="59">
        <f t="shared" si="61"/>
        <v>2</v>
      </c>
      <c r="N105" s="59">
        <f t="shared" si="62"/>
        <v>2</v>
      </c>
      <c r="O105" s="110">
        <v>0.4</v>
      </c>
      <c r="P105" s="59">
        <f t="shared" si="63"/>
        <v>1.6</v>
      </c>
      <c r="Q105" s="59">
        <f t="shared" si="64"/>
        <v>-2.4</v>
      </c>
      <c r="R105" s="110">
        <v>0</v>
      </c>
      <c r="S105" s="59">
        <v>0</v>
      </c>
      <c r="T105" s="59">
        <v>0</v>
      </c>
      <c r="U105" s="59">
        <v>0</v>
      </c>
      <c r="V105" s="59">
        <v>0</v>
      </c>
      <c r="W105" s="59">
        <v>0</v>
      </c>
      <c r="X105" s="186">
        <v>0</v>
      </c>
      <c r="Y105" s="186">
        <v>0</v>
      </c>
      <c r="Z105" s="186">
        <v>0</v>
      </c>
      <c r="AA105" s="186">
        <f t="shared" si="65"/>
        <v>0</v>
      </c>
      <c r="AB105" s="186">
        <v>0</v>
      </c>
      <c r="AC105" s="186">
        <v>0</v>
      </c>
      <c r="AD105" s="188">
        <v>0</v>
      </c>
      <c r="AE105" s="188">
        <v>0</v>
      </c>
      <c r="AF105" s="188">
        <v>0</v>
      </c>
      <c r="AG105" s="70"/>
    </row>
    <row r="106" spans="1:33" s="26" customFormat="1" ht="13.2" x14ac:dyDescent="0.3">
      <c r="A106" s="70">
        <v>10</v>
      </c>
      <c r="B106" s="71" t="s">
        <v>733</v>
      </c>
      <c r="C106" s="70">
        <v>2</v>
      </c>
      <c r="D106" s="70">
        <f t="shared" si="59"/>
        <v>1</v>
      </c>
      <c r="E106" s="70">
        <v>0</v>
      </c>
      <c r="F106" s="70">
        <f t="shared" si="60"/>
        <v>1</v>
      </c>
      <c r="G106" s="70">
        <v>0</v>
      </c>
      <c r="H106" s="70">
        <v>0</v>
      </c>
      <c r="I106" s="70">
        <v>1</v>
      </c>
      <c r="J106" s="70">
        <v>0</v>
      </c>
      <c r="K106" s="70">
        <v>0</v>
      </c>
      <c r="L106" s="110">
        <v>0.5</v>
      </c>
      <c r="M106" s="59">
        <f t="shared" si="61"/>
        <v>0.5</v>
      </c>
      <c r="N106" s="59">
        <f t="shared" si="62"/>
        <v>0.5</v>
      </c>
      <c r="O106" s="110">
        <v>0.4</v>
      </c>
      <c r="P106" s="59">
        <f t="shared" si="63"/>
        <v>0.4</v>
      </c>
      <c r="Q106" s="59">
        <f t="shared" si="64"/>
        <v>-0.6</v>
      </c>
      <c r="R106" s="110">
        <v>0</v>
      </c>
      <c r="S106" s="59">
        <v>0</v>
      </c>
      <c r="T106" s="59">
        <v>0</v>
      </c>
      <c r="U106" s="59">
        <v>0</v>
      </c>
      <c r="V106" s="59">
        <v>0</v>
      </c>
      <c r="W106" s="59">
        <v>0</v>
      </c>
      <c r="X106" s="186">
        <v>0</v>
      </c>
      <c r="Y106" s="186">
        <v>0</v>
      </c>
      <c r="Z106" s="186">
        <v>0</v>
      </c>
      <c r="AA106" s="186">
        <f t="shared" si="65"/>
        <v>0</v>
      </c>
      <c r="AB106" s="186">
        <v>0</v>
      </c>
      <c r="AC106" s="186">
        <v>0</v>
      </c>
      <c r="AD106" s="188">
        <v>0</v>
      </c>
      <c r="AE106" s="188">
        <v>0</v>
      </c>
      <c r="AF106" s="188">
        <v>0</v>
      </c>
      <c r="AG106" s="70"/>
    </row>
    <row r="107" spans="1:33" s="26" customFormat="1" ht="13.2" x14ac:dyDescent="0.3">
      <c r="A107" s="70">
        <v>11</v>
      </c>
      <c r="B107" s="71" t="s">
        <v>766</v>
      </c>
      <c r="C107" s="70">
        <v>1</v>
      </c>
      <c r="D107" s="70">
        <f t="shared" si="59"/>
        <v>1</v>
      </c>
      <c r="E107" s="70">
        <v>0</v>
      </c>
      <c r="F107" s="70">
        <f t="shared" si="60"/>
        <v>1</v>
      </c>
      <c r="G107" s="70">
        <v>0</v>
      </c>
      <c r="H107" s="70">
        <v>0</v>
      </c>
      <c r="I107" s="70">
        <v>0</v>
      </c>
      <c r="J107" s="70">
        <v>1</v>
      </c>
      <c r="K107" s="70">
        <v>0</v>
      </c>
      <c r="L107" s="110">
        <v>0.5</v>
      </c>
      <c r="M107" s="59">
        <f t="shared" si="61"/>
        <v>0.5</v>
      </c>
      <c r="N107" s="59">
        <f t="shared" si="62"/>
        <v>0.5</v>
      </c>
      <c r="O107" s="110">
        <v>0.4</v>
      </c>
      <c r="P107" s="59">
        <f t="shared" si="63"/>
        <v>0.4</v>
      </c>
      <c r="Q107" s="59">
        <f t="shared" si="64"/>
        <v>0.4</v>
      </c>
      <c r="R107" s="110">
        <v>0</v>
      </c>
      <c r="S107" s="59">
        <v>0</v>
      </c>
      <c r="T107" s="59">
        <v>0</v>
      </c>
      <c r="U107" s="59">
        <v>0</v>
      </c>
      <c r="V107" s="59">
        <v>0</v>
      </c>
      <c r="W107" s="59">
        <v>0</v>
      </c>
      <c r="X107" s="186">
        <v>0</v>
      </c>
      <c r="Y107" s="186">
        <v>0</v>
      </c>
      <c r="Z107" s="186">
        <v>0</v>
      </c>
      <c r="AA107" s="186">
        <f t="shared" si="65"/>
        <v>0</v>
      </c>
      <c r="AB107" s="186">
        <v>0</v>
      </c>
      <c r="AC107" s="186">
        <v>0</v>
      </c>
      <c r="AD107" s="188">
        <v>0</v>
      </c>
      <c r="AE107" s="188">
        <v>0</v>
      </c>
      <c r="AF107" s="188">
        <v>0</v>
      </c>
      <c r="AG107" s="70"/>
    </row>
    <row r="108" spans="1:33" s="298" customFormat="1" ht="13.2" x14ac:dyDescent="0.3">
      <c r="A108" s="180" t="s">
        <v>777</v>
      </c>
      <c r="B108" s="751" t="s">
        <v>778</v>
      </c>
      <c r="C108" s="751"/>
      <c r="D108" s="751"/>
      <c r="E108" s="751"/>
      <c r="F108" s="751"/>
      <c r="G108" s="751"/>
      <c r="H108" s="751"/>
      <c r="I108" s="751"/>
      <c r="J108" s="136"/>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row>
    <row r="109" spans="1:33" s="226" customFormat="1" ht="13.2" x14ac:dyDescent="0.25">
      <c r="A109" s="8" t="s">
        <v>723</v>
      </c>
      <c r="B109" s="105" t="s">
        <v>707</v>
      </c>
      <c r="C109" s="8">
        <v>28</v>
      </c>
      <c r="D109" s="8">
        <f t="shared" ref="D109:H109" si="66">SUM(D110:D117)</f>
        <v>28</v>
      </c>
      <c r="E109" s="8">
        <f t="shared" si="66"/>
        <v>9</v>
      </c>
      <c r="F109" s="8">
        <f t="shared" si="66"/>
        <v>19</v>
      </c>
      <c r="G109" s="8">
        <f t="shared" si="66"/>
        <v>0</v>
      </c>
      <c r="H109" s="8">
        <f t="shared" si="66"/>
        <v>0</v>
      </c>
      <c r="I109" s="58">
        <f>SUM(I110:I117)</f>
        <v>8</v>
      </c>
      <c r="J109" s="58">
        <f>SUM(J110:J117)</f>
        <v>11</v>
      </c>
      <c r="K109" s="58"/>
      <c r="L109" s="106"/>
      <c r="M109" s="58">
        <v>0</v>
      </c>
      <c r="N109" s="58">
        <f>M109-H109</f>
        <v>0</v>
      </c>
      <c r="O109" s="106">
        <v>0.4</v>
      </c>
      <c r="P109" s="58">
        <f>O109*F109</f>
        <v>7.6000000000000005</v>
      </c>
      <c r="Q109" s="225">
        <f t="shared" ref="Q109" si="67">G109*P109</f>
        <v>0</v>
      </c>
      <c r="R109" s="106"/>
      <c r="S109" s="58"/>
      <c r="T109" s="68"/>
      <c r="U109" s="68"/>
      <c r="V109" s="68"/>
      <c r="W109" s="68"/>
      <c r="X109" s="184">
        <v>1</v>
      </c>
      <c r="Y109" s="184">
        <v>1</v>
      </c>
      <c r="Z109" s="184"/>
      <c r="AA109" s="184">
        <v>1</v>
      </c>
      <c r="AB109" s="184"/>
      <c r="AC109" s="184">
        <v>1</v>
      </c>
      <c r="AD109" s="185"/>
      <c r="AE109" s="185"/>
      <c r="AF109" s="185"/>
      <c r="AG109" s="69"/>
    </row>
    <row r="110" spans="1:33" s="226" customFormat="1" ht="13.2" x14ac:dyDescent="0.25">
      <c r="A110" s="70">
        <v>1</v>
      </c>
      <c r="B110" s="71" t="s">
        <v>367</v>
      </c>
      <c r="C110" s="70">
        <v>5</v>
      </c>
      <c r="D110" s="70">
        <f>SUM(E110:F110)</f>
        <v>5</v>
      </c>
      <c r="E110" s="70">
        <v>4</v>
      </c>
      <c r="F110" s="59">
        <f>SUM(G110:K110)</f>
        <v>1</v>
      </c>
      <c r="G110" s="60"/>
      <c r="H110" s="60"/>
      <c r="I110" s="60">
        <v>1</v>
      </c>
      <c r="J110" s="60"/>
      <c r="K110" s="60"/>
      <c r="L110" s="106"/>
      <c r="M110" s="58">
        <v>0</v>
      </c>
      <c r="N110" s="60">
        <v>0</v>
      </c>
      <c r="O110" s="72"/>
      <c r="P110" s="60">
        <v>1</v>
      </c>
      <c r="Q110" s="125">
        <v>0</v>
      </c>
      <c r="R110" s="72"/>
      <c r="S110" s="60"/>
      <c r="T110" s="60"/>
      <c r="U110" s="60"/>
      <c r="V110" s="60"/>
      <c r="W110" s="60"/>
      <c r="X110" s="186"/>
      <c r="Y110" s="186"/>
      <c r="Z110" s="186"/>
      <c r="AA110" s="186"/>
      <c r="AB110" s="186"/>
      <c r="AC110" s="186"/>
      <c r="AD110" s="187"/>
      <c r="AE110" s="187"/>
      <c r="AF110" s="187"/>
      <c r="AG110" s="73"/>
    </row>
    <row r="111" spans="1:33" s="226" customFormat="1" ht="13.2" x14ac:dyDescent="0.25">
      <c r="A111" s="70">
        <v>3</v>
      </c>
      <c r="B111" s="71" t="s">
        <v>752</v>
      </c>
      <c r="C111" s="70">
        <v>0</v>
      </c>
      <c r="D111" s="70">
        <f t="shared" ref="D111:D117" si="68">SUM(E111:F111)</f>
        <v>0</v>
      </c>
      <c r="E111" s="70">
        <v>0</v>
      </c>
      <c r="F111" s="59">
        <f t="shared" ref="F111:F117" si="69">SUM(G111:K111)</f>
        <v>0</v>
      </c>
      <c r="G111" s="60"/>
      <c r="H111" s="60"/>
      <c r="I111" s="60"/>
      <c r="J111" s="60"/>
      <c r="K111" s="60"/>
      <c r="L111" s="106"/>
      <c r="M111" s="58">
        <v>0</v>
      </c>
      <c r="N111" s="60">
        <v>0</v>
      </c>
      <c r="O111" s="72"/>
      <c r="P111" s="60">
        <v>0</v>
      </c>
      <c r="Q111" s="125">
        <v>0</v>
      </c>
      <c r="R111" s="60"/>
      <c r="S111" s="60"/>
      <c r="T111" s="60"/>
      <c r="U111" s="60"/>
      <c r="V111" s="60"/>
      <c r="W111" s="60"/>
      <c r="X111" s="186"/>
      <c r="Y111" s="186"/>
      <c r="Z111" s="186"/>
      <c r="AA111" s="186"/>
      <c r="AB111" s="186"/>
      <c r="AC111" s="186"/>
      <c r="AD111" s="187"/>
      <c r="AE111" s="187"/>
      <c r="AF111" s="187"/>
      <c r="AG111" s="73"/>
    </row>
    <row r="112" spans="1:33" s="226" customFormat="1" ht="13.2" x14ac:dyDescent="0.25">
      <c r="A112" s="70">
        <v>4</v>
      </c>
      <c r="B112" s="71" t="s">
        <v>140</v>
      </c>
      <c r="C112" s="70">
        <v>2</v>
      </c>
      <c r="D112" s="70">
        <f t="shared" si="68"/>
        <v>2</v>
      </c>
      <c r="E112" s="70">
        <v>1</v>
      </c>
      <c r="F112" s="59">
        <f t="shared" si="69"/>
        <v>1</v>
      </c>
      <c r="G112" s="59"/>
      <c r="H112" s="59"/>
      <c r="I112" s="59">
        <v>1</v>
      </c>
      <c r="J112" s="59"/>
      <c r="K112" s="59"/>
      <c r="L112" s="106"/>
      <c r="M112" s="58">
        <v>0</v>
      </c>
      <c r="N112" s="59">
        <v>0</v>
      </c>
      <c r="O112" s="72"/>
      <c r="P112" s="59">
        <v>1</v>
      </c>
      <c r="Q112" s="125">
        <v>0</v>
      </c>
      <c r="R112" s="72"/>
      <c r="S112" s="59"/>
      <c r="T112" s="60"/>
      <c r="U112" s="60"/>
      <c r="V112" s="60"/>
      <c r="W112" s="60"/>
      <c r="X112" s="186"/>
      <c r="Y112" s="186"/>
      <c r="Z112" s="186"/>
      <c r="AA112" s="186"/>
      <c r="AB112" s="186"/>
      <c r="AC112" s="186"/>
      <c r="AD112" s="187"/>
      <c r="AE112" s="187"/>
      <c r="AF112" s="187"/>
      <c r="AG112" s="73"/>
    </row>
    <row r="113" spans="1:33" s="226" customFormat="1" ht="13.2" x14ac:dyDescent="0.25">
      <c r="A113" s="70">
        <v>5</v>
      </c>
      <c r="B113" s="71" t="s">
        <v>151</v>
      </c>
      <c r="C113" s="70">
        <v>14</v>
      </c>
      <c r="D113" s="70">
        <f t="shared" si="68"/>
        <v>14</v>
      </c>
      <c r="E113" s="70">
        <v>2</v>
      </c>
      <c r="F113" s="59">
        <f t="shared" si="69"/>
        <v>12</v>
      </c>
      <c r="G113" s="59"/>
      <c r="H113" s="59"/>
      <c r="I113" s="59">
        <v>2</v>
      </c>
      <c r="J113" s="59">
        <v>10</v>
      </c>
      <c r="K113" s="59"/>
      <c r="L113" s="106"/>
      <c r="M113" s="58">
        <v>0</v>
      </c>
      <c r="N113" s="59">
        <v>0</v>
      </c>
      <c r="O113" s="59"/>
      <c r="P113" s="59">
        <v>2</v>
      </c>
      <c r="Q113" s="125">
        <v>0</v>
      </c>
      <c r="R113" s="60"/>
      <c r="S113" s="59"/>
      <c r="T113" s="60"/>
      <c r="U113" s="60"/>
      <c r="V113" s="60"/>
      <c r="W113" s="60"/>
      <c r="X113" s="186"/>
      <c r="Y113" s="186"/>
      <c r="Z113" s="186"/>
      <c r="AA113" s="186"/>
      <c r="AB113" s="186"/>
      <c r="AC113" s="186"/>
      <c r="AD113" s="187"/>
      <c r="AE113" s="187"/>
      <c r="AF113" s="187"/>
      <c r="AG113" s="73"/>
    </row>
    <row r="114" spans="1:33" s="226" customFormat="1" ht="13.2" x14ac:dyDescent="0.25">
      <c r="A114" s="70">
        <v>6</v>
      </c>
      <c r="B114" s="71" t="s">
        <v>737</v>
      </c>
      <c r="C114" s="70">
        <v>3</v>
      </c>
      <c r="D114" s="70">
        <f t="shared" si="68"/>
        <v>3</v>
      </c>
      <c r="E114" s="70">
        <v>1</v>
      </c>
      <c r="F114" s="59">
        <f t="shared" si="69"/>
        <v>2</v>
      </c>
      <c r="G114" s="59"/>
      <c r="H114" s="59"/>
      <c r="I114" s="59">
        <v>2</v>
      </c>
      <c r="J114" s="59"/>
      <c r="K114" s="59"/>
      <c r="L114" s="106"/>
      <c r="M114" s="58">
        <v>0</v>
      </c>
      <c r="N114" s="59">
        <v>0</v>
      </c>
      <c r="O114" s="59"/>
      <c r="P114" s="59">
        <v>2</v>
      </c>
      <c r="Q114" s="125">
        <v>0</v>
      </c>
      <c r="R114" s="60"/>
      <c r="S114" s="59"/>
      <c r="T114" s="60"/>
      <c r="U114" s="60"/>
      <c r="V114" s="60"/>
      <c r="W114" s="60"/>
      <c r="X114" s="186"/>
      <c r="Y114" s="186"/>
      <c r="Z114" s="186"/>
      <c r="AA114" s="186"/>
      <c r="AB114" s="186"/>
      <c r="AC114" s="186"/>
      <c r="AD114" s="187"/>
      <c r="AE114" s="187"/>
      <c r="AF114" s="187"/>
      <c r="AG114" s="73"/>
    </row>
    <row r="115" spans="1:33" s="226" customFormat="1" ht="13.2" x14ac:dyDescent="0.25">
      <c r="A115" s="70">
        <v>7</v>
      </c>
      <c r="B115" s="100" t="s">
        <v>725</v>
      </c>
      <c r="C115" s="70">
        <v>2</v>
      </c>
      <c r="D115" s="70">
        <f t="shared" si="68"/>
        <v>2</v>
      </c>
      <c r="E115" s="117">
        <v>1</v>
      </c>
      <c r="F115" s="59">
        <f t="shared" si="69"/>
        <v>1</v>
      </c>
      <c r="G115" s="117"/>
      <c r="H115" s="117"/>
      <c r="I115" s="117">
        <v>1</v>
      </c>
      <c r="J115" s="117"/>
      <c r="K115" s="73"/>
      <c r="L115" s="106"/>
      <c r="M115" s="58">
        <v>0</v>
      </c>
      <c r="N115" s="117">
        <v>0</v>
      </c>
      <c r="O115" s="73"/>
      <c r="P115" s="117">
        <v>1</v>
      </c>
      <c r="Q115" s="92">
        <v>0</v>
      </c>
      <c r="R115" s="73"/>
      <c r="S115" s="117"/>
      <c r="T115" s="88"/>
      <c r="U115" s="88"/>
      <c r="V115" s="92"/>
      <c r="W115" s="92"/>
      <c r="X115" s="199">
        <v>1</v>
      </c>
      <c r="Y115" s="199">
        <v>1</v>
      </c>
      <c r="Z115" s="199"/>
      <c r="AA115" s="199"/>
      <c r="AB115" s="199"/>
      <c r="AC115" s="199"/>
      <c r="AD115" s="187"/>
      <c r="AE115" s="187"/>
      <c r="AF115" s="187"/>
      <c r="AG115" s="73"/>
    </row>
    <row r="116" spans="1:33" s="226" customFormat="1" ht="13.2" x14ac:dyDescent="0.25">
      <c r="A116" s="70">
        <v>8</v>
      </c>
      <c r="B116" s="100" t="s">
        <v>766</v>
      </c>
      <c r="C116" s="70">
        <v>1</v>
      </c>
      <c r="D116" s="70">
        <f t="shared" si="68"/>
        <v>1</v>
      </c>
      <c r="E116" s="117"/>
      <c r="F116" s="59">
        <f t="shared" si="69"/>
        <v>1</v>
      </c>
      <c r="G116" s="117"/>
      <c r="H116" s="117"/>
      <c r="I116" s="117">
        <v>1</v>
      </c>
      <c r="J116" s="117"/>
      <c r="K116" s="73"/>
      <c r="L116" s="106"/>
      <c r="M116" s="58">
        <v>0</v>
      </c>
      <c r="N116" s="117">
        <v>0</v>
      </c>
      <c r="O116" s="73"/>
      <c r="P116" s="117">
        <v>1</v>
      </c>
      <c r="Q116" s="92">
        <v>0</v>
      </c>
      <c r="R116" s="73"/>
      <c r="S116" s="117"/>
      <c r="T116" s="88"/>
      <c r="U116" s="88"/>
      <c r="V116" s="92"/>
      <c r="W116" s="92"/>
      <c r="X116" s="199"/>
      <c r="Y116" s="199"/>
      <c r="Z116" s="199"/>
      <c r="AA116" s="199"/>
      <c r="AB116" s="199"/>
      <c r="AC116" s="199"/>
      <c r="AD116" s="187"/>
      <c r="AE116" s="187"/>
      <c r="AF116" s="187"/>
      <c r="AG116" s="73"/>
    </row>
    <row r="117" spans="1:33" s="226" customFormat="1" ht="13.2" x14ac:dyDescent="0.25">
      <c r="A117" s="70">
        <v>9</v>
      </c>
      <c r="B117" s="100" t="s">
        <v>767</v>
      </c>
      <c r="C117" s="70">
        <v>1</v>
      </c>
      <c r="D117" s="70">
        <f t="shared" si="68"/>
        <v>1</v>
      </c>
      <c r="E117" s="117"/>
      <c r="F117" s="59">
        <f t="shared" si="69"/>
        <v>1</v>
      </c>
      <c r="G117" s="117"/>
      <c r="H117" s="117"/>
      <c r="I117" s="117"/>
      <c r="J117" s="70">
        <v>1</v>
      </c>
      <c r="K117" s="73"/>
      <c r="L117" s="106"/>
      <c r="M117" s="58">
        <v>0</v>
      </c>
      <c r="N117" s="117">
        <v>0</v>
      </c>
      <c r="O117" s="73"/>
      <c r="P117" s="117">
        <v>0</v>
      </c>
      <c r="Q117" s="92">
        <v>0</v>
      </c>
      <c r="R117" s="73"/>
      <c r="S117" s="117"/>
      <c r="T117" s="88"/>
      <c r="U117" s="88"/>
      <c r="V117" s="92"/>
      <c r="W117" s="92"/>
      <c r="X117" s="199"/>
      <c r="Y117" s="199"/>
      <c r="Z117" s="199"/>
      <c r="AA117" s="188">
        <v>1</v>
      </c>
      <c r="AB117" s="188"/>
      <c r="AC117" s="188">
        <v>1</v>
      </c>
      <c r="AD117" s="187"/>
      <c r="AE117" s="187"/>
      <c r="AF117" s="187"/>
      <c r="AG117" s="73"/>
    </row>
    <row r="118" spans="1:33" s="298" customFormat="1" ht="13.2" x14ac:dyDescent="0.3">
      <c r="A118" s="180" t="s">
        <v>780</v>
      </c>
      <c r="B118" s="751" t="s">
        <v>779</v>
      </c>
      <c r="C118" s="751"/>
      <c r="D118" s="751"/>
      <c r="E118" s="751"/>
      <c r="F118" s="751"/>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c r="AG118" s="136"/>
    </row>
    <row r="119" spans="1:33" s="21" customFormat="1" ht="13.2" x14ac:dyDescent="0.25">
      <c r="A119" s="8" t="s">
        <v>723</v>
      </c>
      <c r="B119" s="105" t="s">
        <v>707</v>
      </c>
      <c r="C119" s="114">
        <f>SUM(C120:C130)</f>
        <v>300</v>
      </c>
      <c r="D119" s="114">
        <f>SUM(D120:D130)</f>
        <v>176</v>
      </c>
      <c r="E119" s="114">
        <f>SUM(E120:E130)</f>
        <v>27</v>
      </c>
      <c r="F119" s="114">
        <f>SUM(F120:F130)</f>
        <v>149</v>
      </c>
      <c r="G119" s="114"/>
      <c r="H119" s="114"/>
      <c r="I119" s="114">
        <f t="shared" ref="I119:AC119" si="70">SUM(I120:I130)</f>
        <v>69</v>
      </c>
      <c r="J119" s="114">
        <f t="shared" si="70"/>
        <v>80</v>
      </c>
      <c r="K119" s="114">
        <f t="shared" si="70"/>
        <v>0</v>
      </c>
      <c r="L119" s="114">
        <f t="shared" si="70"/>
        <v>0</v>
      </c>
      <c r="M119" s="114">
        <f t="shared" si="70"/>
        <v>7</v>
      </c>
      <c r="N119" s="114">
        <f t="shared" si="70"/>
        <v>7</v>
      </c>
      <c r="O119" s="114">
        <f t="shared" si="70"/>
        <v>0</v>
      </c>
      <c r="P119" s="114">
        <f t="shared" si="70"/>
        <v>162</v>
      </c>
      <c r="Q119" s="114">
        <f t="shared" si="70"/>
        <v>94</v>
      </c>
      <c r="R119" s="114">
        <f t="shared" si="70"/>
        <v>0</v>
      </c>
      <c r="S119" s="114">
        <f t="shared" si="70"/>
        <v>95</v>
      </c>
      <c r="T119" s="114">
        <f t="shared" si="70"/>
        <v>21</v>
      </c>
      <c r="U119" s="114"/>
      <c r="V119" s="114"/>
      <c r="W119" s="114"/>
      <c r="X119" s="192">
        <f t="shared" si="70"/>
        <v>2</v>
      </c>
      <c r="Y119" s="192">
        <f t="shared" si="70"/>
        <v>2</v>
      </c>
      <c r="Z119" s="192">
        <f t="shared" si="70"/>
        <v>0</v>
      </c>
      <c r="AA119" s="192">
        <f t="shared" si="70"/>
        <v>26</v>
      </c>
      <c r="AB119" s="192">
        <f t="shared" si="70"/>
        <v>0</v>
      </c>
      <c r="AC119" s="192">
        <f t="shared" si="70"/>
        <v>26</v>
      </c>
      <c r="AD119" s="192"/>
      <c r="AE119" s="192"/>
      <c r="AF119" s="192"/>
      <c r="AG119" s="114"/>
    </row>
    <row r="120" spans="1:33" s="10" customFormat="1" ht="13.2" x14ac:dyDescent="0.25">
      <c r="A120" s="70">
        <v>1</v>
      </c>
      <c r="B120" s="71" t="s">
        <v>367</v>
      </c>
      <c r="C120" s="70">
        <v>65</v>
      </c>
      <c r="D120" s="70">
        <v>27</v>
      </c>
      <c r="E120" s="70">
        <v>14</v>
      </c>
      <c r="F120" s="59">
        <v>13</v>
      </c>
      <c r="G120" s="70">
        <v>0</v>
      </c>
      <c r="H120" s="70">
        <v>0</v>
      </c>
      <c r="I120" s="60">
        <v>12</v>
      </c>
      <c r="J120" s="60">
        <v>1</v>
      </c>
      <c r="K120" s="60">
        <v>0</v>
      </c>
      <c r="L120" s="72"/>
      <c r="M120" s="60">
        <v>5</v>
      </c>
      <c r="N120" s="60">
        <v>5</v>
      </c>
      <c r="O120" s="72"/>
      <c r="P120" s="60">
        <v>37</v>
      </c>
      <c r="Q120" s="60">
        <v>25</v>
      </c>
      <c r="R120" s="72"/>
      <c r="S120" s="60">
        <v>0</v>
      </c>
      <c r="T120" s="60">
        <v>0</v>
      </c>
      <c r="U120" s="60"/>
      <c r="V120" s="60"/>
      <c r="W120" s="60"/>
      <c r="X120" s="192">
        <f>SUM(Y120:Z120)</f>
        <v>1</v>
      </c>
      <c r="Y120" s="186">
        <v>1</v>
      </c>
      <c r="Z120" s="186">
        <v>0</v>
      </c>
      <c r="AA120" s="186">
        <f>SUM(AB120:AC120)</f>
        <v>1</v>
      </c>
      <c r="AB120" s="186">
        <v>0</v>
      </c>
      <c r="AC120" s="186">
        <v>1</v>
      </c>
      <c r="AD120" s="193"/>
      <c r="AE120" s="193"/>
      <c r="AF120" s="193"/>
      <c r="AG120" s="93"/>
    </row>
    <row r="121" spans="1:33" s="10" customFormat="1" ht="13.2" x14ac:dyDescent="0.25">
      <c r="A121" s="70">
        <v>2</v>
      </c>
      <c r="B121" s="71" t="s">
        <v>140</v>
      </c>
      <c r="C121" s="70">
        <v>21</v>
      </c>
      <c r="D121" s="70">
        <f>E121+F121</f>
        <v>11</v>
      </c>
      <c r="E121" s="70">
        <v>2</v>
      </c>
      <c r="F121" s="59">
        <f>SUM(G121:K121)</f>
        <v>9</v>
      </c>
      <c r="G121" s="70">
        <v>0</v>
      </c>
      <c r="H121" s="70">
        <v>0</v>
      </c>
      <c r="I121" s="59">
        <v>1</v>
      </c>
      <c r="J121" s="59">
        <v>8</v>
      </c>
      <c r="K121" s="59"/>
      <c r="L121" s="59"/>
      <c r="M121" s="59">
        <v>0</v>
      </c>
      <c r="N121" s="59">
        <v>0</v>
      </c>
      <c r="O121" s="72"/>
      <c r="P121" s="59">
        <v>5</v>
      </c>
      <c r="Q121" s="60">
        <v>4</v>
      </c>
      <c r="R121" s="72"/>
      <c r="S121" s="59">
        <v>14</v>
      </c>
      <c r="T121" s="60">
        <v>11</v>
      </c>
      <c r="U121" s="60"/>
      <c r="V121" s="60"/>
      <c r="W121" s="60"/>
      <c r="X121" s="192">
        <f>SUM(Y121:Z121)</f>
        <v>1</v>
      </c>
      <c r="Y121" s="186">
        <v>1</v>
      </c>
      <c r="Z121" s="186">
        <v>0</v>
      </c>
      <c r="AA121" s="186">
        <f t="shared" ref="AA121:AA123" si="71">SUM(AB121:AC121)</f>
        <v>1</v>
      </c>
      <c r="AB121" s="186">
        <v>0</v>
      </c>
      <c r="AC121" s="186">
        <v>1</v>
      </c>
      <c r="AD121" s="193"/>
      <c r="AE121" s="193"/>
      <c r="AF121" s="193"/>
      <c r="AG121" s="93"/>
    </row>
    <row r="122" spans="1:33" s="10" customFormat="1" ht="13.2" x14ac:dyDescent="0.25">
      <c r="A122" s="70">
        <v>3</v>
      </c>
      <c r="B122" s="71" t="s">
        <v>151</v>
      </c>
      <c r="C122" s="70">
        <v>151</v>
      </c>
      <c r="D122" s="70">
        <f>E122+F122</f>
        <v>111</v>
      </c>
      <c r="E122" s="70">
        <v>7</v>
      </c>
      <c r="F122" s="59">
        <v>104</v>
      </c>
      <c r="G122" s="70">
        <v>0</v>
      </c>
      <c r="H122" s="70">
        <v>0</v>
      </c>
      <c r="I122" s="59">
        <v>42</v>
      </c>
      <c r="J122" s="59">
        <v>62</v>
      </c>
      <c r="K122" s="59"/>
      <c r="L122" s="59"/>
      <c r="M122" s="59">
        <v>0</v>
      </c>
      <c r="N122" s="59">
        <v>0</v>
      </c>
      <c r="O122" s="59"/>
      <c r="P122" s="59">
        <v>81</v>
      </c>
      <c r="Q122" s="60">
        <v>39</v>
      </c>
      <c r="R122" s="60"/>
      <c r="S122" s="59">
        <v>62</v>
      </c>
      <c r="T122" s="60">
        <v>0</v>
      </c>
      <c r="U122" s="60"/>
      <c r="V122" s="60"/>
      <c r="W122" s="60"/>
      <c r="X122" s="186"/>
      <c r="Y122" s="186">
        <v>0</v>
      </c>
      <c r="Z122" s="186">
        <v>0</v>
      </c>
      <c r="AA122" s="186">
        <v>23</v>
      </c>
      <c r="AB122" s="186">
        <v>0</v>
      </c>
      <c r="AC122" s="186">
        <v>23</v>
      </c>
      <c r="AD122" s="193"/>
      <c r="AE122" s="193"/>
      <c r="AF122" s="193"/>
      <c r="AG122" s="93"/>
    </row>
    <row r="123" spans="1:33" s="10" customFormat="1" ht="13.2" x14ac:dyDescent="0.25">
      <c r="A123" s="70">
        <v>4</v>
      </c>
      <c r="B123" s="71" t="s">
        <v>749</v>
      </c>
      <c r="C123" s="70">
        <v>9</v>
      </c>
      <c r="D123" s="70">
        <f>E123+F123</f>
        <v>6</v>
      </c>
      <c r="E123" s="70">
        <v>0</v>
      </c>
      <c r="F123" s="70">
        <v>6</v>
      </c>
      <c r="G123" s="70">
        <v>0</v>
      </c>
      <c r="H123" s="70">
        <v>0</v>
      </c>
      <c r="I123" s="70">
        <v>2</v>
      </c>
      <c r="J123" s="70">
        <v>4</v>
      </c>
      <c r="K123" s="70"/>
      <c r="L123" s="70"/>
      <c r="M123" s="70">
        <v>0</v>
      </c>
      <c r="N123" s="70">
        <v>0</v>
      </c>
      <c r="O123" s="70"/>
      <c r="P123" s="70">
        <v>5</v>
      </c>
      <c r="Q123" s="77">
        <v>3</v>
      </c>
      <c r="R123" s="70"/>
      <c r="S123" s="70">
        <v>4</v>
      </c>
      <c r="T123" s="77">
        <v>0</v>
      </c>
      <c r="U123" s="77"/>
      <c r="V123" s="77"/>
      <c r="W123" s="77"/>
      <c r="X123" s="188"/>
      <c r="Y123" s="188"/>
      <c r="Z123" s="188"/>
      <c r="AA123" s="186">
        <f t="shared" si="71"/>
        <v>1</v>
      </c>
      <c r="AB123" s="188"/>
      <c r="AC123" s="188">
        <v>1</v>
      </c>
      <c r="AD123" s="193"/>
      <c r="AE123" s="193"/>
      <c r="AF123" s="193"/>
      <c r="AG123" s="93"/>
    </row>
    <row r="124" spans="1:33" s="10" customFormat="1" ht="13.2" x14ac:dyDescent="0.25">
      <c r="A124" s="70">
        <v>5</v>
      </c>
      <c r="B124" s="71" t="s">
        <v>739</v>
      </c>
      <c r="C124" s="70">
        <v>9</v>
      </c>
      <c r="D124" s="70">
        <v>4</v>
      </c>
      <c r="E124" s="70"/>
      <c r="F124" s="70">
        <v>4</v>
      </c>
      <c r="G124" s="70">
        <v>0</v>
      </c>
      <c r="H124" s="70">
        <v>0</v>
      </c>
      <c r="I124" s="70">
        <v>0</v>
      </c>
      <c r="J124" s="70">
        <v>4</v>
      </c>
      <c r="K124" s="70"/>
      <c r="L124" s="70"/>
      <c r="M124" s="70">
        <v>0</v>
      </c>
      <c r="N124" s="70">
        <v>0</v>
      </c>
      <c r="O124" s="70"/>
      <c r="P124" s="70">
        <v>3</v>
      </c>
      <c r="Q124" s="77">
        <v>3</v>
      </c>
      <c r="R124" s="70"/>
      <c r="S124" s="70">
        <v>6</v>
      </c>
      <c r="T124" s="77">
        <v>2</v>
      </c>
      <c r="U124" s="77"/>
      <c r="V124" s="77"/>
      <c r="W124" s="77"/>
      <c r="X124" s="188"/>
      <c r="Y124" s="188"/>
      <c r="Z124" s="188"/>
      <c r="AA124" s="186"/>
      <c r="AB124" s="188"/>
      <c r="AC124" s="188"/>
      <c r="AD124" s="193"/>
      <c r="AE124" s="193"/>
      <c r="AF124" s="193"/>
      <c r="AG124" s="93"/>
    </row>
    <row r="125" spans="1:33" s="10" customFormat="1" ht="13.2" x14ac:dyDescent="0.25">
      <c r="A125" s="70">
        <v>6</v>
      </c>
      <c r="B125" s="71" t="s">
        <v>725</v>
      </c>
      <c r="C125" s="70">
        <v>28</v>
      </c>
      <c r="D125" s="70">
        <v>12</v>
      </c>
      <c r="E125" s="70">
        <v>3</v>
      </c>
      <c r="F125" s="70">
        <v>9</v>
      </c>
      <c r="G125" s="70">
        <v>0</v>
      </c>
      <c r="H125" s="70">
        <v>0</v>
      </c>
      <c r="I125" s="70">
        <v>9</v>
      </c>
      <c r="J125" s="70">
        <v>0</v>
      </c>
      <c r="K125" s="70"/>
      <c r="L125" s="70"/>
      <c r="M125" s="70">
        <v>1</v>
      </c>
      <c r="N125" s="70">
        <v>1</v>
      </c>
      <c r="O125" s="70"/>
      <c r="P125" s="70">
        <v>19</v>
      </c>
      <c r="Q125" s="77">
        <v>10</v>
      </c>
      <c r="R125" s="70"/>
      <c r="S125" s="70">
        <v>5</v>
      </c>
      <c r="T125" s="77">
        <v>5</v>
      </c>
      <c r="U125" s="77"/>
      <c r="V125" s="77"/>
      <c r="W125" s="77"/>
      <c r="X125" s="188"/>
      <c r="Y125" s="188"/>
      <c r="Z125" s="188"/>
      <c r="AA125" s="188"/>
      <c r="AB125" s="188"/>
      <c r="AC125" s="188"/>
      <c r="AD125" s="193"/>
      <c r="AE125" s="193"/>
      <c r="AF125" s="193"/>
      <c r="AG125" s="93"/>
    </row>
    <row r="126" spans="1:33" s="10" customFormat="1" ht="13.2" x14ac:dyDescent="0.25">
      <c r="A126" s="70">
        <v>7</v>
      </c>
      <c r="B126" s="71" t="s">
        <v>726</v>
      </c>
      <c r="C126" s="70">
        <v>9</v>
      </c>
      <c r="D126" s="70">
        <f t="shared" ref="D126:D127" si="72">E126+F126</f>
        <v>1</v>
      </c>
      <c r="E126" s="70">
        <v>1</v>
      </c>
      <c r="F126" s="70">
        <v>0</v>
      </c>
      <c r="G126" s="70">
        <v>0</v>
      </c>
      <c r="H126" s="70">
        <v>0</v>
      </c>
      <c r="I126" s="70">
        <v>0</v>
      </c>
      <c r="J126" s="70">
        <v>0</v>
      </c>
      <c r="K126" s="70"/>
      <c r="L126" s="70"/>
      <c r="M126" s="70">
        <v>1</v>
      </c>
      <c r="N126" s="70">
        <v>1</v>
      </c>
      <c r="O126" s="70"/>
      <c r="P126" s="70">
        <v>7</v>
      </c>
      <c r="Q126" s="77">
        <v>7</v>
      </c>
      <c r="R126" s="70"/>
      <c r="S126" s="70">
        <v>1</v>
      </c>
      <c r="T126" s="77">
        <v>1</v>
      </c>
      <c r="U126" s="77"/>
      <c r="V126" s="77"/>
      <c r="W126" s="77"/>
      <c r="X126" s="188"/>
      <c r="Y126" s="188"/>
      <c r="Z126" s="188"/>
      <c r="AA126" s="188"/>
      <c r="AB126" s="188"/>
      <c r="AC126" s="188"/>
      <c r="AD126" s="193"/>
      <c r="AE126" s="193"/>
      <c r="AF126" s="193"/>
      <c r="AG126" s="93"/>
    </row>
    <row r="127" spans="1:33" s="10" customFormat="1" ht="26.4" x14ac:dyDescent="0.25">
      <c r="A127" s="70">
        <v>8</v>
      </c>
      <c r="B127" s="71" t="s">
        <v>768</v>
      </c>
      <c r="C127" s="70">
        <v>3</v>
      </c>
      <c r="D127" s="70">
        <f t="shared" si="72"/>
        <v>2</v>
      </c>
      <c r="E127" s="70">
        <v>0</v>
      </c>
      <c r="F127" s="70">
        <v>2</v>
      </c>
      <c r="G127" s="70">
        <v>0</v>
      </c>
      <c r="H127" s="70">
        <v>0</v>
      </c>
      <c r="I127" s="70">
        <v>2</v>
      </c>
      <c r="J127" s="70">
        <v>0</v>
      </c>
      <c r="K127" s="70">
        <v>0</v>
      </c>
      <c r="L127" s="70"/>
      <c r="M127" s="70">
        <v>0</v>
      </c>
      <c r="N127" s="70">
        <v>0</v>
      </c>
      <c r="O127" s="70"/>
      <c r="P127" s="70">
        <v>3</v>
      </c>
      <c r="Q127" s="77">
        <v>1</v>
      </c>
      <c r="R127" s="70"/>
      <c r="S127" s="70">
        <v>0</v>
      </c>
      <c r="T127" s="77">
        <v>0</v>
      </c>
      <c r="U127" s="77"/>
      <c r="V127" s="77"/>
      <c r="W127" s="77"/>
      <c r="X127" s="188"/>
      <c r="Y127" s="188"/>
      <c r="Z127" s="188"/>
      <c r="AA127" s="188"/>
      <c r="AB127" s="188"/>
      <c r="AC127" s="188"/>
      <c r="AD127" s="193"/>
      <c r="AE127" s="193"/>
      <c r="AF127" s="193"/>
      <c r="AG127" s="93"/>
    </row>
    <row r="128" spans="1:33" s="10" customFormat="1" ht="13.2" x14ac:dyDescent="0.25">
      <c r="A128" s="70">
        <v>9</v>
      </c>
      <c r="B128" s="71" t="s">
        <v>766</v>
      </c>
      <c r="C128" s="70">
        <v>2</v>
      </c>
      <c r="D128" s="70">
        <v>1</v>
      </c>
      <c r="E128" s="70">
        <v>0</v>
      </c>
      <c r="F128" s="70">
        <v>1</v>
      </c>
      <c r="G128" s="70">
        <v>0</v>
      </c>
      <c r="H128" s="70">
        <v>0</v>
      </c>
      <c r="I128" s="70">
        <v>0</v>
      </c>
      <c r="J128" s="70">
        <v>1</v>
      </c>
      <c r="K128" s="70">
        <v>0</v>
      </c>
      <c r="L128" s="70"/>
      <c r="M128" s="70">
        <v>0</v>
      </c>
      <c r="N128" s="70">
        <v>0</v>
      </c>
      <c r="O128" s="70"/>
      <c r="P128" s="70">
        <v>1</v>
      </c>
      <c r="Q128" s="77">
        <v>1</v>
      </c>
      <c r="R128" s="70"/>
      <c r="S128" s="70">
        <v>1</v>
      </c>
      <c r="T128" s="77">
        <v>0</v>
      </c>
      <c r="U128" s="77"/>
      <c r="V128" s="77"/>
      <c r="W128" s="77"/>
      <c r="X128" s="188"/>
      <c r="Y128" s="188"/>
      <c r="Z128" s="188"/>
      <c r="AA128" s="188"/>
      <c r="AB128" s="188"/>
      <c r="AC128" s="188"/>
      <c r="AD128" s="193"/>
      <c r="AE128" s="193"/>
      <c r="AF128" s="193"/>
      <c r="AG128" s="93"/>
    </row>
    <row r="129" spans="1:33" s="10" customFormat="1" ht="13.2" x14ac:dyDescent="0.25">
      <c r="A129" s="70">
        <v>10</v>
      </c>
      <c r="B129" s="71" t="s">
        <v>769</v>
      </c>
      <c r="C129" s="70">
        <v>1</v>
      </c>
      <c r="D129" s="70">
        <v>0</v>
      </c>
      <c r="E129" s="70">
        <v>0</v>
      </c>
      <c r="F129" s="70">
        <v>0</v>
      </c>
      <c r="G129" s="70">
        <v>0</v>
      </c>
      <c r="H129" s="70">
        <v>0</v>
      </c>
      <c r="I129" s="70">
        <v>0</v>
      </c>
      <c r="J129" s="70">
        <v>0</v>
      </c>
      <c r="K129" s="70"/>
      <c r="L129" s="70"/>
      <c r="M129" s="70">
        <v>0</v>
      </c>
      <c r="N129" s="70">
        <v>0</v>
      </c>
      <c r="O129" s="70"/>
      <c r="P129" s="70">
        <v>0</v>
      </c>
      <c r="Q129" s="77">
        <v>0</v>
      </c>
      <c r="R129" s="70"/>
      <c r="S129" s="70">
        <v>1</v>
      </c>
      <c r="T129" s="77">
        <v>1</v>
      </c>
      <c r="U129" s="77"/>
      <c r="V129" s="77"/>
      <c r="W129" s="77"/>
      <c r="X129" s="188"/>
      <c r="Y129" s="188"/>
      <c r="Z129" s="188"/>
      <c r="AA129" s="188"/>
      <c r="AB129" s="188"/>
      <c r="AC129" s="188"/>
      <c r="AD129" s="193"/>
      <c r="AE129" s="193"/>
      <c r="AF129" s="193"/>
      <c r="AG129" s="93"/>
    </row>
    <row r="130" spans="1:33" s="10" customFormat="1" ht="13.2" x14ac:dyDescent="0.25">
      <c r="A130" s="70">
        <v>11</v>
      </c>
      <c r="B130" s="71" t="s">
        <v>751</v>
      </c>
      <c r="C130" s="70">
        <v>2</v>
      </c>
      <c r="D130" s="70">
        <v>1</v>
      </c>
      <c r="E130" s="70">
        <v>0</v>
      </c>
      <c r="F130" s="70">
        <v>1</v>
      </c>
      <c r="G130" s="70">
        <v>0</v>
      </c>
      <c r="H130" s="70">
        <v>0</v>
      </c>
      <c r="I130" s="70">
        <v>1</v>
      </c>
      <c r="J130" s="70">
        <v>0</v>
      </c>
      <c r="K130" s="70"/>
      <c r="L130" s="70"/>
      <c r="M130" s="70">
        <v>0</v>
      </c>
      <c r="N130" s="70">
        <v>0</v>
      </c>
      <c r="O130" s="70"/>
      <c r="P130" s="70">
        <v>1</v>
      </c>
      <c r="Q130" s="77">
        <v>1</v>
      </c>
      <c r="R130" s="70"/>
      <c r="S130" s="70">
        <v>1</v>
      </c>
      <c r="T130" s="77">
        <v>1</v>
      </c>
      <c r="U130" s="77"/>
      <c r="V130" s="77"/>
      <c r="W130" s="77"/>
      <c r="X130" s="188"/>
      <c r="Y130" s="188"/>
      <c r="Z130" s="188"/>
      <c r="AA130" s="188"/>
      <c r="AB130" s="188"/>
      <c r="AC130" s="188"/>
      <c r="AD130" s="193"/>
      <c r="AE130" s="193"/>
      <c r="AF130" s="193"/>
      <c r="AG130" s="93"/>
    </row>
    <row r="131" spans="1:33" s="13" customFormat="1" ht="31.2" customHeight="1" x14ac:dyDescent="0.25">
      <c r="A131" s="120" t="s">
        <v>781</v>
      </c>
      <c r="B131" s="143" t="s">
        <v>782</v>
      </c>
      <c r="C131" s="119"/>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row>
    <row r="132" spans="1:33" s="239" customFormat="1" ht="13.2" x14ac:dyDescent="0.25">
      <c r="A132" s="296">
        <v>1</v>
      </c>
      <c r="B132" s="735" t="s">
        <v>783</v>
      </c>
      <c r="C132" s="736"/>
      <c r="D132" s="736"/>
      <c r="E132" s="736"/>
      <c r="F132" s="736"/>
      <c r="G132" s="736"/>
      <c r="H132" s="736"/>
      <c r="I132" s="737"/>
      <c r="J132" s="141"/>
      <c r="K132" s="141"/>
      <c r="L132" s="141"/>
      <c r="M132" s="141"/>
      <c r="N132" s="141"/>
      <c r="O132" s="141"/>
      <c r="P132" s="141"/>
      <c r="Q132" s="141"/>
      <c r="R132" s="141"/>
      <c r="S132" s="141"/>
      <c r="T132" s="141"/>
      <c r="U132" s="141"/>
      <c r="V132" s="141"/>
      <c r="W132" s="141"/>
      <c r="X132" s="141"/>
      <c r="Y132" s="141"/>
      <c r="Z132" s="141"/>
      <c r="AA132" s="141"/>
      <c r="AB132" s="141"/>
      <c r="AC132" s="141"/>
      <c r="AD132" s="141"/>
      <c r="AE132" s="141"/>
      <c r="AF132" s="141"/>
      <c r="AG132" s="141"/>
    </row>
    <row r="133" spans="1:33" s="86" customFormat="1" ht="13.2" x14ac:dyDescent="0.25">
      <c r="A133" s="83"/>
      <c r="B133" s="84" t="s">
        <v>707</v>
      </c>
      <c r="C133" s="83">
        <v>65</v>
      </c>
      <c r="D133" s="68">
        <f t="shared" ref="D133:K133" si="73">SUM(D134:D139)</f>
        <v>47</v>
      </c>
      <c r="E133" s="68">
        <f t="shared" si="73"/>
        <v>16</v>
      </c>
      <c r="F133" s="68">
        <f t="shared" si="73"/>
        <v>31</v>
      </c>
      <c r="G133" s="68">
        <f t="shared" si="73"/>
        <v>0</v>
      </c>
      <c r="H133" s="68">
        <f t="shared" si="73"/>
        <v>1</v>
      </c>
      <c r="I133" s="68">
        <f t="shared" si="73"/>
        <v>20</v>
      </c>
      <c r="J133" s="68">
        <f t="shared" si="73"/>
        <v>10</v>
      </c>
      <c r="K133" s="68">
        <f t="shared" si="73"/>
        <v>0</v>
      </c>
      <c r="L133" s="72">
        <v>0.5</v>
      </c>
      <c r="M133" s="68">
        <f>SUM(M134:M139)</f>
        <v>17</v>
      </c>
      <c r="N133" s="68">
        <f>SUM(N134:N139)</f>
        <v>16</v>
      </c>
      <c r="O133" s="124">
        <v>0.25</v>
      </c>
      <c r="P133" s="68">
        <f>SUM(P134:P139)</f>
        <v>8</v>
      </c>
      <c r="Q133" s="68">
        <f>P133-I133</f>
        <v>-12</v>
      </c>
      <c r="R133" s="72">
        <v>0.15</v>
      </c>
      <c r="S133" s="68">
        <f>ROUND(R133*F133,0)</f>
        <v>5</v>
      </c>
      <c r="T133" s="68">
        <f>S133-J133</f>
        <v>-5</v>
      </c>
      <c r="U133" s="68">
        <f>SUM(U134:U139)</f>
        <v>0</v>
      </c>
      <c r="V133" s="68">
        <f>SUM(V134:V139)</f>
        <v>0</v>
      </c>
      <c r="W133" s="68">
        <f>SUM(W134:W139)</f>
        <v>0</v>
      </c>
      <c r="X133" s="68">
        <f>Y133+Z133</f>
        <v>4</v>
      </c>
      <c r="Y133" s="68">
        <f t="shared" ref="Y133:AF133" si="74">SUM(Y134:Y139)</f>
        <v>4</v>
      </c>
      <c r="Z133" s="68">
        <f t="shared" si="74"/>
        <v>0</v>
      </c>
      <c r="AA133" s="68">
        <f t="shared" si="74"/>
        <v>3</v>
      </c>
      <c r="AB133" s="68">
        <f t="shared" si="74"/>
        <v>1</v>
      </c>
      <c r="AC133" s="68">
        <f t="shared" si="74"/>
        <v>2</v>
      </c>
      <c r="AD133" s="68">
        <f t="shared" si="74"/>
        <v>0</v>
      </c>
      <c r="AE133" s="68">
        <f t="shared" si="74"/>
        <v>0</v>
      </c>
      <c r="AF133" s="68">
        <f t="shared" si="74"/>
        <v>0</v>
      </c>
      <c r="AG133" s="85"/>
    </row>
    <row r="134" spans="1:33" s="10" customFormat="1" ht="13.2" x14ac:dyDescent="0.25">
      <c r="A134" s="70">
        <v>1</v>
      </c>
      <c r="B134" s="71" t="s">
        <v>140</v>
      </c>
      <c r="C134" s="70"/>
      <c r="D134" s="70">
        <f t="shared" ref="D134:F139" si="75">SUM(E134:F134)</f>
        <v>38</v>
      </c>
      <c r="E134" s="70">
        <v>11</v>
      </c>
      <c r="F134" s="70">
        <f t="shared" ref="F134:F138" si="76">SUM(G134:K134)</f>
        <v>27</v>
      </c>
      <c r="G134" s="70">
        <v>0</v>
      </c>
      <c r="H134" s="70">
        <v>1</v>
      </c>
      <c r="I134" s="70">
        <v>16</v>
      </c>
      <c r="J134" s="70">
        <v>10</v>
      </c>
      <c r="K134" s="70">
        <v>0</v>
      </c>
      <c r="L134" s="110">
        <v>0.5</v>
      </c>
      <c r="M134" s="59">
        <f>ROUND(L134*F134,0)</f>
        <v>14</v>
      </c>
      <c r="N134" s="59">
        <f>M134-H134</f>
        <v>13</v>
      </c>
      <c r="O134" s="110">
        <v>0.25</v>
      </c>
      <c r="P134" s="59">
        <f>ROUND(O134*F134,0)</f>
        <v>7</v>
      </c>
      <c r="Q134" s="59">
        <f t="shared" ref="Q134:Q139" si="77">P134-I134</f>
        <v>-9</v>
      </c>
      <c r="R134" s="110">
        <v>0.15</v>
      </c>
      <c r="S134" s="59">
        <f t="shared" ref="S134:S139" si="78">ROUND(R134*F134,0)</f>
        <v>4</v>
      </c>
      <c r="T134" s="59">
        <f t="shared" ref="T134:T139" si="79">S134-J134</f>
        <v>-6</v>
      </c>
      <c r="U134" s="59">
        <v>0</v>
      </c>
      <c r="V134" s="59">
        <v>0</v>
      </c>
      <c r="W134" s="59">
        <v>0</v>
      </c>
      <c r="X134" s="184">
        <f t="shared" ref="X134:X138" si="80">Y134+Z134</f>
        <v>3</v>
      </c>
      <c r="Y134" s="186">
        <v>3</v>
      </c>
      <c r="Z134" s="186">
        <v>0</v>
      </c>
      <c r="AA134" s="186">
        <f>AB134+AC134</f>
        <v>3</v>
      </c>
      <c r="AB134" s="188">
        <v>1</v>
      </c>
      <c r="AC134" s="188">
        <v>2</v>
      </c>
      <c r="AD134" s="186">
        <f t="shared" ref="AD134:AF139" si="81">AE134+AF134</f>
        <v>0</v>
      </c>
      <c r="AE134" s="186">
        <f t="shared" si="81"/>
        <v>0</v>
      </c>
      <c r="AF134" s="186">
        <f t="shared" si="81"/>
        <v>0</v>
      </c>
      <c r="AG134" s="73"/>
    </row>
    <row r="135" spans="1:33" s="10" customFormat="1" ht="13.2" x14ac:dyDescent="0.25">
      <c r="A135" s="70">
        <v>2</v>
      </c>
      <c r="B135" s="71" t="s">
        <v>749</v>
      </c>
      <c r="C135" s="70"/>
      <c r="D135" s="70">
        <f t="shared" si="75"/>
        <v>0</v>
      </c>
      <c r="E135" s="70">
        <f t="shared" si="75"/>
        <v>0</v>
      </c>
      <c r="F135" s="70">
        <f t="shared" si="75"/>
        <v>0</v>
      </c>
      <c r="G135" s="70">
        <v>0</v>
      </c>
      <c r="H135" s="70">
        <v>0</v>
      </c>
      <c r="I135" s="70">
        <v>0</v>
      </c>
      <c r="J135" s="70">
        <v>0</v>
      </c>
      <c r="K135" s="70">
        <v>0</v>
      </c>
      <c r="L135" s="110">
        <v>0.5</v>
      </c>
      <c r="M135" s="70">
        <v>0</v>
      </c>
      <c r="N135" s="70">
        <v>0</v>
      </c>
      <c r="O135" s="110">
        <v>0.25</v>
      </c>
      <c r="P135" s="70">
        <v>0</v>
      </c>
      <c r="Q135" s="70">
        <v>0</v>
      </c>
      <c r="R135" s="110">
        <v>0.15</v>
      </c>
      <c r="S135" s="70">
        <v>0</v>
      </c>
      <c r="T135" s="70">
        <v>0</v>
      </c>
      <c r="U135" s="70">
        <v>0</v>
      </c>
      <c r="V135" s="70">
        <v>0</v>
      </c>
      <c r="W135" s="70">
        <v>0</v>
      </c>
      <c r="X135" s="188">
        <v>0</v>
      </c>
      <c r="Y135" s="188">
        <v>0</v>
      </c>
      <c r="Z135" s="188">
        <v>0</v>
      </c>
      <c r="AA135" s="188">
        <v>0</v>
      </c>
      <c r="AB135" s="188">
        <v>0</v>
      </c>
      <c r="AC135" s="188">
        <v>0</v>
      </c>
      <c r="AD135" s="188">
        <v>0</v>
      </c>
      <c r="AE135" s="188">
        <v>0</v>
      </c>
      <c r="AF135" s="188">
        <v>0</v>
      </c>
      <c r="AG135" s="73"/>
    </row>
    <row r="136" spans="1:33" s="10" customFormat="1" ht="13.2" x14ac:dyDescent="0.25">
      <c r="A136" s="70">
        <v>3</v>
      </c>
      <c r="B136" s="71" t="s">
        <v>728</v>
      </c>
      <c r="C136" s="70"/>
      <c r="D136" s="70">
        <f t="shared" si="75"/>
        <v>3</v>
      </c>
      <c r="E136" s="70">
        <v>2</v>
      </c>
      <c r="F136" s="70">
        <f t="shared" si="76"/>
        <v>1</v>
      </c>
      <c r="G136" s="70">
        <v>0</v>
      </c>
      <c r="H136" s="70">
        <v>0</v>
      </c>
      <c r="I136" s="70">
        <v>1</v>
      </c>
      <c r="J136" s="70">
        <v>0</v>
      </c>
      <c r="K136" s="70">
        <v>0</v>
      </c>
      <c r="L136" s="110">
        <v>0.5</v>
      </c>
      <c r="M136" s="59">
        <f t="shared" ref="M136:M139" si="82">ROUND(L136*F136,0)</f>
        <v>1</v>
      </c>
      <c r="N136" s="59">
        <f t="shared" ref="N136:N139" si="83">M136-H136</f>
        <v>1</v>
      </c>
      <c r="O136" s="110">
        <v>0.25</v>
      </c>
      <c r="P136" s="59">
        <f t="shared" ref="P136:P139" si="84">ROUND(O136*F136,0)</f>
        <v>0</v>
      </c>
      <c r="Q136" s="59">
        <f t="shared" si="77"/>
        <v>-1</v>
      </c>
      <c r="R136" s="110">
        <v>0.15</v>
      </c>
      <c r="S136" s="59">
        <f t="shared" si="78"/>
        <v>0</v>
      </c>
      <c r="T136" s="59">
        <f t="shared" si="79"/>
        <v>0</v>
      </c>
      <c r="U136" s="59">
        <v>0</v>
      </c>
      <c r="V136" s="59">
        <v>0</v>
      </c>
      <c r="W136" s="59">
        <v>0</v>
      </c>
      <c r="X136" s="184">
        <f t="shared" si="80"/>
        <v>0</v>
      </c>
      <c r="Y136" s="188">
        <v>0</v>
      </c>
      <c r="Z136" s="188">
        <v>0</v>
      </c>
      <c r="AA136" s="186">
        <f t="shared" ref="AA136:AA139" si="85">AB136+AC136</f>
        <v>0</v>
      </c>
      <c r="AB136" s="188">
        <v>0</v>
      </c>
      <c r="AC136" s="188">
        <v>0</v>
      </c>
      <c r="AD136" s="186">
        <f t="shared" si="81"/>
        <v>0</v>
      </c>
      <c r="AE136" s="186">
        <f t="shared" si="81"/>
        <v>0</v>
      </c>
      <c r="AF136" s="186">
        <f t="shared" si="81"/>
        <v>0</v>
      </c>
      <c r="AG136" s="73"/>
    </row>
    <row r="137" spans="1:33" s="10" customFormat="1" ht="13.2" x14ac:dyDescent="0.25">
      <c r="A137" s="70">
        <v>4</v>
      </c>
      <c r="B137" s="71" t="s">
        <v>725</v>
      </c>
      <c r="C137" s="70"/>
      <c r="D137" s="70">
        <f t="shared" si="75"/>
        <v>2</v>
      </c>
      <c r="E137" s="70">
        <v>1</v>
      </c>
      <c r="F137" s="70">
        <f t="shared" si="76"/>
        <v>1</v>
      </c>
      <c r="G137" s="70">
        <v>0</v>
      </c>
      <c r="H137" s="70">
        <v>0</v>
      </c>
      <c r="I137" s="70">
        <v>1</v>
      </c>
      <c r="J137" s="70">
        <v>0</v>
      </c>
      <c r="K137" s="70">
        <v>0</v>
      </c>
      <c r="L137" s="110">
        <v>0.5</v>
      </c>
      <c r="M137" s="59">
        <f t="shared" si="82"/>
        <v>1</v>
      </c>
      <c r="N137" s="59">
        <f t="shared" si="83"/>
        <v>1</v>
      </c>
      <c r="O137" s="110">
        <v>0.25</v>
      </c>
      <c r="P137" s="59">
        <f t="shared" si="84"/>
        <v>0</v>
      </c>
      <c r="Q137" s="59">
        <f t="shared" si="77"/>
        <v>-1</v>
      </c>
      <c r="R137" s="110">
        <v>0.15</v>
      </c>
      <c r="S137" s="59">
        <f t="shared" si="78"/>
        <v>0</v>
      </c>
      <c r="T137" s="59">
        <f t="shared" si="79"/>
        <v>0</v>
      </c>
      <c r="U137" s="59">
        <v>0</v>
      </c>
      <c r="V137" s="59">
        <v>0</v>
      </c>
      <c r="W137" s="59">
        <v>0</v>
      </c>
      <c r="X137" s="184">
        <f t="shared" si="80"/>
        <v>1</v>
      </c>
      <c r="Y137" s="188">
        <v>1</v>
      </c>
      <c r="Z137" s="188">
        <v>0</v>
      </c>
      <c r="AA137" s="186">
        <f t="shared" si="85"/>
        <v>0</v>
      </c>
      <c r="AB137" s="188">
        <v>0</v>
      </c>
      <c r="AC137" s="188">
        <v>0</v>
      </c>
      <c r="AD137" s="186">
        <f t="shared" si="81"/>
        <v>0</v>
      </c>
      <c r="AE137" s="186">
        <f t="shared" si="81"/>
        <v>0</v>
      </c>
      <c r="AF137" s="186">
        <f t="shared" si="81"/>
        <v>0</v>
      </c>
      <c r="AG137" s="73"/>
    </row>
    <row r="138" spans="1:33" s="10" customFormat="1" ht="13.2" x14ac:dyDescent="0.25">
      <c r="A138" s="70">
        <v>5</v>
      </c>
      <c r="B138" s="71" t="s">
        <v>766</v>
      </c>
      <c r="C138" s="70"/>
      <c r="D138" s="70">
        <f t="shared" si="75"/>
        <v>0</v>
      </c>
      <c r="E138" s="70">
        <f t="shared" si="75"/>
        <v>0</v>
      </c>
      <c r="F138" s="70">
        <f t="shared" si="76"/>
        <v>0</v>
      </c>
      <c r="G138" s="70">
        <v>0</v>
      </c>
      <c r="H138" s="70">
        <v>0</v>
      </c>
      <c r="I138" s="70">
        <v>0</v>
      </c>
      <c r="J138" s="70">
        <v>0</v>
      </c>
      <c r="K138" s="70">
        <v>0</v>
      </c>
      <c r="L138" s="110">
        <v>0.5</v>
      </c>
      <c r="M138" s="59">
        <f t="shared" si="82"/>
        <v>0</v>
      </c>
      <c r="N138" s="59">
        <f t="shared" si="83"/>
        <v>0</v>
      </c>
      <c r="O138" s="110">
        <v>0.25</v>
      </c>
      <c r="P138" s="59">
        <f t="shared" si="84"/>
        <v>0</v>
      </c>
      <c r="Q138" s="59">
        <f t="shared" si="77"/>
        <v>0</v>
      </c>
      <c r="R138" s="110">
        <v>0.15</v>
      </c>
      <c r="S138" s="59">
        <f t="shared" si="78"/>
        <v>0</v>
      </c>
      <c r="T138" s="59">
        <f t="shared" si="79"/>
        <v>0</v>
      </c>
      <c r="U138" s="59">
        <v>0</v>
      </c>
      <c r="V138" s="59">
        <v>0</v>
      </c>
      <c r="W138" s="59">
        <v>0</v>
      </c>
      <c r="X138" s="184">
        <f t="shared" si="80"/>
        <v>0</v>
      </c>
      <c r="Y138" s="188">
        <v>0</v>
      </c>
      <c r="Z138" s="188">
        <v>0</v>
      </c>
      <c r="AA138" s="186">
        <f t="shared" si="85"/>
        <v>0</v>
      </c>
      <c r="AB138" s="188">
        <v>0</v>
      </c>
      <c r="AC138" s="188">
        <v>0</v>
      </c>
      <c r="AD138" s="186">
        <f t="shared" si="81"/>
        <v>0</v>
      </c>
      <c r="AE138" s="186">
        <f t="shared" si="81"/>
        <v>0</v>
      </c>
      <c r="AF138" s="186">
        <f t="shared" si="81"/>
        <v>0</v>
      </c>
      <c r="AG138" s="73"/>
    </row>
    <row r="139" spans="1:33" s="10" customFormat="1" ht="13.2" x14ac:dyDescent="0.25">
      <c r="A139" s="70">
        <v>6</v>
      </c>
      <c r="B139" s="71" t="s">
        <v>726</v>
      </c>
      <c r="C139" s="70"/>
      <c r="D139" s="70">
        <f t="shared" si="75"/>
        <v>4</v>
      </c>
      <c r="E139" s="70">
        <v>2</v>
      </c>
      <c r="F139" s="70">
        <v>2</v>
      </c>
      <c r="G139" s="70">
        <v>0</v>
      </c>
      <c r="H139" s="70">
        <v>0</v>
      </c>
      <c r="I139" s="70">
        <v>2</v>
      </c>
      <c r="J139" s="70">
        <v>0</v>
      </c>
      <c r="K139" s="70">
        <v>0</v>
      </c>
      <c r="L139" s="110">
        <v>0.5</v>
      </c>
      <c r="M139" s="59">
        <f t="shared" si="82"/>
        <v>1</v>
      </c>
      <c r="N139" s="59">
        <f t="shared" si="83"/>
        <v>1</v>
      </c>
      <c r="O139" s="110">
        <v>0.25</v>
      </c>
      <c r="P139" s="59">
        <f t="shared" si="84"/>
        <v>1</v>
      </c>
      <c r="Q139" s="59">
        <f t="shared" si="77"/>
        <v>-1</v>
      </c>
      <c r="R139" s="110">
        <v>0.15</v>
      </c>
      <c r="S139" s="59">
        <f t="shared" si="78"/>
        <v>0</v>
      </c>
      <c r="T139" s="59">
        <f t="shared" si="79"/>
        <v>0</v>
      </c>
      <c r="U139" s="59">
        <v>0</v>
      </c>
      <c r="V139" s="59">
        <v>0</v>
      </c>
      <c r="W139" s="59">
        <v>0</v>
      </c>
      <c r="X139" s="184">
        <f>Y139+Z139</f>
        <v>0</v>
      </c>
      <c r="Y139" s="188">
        <v>0</v>
      </c>
      <c r="Z139" s="188">
        <v>0</v>
      </c>
      <c r="AA139" s="186">
        <f t="shared" si="85"/>
        <v>0</v>
      </c>
      <c r="AB139" s="188">
        <v>0</v>
      </c>
      <c r="AC139" s="188">
        <v>0</v>
      </c>
      <c r="AD139" s="186">
        <f t="shared" si="81"/>
        <v>0</v>
      </c>
      <c r="AE139" s="186">
        <f t="shared" si="81"/>
        <v>0</v>
      </c>
      <c r="AF139" s="186">
        <f t="shared" si="81"/>
        <v>0</v>
      </c>
      <c r="AG139" s="73"/>
    </row>
    <row r="140" spans="1:33" s="138" customFormat="1" ht="26.4" x14ac:dyDescent="0.25">
      <c r="A140" s="296">
        <v>2</v>
      </c>
      <c r="B140" s="290" t="s">
        <v>784</v>
      </c>
      <c r="C140" s="76"/>
      <c r="D140" s="76"/>
      <c r="E140" s="76"/>
      <c r="F140" s="76"/>
      <c r="G140" s="76"/>
      <c r="H140" s="76"/>
      <c r="I140" s="76"/>
      <c r="J140" s="76"/>
      <c r="K140" s="76"/>
      <c r="L140" s="279"/>
      <c r="M140" s="164"/>
      <c r="N140" s="164"/>
      <c r="O140" s="279"/>
      <c r="P140" s="164"/>
      <c r="Q140" s="164"/>
      <c r="R140" s="279"/>
      <c r="S140" s="164"/>
      <c r="T140" s="164"/>
      <c r="U140" s="164"/>
      <c r="V140" s="164"/>
      <c r="W140" s="164"/>
      <c r="X140" s="180"/>
      <c r="Y140" s="76"/>
      <c r="Z140" s="76"/>
      <c r="AA140" s="164"/>
      <c r="AB140" s="76"/>
      <c r="AC140" s="76"/>
      <c r="AD140" s="164"/>
      <c r="AE140" s="164"/>
      <c r="AF140" s="164"/>
      <c r="AG140" s="139"/>
    </row>
    <row r="141" spans="1:33" s="86" customFormat="1" ht="13.2" x14ac:dyDescent="0.25">
      <c r="A141" s="83"/>
      <c r="B141" s="84" t="s">
        <v>707</v>
      </c>
      <c r="C141" s="83">
        <v>79</v>
      </c>
      <c r="D141" s="68">
        <v>54</v>
      </c>
      <c r="E141" s="68">
        <v>12</v>
      </c>
      <c r="F141" s="68">
        <v>42</v>
      </c>
      <c r="G141" s="68"/>
      <c r="H141" s="68">
        <v>2</v>
      </c>
      <c r="I141" s="68">
        <v>18</v>
      </c>
      <c r="J141" s="68">
        <v>18</v>
      </c>
      <c r="K141" s="68">
        <v>4</v>
      </c>
      <c r="L141" s="124">
        <v>0.05</v>
      </c>
      <c r="M141" s="68">
        <v>3</v>
      </c>
      <c r="N141" s="68">
        <v>1</v>
      </c>
      <c r="O141" s="124">
        <v>0.4</v>
      </c>
      <c r="P141" s="68">
        <v>26</v>
      </c>
      <c r="Q141" s="68">
        <v>8</v>
      </c>
      <c r="R141" s="124">
        <v>0.55000000000000004</v>
      </c>
      <c r="S141" s="68">
        <v>35</v>
      </c>
      <c r="T141" s="68">
        <v>17</v>
      </c>
      <c r="U141" s="68"/>
      <c r="V141" s="68"/>
      <c r="W141" s="68"/>
      <c r="X141" s="68">
        <v>1</v>
      </c>
      <c r="Y141" s="68">
        <v>1</v>
      </c>
      <c r="Z141" s="68"/>
      <c r="AA141" s="68">
        <v>6</v>
      </c>
      <c r="AB141" s="68"/>
      <c r="AC141" s="68">
        <v>6</v>
      </c>
      <c r="AD141" s="85"/>
      <c r="AE141" s="85"/>
      <c r="AF141" s="85"/>
      <c r="AG141" s="85"/>
    </row>
    <row r="142" spans="1:33" s="89" customFormat="1" ht="13.2" x14ac:dyDescent="0.25">
      <c r="A142" s="77">
        <v>1</v>
      </c>
      <c r="B142" s="87" t="s">
        <v>367</v>
      </c>
      <c r="C142" s="77"/>
      <c r="D142" s="77"/>
      <c r="E142" s="77"/>
      <c r="F142" s="60"/>
      <c r="G142" s="60"/>
      <c r="H142" s="60"/>
      <c r="I142" s="60"/>
      <c r="J142" s="60"/>
      <c r="K142" s="60"/>
      <c r="L142" s="72"/>
      <c r="M142" s="60"/>
      <c r="N142" s="60"/>
      <c r="O142" s="72"/>
      <c r="P142" s="60"/>
      <c r="Q142" s="60"/>
      <c r="R142" s="72"/>
      <c r="S142" s="60"/>
      <c r="T142" s="60"/>
      <c r="U142" s="60"/>
      <c r="V142" s="60"/>
      <c r="W142" s="60"/>
      <c r="X142" s="60">
        <v>1</v>
      </c>
      <c r="Y142" s="60">
        <v>1</v>
      </c>
      <c r="Z142" s="60"/>
      <c r="AA142" s="60"/>
      <c r="AB142" s="60"/>
      <c r="AC142" s="60"/>
      <c r="AD142" s="88"/>
      <c r="AE142" s="88"/>
      <c r="AF142" s="88"/>
      <c r="AG142" s="88"/>
    </row>
    <row r="143" spans="1:33" s="10" customFormat="1" ht="13.2" x14ac:dyDescent="0.25">
      <c r="A143" s="70">
        <v>2</v>
      </c>
      <c r="B143" s="71" t="s">
        <v>752</v>
      </c>
      <c r="C143" s="70"/>
      <c r="D143" s="93"/>
      <c r="E143" s="93"/>
      <c r="F143" s="59"/>
      <c r="G143" s="60"/>
      <c r="H143" s="60"/>
      <c r="I143" s="60"/>
      <c r="J143" s="60"/>
      <c r="K143" s="60"/>
      <c r="L143" s="60"/>
      <c r="M143" s="60"/>
      <c r="N143" s="60"/>
      <c r="O143" s="72"/>
      <c r="P143" s="60"/>
      <c r="Q143" s="60"/>
      <c r="R143" s="60"/>
      <c r="S143" s="60"/>
      <c r="T143" s="60"/>
      <c r="U143" s="60"/>
      <c r="V143" s="60"/>
      <c r="W143" s="60"/>
      <c r="X143" s="186"/>
      <c r="Y143" s="186"/>
      <c r="Z143" s="186"/>
      <c r="AA143" s="186"/>
      <c r="AB143" s="186"/>
      <c r="AC143" s="186"/>
      <c r="AD143" s="187"/>
      <c r="AE143" s="187"/>
      <c r="AF143" s="187"/>
      <c r="AG143" s="73"/>
    </row>
    <row r="144" spans="1:33" s="10" customFormat="1" ht="13.2" x14ac:dyDescent="0.25">
      <c r="A144" s="70">
        <v>3</v>
      </c>
      <c r="B144" s="71" t="s">
        <v>140</v>
      </c>
      <c r="C144" s="70"/>
      <c r="D144" s="70"/>
      <c r="E144" s="70"/>
      <c r="F144" s="59"/>
      <c r="G144" s="59"/>
      <c r="H144" s="59"/>
      <c r="I144" s="59"/>
      <c r="J144" s="59"/>
      <c r="K144" s="59"/>
      <c r="L144" s="59"/>
      <c r="M144" s="59"/>
      <c r="N144" s="59"/>
      <c r="O144" s="72"/>
      <c r="P144" s="59"/>
      <c r="Q144" s="60"/>
      <c r="R144" s="72"/>
      <c r="S144" s="59"/>
      <c r="T144" s="60"/>
      <c r="U144" s="60"/>
      <c r="V144" s="60"/>
      <c r="W144" s="60"/>
      <c r="X144" s="186"/>
      <c r="Y144" s="186"/>
      <c r="Z144" s="186"/>
      <c r="AA144" s="186">
        <v>1</v>
      </c>
      <c r="AB144" s="186"/>
      <c r="AC144" s="186">
        <v>1</v>
      </c>
      <c r="AD144" s="187"/>
      <c r="AE144" s="187"/>
      <c r="AF144" s="187"/>
      <c r="AG144" s="73"/>
    </row>
    <row r="145" spans="1:33" s="10" customFormat="1" ht="13.2" x14ac:dyDescent="0.25">
      <c r="A145" s="70">
        <v>4</v>
      </c>
      <c r="B145" s="71" t="s">
        <v>151</v>
      </c>
      <c r="C145" s="70"/>
      <c r="D145" s="93"/>
      <c r="E145" s="93"/>
      <c r="F145" s="59"/>
      <c r="G145" s="59"/>
      <c r="H145" s="59"/>
      <c r="I145" s="59"/>
      <c r="J145" s="59"/>
      <c r="K145" s="59"/>
      <c r="L145" s="59"/>
      <c r="M145" s="59"/>
      <c r="N145" s="59"/>
      <c r="O145" s="59"/>
      <c r="P145" s="59"/>
      <c r="Q145" s="60"/>
      <c r="R145" s="60"/>
      <c r="S145" s="59"/>
      <c r="T145" s="60"/>
      <c r="U145" s="60"/>
      <c r="V145" s="60"/>
      <c r="W145" s="60"/>
      <c r="X145" s="186"/>
      <c r="Y145" s="186"/>
      <c r="Z145" s="186"/>
      <c r="AA145" s="186">
        <v>5</v>
      </c>
      <c r="AB145" s="186"/>
      <c r="AC145" s="186">
        <v>5</v>
      </c>
      <c r="AD145" s="187"/>
      <c r="AE145" s="187"/>
      <c r="AF145" s="187"/>
      <c r="AG145" s="73"/>
    </row>
    <row r="146" spans="1:33" s="239" customFormat="1" ht="13.2" x14ac:dyDescent="0.25">
      <c r="A146" s="296">
        <v>3</v>
      </c>
      <c r="B146" s="290" t="s">
        <v>785</v>
      </c>
      <c r="C146" s="296"/>
      <c r="D146" s="136"/>
      <c r="E146" s="136"/>
      <c r="F146" s="180"/>
      <c r="G146" s="180"/>
      <c r="H146" s="180"/>
      <c r="I146" s="180"/>
      <c r="J146" s="180"/>
      <c r="K146" s="180"/>
      <c r="L146" s="180"/>
      <c r="M146" s="180"/>
      <c r="N146" s="180"/>
      <c r="O146" s="180"/>
      <c r="P146" s="180"/>
      <c r="Q146" s="180"/>
      <c r="R146" s="180"/>
      <c r="S146" s="180"/>
      <c r="T146" s="180"/>
      <c r="U146" s="180"/>
      <c r="V146" s="180"/>
      <c r="W146" s="180"/>
      <c r="X146" s="180"/>
      <c r="Y146" s="180"/>
      <c r="Z146" s="180"/>
      <c r="AA146" s="180"/>
      <c r="AB146" s="180"/>
      <c r="AC146" s="180"/>
      <c r="AD146" s="141"/>
      <c r="AE146" s="141"/>
      <c r="AF146" s="141"/>
      <c r="AG146" s="141"/>
    </row>
    <row r="147" spans="1:33" s="86" customFormat="1" ht="13.2" x14ac:dyDescent="0.25">
      <c r="A147" s="83"/>
      <c r="B147" s="84" t="s">
        <v>707</v>
      </c>
      <c r="C147" s="83">
        <v>36</v>
      </c>
      <c r="D147" s="68">
        <f>SUM(D148:D156)</f>
        <v>26</v>
      </c>
      <c r="E147" s="68">
        <f t="shared" ref="E147:J147" si="86">SUM(E148:E156)</f>
        <v>9</v>
      </c>
      <c r="F147" s="68">
        <v>17</v>
      </c>
      <c r="G147" s="68">
        <f t="shared" si="86"/>
        <v>0</v>
      </c>
      <c r="H147" s="68">
        <f t="shared" si="86"/>
        <v>0</v>
      </c>
      <c r="I147" s="68">
        <f>SUM(I148:I156)</f>
        <v>10</v>
      </c>
      <c r="J147" s="68">
        <f t="shared" si="86"/>
        <v>7</v>
      </c>
      <c r="K147" s="68"/>
      <c r="L147" s="68"/>
      <c r="M147" s="68"/>
      <c r="N147" s="68"/>
      <c r="O147" s="124">
        <v>0.47</v>
      </c>
      <c r="P147" s="68">
        <f>SUM(P148:P161)</f>
        <v>17</v>
      </c>
      <c r="Q147" s="68">
        <f t="shared" ref="Q147:W147" si="87">SUM(Q148:Q161)</f>
        <v>7</v>
      </c>
      <c r="R147" s="124">
        <v>0.6</v>
      </c>
      <c r="S147" s="68">
        <f t="shared" si="87"/>
        <v>1</v>
      </c>
      <c r="T147" s="68">
        <f t="shared" si="87"/>
        <v>1</v>
      </c>
      <c r="U147" s="68">
        <f t="shared" si="87"/>
        <v>0</v>
      </c>
      <c r="V147" s="68">
        <f t="shared" si="87"/>
        <v>0</v>
      </c>
      <c r="W147" s="68">
        <f t="shared" si="87"/>
        <v>0</v>
      </c>
      <c r="X147" s="68">
        <v>1</v>
      </c>
      <c r="Y147" s="68">
        <v>1</v>
      </c>
      <c r="Z147" s="68"/>
      <c r="AA147" s="68"/>
      <c r="AB147" s="68"/>
      <c r="AC147" s="68"/>
      <c r="AD147" s="85"/>
      <c r="AE147" s="85"/>
      <c r="AF147" s="85"/>
      <c r="AG147" s="85"/>
    </row>
    <row r="148" spans="1:33" s="10" customFormat="1" ht="13.2" x14ac:dyDescent="0.25">
      <c r="A148" s="70">
        <v>1</v>
      </c>
      <c r="B148" s="71" t="s">
        <v>367</v>
      </c>
      <c r="C148" s="70"/>
      <c r="D148" s="70">
        <v>8</v>
      </c>
      <c r="E148" s="70">
        <v>6</v>
      </c>
      <c r="F148" s="59">
        <v>2</v>
      </c>
      <c r="G148" s="60"/>
      <c r="H148" s="60"/>
      <c r="I148" s="60">
        <v>2</v>
      </c>
      <c r="J148" s="60"/>
      <c r="K148" s="60"/>
      <c r="L148" s="72"/>
      <c r="M148" s="60"/>
      <c r="N148" s="60"/>
      <c r="O148" s="72"/>
      <c r="P148" s="60">
        <v>2</v>
      </c>
      <c r="Q148" s="60">
        <v>2</v>
      </c>
      <c r="R148" s="72"/>
      <c r="S148" s="60"/>
      <c r="T148" s="60"/>
      <c r="U148" s="60"/>
      <c r="V148" s="60"/>
      <c r="W148" s="60"/>
      <c r="X148" s="186">
        <v>1</v>
      </c>
      <c r="Y148" s="186">
        <v>1</v>
      </c>
      <c r="Z148" s="186"/>
      <c r="AA148" s="186"/>
      <c r="AB148" s="186"/>
      <c r="AC148" s="186"/>
      <c r="AD148" s="187"/>
      <c r="AE148" s="187"/>
      <c r="AF148" s="187"/>
      <c r="AG148" s="73"/>
    </row>
    <row r="149" spans="1:33" s="10" customFormat="1" ht="13.2" x14ac:dyDescent="0.25">
      <c r="A149" s="70">
        <v>2</v>
      </c>
      <c r="B149" s="71" t="s">
        <v>140</v>
      </c>
      <c r="C149" s="70"/>
      <c r="D149" s="70">
        <v>1</v>
      </c>
      <c r="E149" s="70"/>
      <c r="F149" s="59">
        <v>1</v>
      </c>
      <c r="G149" s="59"/>
      <c r="H149" s="59"/>
      <c r="I149" s="59"/>
      <c r="J149" s="59">
        <v>1</v>
      </c>
      <c r="K149" s="59"/>
      <c r="L149" s="59"/>
      <c r="M149" s="59"/>
      <c r="N149" s="59"/>
      <c r="O149" s="72"/>
      <c r="P149" s="59">
        <v>1</v>
      </c>
      <c r="Q149" s="60">
        <v>1</v>
      </c>
      <c r="R149" s="72"/>
      <c r="S149" s="59"/>
      <c r="T149" s="60"/>
      <c r="U149" s="60"/>
      <c r="V149" s="60"/>
      <c r="W149" s="60"/>
      <c r="X149" s="186"/>
      <c r="Y149" s="186"/>
      <c r="Z149" s="186"/>
      <c r="AA149" s="186"/>
      <c r="AB149" s="186"/>
      <c r="AC149" s="186"/>
      <c r="AD149" s="187"/>
      <c r="AE149" s="187"/>
      <c r="AF149" s="187"/>
      <c r="AG149" s="73"/>
    </row>
    <row r="150" spans="1:33" s="10" customFormat="1" ht="13.2" x14ac:dyDescent="0.25">
      <c r="A150" s="70">
        <v>3</v>
      </c>
      <c r="B150" s="71" t="s">
        <v>151</v>
      </c>
      <c r="C150" s="70"/>
      <c r="D150" s="70">
        <v>7</v>
      </c>
      <c r="E150" s="70"/>
      <c r="F150" s="59">
        <v>7</v>
      </c>
      <c r="G150" s="59"/>
      <c r="H150" s="59"/>
      <c r="I150" s="59">
        <v>3</v>
      </c>
      <c r="J150" s="59">
        <v>4</v>
      </c>
      <c r="K150" s="59"/>
      <c r="L150" s="59"/>
      <c r="M150" s="59"/>
      <c r="N150" s="59"/>
      <c r="O150" s="59"/>
      <c r="P150" s="59">
        <v>0</v>
      </c>
      <c r="Q150" s="60">
        <v>0</v>
      </c>
      <c r="R150" s="60"/>
      <c r="S150" s="59">
        <v>1</v>
      </c>
      <c r="T150" s="60">
        <v>1</v>
      </c>
      <c r="U150" s="60"/>
      <c r="V150" s="60"/>
      <c r="W150" s="60"/>
      <c r="X150" s="186"/>
      <c r="Y150" s="186"/>
      <c r="Z150" s="186"/>
      <c r="AA150" s="186"/>
      <c r="AB150" s="186"/>
      <c r="AC150" s="186"/>
      <c r="AD150" s="187"/>
      <c r="AE150" s="187"/>
      <c r="AF150" s="187"/>
      <c r="AG150" s="73"/>
    </row>
    <row r="151" spans="1:33" s="10" customFormat="1" ht="13.2" x14ac:dyDescent="0.25">
      <c r="A151" s="70">
        <v>4</v>
      </c>
      <c r="B151" s="100" t="s">
        <v>786</v>
      </c>
      <c r="C151" s="117"/>
      <c r="D151" s="117">
        <v>3</v>
      </c>
      <c r="E151" s="117"/>
      <c r="F151" s="117">
        <v>3</v>
      </c>
      <c r="G151" s="117"/>
      <c r="H151" s="117"/>
      <c r="I151" s="117">
        <v>1</v>
      </c>
      <c r="J151" s="117">
        <v>2</v>
      </c>
      <c r="K151" s="73"/>
      <c r="L151" s="73"/>
      <c r="M151" s="73"/>
      <c r="N151" s="73"/>
      <c r="O151" s="73"/>
      <c r="P151" s="70">
        <v>0</v>
      </c>
      <c r="Q151" s="77">
        <v>0</v>
      </c>
      <c r="R151" s="70"/>
      <c r="S151" s="70">
        <v>0</v>
      </c>
      <c r="T151" s="77">
        <v>0</v>
      </c>
      <c r="U151" s="88"/>
      <c r="V151" s="88"/>
      <c r="W151" s="88"/>
      <c r="X151" s="187"/>
      <c r="Y151" s="187"/>
      <c r="Z151" s="187"/>
      <c r="AA151" s="187"/>
      <c r="AB151" s="187"/>
      <c r="AC151" s="187"/>
      <c r="AD151" s="187"/>
      <c r="AE151" s="187"/>
      <c r="AF151" s="187"/>
      <c r="AG151" s="73"/>
    </row>
    <row r="152" spans="1:33" s="10" customFormat="1" ht="13.2" x14ac:dyDescent="0.25">
      <c r="A152" s="70">
        <v>5</v>
      </c>
      <c r="B152" s="100" t="s">
        <v>725</v>
      </c>
      <c r="C152" s="117"/>
      <c r="D152" s="117">
        <v>2</v>
      </c>
      <c r="E152" s="117">
        <v>1</v>
      </c>
      <c r="F152" s="117">
        <v>1</v>
      </c>
      <c r="G152" s="117"/>
      <c r="H152" s="117"/>
      <c r="I152" s="117">
        <v>1</v>
      </c>
      <c r="J152" s="117"/>
      <c r="K152" s="73"/>
      <c r="L152" s="73"/>
      <c r="M152" s="73"/>
      <c r="N152" s="73"/>
      <c r="O152" s="73"/>
      <c r="P152" s="70">
        <v>0</v>
      </c>
      <c r="Q152" s="77">
        <v>0</v>
      </c>
      <c r="R152" s="70"/>
      <c r="S152" s="70"/>
      <c r="T152" s="77"/>
      <c r="U152" s="88"/>
      <c r="V152" s="88"/>
      <c r="W152" s="88"/>
      <c r="X152" s="187"/>
      <c r="Y152" s="187"/>
      <c r="Z152" s="187"/>
      <c r="AA152" s="187"/>
      <c r="AB152" s="187"/>
      <c r="AC152" s="187"/>
      <c r="AD152" s="187"/>
      <c r="AE152" s="187"/>
      <c r="AF152" s="187"/>
      <c r="AG152" s="73"/>
    </row>
    <row r="153" spans="1:33" s="10" customFormat="1" ht="13.2" x14ac:dyDescent="0.25">
      <c r="A153" s="70">
        <v>6</v>
      </c>
      <c r="B153" s="100" t="s">
        <v>766</v>
      </c>
      <c r="C153" s="117"/>
      <c r="D153" s="117">
        <v>2</v>
      </c>
      <c r="E153" s="117"/>
      <c r="F153" s="117">
        <v>2</v>
      </c>
      <c r="G153" s="117"/>
      <c r="H153" s="117"/>
      <c r="I153" s="117">
        <v>2</v>
      </c>
      <c r="J153" s="117"/>
      <c r="K153" s="73"/>
      <c r="L153" s="73"/>
      <c r="M153" s="73"/>
      <c r="N153" s="73"/>
      <c r="O153" s="73"/>
      <c r="P153" s="70">
        <v>0</v>
      </c>
      <c r="Q153" s="77">
        <v>0</v>
      </c>
      <c r="R153" s="70"/>
      <c r="S153" s="70"/>
      <c r="T153" s="77"/>
      <c r="U153" s="88"/>
      <c r="V153" s="88"/>
      <c r="W153" s="88"/>
      <c r="X153" s="187"/>
      <c r="Y153" s="187"/>
      <c r="Z153" s="187"/>
      <c r="AA153" s="187"/>
      <c r="AB153" s="187"/>
      <c r="AC153" s="187"/>
      <c r="AD153" s="187"/>
      <c r="AE153" s="187"/>
      <c r="AF153" s="187"/>
      <c r="AG153" s="73"/>
    </row>
    <row r="154" spans="1:33" s="10" customFormat="1" ht="13.2" x14ac:dyDescent="0.25">
      <c r="A154" s="70">
        <v>7</v>
      </c>
      <c r="B154" s="100" t="s">
        <v>727</v>
      </c>
      <c r="C154" s="117"/>
      <c r="D154" s="117">
        <v>1</v>
      </c>
      <c r="E154" s="117">
        <v>1</v>
      </c>
      <c r="F154" s="117"/>
      <c r="G154" s="117"/>
      <c r="H154" s="117"/>
      <c r="I154" s="117"/>
      <c r="J154" s="117"/>
      <c r="K154" s="73"/>
      <c r="L154" s="73"/>
      <c r="M154" s="73"/>
      <c r="N154" s="73"/>
      <c r="O154" s="73"/>
      <c r="P154" s="70">
        <v>0</v>
      </c>
      <c r="Q154" s="77">
        <v>0</v>
      </c>
      <c r="R154" s="70"/>
      <c r="S154" s="70"/>
      <c r="T154" s="77"/>
      <c r="U154" s="88"/>
      <c r="V154" s="88"/>
      <c r="W154" s="88"/>
      <c r="X154" s="187"/>
      <c r="Y154" s="187"/>
      <c r="Z154" s="187"/>
      <c r="AA154" s="187"/>
      <c r="AB154" s="187"/>
      <c r="AC154" s="187"/>
      <c r="AD154" s="187"/>
      <c r="AE154" s="187"/>
      <c r="AF154" s="187"/>
      <c r="AG154" s="73"/>
    </row>
    <row r="155" spans="1:33" s="10" customFormat="1" ht="13.2" x14ac:dyDescent="0.25">
      <c r="A155" s="70">
        <v>8</v>
      </c>
      <c r="B155" s="100" t="s">
        <v>197</v>
      </c>
      <c r="C155" s="117"/>
      <c r="D155" s="117">
        <v>1</v>
      </c>
      <c r="E155" s="117">
        <v>1</v>
      </c>
      <c r="F155" s="117"/>
      <c r="G155" s="117"/>
      <c r="H155" s="117"/>
      <c r="I155" s="117"/>
      <c r="J155" s="117"/>
      <c r="K155" s="73"/>
      <c r="L155" s="73"/>
      <c r="M155" s="73"/>
      <c r="N155" s="73"/>
      <c r="O155" s="73"/>
      <c r="P155" s="70">
        <v>0</v>
      </c>
      <c r="Q155" s="77">
        <v>0</v>
      </c>
      <c r="R155" s="70"/>
      <c r="S155" s="70"/>
      <c r="T155" s="77"/>
      <c r="U155" s="88"/>
      <c r="V155" s="88"/>
      <c r="W155" s="88"/>
      <c r="X155" s="187"/>
      <c r="Y155" s="187"/>
      <c r="Z155" s="187"/>
      <c r="AA155" s="187"/>
      <c r="AB155" s="187"/>
      <c r="AC155" s="187"/>
      <c r="AD155" s="187"/>
      <c r="AE155" s="187"/>
      <c r="AF155" s="187"/>
      <c r="AG155" s="73"/>
    </row>
    <row r="156" spans="1:33" s="10" customFormat="1" ht="13.2" x14ac:dyDescent="0.25">
      <c r="A156" s="70">
        <v>9</v>
      </c>
      <c r="B156" s="100" t="s">
        <v>726</v>
      </c>
      <c r="C156" s="117"/>
      <c r="D156" s="117">
        <v>1</v>
      </c>
      <c r="E156" s="117"/>
      <c r="F156" s="117">
        <v>1</v>
      </c>
      <c r="G156" s="117"/>
      <c r="H156" s="117"/>
      <c r="I156" s="117">
        <v>1</v>
      </c>
      <c r="J156" s="117"/>
      <c r="K156" s="73"/>
      <c r="L156" s="73"/>
      <c r="M156" s="73"/>
      <c r="N156" s="73"/>
      <c r="O156" s="73"/>
      <c r="P156" s="70">
        <v>2</v>
      </c>
      <c r="Q156" s="77">
        <v>2</v>
      </c>
      <c r="R156" s="70"/>
      <c r="S156" s="70"/>
      <c r="T156" s="77"/>
      <c r="U156" s="88"/>
      <c r="V156" s="88"/>
      <c r="W156" s="88"/>
      <c r="X156" s="187"/>
      <c r="Y156" s="187"/>
      <c r="Z156" s="187"/>
      <c r="AA156" s="187"/>
      <c r="AB156" s="187"/>
      <c r="AC156" s="187"/>
      <c r="AD156" s="187"/>
      <c r="AE156" s="187"/>
      <c r="AF156" s="187"/>
      <c r="AG156" s="73"/>
    </row>
    <row r="157" spans="1:33" s="10" customFormat="1" ht="26.4" x14ac:dyDescent="0.25">
      <c r="A157" s="70">
        <v>10</v>
      </c>
      <c r="B157" s="100" t="s">
        <v>787</v>
      </c>
      <c r="C157" s="117"/>
      <c r="D157" s="73"/>
      <c r="E157" s="73"/>
      <c r="F157" s="73"/>
      <c r="G157" s="73"/>
      <c r="H157" s="73"/>
      <c r="I157" s="73"/>
      <c r="J157" s="73"/>
      <c r="K157" s="73"/>
      <c r="L157" s="73"/>
      <c r="M157" s="73"/>
      <c r="N157" s="73"/>
      <c r="O157" s="73"/>
      <c r="P157" s="70">
        <v>1</v>
      </c>
      <c r="Q157" s="77">
        <v>1</v>
      </c>
      <c r="R157" s="70"/>
      <c r="S157" s="70"/>
      <c r="T157" s="77"/>
      <c r="U157" s="88"/>
      <c r="V157" s="88"/>
      <c r="W157" s="88"/>
      <c r="X157" s="187"/>
      <c r="Y157" s="187"/>
      <c r="Z157" s="187"/>
      <c r="AA157" s="187"/>
      <c r="AB157" s="187"/>
      <c r="AC157" s="187"/>
      <c r="AD157" s="187"/>
      <c r="AE157" s="187"/>
      <c r="AF157" s="187"/>
      <c r="AG157" s="73"/>
    </row>
    <row r="158" spans="1:33" s="10" customFormat="1" ht="13.2" x14ac:dyDescent="0.25">
      <c r="A158" s="70">
        <v>11</v>
      </c>
      <c r="B158" s="100" t="s">
        <v>733</v>
      </c>
      <c r="C158" s="117"/>
      <c r="D158" s="73"/>
      <c r="E158" s="73"/>
      <c r="F158" s="73"/>
      <c r="G158" s="73"/>
      <c r="H158" s="73"/>
      <c r="I158" s="73"/>
      <c r="J158" s="73"/>
      <c r="K158" s="73"/>
      <c r="L158" s="73"/>
      <c r="M158" s="73"/>
      <c r="N158" s="73"/>
      <c r="O158" s="73"/>
      <c r="P158" s="70">
        <v>1</v>
      </c>
      <c r="Q158" s="77">
        <v>1</v>
      </c>
      <c r="R158" s="70"/>
      <c r="S158" s="70"/>
      <c r="T158" s="77"/>
      <c r="U158" s="88"/>
      <c r="V158" s="88"/>
      <c r="W158" s="88"/>
      <c r="X158" s="187"/>
      <c r="Y158" s="187"/>
      <c r="Z158" s="187"/>
      <c r="AA158" s="187"/>
      <c r="AB158" s="187"/>
      <c r="AC158" s="187"/>
      <c r="AD158" s="187"/>
      <c r="AE158" s="187"/>
      <c r="AF158" s="187"/>
      <c r="AG158" s="73"/>
    </row>
    <row r="159" spans="1:33" s="10" customFormat="1" ht="13.2" x14ac:dyDescent="0.25">
      <c r="A159" s="70">
        <v>12</v>
      </c>
      <c r="B159" s="100" t="s">
        <v>788</v>
      </c>
      <c r="C159" s="117"/>
      <c r="D159" s="73"/>
      <c r="E159" s="73"/>
      <c r="F159" s="73"/>
      <c r="G159" s="73"/>
      <c r="H159" s="73"/>
      <c r="I159" s="73"/>
      <c r="J159" s="73"/>
      <c r="K159" s="73"/>
      <c r="L159" s="73"/>
      <c r="M159" s="73"/>
      <c r="N159" s="73"/>
      <c r="O159" s="73"/>
      <c r="P159" s="70">
        <v>1</v>
      </c>
      <c r="Q159" s="77">
        <v>1</v>
      </c>
      <c r="R159" s="70"/>
      <c r="S159" s="70"/>
      <c r="T159" s="77"/>
      <c r="U159" s="88"/>
      <c r="V159" s="88"/>
      <c r="W159" s="88"/>
      <c r="X159" s="187"/>
      <c r="Y159" s="187"/>
      <c r="Z159" s="187"/>
      <c r="AA159" s="187"/>
      <c r="AB159" s="187"/>
      <c r="AC159" s="187"/>
      <c r="AD159" s="187"/>
      <c r="AE159" s="187"/>
      <c r="AF159" s="187"/>
      <c r="AG159" s="73"/>
    </row>
    <row r="160" spans="1:33" s="138" customFormat="1" ht="13.2" x14ac:dyDescent="0.25">
      <c r="A160" s="296">
        <v>4</v>
      </c>
      <c r="B160" s="735" t="s">
        <v>789</v>
      </c>
      <c r="C160" s="736"/>
      <c r="D160" s="736"/>
      <c r="E160" s="736"/>
      <c r="F160" s="737"/>
      <c r="G160" s="139"/>
      <c r="H160" s="139"/>
      <c r="I160" s="139"/>
      <c r="J160" s="139"/>
      <c r="K160" s="139"/>
      <c r="L160" s="139"/>
      <c r="M160" s="139"/>
      <c r="N160" s="139"/>
      <c r="O160" s="139"/>
      <c r="P160" s="76"/>
      <c r="Q160" s="76"/>
      <c r="R160" s="76"/>
      <c r="S160" s="76"/>
      <c r="T160" s="76"/>
      <c r="U160" s="139"/>
      <c r="V160" s="139"/>
      <c r="W160" s="139"/>
      <c r="X160" s="139"/>
      <c r="Y160" s="139"/>
      <c r="Z160" s="139"/>
      <c r="AA160" s="139"/>
      <c r="AB160" s="139"/>
      <c r="AC160" s="139"/>
      <c r="AD160" s="139"/>
      <c r="AE160" s="139"/>
      <c r="AF160" s="139"/>
      <c r="AG160" s="139"/>
    </row>
    <row r="161" spans="1:33" s="304" customFormat="1" ht="13.2" x14ac:dyDescent="0.25">
      <c r="A161" s="83"/>
      <c r="B161" s="84" t="s">
        <v>707</v>
      </c>
      <c r="C161" s="299">
        <v>36</v>
      </c>
      <c r="D161" s="302">
        <v>24</v>
      </c>
      <c r="E161" s="302">
        <v>6</v>
      </c>
      <c r="F161" s="302">
        <f>SUM(G161:K161)</f>
        <v>18</v>
      </c>
      <c r="G161" s="302">
        <f>SUM(G162:G166)</f>
        <v>0</v>
      </c>
      <c r="H161" s="302">
        <f t="shared" ref="H161:K161" si="88">SUM(H162:H166)</f>
        <v>0</v>
      </c>
      <c r="I161" s="302">
        <f t="shared" si="88"/>
        <v>10</v>
      </c>
      <c r="J161" s="302">
        <f t="shared" si="88"/>
        <v>8</v>
      </c>
      <c r="K161" s="302">
        <f t="shared" si="88"/>
        <v>0</v>
      </c>
      <c r="L161" s="303">
        <v>0.5</v>
      </c>
      <c r="M161" s="302">
        <f>L161*F161</f>
        <v>9</v>
      </c>
      <c r="N161" s="302">
        <f>M161-H162</f>
        <v>9</v>
      </c>
      <c r="O161" s="96">
        <v>0.5</v>
      </c>
      <c r="P161" s="302">
        <f>O161*F161</f>
        <v>9</v>
      </c>
      <c r="Q161" s="302">
        <f>P161-I161</f>
        <v>-1</v>
      </c>
      <c r="R161" s="302"/>
      <c r="S161" s="302"/>
      <c r="T161" s="302"/>
      <c r="U161" s="302"/>
      <c r="V161" s="302"/>
      <c r="W161" s="302"/>
      <c r="X161" s="302">
        <v>2</v>
      </c>
      <c r="Y161" s="302">
        <v>2</v>
      </c>
      <c r="Z161" s="302">
        <v>0</v>
      </c>
      <c r="AA161" s="302">
        <v>2</v>
      </c>
      <c r="AB161" s="302">
        <v>0</v>
      </c>
      <c r="AC161" s="302">
        <v>2</v>
      </c>
      <c r="AD161" s="129">
        <v>0</v>
      </c>
      <c r="AE161" s="129"/>
      <c r="AF161" s="129"/>
      <c r="AG161" s="129"/>
    </row>
    <row r="162" spans="1:33" s="226" customFormat="1" ht="13.2" x14ac:dyDescent="0.25">
      <c r="A162" s="70">
        <v>1</v>
      </c>
      <c r="B162" s="71" t="s">
        <v>367</v>
      </c>
      <c r="C162" s="93"/>
      <c r="D162" s="93">
        <v>11</v>
      </c>
      <c r="E162" s="93">
        <v>5</v>
      </c>
      <c r="F162" s="94">
        <v>6</v>
      </c>
      <c r="G162" s="94"/>
      <c r="H162" s="94">
        <v>0</v>
      </c>
      <c r="I162" s="94">
        <v>6</v>
      </c>
      <c r="J162" s="94"/>
      <c r="K162" s="94"/>
      <c r="L162" s="99"/>
      <c r="M162" s="94"/>
      <c r="N162" s="94"/>
      <c r="O162" s="99"/>
      <c r="P162" s="94"/>
      <c r="Q162" s="94"/>
      <c r="R162" s="99"/>
      <c r="S162" s="94"/>
      <c r="T162" s="94"/>
      <c r="U162" s="94"/>
      <c r="V162" s="94"/>
      <c r="W162" s="94"/>
      <c r="X162" s="189">
        <v>2</v>
      </c>
      <c r="Y162" s="189">
        <v>2</v>
      </c>
      <c r="Z162" s="189">
        <v>0</v>
      </c>
      <c r="AA162" s="187">
        <v>0</v>
      </c>
      <c r="AB162" s="187"/>
      <c r="AC162" s="189"/>
      <c r="AD162" s="187"/>
      <c r="AE162" s="187"/>
      <c r="AF162" s="187"/>
      <c r="AG162" s="73"/>
    </row>
    <row r="163" spans="1:33" s="226" customFormat="1" ht="13.2" x14ac:dyDescent="0.25">
      <c r="A163" s="70">
        <v>2</v>
      </c>
      <c r="B163" s="71" t="s">
        <v>151</v>
      </c>
      <c r="C163" s="93"/>
      <c r="D163" s="93">
        <v>7</v>
      </c>
      <c r="E163" s="93">
        <v>0</v>
      </c>
      <c r="F163" s="94">
        <v>7</v>
      </c>
      <c r="G163" s="94"/>
      <c r="H163" s="94"/>
      <c r="I163" s="94">
        <v>0</v>
      </c>
      <c r="J163" s="94">
        <v>7</v>
      </c>
      <c r="K163" s="94"/>
      <c r="L163" s="99"/>
      <c r="M163" s="94"/>
      <c r="N163" s="94"/>
      <c r="O163" s="99"/>
      <c r="P163" s="94"/>
      <c r="Q163" s="94"/>
      <c r="R163" s="99"/>
      <c r="S163" s="94"/>
      <c r="T163" s="94"/>
      <c r="U163" s="94"/>
      <c r="V163" s="94"/>
      <c r="W163" s="94"/>
      <c r="X163" s="189"/>
      <c r="Y163" s="189"/>
      <c r="Z163" s="189"/>
      <c r="AA163" s="189">
        <v>2</v>
      </c>
      <c r="AB163" s="189">
        <v>0</v>
      </c>
      <c r="AC163" s="189">
        <v>2</v>
      </c>
      <c r="AD163" s="187">
        <v>0</v>
      </c>
      <c r="AE163" s="187"/>
      <c r="AF163" s="187"/>
      <c r="AG163" s="73"/>
    </row>
    <row r="164" spans="1:33" s="226" customFormat="1" ht="13.2" x14ac:dyDescent="0.25">
      <c r="A164" s="70">
        <v>3</v>
      </c>
      <c r="B164" s="100" t="s">
        <v>749</v>
      </c>
      <c r="C164" s="73"/>
      <c r="D164" s="73">
        <v>1</v>
      </c>
      <c r="E164" s="73"/>
      <c r="F164" s="73">
        <v>1</v>
      </c>
      <c r="G164" s="73"/>
      <c r="H164" s="73"/>
      <c r="I164" s="73">
        <v>0</v>
      </c>
      <c r="J164" s="73">
        <v>1</v>
      </c>
      <c r="K164" s="73"/>
      <c r="L164" s="73"/>
      <c r="M164" s="73"/>
      <c r="N164" s="73"/>
      <c r="O164" s="103"/>
      <c r="P164" s="73"/>
      <c r="Q164" s="73"/>
      <c r="R164" s="73"/>
      <c r="S164" s="73"/>
      <c r="T164" s="73"/>
      <c r="U164" s="73"/>
      <c r="V164" s="73"/>
      <c r="W164" s="73"/>
      <c r="X164" s="187">
        <v>0</v>
      </c>
      <c r="Y164" s="187"/>
      <c r="Z164" s="187"/>
      <c r="AA164" s="187">
        <v>0</v>
      </c>
      <c r="AB164" s="187"/>
      <c r="AC164" s="187"/>
      <c r="AD164" s="187">
        <v>0</v>
      </c>
      <c r="AE164" s="187"/>
      <c r="AF164" s="187"/>
      <c r="AG164" s="73"/>
    </row>
    <row r="165" spans="1:33" s="226" customFormat="1" ht="13.2" x14ac:dyDescent="0.25">
      <c r="A165" s="70">
        <v>4</v>
      </c>
      <c r="B165" s="100" t="s">
        <v>726</v>
      </c>
      <c r="C165" s="73"/>
      <c r="D165" s="73">
        <v>2</v>
      </c>
      <c r="E165" s="73"/>
      <c r="F165" s="73"/>
      <c r="G165" s="73"/>
      <c r="H165" s="73"/>
      <c r="I165" s="73">
        <v>2</v>
      </c>
      <c r="J165" s="73"/>
      <c r="K165" s="73"/>
      <c r="L165" s="73"/>
      <c r="M165" s="73"/>
      <c r="N165" s="73"/>
      <c r="O165" s="73"/>
      <c r="P165" s="73"/>
      <c r="Q165" s="73"/>
      <c r="R165" s="73"/>
      <c r="S165" s="73"/>
      <c r="T165" s="73"/>
      <c r="U165" s="73"/>
      <c r="V165" s="73"/>
      <c r="W165" s="73"/>
      <c r="X165" s="187"/>
      <c r="Y165" s="187"/>
      <c r="Z165" s="187"/>
      <c r="AA165" s="187"/>
      <c r="AB165" s="187"/>
      <c r="AC165" s="187"/>
      <c r="AD165" s="187"/>
      <c r="AE165" s="187"/>
      <c r="AF165" s="187"/>
      <c r="AG165" s="73"/>
    </row>
    <row r="166" spans="1:33" s="226" customFormat="1" ht="13.2" x14ac:dyDescent="0.25">
      <c r="A166" s="70">
        <v>5</v>
      </c>
      <c r="B166" s="100" t="s">
        <v>725</v>
      </c>
      <c r="C166" s="73"/>
      <c r="D166" s="73">
        <v>3</v>
      </c>
      <c r="E166" s="73">
        <v>1</v>
      </c>
      <c r="F166" s="73"/>
      <c r="G166" s="73"/>
      <c r="H166" s="73"/>
      <c r="I166" s="73">
        <v>2</v>
      </c>
      <c r="J166" s="73"/>
      <c r="K166" s="73"/>
      <c r="L166" s="73"/>
      <c r="M166" s="73"/>
      <c r="N166" s="73"/>
      <c r="O166" s="73"/>
      <c r="P166" s="73"/>
      <c r="Q166" s="73"/>
      <c r="R166" s="73"/>
      <c r="S166" s="73"/>
      <c r="T166" s="73"/>
      <c r="U166" s="73"/>
      <c r="V166" s="73"/>
      <c r="W166" s="73"/>
      <c r="X166" s="187"/>
      <c r="Y166" s="187"/>
      <c r="Z166" s="187"/>
      <c r="AA166" s="187"/>
      <c r="AB166" s="187"/>
      <c r="AC166" s="187"/>
      <c r="AD166" s="187"/>
      <c r="AE166" s="187"/>
      <c r="AF166" s="187"/>
      <c r="AG166" s="73"/>
    </row>
    <row r="167" spans="1:33" s="115" customFormat="1" ht="13.2" x14ac:dyDescent="0.3">
      <c r="A167" s="176" t="s">
        <v>772</v>
      </c>
      <c r="B167" s="720" t="s">
        <v>798</v>
      </c>
      <c r="C167" s="730"/>
      <c r="D167" s="730"/>
      <c r="E167" s="730"/>
      <c r="F167" s="730"/>
      <c r="G167" s="730"/>
      <c r="H167" s="731"/>
      <c r="I167" s="155"/>
      <c r="J167" s="155"/>
      <c r="K167" s="155"/>
      <c r="L167" s="155"/>
      <c r="M167" s="155"/>
      <c r="N167" s="155"/>
      <c r="O167" s="155"/>
      <c r="P167" s="155"/>
      <c r="Q167" s="296"/>
      <c r="R167" s="155"/>
      <c r="S167" s="155"/>
      <c r="T167" s="296"/>
      <c r="U167" s="296"/>
      <c r="V167" s="296"/>
      <c r="W167" s="296"/>
      <c r="X167" s="211"/>
      <c r="Y167" s="211"/>
      <c r="Z167" s="211"/>
      <c r="AA167" s="211"/>
      <c r="AB167" s="211"/>
      <c r="AC167" s="211"/>
      <c r="AD167" s="211"/>
      <c r="AE167" s="211"/>
      <c r="AF167" s="211"/>
      <c r="AG167" s="155"/>
    </row>
    <row r="168" spans="1:33" s="21" customFormat="1" ht="13.2" x14ac:dyDescent="0.25">
      <c r="A168" s="8" t="s">
        <v>723</v>
      </c>
      <c r="B168" s="105" t="s">
        <v>707</v>
      </c>
      <c r="C168" s="8">
        <f>SUM(C169:C186)</f>
        <v>363</v>
      </c>
      <c r="D168" s="8">
        <f>SUM(D169:D186)</f>
        <v>237</v>
      </c>
      <c r="E168" s="8">
        <f>SUM(E169:E186)</f>
        <v>51</v>
      </c>
      <c r="F168" s="58">
        <f>G168+H168+I168+J168+K168</f>
        <v>186</v>
      </c>
      <c r="G168" s="8">
        <f>SUM(G169:G186)</f>
        <v>0</v>
      </c>
      <c r="H168" s="8">
        <f>SUM(H169:H186)</f>
        <v>3</v>
      </c>
      <c r="I168" s="8">
        <f>SUM(I169:I186)</f>
        <v>126</v>
      </c>
      <c r="J168" s="8">
        <f>SUM(J169:J186)</f>
        <v>54</v>
      </c>
      <c r="K168" s="8">
        <f>SUM(K169:K186)</f>
        <v>3</v>
      </c>
      <c r="L168" s="106">
        <v>0.15</v>
      </c>
      <c r="M168" s="58">
        <f>F168*L168</f>
        <v>27.9</v>
      </c>
      <c r="N168" s="58">
        <f>M168-H168</f>
        <v>24.9</v>
      </c>
      <c r="O168" s="106">
        <v>0.85</v>
      </c>
      <c r="P168" s="58">
        <f>F168*O168</f>
        <v>158.1</v>
      </c>
      <c r="Q168" s="68">
        <f>P168-I168</f>
        <v>32.099999999999994</v>
      </c>
      <c r="R168" s="58"/>
      <c r="S168" s="58"/>
      <c r="T168" s="68"/>
      <c r="U168" s="68"/>
      <c r="V168" s="68"/>
      <c r="W168" s="68"/>
      <c r="X168" s="184">
        <f>Y168+Z168</f>
        <v>10</v>
      </c>
      <c r="Y168" s="184">
        <f>SUM(Y169:Y186)</f>
        <v>8</v>
      </c>
      <c r="Z168" s="184">
        <f>SUM(Z169:Z186)</f>
        <v>2</v>
      </c>
      <c r="AA168" s="184">
        <f>AB168+AC168</f>
        <v>17</v>
      </c>
      <c r="AB168" s="184">
        <f>SUM(AB169:AB186)</f>
        <v>0</v>
      </c>
      <c r="AC168" s="184">
        <f>SUM(AC169:AC186)</f>
        <v>17</v>
      </c>
      <c r="AD168" s="185">
        <f>AE168+AF168</f>
        <v>1</v>
      </c>
      <c r="AE168" s="185">
        <f>SUM(AE169:AE186)</f>
        <v>0</v>
      </c>
      <c r="AF168" s="185">
        <f>SUM(AF169:AF186)</f>
        <v>1</v>
      </c>
      <c r="AG168" s="69"/>
    </row>
    <row r="169" spans="1:33" s="89" customFormat="1" ht="13.2" x14ac:dyDescent="0.25">
      <c r="A169" s="77">
        <v>1</v>
      </c>
      <c r="B169" s="87" t="s">
        <v>367</v>
      </c>
      <c r="C169" s="77">
        <f>41+16</f>
        <v>57</v>
      </c>
      <c r="D169" s="77">
        <v>27</v>
      </c>
      <c r="E169" s="77">
        <v>12</v>
      </c>
      <c r="F169" s="68">
        <f t="shared" ref="F169:F186" si="89">G169+H169+I169+J169+K169</f>
        <v>15</v>
      </c>
      <c r="G169" s="60">
        <v>0</v>
      </c>
      <c r="H169" s="60">
        <v>1</v>
      </c>
      <c r="I169" s="60">
        <v>14</v>
      </c>
      <c r="J169" s="60"/>
      <c r="K169" s="60"/>
      <c r="L169" s="72"/>
      <c r="M169" s="60"/>
      <c r="N169" s="60"/>
      <c r="O169" s="72"/>
      <c r="P169" s="60"/>
      <c r="Q169" s="60"/>
      <c r="R169" s="72"/>
      <c r="S169" s="60"/>
      <c r="T169" s="60"/>
      <c r="U169" s="60"/>
      <c r="V169" s="60"/>
      <c r="W169" s="60"/>
      <c r="X169" s="68">
        <f t="shared" ref="X169:X184" si="90">Y169+Z169</f>
        <v>4</v>
      </c>
      <c r="Y169" s="60">
        <v>4</v>
      </c>
      <c r="Z169" s="60"/>
      <c r="AA169" s="68">
        <f t="shared" ref="AA169:AA186" si="91">AB169+AC169</f>
        <v>0</v>
      </c>
      <c r="AB169" s="60"/>
      <c r="AC169" s="60"/>
      <c r="AD169" s="85">
        <f t="shared" ref="AD169:AD186" si="92">AE169+AF169</f>
        <v>0</v>
      </c>
      <c r="AE169" s="88"/>
      <c r="AF169" s="88"/>
      <c r="AG169" s="88"/>
    </row>
    <row r="170" spans="1:33" s="89" customFormat="1" ht="13.2" x14ac:dyDescent="0.25">
      <c r="A170" s="77">
        <v>3</v>
      </c>
      <c r="B170" s="87" t="s">
        <v>752</v>
      </c>
      <c r="C170" s="77">
        <f>50+15</f>
        <v>65</v>
      </c>
      <c r="D170" s="90">
        <v>30</v>
      </c>
      <c r="E170" s="90">
        <v>10</v>
      </c>
      <c r="F170" s="68">
        <f t="shared" si="89"/>
        <v>20</v>
      </c>
      <c r="G170" s="60"/>
      <c r="H170" s="60">
        <v>0</v>
      </c>
      <c r="I170" s="60">
        <v>20</v>
      </c>
      <c r="J170" s="60"/>
      <c r="K170" s="60"/>
      <c r="L170" s="60"/>
      <c r="M170" s="60">
        <v>1</v>
      </c>
      <c r="N170" s="60">
        <v>10</v>
      </c>
      <c r="O170" s="72"/>
      <c r="P170" s="60"/>
      <c r="Q170" s="60"/>
      <c r="R170" s="60"/>
      <c r="S170" s="60"/>
      <c r="T170" s="60"/>
      <c r="U170" s="60"/>
      <c r="V170" s="60"/>
      <c r="W170" s="60"/>
      <c r="X170" s="68">
        <f t="shared" si="90"/>
        <v>3</v>
      </c>
      <c r="Y170" s="60">
        <v>2</v>
      </c>
      <c r="Z170" s="60">
        <v>1</v>
      </c>
      <c r="AA170" s="68">
        <f t="shared" si="91"/>
        <v>0</v>
      </c>
      <c r="AB170" s="60"/>
      <c r="AC170" s="60"/>
      <c r="AD170" s="85">
        <f t="shared" si="92"/>
        <v>0</v>
      </c>
      <c r="AE170" s="88"/>
      <c r="AF170" s="88"/>
      <c r="AG170" s="88"/>
    </row>
    <row r="171" spans="1:33" s="89" customFormat="1" ht="13.2" x14ac:dyDescent="0.25">
      <c r="A171" s="77">
        <v>4</v>
      </c>
      <c r="B171" s="87" t="s">
        <v>140</v>
      </c>
      <c r="C171" s="77">
        <f>20+1</f>
        <v>21</v>
      </c>
      <c r="D171" s="77">
        <v>13</v>
      </c>
      <c r="E171" s="77">
        <v>1</v>
      </c>
      <c r="F171" s="68">
        <f t="shared" si="89"/>
        <v>12</v>
      </c>
      <c r="G171" s="60">
        <v>0</v>
      </c>
      <c r="H171" s="60">
        <v>0</v>
      </c>
      <c r="I171" s="60">
        <v>6</v>
      </c>
      <c r="J171" s="60">
        <v>6</v>
      </c>
      <c r="K171" s="60">
        <v>0</v>
      </c>
      <c r="L171" s="60"/>
      <c r="M171" s="60"/>
      <c r="N171" s="60"/>
      <c r="O171" s="72"/>
      <c r="P171" s="60">
        <v>1</v>
      </c>
      <c r="Q171" s="60">
        <v>2</v>
      </c>
      <c r="R171" s="72"/>
      <c r="S171" s="60"/>
      <c r="T171" s="60"/>
      <c r="U171" s="60"/>
      <c r="V171" s="60"/>
      <c r="W171" s="60"/>
      <c r="X171" s="68">
        <f t="shared" si="90"/>
        <v>0</v>
      </c>
      <c r="Y171" s="60"/>
      <c r="Z171" s="60"/>
      <c r="AA171" s="68">
        <f t="shared" si="91"/>
        <v>1</v>
      </c>
      <c r="AB171" s="60"/>
      <c r="AC171" s="267">
        <v>1</v>
      </c>
      <c r="AD171" s="85">
        <f t="shared" si="92"/>
        <v>0</v>
      </c>
      <c r="AE171" s="88"/>
      <c r="AF171" s="88"/>
      <c r="AG171" s="88"/>
    </row>
    <row r="172" spans="1:33" s="89" customFormat="1" ht="13.2" x14ac:dyDescent="0.25">
      <c r="A172" s="77">
        <v>5</v>
      </c>
      <c r="B172" s="87" t="s">
        <v>151</v>
      </c>
      <c r="C172" s="77">
        <v>46</v>
      </c>
      <c r="D172" s="90">
        <v>40</v>
      </c>
      <c r="E172" s="90">
        <v>0</v>
      </c>
      <c r="F172" s="68">
        <f t="shared" si="89"/>
        <v>40</v>
      </c>
      <c r="G172" s="60">
        <v>0</v>
      </c>
      <c r="H172" s="60">
        <v>0</v>
      </c>
      <c r="I172" s="60">
        <v>19</v>
      </c>
      <c r="J172" s="60">
        <v>21</v>
      </c>
      <c r="K172" s="60">
        <v>0</v>
      </c>
      <c r="L172" s="60"/>
      <c r="M172" s="60"/>
      <c r="N172" s="60"/>
      <c r="O172" s="60"/>
      <c r="P172" s="60">
        <v>10</v>
      </c>
      <c r="Q172" s="60">
        <v>1</v>
      </c>
      <c r="R172" s="60"/>
      <c r="S172" s="60"/>
      <c r="T172" s="60"/>
      <c r="U172" s="60"/>
      <c r="V172" s="60"/>
      <c r="W172" s="60"/>
      <c r="X172" s="68">
        <f t="shared" si="90"/>
        <v>0</v>
      </c>
      <c r="Y172" s="60"/>
      <c r="Z172" s="60"/>
      <c r="AA172" s="68">
        <f t="shared" si="91"/>
        <v>10</v>
      </c>
      <c r="AB172" s="60"/>
      <c r="AC172" s="267">
        <v>10</v>
      </c>
      <c r="AD172" s="85">
        <f t="shared" si="92"/>
        <v>0</v>
      </c>
      <c r="AE172" s="88"/>
      <c r="AF172" s="88"/>
      <c r="AG172" s="88"/>
    </row>
    <row r="173" spans="1:33" s="89" customFormat="1" ht="13.2" x14ac:dyDescent="0.25">
      <c r="A173" s="77">
        <v>6</v>
      </c>
      <c r="B173" s="91" t="s">
        <v>790</v>
      </c>
      <c r="C173" s="77">
        <v>12</v>
      </c>
      <c r="D173" s="88">
        <v>11</v>
      </c>
      <c r="E173" s="88">
        <v>0</v>
      </c>
      <c r="F173" s="68">
        <f t="shared" si="89"/>
        <v>11</v>
      </c>
      <c r="G173" s="88">
        <v>0</v>
      </c>
      <c r="H173" s="88">
        <v>0</v>
      </c>
      <c r="I173" s="88">
        <v>6</v>
      </c>
      <c r="J173" s="88">
        <v>5</v>
      </c>
      <c r="K173" s="88">
        <v>0</v>
      </c>
      <c r="L173" s="88"/>
      <c r="M173" s="92"/>
      <c r="N173" s="88"/>
      <c r="O173" s="88"/>
      <c r="P173" s="92">
        <v>1</v>
      </c>
      <c r="Q173" s="88">
        <v>1</v>
      </c>
      <c r="R173" s="88"/>
      <c r="S173" s="88"/>
      <c r="T173" s="88"/>
      <c r="U173" s="88"/>
      <c r="V173" s="88"/>
      <c r="W173" s="88"/>
      <c r="X173" s="68">
        <f t="shared" si="90"/>
        <v>0</v>
      </c>
      <c r="Y173" s="88"/>
      <c r="Z173" s="88"/>
      <c r="AA173" s="68">
        <f t="shared" si="91"/>
        <v>1</v>
      </c>
      <c r="AB173" s="88"/>
      <c r="AC173" s="88">
        <v>1</v>
      </c>
      <c r="AD173" s="85">
        <f t="shared" si="92"/>
        <v>0</v>
      </c>
      <c r="AE173" s="88"/>
      <c r="AF173" s="88"/>
      <c r="AG173" s="88"/>
    </row>
    <row r="174" spans="1:33" s="89" customFormat="1" ht="13.2" x14ac:dyDescent="0.25">
      <c r="A174" s="77">
        <v>7</v>
      </c>
      <c r="B174" s="91" t="s">
        <v>749</v>
      </c>
      <c r="C174" s="92">
        <f>25+2</f>
        <v>27</v>
      </c>
      <c r="D174" s="88">
        <v>28</v>
      </c>
      <c r="E174" s="88">
        <v>2</v>
      </c>
      <c r="F174" s="68">
        <f t="shared" si="89"/>
        <v>26</v>
      </c>
      <c r="G174" s="88">
        <v>0</v>
      </c>
      <c r="H174" s="88">
        <v>0</v>
      </c>
      <c r="I174" s="88">
        <v>11</v>
      </c>
      <c r="J174" s="88">
        <v>15</v>
      </c>
      <c r="K174" s="88">
        <v>0</v>
      </c>
      <c r="L174" s="88"/>
      <c r="M174" s="92"/>
      <c r="N174" s="88"/>
      <c r="O174" s="88"/>
      <c r="P174" s="92">
        <v>5</v>
      </c>
      <c r="Q174" s="88">
        <v>3</v>
      </c>
      <c r="R174" s="88"/>
      <c r="S174" s="88"/>
      <c r="T174" s="88"/>
      <c r="U174" s="88"/>
      <c r="V174" s="88"/>
      <c r="W174" s="88"/>
      <c r="X174" s="68">
        <f t="shared" si="90"/>
        <v>0</v>
      </c>
      <c r="Y174" s="88"/>
      <c r="Z174" s="88"/>
      <c r="AA174" s="68">
        <f t="shared" si="91"/>
        <v>5</v>
      </c>
      <c r="AB174" s="88"/>
      <c r="AC174" s="88">
        <v>5</v>
      </c>
      <c r="AD174" s="85">
        <f t="shared" si="92"/>
        <v>0</v>
      </c>
      <c r="AE174" s="88"/>
      <c r="AF174" s="88"/>
      <c r="AG174" s="88"/>
    </row>
    <row r="175" spans="1:33" s="89" customFormat="1" ht="13.2" x14ac:dyDescent="0.25">
      <c r="A175" s="77">
        <v>8</v>
      </c>
      <c r="B175" s="91" t="s">
        <v>791</v>
      </c>
      <c r="C175" s="92">
        <v>7</v>
      </c>
      <c r="D175" s="88">
        <v>0</v>
      </c>
      <c r="E175" s="88"/>
      <c r="F175" s="68">
        <f t="shared" si="89"/>
        <v>0</v>
      </c>
      <c r="G175" s="88">
        <v>0</v>
      </c>
      <c r="H175" s="88">
        <v>0</v>
      </c>
      <c r="I175" s="88">
        <v>0</v>
      </c>
      <c r="J175" s="88">
        <v>0</v>
      </c>
      <c r="K175" s="88">
        <v>0</v>
      </c>
      <c r="L175" s="88"/>
      <c r="M175" s="92"/>
      <c r="N175" s="88"/>
      <c r="O175" s="88"/>
      <c r="P175" s="88"/>
      <c r="Q175" s="88"/>
      <c r="R175" s="88"/>
      <c r="S175" s="88"/>
      <c r="T175" s="88"/>
      <c r="U175" s="88"/>
      <c r="V175" s="88"/>
      <c r="W175" s="88"/>
      <c r="X175" s="68">
        <f t="shared" si="90"/>
        <v>0</v>
      </c>
      <c r="Y175" s="88"/>
      <c r="Z175" s="88"/>
      <c r="AA175" s="68">
        <f t="shared" si="91"/>
        <v>0</v>
      </c>
      <c r="AB175" s="88"/>
      <c r="AC175" s="88"/>
      <c r="AD175" s="85">
        <f t="shared" si="92"/>
        <v>0</v>
      </c>
      <c r="AE175" s="88"/>
      <c r="AF175" s="88"/>
      <c r="AG175" s="88"/>
    </row>
    <row r="176" spans="1:33" s="89" customFormat="1" ht="13.2" x14ac:dyDescent="0.25">
      <c r="A176" s="77">
        <v>9</v>
      </c>
      <c r="B176" s="91" t="s">
        <v>727</v>
      </c>
      <c r="C176" s="92">
        <f>34+5</f>
        <v>39</v>
      </c>
      <c r="D176" s="88">
        <v>21</v>
      </c>
      <c r="E176" s="88">
        <v>13</v>
      </c>
      <c r="F176" s="68">
        <f t="shared" si="89"/>
        <v>8</v>
      </c>
      <c r="G176" s="88">
        <v>0</v>
      </c>
      <c r="H176" s="88">
        <v>1</v>
      </c>
      <c r="I176" s="88">
        <v>7</v>
      </c>
      <c r="J176" s="88">
        <v>0</v>
      </c>
      <c r="K176" s="88">
        <v>0</v>
      </c>
      <c r="L176" s="88"/>
      <c r="M176" s="92">
        <v>1</v>
      </c>
      <c r="N176" s="88">
        <v>10</v>
      </c>
      <c r="O176" s="88"/>
      <c r="P176" s="88"/>
      <c r="Q176" s="88"/>
      <c r="R176" s="88"/>
      <c r="S176" s="88"/>
      <c r="T176" s="88"/>
      <c r="U176" s="88"/>
      <c r="V176" s="88"/>
      <c r="W176" s="88"/>
      <c r="X176" s="68">
        <f>Y176+Z176</f>
        <v>2</v>
      </c>
      <c r="Y176" s="88">
        <v>1</v>
      </c>
      <c r="Z176" s="88">
        <v>1</v>
      </c>
      <c r="AA176" s="68">
        <f t="shared" si="91"/>
        <v>0</v>
      </c>
      <c r="AB176" s="88"/>
      <c r="AC176" s="88"/>
      <c r="AD176" s="85">
        <f t="shared" si="92"/>
        <v>0</v>
      </c>
      <c r="AE176" s="88"/>
      <c r="AF176" s="88"/>
      <c r="AG176" s="88"/>
    </row>
    <row r="177" spans="1:37" s="89" customFormat="1" ht="13.2" x14ac:dyDescent="0.25">
      <c r="A177" s="77">
        <v>10</v>
      </c>
      <c r="B177" s="91" t="s">
        <v>792</v>
      </c>
      <c r="C177" s="92">
        <v>0</v>
      </c>
      <c r="D177" s="88">
        <v>4</v>
      </c>
      <c r="E177" s="88">
        <v>0</v>
      </c>
      <c r="F177" s="68">
        <f t="shared" si="89"/>
        <v>4</v>
      </c>
      <c r="G177" s="88">
        <v>0</v>
      </c>
      <c r="H177" s="88">
        <v>0</v>
      </c>
      <c r="I177" s="88">
        <v>0</v>
      </c>
      <c r="J177" s="88">
        <v>4</v>
      </c>
      <c r="K177" s="88"/>
      <c r="L177" s="88"/>
      <c r="M177" s="92"/>
      <c r="N177" s="88"/>
      <c r="O177" s="88"/>
      <c r="P177" s="88"/>
      <c r="Q177" s="88"/>
      <c r="R177" s="88"/>
      <c r="S177" s="88"/>
      <c r="T177" s="88"/>
      <c r="U177" s="88"/>
      <c r="V177" s="88"/>
      <c r="W177" s="88"/>
      <c r="X177" s="68">
        <f t="shared" si="90"/>
        <v>0</v>
      </c>
      <c r="Y177" s="88"/>
      <c r="Z177" s="88"/>
      <c r="AA177" s="68">
        <f t="shared" si="91"/>
        <v>0</v>
      </c>
      <c r="AB177" s="88"/>
      <c r="AC177" s="88"/>
      <c r="AD177" s="85">
        <f t="shared" si="92"/>
        <v>0</v>
      </c>
      <c r="AE177" s="88"/>
      <c r="AF177" s="88"/>
      <c r="AG177" s="88"/>
    </row>
    <row r="178" spans="1:37" s="89" customFormat="1" ht="13.2" x14ac:dyDescent="0.25">
      <c r="A178" s="77">
        <v>11</v>
      </c>
      <c r="B178" s="91" t="s">
        <v>728</v>
      </c>
      <c r="C178" s="92">
        <f>34+2</f>
        <v>36</v>
      </c>
      <c r="D178" s="88">
        <v>20</v>
      </c>
      <c r="E178" s="88">
        <v>3</v>
      </c>
      <c r="F178" s="68">
        <f t="shared" si="89"/>
        <v>17</v>
      </c>
      <c r="G178" s="88">
        <v>0</v>
      </c>
      <c r="H178" s="88">
        <v>0</v>
      </c>
      <c r="I178" s="88">
        <v>17</v>
      </c>
      <c r="J178" s="88">
        <v>0</v>
      </c>
      <c r="K178" s="88">
        <v>0</v>
      </c>
      <c r="L178" s="88"/>
      <c r="M178" s="88"/>
      <c r="N178" s="88"/>
      <c r="O178" s="88"/>
      <c r="P178" s="88"/>
      <c r="Q178" s="88"/>
      <c r="R178" s="88"/>
      <c r="S178" s="88"/>
      <c r="T178" s="88"/>
      <c r="U178" s="88"/>
      <c r="V178" s="88"/>
      <c r="W178" s="88"/>
      <c r="X178" s="68">
        <f t="shared" si="90"/>
        <v>0</v>
      </c>
      <c r="Y178" s="88"/>
      <c r="Z178" s="88"/>
      <c r="AA178" s="68">
        <f t="shared" si="91"/>
        <v>0</v>
      </c>
      <c r="AB178" s="88"/>
      <c r="AC178" s="88"/>
      <c r="AD178" s="85">
        <f t="shared" si="92"/>
        <v>0</v>
      </c>
      <c r="AE178" s="88"/>
      <c r="AF178" s="88"/>
      <c r="AG178" s="88"/>
    </row>
    <row r="179" spans="1:37" s="89" customFormat="1" ht="13.2" x14ac:dyDescent="0.25">
      <c r="A179" s="77">
        <v>12</v>
      </c>
      <c r="B179" s="91" t="s">
        <v>793</v>
      </c>
      <c r="C179" s="92">
        <f>7+2</f>
        <v>9</v>
      </c>
      <c r="D179" s="88">
        <v>5</v>
      </c>
      <c r="E179" s="88">
        <v>2</v>
      </c>
      <c r="F179" s="68">
        <f t="shared" si="89"/>
        <v>3</v>
      </c>
      <c r="G179" s="88">
        <v>0</v>
      </c>
      <c r="H179" s="88">
        <v>0</v>
      </c>
      <c r="I179" s="88">
        <v>3</v>
      </c>
      <c r="J179" s="88">
        <v>0</v>
      </c>
      <c r="K179" s="88">
        <v>0</v>
      </c>
      <c r="L179" s="88"/>
      <c r="M179" s="88"/>
      <c r="N179" s="88"/>
      <c r="O179" s="88"/>
      <c r="P179" s="88"/>
      <c r="Q179" s="88"/>
      <c r="R179" s="88"/>
      <c r="S179" s="88"/>
      <c r="T179" s="88"/>
      <c r="U179" s="88"/>
      <c r="V179" s="88"/>
      <c r="W179" s="88"/>
      <c r="X179" s="68">
        <f t="shared" si="90"/>
        <v>0</v>
      </c>
      <c r="Y179" s="88"/>
      <c r="Z179" s="88"/>
      <c r="AA179" s="68">
        <f t="shared" si="91"/>
        <v>0</v>
      </c>
      <c r="AB179" s="88"/>
      <c r="AC179" s="88"/>
      <c r="AD179" s="85">
        <f t="shared" si="92"/>
        <v>0</v>
      </c>
      <c r="AE179" s="88"/>
      <c r="AF179" s="88"/>
      <c r="AG179" s="88"/>
    </row>
    <row r="180" spans="1:37" s="89" customFormat="1" ht="13.2" x14ac:dyDescent="0.25">
      <c r="A180" s="77">
        <v>13</v>
      </c>
      <c r="B180" s="91" t="s">
        <v>726</v>
      </c>
      <c r="C180" s="92">
        <f>21+3</f>
        <v>24</v>
      </c>
      <c r="D180" s="88">
        <v>13</v>
      </c>
      <c r="E180" s="88">
        <v>5</v>
      </c>
      <c r="F180" s="68">
        <f t="shared" si="89"/>
        <v>8</v>
      </c>
      <c r="G180" s="88">
        <v>0</v>
      </c>
      <c r="H180" s="88">
        <v>0</v>
      </c>
      <c r="I180" s="88">
        <v>8</v>
      </c>
      <c r="J180" s="88">
        <v>0</v>
      </c>
      <c r="K180" s="88">
        <v>0</v>
      </c>
      <c r="L180" s="88"/>
      <c r="M180" s="88"/>
      <c r="N180" s="88"/>
      <c r="O180" s="88"/>
      <c r="P180" s="88"/>
      <c r="Q180" s="88"/>
      <c r="R180" s="88"/>
      <c r="S180" s="88"/>
      <c r="T180" s="88"/>
      <c r="U180" s="88"/>
      <c r="V180" s="88"/>
      <c r="W180" s="88"/>
      <c r="X180" s="68">
        <f t="shared" si="90"/>
        <v>1</v>
      </c>
      <c r="Y180" s="88">
        <v>1</v>
      </c>
      <c r="Z180" s="88"/>
      <c r="AA180" s="68">
        <f t="shared" si="91"/>
        <v>0</v>
      </c>
      <c r="AB180" s="88"/>
      <c r="AC180" s="88"/>
      <c r="AD180" s="85">
        <f t="shared" si="92"/>
        <v>0</v>
      </c>
      <c r="AE180" s="88"/>
      <c r="AF180" s="88"/>
      <c r="AG180" s="88"/>
    </row>
    <row r="181" spans="1:37" s="305" customFormat="1" ht="26.4" x14ac:dyDescent="0.3">
      <c r="A181" s="77">
        <v>14</v>
      </c>
      <c r="B181" s="87" t="s">
        <v>794</v>
      </c>
      <c r="C181" s="77">
        <v>1</v>
      </c>
      <c r="D181" s="90">
        <v>0</v>
      </c>
      <c r="E181" s="90">
        <v>0</v>
      </c>
      <c r="F181" s="68">
        <f t="shared" si="89"/>
        <v>0</v>
      </c>
      <c r="G181" s="90">
        <v>0</v>
      </c>
      <c r="H181" s="90">
        <v>0</v>
      </c>
      <c r="I181" s="90">
        <v>0</v>
      </c>
      <c r="J181" s="90">
        <v>0</v>
      </c>
      <c r="K181" s="90">
        <v>0</v>
      </c>
      <c r="L181" s="90"/>
      <c r="M181" s="90"/>
      <c r="N181" s="90"/>
      <c r="O181" s="90"/>
      <c r="P181" s="90"/>
      <c r="Q181" s="90"/>
      <c r="R181" s="90"/>
      <c r="S181" s="77">
        <v>1</v>
      </c>
      <c r="T181" s="90">
        <v>0</v>
      </c>
      <c r="U181" s="90"/>
      <c r="V181" s="90"/>
      <c r="W181" s="90"/>
      <c r="X181" s="68">
        <f t="shared" si="90"/>
        <v>0</v>
      </c>
      <c r="Y181" s="90"/>
      <c r="Z181" s="90"/>
      <c r="AA181" s="68">
        <f t="shared" si="91"/>
        <v>0</v>
      </c>
      <c r="AB181" s="90"/>
      <c r="AC181" s="90"/>
      <c r="AD181" s="83">
        <f t="shared" si="92"/>
        <v>1</v>
      </c>
      <c r="AE181" s="90"/>
      <c r="AF181" s="90">
        <v>1</v>
      </c>
      <c r="AG181" s="90"/>
    </row>
    <row r="182" spans="1:37" s="89" customFormat="1" ht="13.2" x14ac:dyDescent="0.25">
      <c r="A182" s="77">
        <v>15</v>
      </c>
      <c r="B182" s="87" t="s">
        <v>41</v>
      </c>
      <c r="C182" s="92">
        <v>0</v>
      </c>
      <c r="D182" s="88">
        <v>1</v>
      </c>
      <c r="E182" s="88">
        <v>0</v>
      </c>
      <c r="F182" s="68">
        <f t="shared" si="89"/>
        <v>1</v>
      </c>
      <c r="G182" s="88">
        <v>0</v>
      </c>
      <c r="H182" s="88">
        <v>0</v>
      </c>
      <c r="I182" s="88">
        <v>0</v>
      </c>
      <c r="J182" s="88">
        <v>0</v>
      </c>
      <c r="K182" s="88">
        <v>1</v>
      </c>
      <c r="L182" s="88"/>
      <c r="M182" s="88"/>
      <c r="N182" s="88"/>
      <c r="O182" s="88"/>
      <c r="P182" s="88"/>
      <c r="Q182" s="88"/>
      <c r="R182" s="88"/>
      <c r="S182" s="88"/>
      <c r="T182" s="88"/>
      <c r="U182" s="88"/>
      <c r="V182" s="88"/>
      <c r="W182" s="88"/>
      <c r="X182" s="68">
        <f t="shared" si="90"/>
        <v>0</v>
      </c>
      <c r="Y182" s="88"/>
      <c r="Z182" s="88"/>
      <c r="AA182" s="68">
        <f t="shared" si="91"/>
        <v>0</v>
      </c>
      <c r="AB182" s="88"/>
      <c r="AC182" s="88"/>
      <c r="AD182" s="85">
        <f t="shared" si="92"/>
        <v>0</v>
      </c>
      <c r="AE182" s="88"/>
      <c r="AF182" s="88"/>
      <c r="AG182" s="88"/>
    </row>
    <row r="183" spans="1:37" s="305" customFormat="1" ht="13.2" x14ac:dyDescent="0.25">
      <c r="A183" s="77">
        <v>16</v>
      </c>
      <c r="B183" s="87" t="s">
        <v>795</v>
      </c>
      <c r="C183" s="77">
        <v>1</v>
      </c>
      <c r="D183" s="90">
        <v>0</v>
      </c>
      <c r="E183" s="90">
        <v>0</v>
      </c>
      <c r="F183" s="68">
        <f t="shared" si="89"/>
        <v>0</v>
      </c>
      <c r="G183" s="90">
        <v>0</v>
      </c>
      <c r="H183" s="90">
        <v>0</v>
      </c>
      <c r="I183" s="90">
        <v>0</v>
      </c>
      <c r="J183" s="90">
        <v>0</v>
      </c>
      <c r="K183" s="90">
        <v>0</v>
      </c>
      <c r="L183" s="90"/>
      <c r="M183" s="90"/>
      <c r="N183" s="90"/>
      <c r="O183" s="90"/>
      <c r="P183" s="90"/>
      <c r="Q183" s="90"/>
      <c r="R183" s="90"/>
      <c r="S183" s="90"/>
      <c r="T183" s="90"/>
      <c r="U183" s="90"/>
      <c r="V183" s="90"/>
      <c r="W183" s="90"/>
      <c r="X183" s="68">
        <f t="shared" si="90"/>
        <v>0</v>
      </c>
      <c r="Y183" s="90"/>
      <c r="Z183" s="90"/>
      <c r="AA183" s="68">
        <f t="shared" si="91"/>
        <v>0</v>
      </c>
      <c r="AB183" s="90"/>
      <c r="AC183" s="90"/>
      <c r="AD183" s="85">
        <f t="shared" si="92"/>
        <v>0</v>
      </c>
      <c r="AE183" s="90"/>
      <c r="AF183" s="90"/>
      <c r="AG183" s="90"/>
    </row>
    <row r="184" spans="1:37" s="89" customFormat="1" ht="13.2" x14ac:dyDescent="0.25">
      <c r="A184" s="77">
        <v>17</v>
      </c>
      <c r="B184" s="91" t="s">
        <v>725</v>
      </c>
      <c r="C184" s="92">
        <f>15+2</f>
        <v>17</v>
      </c>
      <c r="D184" s="88">
        <v>22</v>
      </c>
      <c r="E184" s="88">
        <v>3</v>
      </c>
      <c r="F184" s="68">
        <f t="shared" si="89"/>
        <v>19</v>
      </c>
      <c r="G184" s="88">
        <v>0</v>
      </c>
      <c r="H184" s="88">
        <v>1</v>
      </c>
      <c r="I184" s="88">
        <v>15</v>
      </c>
      <c r="J184" s="88">
        <v>3</v>
      </c>
      <c r="K184" s="88">
        <v>0</v>
      </c>
      <c r="L184" s="88"/>
      <c r="M184" s="88"/>
      <c r="N184" s="88"/>
      <c r="O184" s="88"/>
      <c r="P184" s="88"/>
      <c r="Q184" s="88"/>
      <c r="R184" s="88"/>
      <c r="S184" s="88"/>
      <c r="T184" s="88"/>
      <c r="U184" s="88"/>
      <c r="V184" s="88"/>
      <c r="W184" s="88"/>
      <c r="X184" s="68">
        <f t="shared" si="90"/>
        <v>0</v>
      </c>
      <c r="Y184" s="88"/>
      <c r="Z184" s="88"/>
      <c r="AA184" s="68">
        <f t="shared" si="91"/>
        <v>0</v>
      </c>
      <c r="AB184" s="88"/>
      <c r="AC184" s="88">
        <v>0</v>
      </c>
      <c r="AD184" s="85">
        <f t="shared" si="92"/>
        <v>0</v>
      </c>
      <c r="AE184" s="88"/>
      <c r="AF184" s="88"/>
      <c r="AG184" s="88"/>
    </row>
    <row r="185" spans="1:37" s="305" customFormat="1" ht="13.2" x14ac:dyDescent="0.25">
      <c r="A185" s="77">
        <v>18</v>
      </c>
      <c r="B185" s="87" t="s">
        <v>796</v>
      </c>
      <c r="C185" s="77">
        <v>1</v>
      </c>
      <c r="D185" s="90">
        <v>0</v>
      </c>
      <c r="E185" s="90">
        <v>0</v>
      </c>
      <c r="F185" s="68">
        <f t="shared" si="89"/>
        <v>0</v>
      </c>
      <c r="G185" s="90">
        <v>0</v>
      </c>
      <c r="H185" s="90">
        <v>0</v>
      </c>
      <c r="I185" s="90">
        <v>0</v>
      </c>
      <c r="J185" s="90">
        <v>0</v>
      </c>
      <c r="K185" s="90">
        <v>0</v>
      </c>
      <c r="L185" s="90"/>
      <c r="M185" s="90"/>
      <c r="N185" s="90"/>
      <c r="O185" s="90"/>
      <c r="P185" s="90"/>
      <c r="Q185" s="90"/>
      <c r="R185" s="90"/>
      <c r="S185" s="90"/>
      <c r="T185" s="90"/>
      <c r="U185" s="90"/>
      <c r="V185" s="90"/>
      <c r="W185" s="90"/>
      <c r="X185" s="90"/>
      <c r="Y185" s="90"/>
      <c r="Z185" s="90"/>
      <c r="AA185" s="68">
        <f t="shared" si="91"/>
        <v>0</v>
      </c>
      <c r="AB185" s="90"/>
      <c r="AC185" s="90"/>
      <c r="AD185" s="85">
        <f t="shared" si="92"/>
        <v>0</v>
      </c>
      <c r="AE185" s="90"/>
      <c r="AF185" s="90"/>
      <c r="AG185" s="90"/>
    </row>
    <row r="186" spans="1:37" s="89" customFormat="1" ht="26.4" x14ac:dyDescent="0.25">
      <c r="A186" s="77">
        <v>19</v>
      </c>
      <c r="B186" s="278" t="s">
        <v>797</v>
      </c>
      <c r="C186" s="92">
        <v>0</v>
      </c>
      <c r="D186" s="88">
        <v>2</v>
      </c>
      <c r="E186" s="88">
        <v>0</v>
      </c>
      <c r="F186" s="68">
        <f t="shared" si="89"/>
        <v>2</v>
      </c>
      <c r="G186" s="88">
        <v>0</v>
      </c>
      <c r="H186" s="88">
        <v>0</v>
      </c>
      <c r="I186" s="88">
        <v>0</v>
      </c>
      <c r="J186" s="88">
        <v>0</v>
      </c>
      <c r="K186" s="88">
        <v>2</v>
      </c>
      <c r="L186" s="88"/>
      <c r="M186" s="88"/>
      <c r="N186" s="88"/>
      <c r="O186" s="88"/>
      <c r="P186" s="88"/>
      <c r="Q186" s="88"/>
      <c r="R186" s="88"/>
      <c r="S186" s="88"/>
      <c r="T186" s="88"/>
      <c r="U186" s="88"/>
      <c r="V186" s="88"/>
      <c r="W186" s="88"/>
      <c r="X186" s="88"/>
      <c r="Y186" s="88"/>
      <c r="Z186" s="88"/>
      <c r="AA186" s="68">
        <f t="shared" si="91"/>
        <v>0</v>
      </c>
      <c r="AB186" s="88"/>
      <c r="AC186" s="88"/>
      <c r="AD186" s="85">
        <f t="shared" si="92"/>
        <v>0</v>
      </c>
      <c r="AE186" s="88"/>
      <c r="AF186" s="88"/>
      <c r="AG186" s="88"/>
    </row>
    <row r="187" spans="1:37" s="239" customFormat="1" ht="26.4" x14ac:dyDescent="0.25">
      <c r="A187" s="210" t="s">
        <v>799</v>
      </c>
      <c r="B187" s="307" t="s">
        <v>800</v>
      </c>
      <c r="C187" s="308"/>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c r="AB187" s="301"/>
      <c r="AC187" s="301"/>
      <c r="AD187" s="301"/>
      <c r="AE187" s="301"/>
      <c r="AF187" s="301"/>
      <c r="AG187" s="301"/>
    </row>
    <row r="188" spans="1:37" s="309" customFormat="1" ht="13.2" x14ac:dyDescent="0.25">
      <c r="A188" s="296">
        <v>1</v>
      </c>
      <c r="B188" s="306" t="s">
        <v>801</v>
      </c>
      <c r="C188" s="142">
        <f t="shared" ref="C188:N188" si="93">C189+C190+C191+C192+C194+C193+C198+C197+C196+C195+C207+C204+C211+C209+C206+C208</f>
        <v>238</v>
      </c>
      <c r="D188" s="142">
        <f t="shared" si="93"/>
        <v>196</v>
      </c>
      <c r="E188" s="142">
        <f t="shared" si="93"/>
        <v>43</v>
      </c>
      <c r="F188" s="142">
        <f t="shared" si="93"/>
        <v>153</v>
      </c>
      <c r="G188" s="142">
        <f t="shared" si="93"/>
        <v>0</v>
      </c>
      <c r="H188" s="142">
        <f t="shared" si="93"/>
        <v>0</v>
      </c>
      <c r="I188" s="142">
        <f t="shared" si="93"/>
        <v>56</v>
      </c>
      <c r="J188" s="142">
        <f t="shared" si="93"/>
        <v>80</v>
      </c>
      <c r="K188" s="142">
        <f t="shared" si="93"/>
        <v>17</v>
      </c>
      <c r="L188" s="142">
        <f t="shared" si="93"/>
        <v>0</v>
      </c>
      <c r="M188" s="142">
        <f t="shared" si="93"/>
        <v>1</v>
      </c>
      <c r="N188" s="142">
        <f t="shared" si="93"/>
        <v>1</v>
      </c>
      <c r="O188" s="142"/>
      <c r="P188" s="142">
        <f>P189+P190+P191+P192+P194+P193+P198+P197+P196+P195+P207+P204+P211+P209+P206+P208</f>
        <v>97</v>
      </c>
      <c r="Q188" s="142">
        <f>Q189+Q190+Q191+Q192+Q194+Q193+Q198+Q197+Q196+Q195+Q207+Q204+Q211+Q209+Q206+Q208</f>
        <v>41</v>
      </c>
      <c r="R188" s="142"/>
      <c r="S188" s="142">
        <f t="shared" ref="S188:AG188" si="94">S189+S190+S191+S192+S194+S193+S198+S197+S196+S195+S207+S204+S211+S209+S206+S208</f>
        <v>96</v>
      </c>
      <c r="T188" s="142">
        <f t="shared" si="94"/>
        <v>18</v>
      </c>
      <c r="U188" s="142">
        <f t="shared" si="94"/>
        <v>0</v>
      </c>
      <c r="V188" s="142">
        <f t="shared" si="94"/>
        <v>2</v>
      </c>
      <c r="W188" s="142">
        <f t="shared" si="94"/>
        <v>-3</v>
      </c>
      <c r="X188" s="142">
        <f t="shared" si="94"/>
        <v>2</v>
      </c>
      <c r="Y188" s="142">
        <f t="shared" si="94"/>
        <v>2</v>
      </c>
      <c r="Z188" s="142">
        <f t="shared" si="94"/>
        <v>0</v>
      </c>
      <c r="AA188" s="142">
        <f t="shared" si="94"/>
        <v>17</v>
      </c>
      <c r="AB188" s="142">
        <f t="shared" si="94"/>
        <v>0</v>
      </c>
      <c r="AC188" s="142">
        <f t="shared" si="94"/>
        <v>17</v>
      </c>
      <c r="AD188" s="142">
        <f t="shared" si="94"/>
        <v>12</v>
      </c>
      <c r="AE188" s="142">
        <f t="shared" si="94"/>
        <v>0</v>
      </c>
      <c r="AF188" s="142">
        <f t="shared" si="94"/>
        <v>12</v>
      </c>
      <c r="AG188" s="142">
        <f t="shared" si="94"/>
        <v>0</v>
      </c>
    </row>
    <row r="189" spans="1:37" s="10" customFormat="1" ht="13.8" x14ac:dyDescent="0.3">
      <c r="A189" s="6">
        <v>1</v>
      </c>
      <c r="B189" s="167" t="s">
        <v>367</v>
      </c>
      <c r="C189" s="162">
        <v>39</v>
      </c>
      <c r="D189" s="162">
        <v>29</v>
      </c>
      <c r="E189" s="162">
        <v>17</v>
      </c>
      <c r="F189" s="229">
        <f>D189-E189</f>
        <v>12</v>
      </c>
      <c r="G189" s="168"/>
      <c r="H189" s="168"/>
      <c r="I189" s="168">
        <v>12</v>
      </c>
      <c r="J189" s="168">
        <f>F189-G189-H189-I189-K189</f>
        <v>0</v>
      </c>
      <c r="K189" s="168"/>
      <c r="L189" s="230"/>
      <c r="M189" s="168">
        <v>1</v>
      </c>
      <c r="N189" s="229">
        <f>M189-G189</f>
        <v>1</v>
      </c>
      <c r="O189" s="231"/>
      <c r="P189" s="168">
        <f>39-E189</f>
        <v>22</v>
      </c>
      <c r="Q189" s="232">
        <f t="shared" ref="Q189:Q211" si="95">P189-I189</f>
        <v>10</v>
      </c>
      <c r="R189" s="233"/>
      <c r="S189" s="168">
        <f>C189-E189-P189-V189</f>
        <v>0</v>
      </c>
      <c r="T189" s="232"/>
      <c r="U189" s="230"/>
      <c r="V189" s="168"/>
      <c r="W189" s="232"/>
      <c r="X189" s="234"/>
      <c r="Y189" s="234"/>
      <c r="Z189" s="234"/>
      <c r="AA189" s="234"/>
      <c r="AB189" s="234"/>
      <c r="AC189" s="234"/>
      <c r="AD189" s="203"/>
      <c r="AE189" s="203"/>
      <c r="AF189" s="203"/>
      <c r="AG189" s="166"/>
      <c r="AI189" s="125">
        <v>19</v>
      </c>
      <c r="AJ189" s="10" t="e">
        <f>#REF!</f>
        <v>#REF!</v>
      </c>
    </row>
    <row r="190" spans="1:37" s="10" customFormat="1" ht="13.8" x14ac:dyDescent="0.3">
      <c r="A190" s="6">
        <v>2</v>
      </c>
      <c r="B190" s="167" t="s">
        <v>752</v>
      </c>
      <c r="C190" s="162">
        <v>4</v>
      </c>
      <c r="D190" s="162">
        <v>2</v>
      </c>
      <c r="E190" s="162"/>
      <c r="F190" s="229">
        <f t="shared" ref="F190:F211" si="96">D190-E190</f>
        <v>2</v>
      </c>
      <c r="G190" s="168"/>
      <c r="H190" s="168"/>
      <c r="I190" s="168">
        <v>2</v>
      </c>
      <c r="J190" s="168">
        <f t="shared" ref="J190:J211" si="97">F190-G190-H190-I190-K190</f>
        <v>0</v>
      </c>
      <c r="K190" s="168"/>
      <c r="L190" s="230"/>
      <c r="M190" s="168"/>
      <c r="N190" s="229"/>
      <c r="O190" s="231"/>
      <c r="P190" s="168">
        <f>4-E190</f>
        <v>4</v>
      </c>
      <c r="Q190" s="232">
        <f t="shared" si="95"/>
        <v>2</v>
      </c>
      <c r="R190" s="233"/>
      <c r="S190" s="168">
        <f t="shared" ref="S190:S211" si="98">C190-E190-P190-V190</f>
        <v>0</v>
      </c>
      <c r="T190" s="232"/>
      <c r="U190" s="230"/>
      <c r="V190" s="168"/>
      <c r="W190" s="232"/>
      <c r="X190" s="234"/>
      <c r="Y190" s="234"/>
      <c r="Z190" s="234"/>
      <c r="AA190" s="234"/>
      <c r="AB190" s="234"/>
      <c r="AC190" s="234"/>
      <c r="AD190" s="203"/>
      <c r="AE190" s="203"/>
      <c r="AF190" s="203"/>
      <c r="AG190" s="166"/>
      <c r="AI190" s="125">
        <v>4</v>
      </c>
    </row>
    <row r="191" spans="1:37" s="10" customFormat="1" ht="13.8" x14ac:dyDescent="0.3">
      <c r="A191" s="6">
        <v>3</v>
      </c>
      <c r="B191" s="167" t="s">
        <v>140</v>
      </c>
      <c r="C191" s="162">
        <v>15</v>
      </c>
      <c r="D191" s="162">
        <v>13</v>
      </c>
      <c r="E191" s="162">
        <v>2</v>
      </c>
      <c r="F191" s="229">
        <f t="shared" si="96"/>
        <v>11</v>
      </c>
      <c r="G191" s="229"/>
      <c r="H191" s="229"/>
      <c r="I191" s="229">
        <v>1</v>
      </c>
      <c r="J191" s="168">
        <f t="shared" si="97"/>
        <v>8</v>
      </c>
      <c r="K191" s="229">
        <v>2</v>
      </c>
      <c r="L191" s="235"/>
      <c r="M191" s="229"/>
      <c r="N191" s="229"/>
      <c r="O191" s="231"/>
      <c r="P191" s="229">
        <v>3</v>
      </c>
      <c r="Q191" s="232">
        <f t="shared" si="95"/>
        <v>2</v>
      </c>
      <c r="R191" s="233"/>
      <c r="S191" s="168">
        <f t="shared" si="98"/>
        <v>10</v>
      </c>
      <c r="T191" s="232">
        <f t="shared" ref="T191:T211" si="99">S191-J191</f>
        <v>2</v>
      </c>
      <c r="U191" s="230"/>
      <c r="V191" s="168"/>
      <c r="W191" s="232"/>
      <c r="X191" s="234">
        <v>1</v>
      </c>
      <c r="Y191" s="234">
        <v>1</v>
      </c>
      <c r="Z191" s="234"/>
      <c r="AA191" s="234">
        <v>3</v>
      </c>
      <c r="AB191" s="234"/>
      <c r="AC191" s="234">
        <v>3</v>
      </c>
      <c r="AD191" s="203">
        <v>2</v>
      </c>
      <c r="AE191" s="203"/>
      <c r="AF191" s="203">
        <v>2</v>
      </c>
      <c r="AG191" s="166"/>
      <c r="AI191" s="236">
        <v>5</v>
      </c>
    </row>
    <row r="192" spans="1:37" s="10" customFormat="1" ht="13.8" x14ac:dyDescent="0.3">
      <c r="A192" s="6">
        <v>4</v>
      </c>
      <c r="B192" s="167" t="s">
        <v>151</v>
      </c>
      <c r="C192" s="162">
        <v>116</v>
      </c>
      <c r="D192" s="162">
        <v>91</v>
      </c>
      <c r="E192" s="162">
        <v>14</v>
      </c>
      <c r="F192" s="229">
        <f t="shared" si="96"/>
        <v>77</v>
      </c>
      <c r="G192" s="229"/>
      <c r="H192" s="229"/>
      <c r="I192" s="229">
        <v>14</v>
      </c>
      <c r="J192" s="168">
        <f t="shared" si="97"/>
        <v>61</v>
      </c>
      <c r="K192" s="229">
        <v>2</v>
      </c>
      <c r="L192" s="235"/>
      <c r="M192" s="229"/>
      <c r="N192" s="229"/>
      <c r="O192" s="231"/>
      <c r="P192" s="229">
        <v>30</v>
      </c>
      <c r="Q192" s="232">
        <f t="shared" si="95"/>
        <v>16</v>
      </c>
      <c r="R192" s="233"/>
      <c r="S192" s="168">
        <f t="shared" si="98"/>
        <v>72</v>
      </c>
      <c r="T192" s="232">
        <f t="shared" si="99"/>
        <v>11</v>
      </c>
      <c r="U192" s="230"/>
      <c r="V192" s="168"/>
      <c r="W192" s="232"/>
      <c r="X192" s="234"/>
      <c r="Y192" s="234"/>
      <c r="Z192" s="234"/>
      <c r="AA192" s="234">
        <v>7</v>
      </c>
      <c r="AB192" s="234"/>
      <c r="AC192" s="234">
        <v>7</v>
      </c>
      <c r="AD192" s="203">
        <v>7</v>
      </c>
      <c r="AE192" s="203"/>
      <c r="AF192" s="203">
        <v>7</v>
      </c>
      <c r="AG192" s="166"/>
      <c r="AI192" s="236">
        <v>30</v>
      </c>
      <c r="AK192" s="10">
        <v>4</v>
      </c>
    </row>
    <row r="193" spans="1:35" s="10" customFormat="1" ht="13.8" x14ac:dyDescent="0.3">
      <c r="A193" s="6">
        <v>5</v>
      </c>
      <c r="B193" s="167" t="s">
        <v>790</v>
      </c>
      <c r="C193" s="162">
        <v>10</v>
      </c>
      <c r="D193" s="162">
        <v>9</v>
      </c>
      <c r="E193" s="162">
        <v>1</v>
      </c>
      <c r="F193" s="229">
        <f>D193-E193</f>
        <v>8</v>
      </c>
      <c r="G193" s="162"/>
      <c r="H193" s="162"/>
      <c r="I193" s="162">
        <v>2</v>
      </c>
      <c r="J193" s="168">
        <f>F193-G193-H193-I193-K193</f>
        <v>4</v>
      </c>
      <c r="K193" s="162">
        <v>2</v>
      </c>
      <c r="L193" s="237"/>
      <c r="M193" s="169"/>
      <c r="N193" s="229"/>
      <c r="O193" s="231"/>
      <c r="P193" s="169">
        <v>4</v>
      </c>
      <c r="Q193" s="232">
        <f>P193-I193</f>
        <v>2</v>
      </c>
      <c r="R193" s="233"/>
      <c r="S193" s="168">
        <f>C193-E193-P193-V193</f>
        <v>5</v>
      </c>
      <c r="T193" s="232">
        <f>S193-J193</f>
        <v>1</v>
      </c>
      <c r="U193" s="230"/>
      <c r="V193" s="169"/>
      <c r="W193" s="232"/>
      <c r="X193" s="203"/>
      <c r="Y193" s="203"/>
      <c r="Z193" s="203"/>
      <c r="AA193" s="203">
        <v>1</v>
      </c>
      <c r="AB193" s="203"/>
      <c r="AC193" s="203">
        <v>1</v>
      </c>
      <c r="AD193" s="203"/>
      <c r="AE193" s="203"/>
      <c r="AF193" s="203"/>
      <c r="AG193" s="166"/>
      <c r="AI193" s="88">
        <v>5</v>
      </c>
    </row>
    <row r="194" spans="1:35" s="10" customFormat="1" ht="13.8" x14ac:dyDescent="0.3">
      <c r="A194" s="6">
        <v>6</v>
      </c>
      <c r="B194" s="167" t="s">
        <v>749</v>
      </c>
      <c r="C194" s="162">
        <v>12</v>
      </c>
      <c r="D194" s="162">
        <v>11</v>
      </c>
      <c r="E194" s="162">
        <v>2</v>
      </c>
      <c r="F194" s="229">
        <f t="shared" si="96"/>
        <v>9</v>
      </c>
      <c r="G194" s="162"/>
      <c r="H194" s="162"/>
      <c r="I194" s="162">
        <v>2</v>
      </c>
      <c r="J194" s="168">
        <f t="shared" si="97"/>
        <v>4</v>
      </c>
      <c r="K194" s="162">
        <v>3</v>
      </c>
      <c r="L194" s="237"/>
      <c r="M194" s="169"/>
      <c r="N194" s="229"/>
      <c r="O194" s="231"/>
      <c r="P194" s="169">
        <v>4</v>
      </c>
      <c r="Q194" s="232">
        <f t="shared" si="95"/>
        <v>2</v>
      </c>
      <c r="R194" s="233"/>
      <c r="S194" s="168">
        <f t="shared" si="98"/>
        <v>6</v>
      </c>
      <c r="T194" s="232">
        <f t="shared" si="99"/>
        <v>2</v>
      </c>
      <c r="U194" s="230"/>
      <c r="V194" s="169"/>
      <c r="W194" s="232"/>
      <c r="X194" s="203"/>
      <c r="Y194" s="203"/>
      <c r="Z194" s="203"/>
      <c r="AA194" s="203">
        <v>2</v>
      </c>
      <c r="AB194" s="203"/>
      <c r="AC194" s="203">
        <v>2</v>
      </c>
      <c r="AD194" s="203">
        <v>2</v>
      </c>
      <c r="AE194" s="203"/>
      <c r="AF194" s="203">
        <v>2</v>
      </c>
      <c r="AG194" s="166"/>
      <c r="AI194" s="88">
        <v>5</v>
      </c>
    </row>
    <row r="195" spans="1:35" s="10" customFormat="1" ht="13.8" x14ac:dyDescent="0.3">
      <c r="A195" s="6">
        <v>7</v>
      </c>
      <c r="B195" s="167" t="s">
        <v>754</v>
      </c>
      <c r="C195" s="162">
        <v>1</v>
      </c>
      <c r="D195" s="162">
        <v>1</v>
      </c>
      <c r="E195" s="162"/>
      <c r="F195" s="229">
        <f>D195-E195</f>
        <v>1</v>
      </c>
      <c r="G195" s="162"/>
      <c r="H195" s="162"/>
      <c r="I195" s="162">
        <v>1</v>
      </c>
      <c r="J195" s="168">
        <f>F195-G195-H195-I195-K195</f>
        <v>0</v>
      </c>
      <c r="K195" s="162"/>
      <c r="L195" s="237"/>
      <c r="M195" s="166"/>
      <c r="N195" s="229"/>
      <c r="O195" s="231"/>
      <c r="P195" s="166">
        <v>1</v>
      </c>
      <c r="Q195" s="232">
        <f>P195-I195</f>
        <v>0</v>
      </c>
      <c r="R195" s="233"/>
      <c r="S195" s="168">
        <f>C195-E195-P195-V195</f>
        <v>0</v>
      </c>
      <c r="T195" s="232"/>
      <c r="U195" s="230"/>
      <c r="V195" s="169"/>
      <c r="W195" s="232">
        <f>V195-K195</f>
        <v>0</v>
      </c>
      <c r="X195" s="203"/>
      <c r="Y195" s="203"/>
      <c r="Z195" s="203"/>
      <c r="AA195" s="203"/>
      <c r="AB195" s="203"/>
      <c r="AC195" s="203"/>
      <c r="AD195" s="203"/>
      <c r="AE195" s="203"/>
      <c r="AF195" s="203"/>
      <c r="AG195" s="166"/>
      <c r="AI195" s="73">
        <v>1</v>
      </c>
    </row>
    <row r="196" spans="1:35" s="10" customFormat="1" ht="13.8" x14ac:dyDescent="0.3">
      <c r="A196" s="6">
        <v>8</v>
      </c>
      <c r="B196" s="167" t="s">
        <v>727</v>
      </c>
      <c r="C196" s="162">
        <v>4</v>
      </c>
      <c r="D196" s="162">
        <v>4</v>
      </c>
      <c r="E196" s="162">
        <v>3</v>
      </c>
      <c r="F196" s="229">
        <f>D196-E196</f>
        <v>1</v>
      </c>
      <c r="G196" s="162"/>
      <c r="H196" s="162"/>
      <c r="I196" s="162">
        <v>1</v>
      </c>
      <c r="J196" s="168">
        <f>F196-G196-H196-I196-K196</f>
        <v>0</v>
      </c>
      <c r="K196" s="162"/>
      <c r="L196" s="237"/>
      <c r="M196" s="166"/>
      <c r="N196" s="229"/>
      <c r="O196" s="231"/>
      <c r="P196" s="166">
        <v>1</v>
      </c>
      <c r="Q196" s="232">
        <f>P196-I196</f>
        <v>0</v>
      </c>
      <c r="R196" s="233"/>
      <c r="S196" s="168">
        <f>C196-E196-P196-V196</f>
        <v>0</v>
      </c>
      <c r="T196" s="232"/>
      <c r="U196" s="230"/>
      <c r="V196" s="169"/>
      <c r="W196" s="232">
        <f>V196-K196</f>
        <v>0</v>
      </c>
      <c r="X196" s="203">
        <v>1</v>
      </c>
      <c r="Y196" s="203">
        <v>1</v>
      </c>
      <c r="Z196" s="203"/>
      <c r="AA196" s="203"/>
      <c r="AB196" s="203"/>
      <c r="AC196" s="203"/>
      <c r="AD196" s="203"/>
      <c r="AE196" s="203"/>
      <c r="AF196" s="203"/>
      <c r="AG196" s="166"/>
      <c r="AI196" s="73">
        <v>1</v>
      </c>
    </row>
    <row r="197" spans="1:35" s="10" customFormat="1" ht="13.8" x14ac:dyDescent="0.3">
      <c r="A197" s="6">
        <v>9</v>
      </c>
      <c r="B197" s="167" t="s">
        <v>802</v>
      </c>
      <c r="C197" s="162">
        <v>5</v>
      </c>
      <c r="D197" s="162">
        <v>2</v>
      </c>
      <c r="E197" s="162"/>
      <c r="F197" s="229">
        <f>D197-E197</f>
        <v>2</v>
      </c>
      <c r="G197" s="162"/>
      <c r="H197" s="162"/>
      <c r="I197" s="162">
        <v>1</v>
      </c>
      <c r="J197" s="168">
        <f>F197-G197-H197-I197-K197</f>
        <v>1</v>
      </c>
      <c r="K197" s="162"/>
      <c r="L197" s="237"/>
      <c r="M197" s="166"/>
      <c r="N197" s="229"/>
      <c r="O197" s="231"/>
      <c r="P197" s="166">
        <v>4</v>
      </c>
      <c r="Q197" s="232">
        <f>P197-I197</f>
        <v>3</v>
      </c>
      <c r="R197" s="233"/>
      <c r="S197" s="168">
        <f>C197-E197-P197-V197</f>
        <v>1</v>
      </c>
      <c r="T197" s="232">
        <f>S197-J197</f>
        <v>0</v>
      </c>
      <c r="U197" s="230"/>
      <c r="V197" s="169"/>
      <c r="W197" s="232">
        <f>V197-K197</f>
        <v>0</v>
      </c>
      <c r="X197" s="203"/>
      <c r="Y197" s="203"/>
      <c r="Z197" s="203"/>
      <c r="AA197" s="203">
        <v>1</v>
      </c>
      <c r="AB197" s="203"/>
      <c r="AC197" s="203">
        <v>1</v>
      </c>
      <c r="AD197" s="203"/>
      <c r="AE197" s="203"/>
      <c r="AF197" s="203"/>
      <c r="AG197" s="166"/>
      <c r="AI197" s="73">
        <v>4</v>
      </c>
    </row>
    <row r="198" spans="1:35" s="10" customFormat="1" ht="13.8" x14ac:dyDescent="0.3">
      <c r="A198" s="6">
        <v>10</v>
      </c>
      <c r="B198" s="167" t="s">
        <v>803</v>
      </c>
      <c r="C198" s="162">
        <v>2</v>
      </c>
      <c r="D198" s="162">
        <v>5</v>
      </c>
      <c r="E198" s="162"/>
      <c r="F198" s="229">
        <f t="shared" si="96"/>
        <v>5</v>
      </c>
      <c r="G198" s="162"/>
      <c r="H198" s="162"/>
      <c r="I198" s="162"/>
      <c r="J198" s="168">
        <f t="shared" si="97"/>
        <v>0</v>
      </c>
      <c r="K198" s="162">
        <v>5</v>
      </c>
      <c r="L198" s="237"/>
      <c r="M198" s="166"/>
      <c r="N198" s="229"/>
      <c r="O198" s="231"/>
      <c r="P198" s="166"/>
      <c r="Q198" s="232">
        <f t="shared" si="95"/>
        <v>0</v>
      </c>
      <c r="R198" s="233"/>
      <c r="S198" s="168">
        <f t="shared" si="98"/>
        <v>0</v>
      </c>
      <c r="T198" s="232"/>
      <c r="U198" s="230"/>
      <c r="V198" s="169">
        <v>2</v>
      </c>
      <c r="W198" s="232">
        <f>V198-K198</f>
        <v>-3</v>
      </c>
      <c r="X198" s="203"/>
      <c r="Y198" s="203"/>
      <c r="Z198" s="203"/>
      <c r="AA198" s="203"/>
      <c r="AB198" s="203"/>
      <c r="AC198" s="203"/>
      <c r="AD198" s="203"/>
      <c r="AE198" s="203"/>
      <c r="AF198" s="203"/>
      <c r="AG198" s="166"/>
      <c r="AI198" s="73"/>
    </row>
    <row r="199" spans="1:35" s="10" customFormat="1" ht="13.8" x14ac:dyDescent="0.3">
      <c r="A199" s="6">
        <v>11</v>
      </c>
      <c r="B199" s="167" t="s">
        <v>804</v>
      </c>
      <c r="C199" s="162"/>
      <c r="D199" s="162"/>
      <c r="E199" s="162"/>
      <c r="F199" s="229"/>
      <c r="G199" s="162"/>
      <c r="H199" s="162"/>
      <c r="I199" s="162"/>
      <c r="J199" s="168"/>
      <c r="K199" s="162"/>
      <c r="L199" s="237"/>
      <c r="M199" s="166"/>
      <c r="N199" s="229"/>
      <c r="O199" s="231"/>
      <c r="P199" s="166"/>
      <c r="Q199" s="232"/>
      <c r="R199" s="233"/>
      <c r="S199" s="168"/>
      <c r="T199" s="232"/>
      <c r="U199" s="230"/>
      <c r="V199" s="169"/>
      <c r="W199" s="232"/>
      <c r="X199" s="203"/>
      <c r="Y199" s="203"/>
      <c r="Z199" s="203"/>
      <c r="AA199" s="203"/>
      <c r="AB199" s="203"/>
      <c r="AC199" s="203"/>
      <c r="AD199" s="203"/>
      <c r="AE199" s="203"/>
      <c r="AF199" s="203"/>
      <c r="AG199" s="166"/>
      <c r="AI199" s="73"/>
    </row>
    <row r="200" spans="1:35" s="10" customFormat="1" ht="13.8" x14ac:dyDescent="0.3">
      <c r="A200" s="6">
        <v>12</v>
      </c>
      <c r="B200" s="167" t="s">
        <v>805</v>
      </c>
      <c r="C200" s="162"/>
      <c r="D200" s="162"/>
      <c r="E200" s="162"/>
      <c r="F200" s="229"/>
      <c r="G200" s="162"/>
      <c r="H200" s="162"/>
      <c r="I200" s="162"/>
      <c r="J200" s="168"/>
      <c r="K200" s="162"/>
      <c r="L200" s="237"/>
      <c r="M200" s="166"/>
      <c r="N200" s="229"/>
      <c r="O200" s="231"/>
      <c r="P200" s="166"/>
      <c r="Q200" s="232"/>
      <c r="R200" s="233"/>
      <c r="S200" s="168"/>
      <c r="T200" s="232"/>
      <c r="U200" s="230"/>
      <c r="V200" s="169"/>
      <c r="W200" s="232"/>
      <c r="X200" s="203"/>
      <c r="Y200" s="203"/>
      <c r="Z200" s="203"/>
      <c r="AA200" s="203"/>
      <c r="AB200" s="203"/>
      <c r="AC200" s="203"/>
      <c r="AD200" s="203"/>
      <c r="AE200" s="203"/>
      <c r="AF200" s="203"/>
      <c r="AG200" s="166"/>
      <c r="AI200" s="73"/>
    </row>
    <row r="201" spans="1:35" s="10" customFormat="1" ht="13.8" x14ac:dyDescent="0.3">
      <c r="A201" s="6">
        <v>13</v>
      </c>
      <c r="B201" s="167" t="s">
        <v>806</v>
      </c>
      <c r="C201" s="162"/>
      <c r="D201" s="162"/>
      <c r="E201" s="162"/>
      <c r="F201" s="229"/>
      <c r="G201" s="162"/>
      <c r="H201" s="162"/>
      <c r="I201" s="162"/>
      <c r="J201" s="168"/>
      <c r="K201" s="162"/>
      <c r="L201" s="237"/>
      <c r="M201" s="166"/>
      <c r="N201" s="229"/>
      <c r="O201" s="231"/>
      <c r="P201" s="166"/>
      <c r="Q201" s="232"/>
      <c r="R201" s="233"/>
      <c r="S201" s="168"/>
      <c r="T201" s="232"/>
      <c r="U201" s="230"/>
      <c r="V201" s="169"/>
      <c r="W201" s="232"/>
      <c r="X201" s="203"/>
      <c r="Y201" s="203"/>
      <c r="Z201" s="203"/>
      <c r="AA201" s="203"/>
      <c r="AB201" s="203"/>
      <c r="AC201" s="203"/>
      <c r="AD201" s="203"/>
      <c r="AE201" s="203"/>
      <c r="AF201" s="203"/>
      <c r="AG201" s="166"/>
      <c r="AI201" s="73"/>
    </row>
    <row r="202" spans="1:35" s="10" customFormat="1" ht="13.8" x14ac:dyDescent="0.3">
      <c r="A202" s="6">
        <v>14</v>
      </c>
      <c r="B202" s="167" t="s">
        <v>807</v>
      </c>
      <c r="C202" s="162"/>
      <c r="D202" s="162"/>
      <c r="E202" s="162"/>
      <c r="F202" s="229"/>
      <c r="G202" s="162"/>
      <c r="H202" s="162"/>
      <c r="I202" s="162"/>
      <c r="J202" s="168"/>
      <c r="K202" s="162"/>
      <c r="L202" s="237"/>
      <c r="M202" s="166"/>
      <c r="N202" s="229"/>
      <c r="O202" s="231"/>
      <c r="P202" s="166"/>
      <c r="Q202" s="232"/>
      <c r="R202" s="233"/>
      <c r="S202" s="168"/>
      <c r="T202" s="232"/>
      <c r="U202" s="230"/>
      <c r="V202" s="169"/>
      <c r="W202" s="232"/>
      <c r="X202" s="203"/>
      <c r="Y202" s="203"/>
      <c r="Z202" s="203"/>
      <c r="AA202" s="203"/>
      <c r="AB202" s="203"/>
      <c r="AC202" s="203"/>
      <c r="AD202" s="203"/>
      <c r="AE202" s="203"/>
      <c r="AF202" s="203"/>
      <c r="AG202" s="166"/>
      <c r="AI202" s="73"/>
    </row>
    <row r="203" spans="1:35" s="10" customFormat="1" ht="27" x14ac:dyDescent="0.3">
      <c r="A203" s="6">
        <v>15</v>
      </c>
      <c r="B203" s="167" t="s">
        <v>808</v>
      </c>
      <c r="C203" s="162"/>
      <c r="D203" s="162"/>
      <c r="E203" s="162"/>
      <c r="F203" s="229"/>
      <c r="G203" s="162"/>
      <c r="H203" s="162"/>
      <c r="I203" s="162"/>
      <c r="J203" s="168"/>
      <c r="K203" s="162"/>
      <c r="L203" s="237"/>
      <c r="M203" s="166"/>
      <c r="N203" s="229"/>
      <c r="O203" s="231"/>
      <c r="P203" s="166"/>
      <c r="Q203" s="232"/>
      <c r="R203" s="233"/>
      <c r="S203" s="168"/>
      <c r="T203" s="232"/>
      <c r="U203" s="230"/>
      <c r="V203" s="169"/>
      <c r="W203" s="232"/>
      <c r="X203" s="203"/>
      <c r="Y203" s="203"/>
      <c r="Z203" s="203"/>
      <c r="AA203" s="203"/>
      <c r="AB203" s="203"/>
      <c r="AC203" s="203"/>
      <c r="AD203" s="203"/>
      <c r="AE203" s="203"/>
      <c r="AF203" s="203"/>
      <c r="AG203" s="166"/>
      <c r="AI203" s="73"/>
    </row>
    <row r="204" spans="1:35" s="10" customFormat="1" ht="13.8" x14ac:dyDescent="0.3">
      <c r="A204" s="6">
        <v>16</v>
      </c>
      <c r="B204" s="167" t="s">
        <v>726</v>
      </c>
      <c r="C204" s="162">
        <v>11</v>
      </c>
      <c r="D204" s="162">
        <v>11</v>
      </c>
      <c r="E204" s="162">
        <v>3</v>
      </c>
      <c r="F204" s="229">
        <f>D204-E204</f>
        <v>8</v>
      </c>
      <c r="G204" s="162"/>
      <c r="H204" s="162"/>
      <c r="I204" s="162">
        <v>8</v>
      </c>
      <c r="J204" s="168">
        <f>F204-G204-H204-I204-K204</f>
        <v>0</v>
      </c>
      <c r="K204" s="162"/>
      <c r="L204" s="237"/>
      <c r="M204" s="166"/>
      <c r="N204" s="229"/>
      <c r="O204" s="231"/>
      <c r="P204" s="166">
        <v>8</v>
      </c>
      <c r="Q204" s="232">
        <f>P204-I204</f>
        <v>0</v>
      </c>
      <c r="R204" s="233"/>
      <c r="S204" s="168">
        <f>C204-E204-P204-V204</f>
        <v>0</v>
      </c>
      <c r="T204" s="232"/>
      <c r="U204" s="230"/>
      <c r="V204" s="169"/>
      <c r="W204" s="232">
        <f t="shared" ref="W204" si="100">V204-K204</f>
        <v>0</v>
      </c>
      <c r="X204" s="203"/>
      <c r="Y204" s="203"/>
      <c r="Z204" s="203"/>
      <c r="AA204" s="203"/>
      <c r="AB204" s="203"/>
      <c r="AC204" s="203"/>
      <c r="AD204" s="203"/>
      <c r="AE204" s="203"/>
      <c r="AF204" s="203"/>
      <c r="AG204" s="166"/>
      <c r="AI204" s="73">
        <v>6</v>
      </c>
    </row>
    <row r="205" spans="1:35" s="10" customFormat="1" ht="13.8" x14ac:dyDescent="0.3">
      <c r="A205" s="6">
        <v>17</v>
      </c>
      <c r="B205" s="167" t="s">
        <v>809</v>
      </c>
      <c r="C205" s="162"/>
      <c r="D205" s="162"/>
      <c r="E205" s="162"/>
      <c r="F205" s="229"/>
      <c r="G205" s="162"/>
      <c r="H205" s="162"/>
      <c r="I205" s="162"/>
      <c r="J205" s="168"/>
      <c r="K205" s="162"/>
      <c r="L205" s="237"/>
      <c r="M205" s="166"/>
      <c r="N205" s="229"/>
      <c r="O205" s="231"/>
      <c r="P205" s="166"/>
      <c r="Q205" s="232"/>
      <c r="R205" s="233"/>
      <c r="S205" s="168"/>
      <c r="T205" s="232"/>
      <c r="U205" s="230"/>
      <c r="V205" s="169"/>
      <c r="W205" s="232"/>
      <c r="X205" s="203"/>
      <c r="Y205" s="203"/>
      <c r="Z205" s="203"/>
      <c r="AA205" s="203"/>
      <c r="AB205" s="203"/>
      <c r="AC205" s="203"/>
      <c r="AD205" s="203"/>
      <c r="AE205" s="203"/>
      <c r="AF205" s="203"/>
      <c r="AG205" s="166"/>
      <c r="AI205" s="73"/>
    </row>
    <row r="206" spans="1:35" s="10" customFormat="1" ht="13.8" x14ac:dyDescent="0.3">
      <c r="A206" s="6">
        <v>18</v>
      </c>
      <c r="B206" s="167" t="s">
        <v>810</v>
      </c>
      <c r="C206" s="162">
        <v>1</v>
      </c>
      <c r="D206" s="162">
        <v>1</v>
      </c>
      <c r="E206" s="162"/>
      <c r="F206" s="229">
        <f>D206-E206</f>
        <v>1</v>
      </c>
      <c r="G206" s="162"/>
      <c r="H206" s="162"/>
      <c r="I206" s="162">
        <v>1</v>
      </c>
      <c r="J206" s="168">
        <f>F206-G206-H206-I206-K206</f>
        <v>0</v>
      </c>
      <c r="K206" s="162"/>
      <c r="L206" s="237"/>
      <c r="M206" s="169"/>
      <c r="N206" s="229"/>
      <c r="O206" s="231"/>
      <c r="P206" s="169">
        <v>1</v>
      </c>
      <c r="Q206" s="232">
        <f>P206-I206</f>
        <v>0</v>
      </c>
      <c r="R206" s="233"/>
      <c r="S206" s="168">
        <f>C206-E206-P206-V206</f>
        <v>0</v>
      </c>
      <c r="T206" s="232"/>
      <c r="U206" s="230"/>
      <c r="V206" s="169"/>
      <c r="W206" s="232"/>
      <c r="X206" s="203"/>
      <c r="Y206" s="203"/>
      <c r="Z206" s="203"/>
      <c r="AA206" s="203"/>
      <c r="AB206" s="203"/>
      <c r="AC206" s="203"/>
      <c r="AD206" s="203"/>
      <c r="AE206" s="203"/>
      <c r="AF206" s="203"/>
      <c r="AG206" s="166"/>
      <c r="AI206" s="88">
        <v>1</v>
      </c>
    </row>
    <row r="207" spans="1:35" s="10" customFormat="1" ht="13.8" x14ac:dyDescent="0.3">
      <c r="A207" s="6">
        <v>19</v>
      </c>
      <c r="B207" s="167" t="s">
        <v>763</v>
      </c>
      <c r="C207" s="162">
        <v>2</v>
      </c>
      <c r="D207" s="162">
        <v>1</v>
      </c>
      <c r="E207" s="162"/>
      <c r="F207" s="229">
        <f t="shared" si="96"/>
        <v>1</v>
      </c>
      <c r="G207" s="162"/>
      <c r="H207" s="162"/>
      <c r="I207" s="162"/>
      <c r="J207" s="168">
        <f t="shared" si="97"/>
        <v>0</v>
      </c>
      <c r="K207" s="162">
        <v>1</v>
      </c>
      <c r="L207" s="237"/>
      <c r="M207" s="166"/>
      <c r="N207" s="229"/>
      <c r="O207" s="231"/>
      <c r="P207" s="166">
        <v>2</v>
      </c>
      <c r="Q207" s="232">
        <f t="shared" si="95"/>
        <v>2</v>
      </c>
      <c r="R207" s="233"/>
      <c r="S207" s="168">
        <f t="shared" si="98"/>
        <v>0</v>
      </c>
      <c r="T207" s="232"/>
      <c r="U207" s="230"/>
      <c r="V207" s="169"/>
      <c r="W207" s="232"/>
      <c r="X207" s="203"/>
      <c r="Y207" s="203"/>
      <c r="Z207" s="203"/>
      <c r="AA207" s="203">
        <v>1</v>
      </c>
      <c r="AB207" s="203"/>
      <c r="AC207" s="203">
        <v>1</v>
      </c>
      <c r="AD207" s="203"/>
      <c r="AE207" s="203"/>
      <c r="AF207" s="203"/>
      <c r="AG207" s="166"/>
      <c r="AI207" s="73">
        <v>2</v>
      </c>
    </row>
    <row r="208" spans="1:35" s="10" customFormat="1" ht="13.8" x14ac:dyDescent="0.3">
      <c r="A208" s="6">
        <v>20</v>
      </c>
      <c r="B208" s="167" t="s">
        <v>725</v>
      </c>
      <c r="C208" s="162">
        <v>12</v>
      </c>
      <c r="D208" s="162">
        <v>12</v>
      </c>
      <c r="E208" s="162">
        <v>1</v>
      </c>
      <c r="F208" s="229">
        <f>D208-E208</f>
        <v>11</v>
      </c>
      <c r="G208" s="162"/>
      <c r="H208" s="162"/>
      <c r="I208" s="162">
        <v>9</v>
      </c>
      <c r="J208" s="168">
        <f>F208-G208-H208-I208-K208</f>
        <v>2</v>
      </c>
      <c r="K208" s="162"/>
      <c r="L208" s="237"/>
      <c r="M208" s="169"/>
      <c r="N208" s="229"/>
      <c r="O208" s="231"/>
      <c r="P208" s="169">
        <v>11</v>
      </c>
      <c r="Q208" s="232">
        <f>P208-I208</f>
        <v>2</v>
      </c>
      <c r="R208" s="233"/>
      <c r="S208" s="168">
        <f>C208-E208-P208-V208</f>
        <v>0</v>
      </c>
      <c r="T208" s="232"/>
      <c r="U208" s="230"/>
      <c r="V208" s="169"/>
      <c r="W208" s="232"/>
      <c r="X208" s="203"/>
      <c r="Y208" s="203"/>
      <c r="Z208" s="203"/>
      <c r="AA208" s="203">
        <v>2</v>
      </c>
      <c r="AB208" s="203"/>
      <c r="AC208" s="203">
        <v>2</v>
      </c>
      <c r="AD208" s="203"/>
      <c r="AE208" s="203"/>
      <c r="AF208" s="203"/>
      <c r="AG208" s="166"/>
      <c r="AI208" s="88">
        <v>11</v>
      </c>
    </row>
    <row r="209" spans="1:35" s="10" customFormat="1" ht="13.8" x14ac:dyDescent="0.3">
      <c r="A209" s="6">
        <v>21</v>
      </c>
      <c r="B209" s="167" t="s">
        <v>751</v>
      </c>
      <c r="C209" s="162">
        <v>1</v>
      </c>
      <c r="D209" s="162">
        <v>1</v>
      </c>
      <c r="E209" s="162"/>
      <c r="F209" s="229">
        <f>D209-E209</f>
        <v>1</v>
      </c>
      <c r="G209" s="162"/>
      <c r="H209" s="162"/>
      <c r="I209" s="162">
        <v>1</v>
      </c>
      <c r="J209" s="168">
        <f>F209-G209-H209-I209-K209</f>
        <v>0</v>
      </c>
      <c r="K209" s="162"/>
      <c r="L209" s="237"/>
      <c r="M209" s="169"/>
      <c r="N209" s="229"/>
      <c r="O209" s="231"/>
      <c r="P209" s="169">
        <v>1</v>
      </c>
      <c r="Q209" s="232">
        <f>P209-I209</f>
        <v>0</v>
      </c>
      <c r="R209" s="233"/>
      <c r="S209" s="168">
        <f>C209-E209-P209-V209</f>
        <v>0</v>
      </c>
      <c r="T209" s="232"/>
      <c r="U209" s="230"/>
      <c r="V209" s="169"/>
      <c r="W209" s="232"/>
      <c r="X209" s="203"/>
      <c r="Y209" s="203"/>
      <c r="Z209" s="203"/>
      <c r="AA209" s="203"/>
      <c r="AB209" s="203"/>
      <c r="AC209" s="203"/>
      <c r="AD209" s="203"/>
      <c r="AE209" s="203"/>
      <c r="AF209" s="203"/>
      <c r="AG209" s="166"/>
      <c r="AI209" s="88">
        <v>1</v>
      </c>
    </row>
    <row r="210" spans="1:35" s="10" customFormat="1" ht="13.8" x14ac:dyDescent="0.3">
      <c r="A210" s="6">
        <v>22</v>
      </c>
      <c r="B210" s="61" t="s">
        <v>733</v>
      </c>
      <c r="C210" s="162"/>
      <c r="D210" s="162"/>
      <c r="E210" s="162"/>
      <c r="F210" s="229"/>
      <c r="G210" s="162"/>
      <c r="H210" s="162"/>
      <c r="I210" s="162"/>
      <c r="J210" s="168"/>
      <c r="K210" s="162"/>
      <c r="L210" s="237"/>
      <c r="M210" s="169"/>
      <c r="N210" s="229"/>
      <c r="O210" s="231"/>
      <c r="P210" s="169"/>
      <c r="Q210" s="232"/>
      <c r="R210" s="233"/>
      <c r="S210" s="168"/>
      <c r="T210" s="232"/>
      <c r="U210" s="230"/>
      <c r="V210" s="169"/>
      <c r="W210" s="232"/>
      <c r="X210" s="203"/>
      <c r="Y210" s="203"/>
      <c r="Z210" s="203"/>
      <c r="AA210" s="203"/>
      <c r="AB210" s="203"/>
      <c r="AC210" s="203"/>
      <c r="AD210" s="203"/>
      <c r="AE210" s="203"/>
      <c r="AF210" s="203"/>
      <c r="AG210" s="166"/>
      <c r="AI210" s="89"/>
    </row>
    <row r="211" spans="1:35" s="10" customFormat="1" ht="13.8" x14ac:dyDescent="0.3">
      <c r="A211" s="6">
        <v>23</v>
      </c>
      <c r="B211" s="167" t="s">
        <v>811</v>
      </c>
      <c r="C211" s="162">
        <v>3</v>
      </c>
      <c r="D211" s="162">
        <v>3</v>
      </c>
      <c r="E211" s="162"/>
      <c r="F211" s="229">
        <f t="shared" si="96"/>
        <v>3</v>
      </c>
      <c r="G211" s="162"/>
      <c r="H211" s="162"/>
      <c r="I211" s="162">
        <v>1</v>
      </c>
      <c r="J211" s="168">
        <f t="shared" si="97"/>
        <v>0</v>
      </c>
      <c r="K211" s="162">
        <v>2</v>
      </c>
      <c r="L211" s="237"/>
      <c r="M211" s="166"/>
      <c r="N211" s="229"/>
      <c r="O211" s="231"/>
      <c r="P211" s="166">
        <v>1</v>
      </c>
      <c r="Q211" s="232">
        <f t="shared" si="95"/>
        <v>0</v>
      </c>
      <c r="R211" s="233"/>
      <c r="S211" s="168">
        <f t="shared" si="98"/>
        <v>2</v>
      </c>
      <c r="T211" s="232">
        <f t="shared" si="99"/>
        <v>2</v>
      </c>
      <c r="U211" s="230"/>
      <c r="V211" s="169"/>
      <c r="W211" s="232"/>
      <c r="X211" s="203"/>
      <c r="Y211" s="203"/>
      <c r="Z211" s="203"/>
      <c r="AA211" s="203"/>
      <c r="AB211" s="203"/>
      <c r="AC211" s="203"/>
      <c r="AD211" s="203">
        <v>1</v>
      </c>
      <c r="AE211" s="203"/>
      <c r="AF211" s="203">
        <v>1</v>
      </c>
      <c r="AG211" s="166"/>
      <c r="AI211" s="73"/>
    </row>
    <row r="212" spans="1:35" s="10" customFormat="1" ht="13.8" x14ac:dyDescent="0.3">
      <c r="A212" s="6">
        <v>24</v>
      </c>
      <c r="B212" s="61" t="s">
        <v>812</v>
      </c>
      <c r="C212" s="162"/>
      <c r="D212" s="162"/>
      <c r="E212" s="162"/>
      <c r="F212" s="229"/>
      <c r="G212" s="162"/>
      <c r="H212" s="162"/>
      <c r="I212" s="162"/>
      <c r="J212" s="168"/>
      <c r="K212" s="162"/>
      <c r="L212" s="237"/>
      <c r="M212" s="169"/>
      <c r="N212" s="229"/>
      <c r="O212" s="231"/>
      <c r="P212" s="169"/>
      <c r="Q212" s="232"/>
      <c r="R212" s="233"/>
      <c r="S212" s="168"/>
      <c r="T212" s="232"/>
      <c r="U212" s="230"/>
      <c r="V212" s="169"/>
      <c r="W212" s="232"/>
      <c r="X212" s="203"/>
      <c r="Y212" s="203"/>
      <c r="Z212" s="203"/>
      <c r="AA212" s="203"/>
      <c r="AB212" s="203"/>
      <c r="AC212" s="203"/>
      <c r="AD212" s="203"/>
      <c r="AE212" s="203"/>
      <c r="AF212" s="203"/>
      <c r="AG212" s="166"/>
      <c r="AI212" s="89"/>
    </row>
    <row r="213" spans="1:35" s="10" customFormat="1" ht="13.8" x14ac:dyDescent="0.3">
      <c r="A213" s="6">
        <v>25</v>
      </c>
      <c r="B213" s="61" t="s">
        <v>813</v>
      </c>
      <c r="C213" s="162"/>
      <c r="D213" s="162"/>
      <c r="E213" s="162"/>
      <c r="F213" s="229"/>
      <c r="G213" s="162"/>
      <c r="H213" s="162"/>
      <c r="I213" s="162"/>
      <c r="J213" s="168"/>
      <c r="K213" s="162"/>
      <c r="L213" s="237"/>
      <c r="M213" s="169"/>
      <c r="N213" s="229"/>
      <c r="O213" s="231"/>
      <c r="P213" s="169"/>
      <c r="Q213" s="232"/>
      <c r="R213" s="233"/>
      <c r="S213" s="168"/>
      <c r="T213" s="232"/>
      <c r="U213" s="230"/>
      <c r="V213" s="169"/>
      <c r="W213" s="232"/>
      <c r="X213" s="203"/>
      <c r="Y213" s="203"/>
      <c r="Z213" s="203"/>
      <c r="AA213" s="203"/>
      <c r="AB213" s="203"/>
      <c r="AC213" s="203"/>
      <c r="AD213" s="203"/>
      <c r="AE213" s="203"/>
      <c r="AF213" s="203"/>
      <c r="AG213" s="166"/>
      <c r="AI213" s="89"/>
    </row>
    <row r="214" spans="1:35" s="10" customFormat="1" ht="13.8" x14ac:dyDescent="0.3">
      <c r="A214" s="6">
        <v>26</v>
      </c>
      <c r="B214" s="61" t="s">
        <v>814</v>
      </c>
      <c r="C214" s="162"/>
      <c r="D214" s="162"/>
      <c r="E214" s="162"/>
      <c r="F214" s="229"/>
      <c r="G214" s="162"/>
      <c r="H214" s="162"/>
      <c r="I214" s="162"/>
      <c r="J214" s="168"/>
      <c r="K214" s="162"/>
      <c r="L214" s="237"/>
      <c r="M214" s="169"/>
      <c r="N214" s="229"/>
      <c r="O214" s="231"/>
      <c r="P214" s="169"/>
      <c r="Q214" s="232"/>
      <c r="R214" s="233"/>
      <c r="S214" s="168"/>
      <c r="T214" s="232"/>
      <c r="U214" s="230"/>
      <c r="V214" s="169"/>
      <c r="W214" s="232"/>
      <c r="X214" s="203"/>
      <c r="Y214" s="203"/>
      <c r="Z214" s="203"/>
      <c r="AA214" s="203"/>
      <c r="AB214" s="203"/>
      <c r="AC214" s="203"/>
      <c r="AD214" s="203"/>
      <c r="AE214" s="203"/>
      <c r="AF214" s="203"/>
      <c r="AG214" s="166"/>
      <c r="AI214" s="89"/>
    </row>
    <row r="215" spans="1:35" s="10" customFormat="1" ht="13.8" x14ac:dyDescent="0.3">
      <c r="A215" s="6">
        <v>27</v>
      </c>
      <c r="B215" s="61" t="s">
        <v>815</v>
      </c>
      <c r="C215" s="162"/>
      <c r="D215" s="162"/>
      <c r="E215" s="162"/>
      <c r="F215" s="229"/>
      <c r="G215" s="162"/>
      <c r="H215" s="162"/>
      <c r="I215" s="162"/>
      <c r="J215" s="168"/>
      <c r="K215" s="162"/>
      <c r="L215" s="237"/>
      <c r="M215" s="169"/>
      <c r="N215" s="229"/>
      <c r="O215" s="231"/>
      <c r="P215" s="169"/>
      <c r="Q215" s="232"/>
      <c r="R215" s="233"/>
      <c r="S215" s="168"/>
      <c r="T215" s="232"/>
      <c r="U215" s="230"/>
      <c r="V215" s="169"/>
      <c r="W215" s="232"/>
      <c r="X215" s="203"/>
      <c r="Y215" s="203"/>
      <c r="Z215" s="203"/>
      <c r="AA215" s="203"/>
      <c r="AB215" s="203"/>
      <c r="AC215" s="203"/>
      <c r="AD215" s="203"/>
      <c r="AE215" s="203"/>
      <c r="AF215" s="203"/>
      <c r="AG215" s="166"/>
      <c r="AI215" s="89"/>
    </row>
    <row r="216" spans="1:35" s="10" customFormat="1" ht="13.8" x14ac:dyDescent="0.3">
      <c r="A216" s="6">
        <v>28</v>
      </c>
      <c r="B216" s="61" t="s">
        <v>816</v>
      </c>
      <c r="C216" s="162"/>
      <c r="D216" s="162"/>
      <c r="E216" s="162"/>
      <c r="F216" s="229"/>
      <c r="G216" s="162"/>
      <c r="H216" s="162"/>
      <c r="I216" s="162"/>
      <c r="J216" s="168"/>
      <c r="K216" s="162"/>
      <c r="L216" s="237"/>
      <c r="M216" s="169"/>
      <c r="N216" s="229"/>
      <c r="O216" s="231"/>
      <c r="P216" s="169"/>
      <c r="Q216" s="232"/>
      <c r="R216" s="233"/>
      <c r="S216" s="168"/>
      <c r="T216" s="232"/>
      <c r="U216" s="230"/>
      <c r="V216" s="169"/>
      <c r="W216" s="232"/>
      <c r="X216" s="203"/>
      <c r="Y216" s="203"/>
      <c r="Z216" s="203"/>
      <c r="AA216" s="203"/>
      <c r="AB216" s="203"/>
      <c r="AC216" s="203"/>
      <c r="AD216" s="203"/>
      <c r="AE216" s="203"/>
      <c r="AF216" s="203"/>
      <c r="AG216" s="166"/>
      <c r="AI216" s="89"/>
    </row>
    <row r="217" spans="1:35" s="10" customFormat="1" ht="13.8" x14ac:dyDescent="0.3">
      <c r="A217" s="6">
        <v>29</v>
      </c>
      <c r="B217" s="61" t="s">
        <v>817</v>
      </c>
      <c r="C217" s="162"/>
      <c r="D217" s="162"/>
      <c r="E217" s="162"/>
      <c r="F217" s="229"/>
      <c r="G217" s="162"/>
      <c r="H217" s="162"/>
      <c r="I217" s="162"/>
      <c r="J217" s="168"/>
      <c r="K217" s="162"/>
      <c r="L217" s="237"/>
      <c r="M217" s="169"/>
      <c r="N217" s="229"/>
      <c r="O217" s="231"/>
      <c r="P217" s="169"/>
      <c r="Q217" s="232"/>
      <c r="R217" s="233"/>
      <c r="S217" s="168"/>
      <c r="T217" s="232"/>
      <c r="U217" s="230"/>
      <c r="V217" s="169"/>
      <c r="W217" s="232"/>
      <c r="X217" s="203"/>
      <c r="Y217" s="203"/>
      <c r="Z217" s="203"/>
      <c r="AA217" s="203"/>
      <c r="AB217" s="203"/>
      <c r="AC217" s="203"/>
      <c r="AD217" s="203"/>
      <c r="AE217" s="203"/>
      <c r="AF217" s="203"/>
      <c r="AG217" s="166"/>
      <c r="AI217" s="89"/>
    </row>
    <row r="218" spans="1:35" s="309" customFormat="1" ht="13.2" x14ac:dyDescent="0.25">
      <c r="A218" s="296">
        <v>2</v>
      </c>
      <c r="B218" s="290" t="s">
        <v>825</v>
      </c>
      <c r="C218" s="296">
        <v>249</v>
      </c>
      <c r="D218" s="180">
        <f>E218+F218</f>
        <v>209</v>
      </c>
      <c r="E218" s="180">
        <v>54</v>
      </c>
      <c r="F218" s="180">
        <f>G218+H218+I218+J218+K218</f>
        <v>155</v>
      </c>
      <c r="G218" s="180"/>
      <c r="H218" s="180">
        <f>SUM(H219:H243)</f>
        <v>1</v>
      </c>
      <c r="I218" s="180">
        <f>SUM(I219:I243)</f>
        <v>63</v>
      </c>
      <c r="J218" s="180">
        <f>SUM(J219:J243)</f>
        <v>90</v>
      </c>
      <c r="K218" s="180">
        <f>SUM(K219:K243)</f>
        <v>1</v>
      </c>
      <c r="L218" s="310">
        <v>0.1</v>
      </c>
      <c r="M218" s="180">
        <f>F218*L218</f>
        <v>15.5</v>
      </c>
      <c r="N218" s="180">
        <f>M218-H218</f>
        <v>14.5</v>
      </c>
      <c r="O218" s="310">
        <v>0.5</v>
      </c>
      <c r="P218" s="180">
        <f>F218*O218</f>
        <v>77.5</v>
      </c>
      <c r="Q218" s="180">
        <f>P218-I218</f>
        <v>14.5</v>
      </c>
      <c r="R218" s="310">
        <v>0.4</v>
      </c>
      <c r="S218" s="180">
        <f>F218*R218</f>
        <v>62</v>
      </c>
      <c r="T218" s="180">
        <f>S218-J218</f>
        <v>-28</v>
      </c>
      <c r="U218" s="180"/>
      <c r="V218" s="180"/>
      <c r="W218" s="180"/>
      <c r="X218" s="180">
        <f t="shared" ref="X218:AC218" si="101">SUM(X219:X243)</f>
        <v>6</v>
      </c>
      <c r="Y218" s="180">
        <f t="shared" si="101"/>
        <v>5</v>
      </c>
      <c r="Z218" s="180">
        <f t="shared" si="101"/>
        <v>1</v>
      </c>
      <c r="AA218" s="180">
        <f t="shared" si="101"/>
        <v>7</v>
      </c>
      <c r="AB218" s="180">
        <f t="shared" si="101"/>
        <v>1</v>
      </c>
      <c r="AC218" s="180">
        <f t="shared" si="101"/>
        <v>6</v>
      </c>
      <c r="AD218" s="142"/>
      <c r="AE218" s="142"/>
      <c r="AF218" s="142"/>
      <c r="AG218" s="142"/>
    </row>
    <row r="219" spans="1:35" s="10" customFormat="1" ht="13.2" x14ac:dyDescent="0.25">
      <c r="A219" s="6">
        <v>1</v>
      </c>
      <c r="B219" s="61" t="s">
        <v>367</v>
      </c>
      <c r="C219" s="6">
        <v>55</v>
      </c>
      <c r="D219" s="78">
        <f>E219+F219</f>
        <v>42</v>
      </c>
      <c r="E219" s="6">
        <v>24</v>
      </c>
      <c r="F219" s="7">
        <f>G219+H219+I219+J219+K219</f>
        <v>18</v>
      </c>
      <c r="G219" s="75"/>
      <c r="H219" s="75">
        <v>1</v>
      </c>
      <c r="I219" s="75">
        <v>17</v>
      </c>
      <c r="J219" s="75"/>
      <c r="K219" s="75"/>
      <c r="L219" s="74"/>
      <c r="M219" s="75">
        <v>1</v>
      </c>
      <c r="N219" s="75">
        <f>M219-H219</f>
        <v>0</v>
      </c>
      <c r="O219" s="74"/>
      <c r="P219" s="75">
        <v>22</v>
      </c>
      <c r="Q219" s="75">
        <f>P219-I219</f>
        <v>5</v>
      </c>
      <c r="R219" s="74"/>
      <c r="S219" s="75"/>
      <c r="T219" s="75"/>
      <c r="U219" s="75"/>
      <c r="V219" s="75"/>
      <c r="W219" s="75"/>
      <c r="X219" s="202">
        <f>Y219+Z219</f>
        <v>4</v>
      </c>
      <c r="Y219" s="202">
        <v>4</v>
      </c>
      <c r="Z219" s="202"/>
      <c r="AA219" s="202"/>
      <c r="AB219" s="202"/>
      <c r="AC219" s="202"/>
      <c r="AD219" s="204"/>
      <c r="AE219" s="204"/>
      <c r="AF219" s="204"/>
      <c r="AG219" s="166"/>
    </row>
    <row r="220" spans="1:35" s="10" customFormat="1" ht="13.2" x14ac:dyDescent="0.25">
      <c r="A220" s="6">
        <v>2</v>
      </c>
      <c r="B220" s="61" t="s">
        <v>752</v>
      </c>
      <c r="C220" s="6">
        <v>8</v>
      </c>
      <c r="D220" s="78">
        <f t="shared" ref="D220:D243" si="102">E220+F220</f>
        <v>6</v>
      </c>
      <c r="E220" s="79">
        <v>4</v>
      </c>
      <c r="F220" s="7">
        <f t="shared" ref="F220:F243" si="103">G220+H220+I220+J220+K220</f>
        <v>2</v>
      </c>
      <c r="G220" s="75"/>
      <c r="H220" s="75"/>
      <c r="I220" s="75">
        <v>2</v>
      </c>
      <c r="J220" s="75"/>
      <c r="K220" s="75"/>
      <c r="L220" s="75"/>
      <c r="M220" s="75"/>
      <c r="N220" s="75">
        <f t="shared" ref="N220:N243" si="104">M220-H220</f>
        <v>0</v>
      </c>
      <c r="O220" s="74"/>
      <c r="P220" s="75">
        <v>4</v>
      </c>
      <c r="Q220" s="75">
        <f t="shared" ref="Q220:Q243" si="105">P220-I220</f>
        <v>2</v>
      </c>
      <c r="R220" s="75"/>
      <c r="S220" s="75"/>
      <c r="T220" s="75"/>
      <c r="U220" s="75"/>
      <c r="V220" s="75"/>
      <c r="W220" s="75"/>
      <c r="X220" s="202">
        <f t="shared" ref="X220:X238" si="106">Y220+Z220</f>
        <v>1</v>
      </c>
      <c r="Y220" s="202">
        <v>1</v>
      </c>
      <c r="Z220" s="202"/>
      <c r="AA220" s="202"/>
      <c r="AB220" s="202"/>
      <c r="AC220" s="202"/>
      <c r="AD220" s="204"/>
      <c r="AE220" s="204"/>
      <c r="AF220" s="204"/>
      <c r="AG220" s="166"/>
    </row>
    <row r="221" spans="1:35" s="10" customFormat="1" ht="13.2" x14ac:dyDescent="0.25">
      <c r="A221" s="6">
        <v>3</v>
      </c>
      <c r="B221" s="61" t="s">
        <v>140</v>
      </c>
      <c r="C221" s="6">
        <v>14</v>
      </c>
      <c r="D221" s="78">
        <f t="shared" si="102"/>
        <v>12</v>
      </c>
      <c r="E221" s="6">
        <v>2</v>
      </c>
      <c r="F221" s="7">
        <f t="shared" si="103"/>
        <v>10</v>
      </c>
      <c r="G221" s="7"/>
      <c r="H221" s="7"/>
      <c r="I221" s="7">
        <v>2</v>
      </c>
      <c r="J221" s="7">
        <v>8</v>
      </c>
      <c r="K221" s="7"/>
      <c r="L221" s="7"/>
      <c r="M221" s="7"/>
      <c r="N221" s="75">
        <f t="shared" si="104"/>
        <v>0</v>
      </c>
      <c r="O221" s="74"/>
      <c r="P221" s="75">
        <v>4</v>
      </c>
      <c r="Q221" s="75">
        <f t="shared" si="105"/>
        <v>2</v>
      </c>
      <c r="R221" s="74"/>
      <c r="S221" s="7">
        <v>7</v>
      </c>
      <c r="T221" s="75"/>
      <c r="U221" s="75"/>
      <c r="V221" s="75"/>
      <c r="W221" s="75"/>
      <c r="X221" s="202">
        <f t="shared" si="106"/>
        <v>0</v>
      </c>
      <c r="Y221" s="202"/>
      <c r="Z221" s="202"/>
      <c r="AA221" s="202"/>
      <c r="AB221" s="202"/>
      <c r="AC221" s="202"/>
      <c r="AD221" s="204"/>
      <c r="AE221" s="204"/>
      <c r="AF221" s="204"/>
      <c r="AG221" s="166"/>
    </row>
    <row r="222" spans="1:35" s="10" customFormat="1" ht="13.2" x14ac:dyDescent="0.25">
      <c r="A222" s="6">
        <v>4</v>
      </c>
      <c r="B222" s="61" t="s">
        <v>151</v>
      </c>
      <c r="C222" s="6">
        <v>102</v>
      </c>
      <c r="D222" s="78">
        <f t="shared" si="102"/>
        <v>96</v>
      </c>
      <c r="E222" s="79">
        <v>12</v>
      </c>
      <c r="F222" s="7">
        <f t="shared" si="103"/>
        <v>84</v>
      </c>
      <c r="G222" s="7"/>
      <c r="H222" s="7"/>
      <c r="I222" s="7">
        <v>15</v>
      </c>
      <c r="J222" s="7">
        <v>69</v>
      </c>
      <c r="K222" s="7"/>
      <c r="L222" s="7"/>
      <c r="M222" s="7"/>
      <c r="N222" s="75">
        <f t="shared" si="104"/>
        <v>0</v>
      </c>
      <c r="O222" s="75"/>
      <c r="P222" s="75">
        <v>20</v>
      </c>
      <c r="Q222" s="75">
        <f t="shared" si="105"/>
        <v>5</v>
      </c>
      <c r="R222" s="75"/>
      <c r="S222" s="7">
        <v>70</v>
      </c>
      <c r="T222" s="75"/>
      <c r="U222" s="75"/>
      <c r="V222" s="75"/>
      <c r="W222" s="75"/>
      <c r="X222" s="202">
        <f t="shared" si="106"/>
        <v>0</v>
      </c>
      <c r="Y222" s="202"/>
      <c r="Z222" s="202"/>
      <c r="AA222" s="202">
        <f>AB222+AC222</f>
        <v>5</v>
      </c>
      <c r="AB222" s="202">
        <v>1</v>
      </c>
      <c r="AC222" s="202">
        <v>4</v>
      </c>
      <c r="AD222" s="204"/>
      <c r="AE222" s="204"/>
      <c r="AF222" s="204"/>
      <c r="AG222" s="166"/>
    </row>
    <row r="223" spans="1:35" s="10" customFormat="1" ht="13.2" x14ac:dyDescent="0.25">
      <c r="A223" s="6">
        <v>5</v>
      </c>
      <c r="B223" s="61" t="s">
        <v>790</v>
      </c>
      <c r="C223" s="162">
        <v>14</v>
      </c>
      <c r="D223" s="78">
        <f>E223+F223</f>
        <v>14</v>
      </c>
      <c r="E223" s="166">
        <v>2</v>
      </c>
      <c r="F223" s="7">
        <f>G223+H223+I223+J223+K223</f>
        <v>12</v>
      </c>
      <c r="G223" s="166"/>
      <c r="H223" s="162"/>
      <c r="I223" s="162">
        <v>2</v>
      </c>
      <c r="J223" s="162">
        <v>10</v>
      </c>
      <c r="K223" s="162"/>
      <c r="L223" s="162"/>
      <c r="M223" s="162"/>
      <c r="N223" s="75">
        <f>M223-H223</f>
        <v>0</v>
      </c>
      <c r="O223" s="170"/>
      <c r="P223" s="170">
        <v>3</v>
      </c>
      <c r="Q223" s="75">
        <f>P223-I223</f>
        <v>1</v>
      </c>
      <c r="R223" s="162"/>
      <c r="S223" s="162">
        <v>9</v>
      </c>
      <c r="T223" s="169"/>
      <c r="U223" s="169"/>
      <c r="V223" s="169"/>
      <c r="W223" s="170"/>
      <c r="X223" s="202">
        <f>Y223+Z223</f>
        <v>0</v>
      </c>
      <c r="Y223" s="204"/>
      <c r="Z223" s="204"/>
      <c r="AA223" s="202">
        <f>AB223+AC223</f>
        <v>1</v>
      </c>
      <c r="AB223" s="204"/>
      <c r="AC223" s="204">
        <v>1</v>
      </c>
      <c r="AD223" s="204"/>
      <c r="AE223" s="204"/>
      <c r="AF223" s="204"/>
      <c r="AG223" s="166"/>
    </row>
    <row r="224" spans="1:35" s="10" customFormat="1" ht="13.2" x14ac:dyDescent="0.25">
      <c r="A224" s="6">
        <v>6</v>
      </c>
      <c r="B224" s="61" t="s">
        <v>749</v>
      </c>
      <c r="C224" s="162">
        <v>12</v>
      </c>
      <c r="D224" s="78">
        <f t="shared" si="102"/>
        <v>10</v>
      </c>
      <c r="E224" s="166"/>
      <c r="F224" s="7">
        <f t="shared" si="103"/>
        <v>10</v>
      </c>
      <c r="G224" s="166"/>
      <c r="H224" s="162"/>
      <c r="I224" s="162">
        <v>7</v>
      </c>
      <c r="J224" s="162">
        <v>3</v>
      </c>
      <c r="K224" s="162"/>
      <c r="L224" s="162"/>
      <c r="M224" s="162"/>
      <c r="N224" s="75">
        <f t="shared" si="104"/>
        <v>0</v>
      </c>
      <c r="O224" s="170"/>
      <c r="P224" s="170">
        <v>8</v>
      </c>
      <c r="Q224" s="75">
        <f t="shared" si="105"/>
        <v>1</v>
      </c>
      <c r="R224" s="162"/>
      <c r="S224" s="162">
        <v>3</v>
      </c>
      <c r="T224" s="169"/>
      <c r="U224" s="169"/>
      <c r="V224" s="169"/>
      <c r="W224" s="170"/>
      <c r="X224" s="202">
        <f t="shared" si="106"/>
        <v>0</v>
      </c>
      <c r="Y224" s="204"/>
      <c r="Z224" s="204"/>
      <c r="AA224" s="202">
        <f t="shared" ref="AA224" si="107">AB224+AC224</f>
        <v>1</v>
      </c>
      <c r="AB224" s="204"/>
      <c r="AC224" s="204">
        <v>1</v>
      </c>
      <c r="AD224" s="204"/>
      <c r="AE224" s="204"/>
      <c r="AF224" s="204"/>
      <c r="AG224" s="166"/>
    </row>
    <row r="225" spans="1:33" s="10" customFormat="1" ht="13.2" x14ac:dyDescent="0.25">
      <c r="A225" s="6">
        <v>7</v>
      </c>
      <c r="B225" s="61" t="s">
        <v>754</v>
      </c>
      <c r="C225" s="162">
        <v>1</v>
      </c>
      <c r="D225" s="78">
        <f>E225+F225</f>
        <v>0</v>
      </c>
      <c r="E225" s="166"/>
      <c r="F225" s="7">
        <f>G225+H225+I225+J225+K225</f>
        <v>0</v>
      </c>
      <c r="G225" s="166"/>
      <c r="H225" s="162"/>
      <c r="I225" s="162"/>
      <c r="J225" s="162"/>
      <c r="K225" s="162"/>
      <c r="L225" s="162"/>
      <c r="M225" s="162"/>
      <c r="N225" s="75">
        <f>M225-H225</f>
        <v>0</v>
      </c>
      <c r="O225" s="170"/>
      <c r="P225" s="170"/>
      <c r="Q225" s="75">
        <f>P225-I225</f>
        <v>0</v>
      </c>
      <c r="R225" s="162"/>
      <c r="S225" s="162">
        <v>1</v>
      </c>
      <c r="T225" s="169"/>
      <c r="U225" s="169"/>
      <c r="V225" s="169"/>
      <c r="W225" s="169"/>
      <c r="X225" s="203"/>
      <c r="Y225" s="203"/>
      <c r="Z225" s="203"/>
      <c r="AA225" s="203"/>
      <c r="AB225" s="203"/>
      <c r="AC225" s="203"/>
      <c r="AD225" s="203"/>
      <c r="AE225" s="203"/>
      <c r="AF225" s="203"/>
      <c r="AG225" s="166"/>
    </row>
    <row r="226" spans="1:33" s="10" customFormat="1" ht="13.2" x14ac:dyDescent="0.25">
      <c r="A226" s="6">
        <v>8</v>
      </c>
      <c r="B226" s="61" t="s">
        <v>727</v>
      </c>
      <c r="C226" s="162">
        <v>4</v>
      </c>
      <c r="D226" s="78">
        <f>E226+F226</f>
        <v>2</v>
      </c>
      <c r="E226" s="166">
        <v>2</v>
      </c>
      <c r="F226" s="7">
        <f>G226+H226+I226+J226+K226</f>
        <v>0</v>
      </c>
      <c r="G226" s="166"/>
      <c r="H226" s="162"/>
      <c r="I226" s="162"/>
      <c r="J226" s="162"/>
      <c r="K226" s="162"/>
      <c r="L226" s="162"/>
      <c r="M226" s="162"/>
      <c r="N226" s="75">
        <f>M226-H226</f>
        <v>0</v>
      </c>
      <c r="O226" s="170"/>
      <c r="P226" s="170">
        <v>2</v>
      </c>
      <c r="Q226" s="75">
        <f>P226-I226</f>
        <v>2</v>
      </c>
      <c r="R226" s="162"/>
      <c r="S226" s="162"/>
      <c r="T226" s="169"/>
      <c r="U226" s="169"/>
      <c r="V226" s="169"/>
      <c r="W226" s="169"/>
      <c r="X226" s="203"/>
      <c r="Y226" s="203"/>
      <c r="Z226" s="203"/>
      <c r="AA226" s="203"/>
      <c r="AB226" s="203"/>
      <c r="AC226" s="203"/>
      <c r="AD226" s="203"/>
      <c r="AE226" s="203"/>
      <c r="AF226" s="203"/>
      <c r="AG226" s="166"/>
    </row>
    <row r="227" spans="1:33" s="10" customFormat="1" ht="13.2" x14ac:dyDescent="0.25">
      <c r="A227" s="6">
        <v>9</v>
      </c>
      <c r="B227" s="61" t="s">
        <v>802</v>
      </c>
      <c r="C227" s="162">
        <v>5</v>
      </c>
      <c r="D227" s="78">
        <f>E227+F227</f>
        <v>3</v>
      </c>
      <c r="E227" s="166">
        <v>2</v>
      </c>
      <c r="F227" s="7">
        <f>G227+H227+I227+J227+K227</f>
        <v>1</v>
      </c>
      <c r="G227" s="166"/>
      <c r="H227" s="162"/>
      <c r="I227" s="162">
        <v>1</v>
      </c>
      <c r="J227" s="162"/>
      <c r="K227" s="162"/>
      <c r="L227" s="162"/>
      <c r="M227" s="162"/>
      <c r="N227" s="75">
        <f>M227-H227</f>
        <v>0</v>
      </c>
      <c r="O227" s="170"/>
      <c r="P227" s="170">
        <v>2</v>
      </c>
      <c r="Q227" s="75">
        <f>P227-I227</f>
        <v>1</v>
      </c>
      <c r="R227" s="162"/>
      <c r="S227" s="162">
        <v>1</v>
      </c>
      <c r="T227" s="169"/>
      <c r="U227" s="169"/>
      <c r="V227" s="169"/>
      <c r="W227" s="170"/>
      <c r="X227" s="202">
        <f>Y227+Z227</f>
        <v>0</v>
      </c>
      <c r="Y227" s="204"/>
      <c r="Z227" s="204"/>
      <c r="AA227" s="204"/>
      <c r="AB227" s="204"/>
      <c r="AC227" s="204"/>
      <c r="AD227" s="204"/>
      <c r="AE227" s="204"/>
      <c r="AF227" s="204"/>
      <c r="AG227" s="166"/>
    </row>
    <row r="228" spans="1:33" s="10" customFormat="1" ht="13.2" x14ac:dyDescent="0.25">
      <c r="A228" s="6">
        <v>10</v>
      </c>
      <c r="B228" s="61" t="s">
        <v>818</v>
      </c>
      <c r="C228" s="162"/>
      <c r="D228" s="78"/>
      <c r="E228" s="166"/>
      <c r="F228" s="7"/>
      <c r="G228" s="166"/>
      <c r="H228" s="162"/>
      <c r="I228" s="162"/>
      <c r="J228" s="162"/>
      <c r="K228" s="162"/>
      <c r="L228" s="162"/>
      <c r="M228" s="162"/>
      <c r="N228" s="75"/>
      <c r="O228" s="170"/>
      <c r="P228" s="170"/>
      <c r="Q228" s="75"/>
      <c r="R228" s="162"/>
      <c r="S228" s="162"/>
      <c r="T228" s="169"/>
      <c r="U228" s="169"/>
      <c r="V228" s="169"/>
      <c r="W228" s="170"/>
      <c r="X228" s="202"/>
      <c r="Y228" s="204"/>
      <c r="Z228" s="204"/>
      <c r="AA228" s="202"/>
      <c r="AB228" s="204"/>
      <c r="AC228" s="204"/>
      <c r="AD228" s="204"/>
      <c r="AE228" s="204"/>
      <c r="AF228" s="204"/>
      <c r="AG228" s="166"/>
    </row>
    <row r="229" spans="1:33" s="10" customFormat="1" ht="13.2" x14ac:dyDescent="0.25">
      <c r="A229" s="6">
        <v>11</v>
      </c>
      <c r="B229" s="61" t="s">
        <v>804</v>
      </c>
      <c r="C229" s="162"/>
      <c r="D229" s="78"/>
      <c r="E229" s="166"/>
      <c r="F229" s="7"/>
      <c r="G229" s="166"/>
      <c r="H229" s="162"/>
      <c r="I229" s="162"/>
      <c r="J229" s="162"/>
      <c r="K229" s="162"/>
      <c r="L229" s="162"/>
      <c r="M229" s="162"/>
      <c r="N229" s="75"/>
      <c r="O229" s="170"/>
      <c r="P229" s="170"/>
      <c r="Q229" s="75"/>
      <c r="R229" s="162"/>
      <c r="S229" s="162"/>
      <c r="T229" s="169"/>
      <c r="U229" s="169"/>
      <c r="V229" s="169"/>
      <c r="W229" s="170"/>
      <c r="X229" s="202"/>
      <c r="Y229" s="204"/>
      <c r="Z229" s="204"/>
      <c r="AA229" s="202"/>
      <c r="AB229" s="204"/>
      <c r="AC229" s="204"/>
      <c r="AD229" s="204"/>
      <c r="AE229" s="204"/>
      <c r="AF229" s="204"/>
      <c r="AG229" s="166"/>
    </row>
    <row r="230" spans="1:33" s="10" customFormat="1" ht="13.2" x14ac:dyDescent="0.25">
      <c r="A230" s="6">
        <v>12</v>
      </c>
      <c r="B230" s="61" t="s">
        <v>805</v>
      </c>
      <c r="C230" s="162"/>
      <c r="D230" s="78"/>
      <c r="E230" s="166"/>
      <c r="F230" s="7"/>
      <c r="G230" s="166"/>
      <c r="H230" s="162"/>
      <c r="I230" s="162"/>
      <c r="J230" s="162"/>
      <c r="K230" s="162"/>
      <c r="L230" s="162"/>
      <c r="M230" s="162"/>
      <c r="N230" s="75"/>
      <c r="O230" s="170"/>
      <c r="P230" s="170"/>
      <c r="Q230" s="75"/>
      <c r="R230" s="162"/>
      <c r="S230" s="162"/>
      <c r="T230" s="169"/>
      <c r="U230" s="169"/>
      <c r="V230" s="169"/>
      <c r="W230" s="170"/>
      <c r="X230" s="202"/>
      <c r="Y230" s="204"/>
      <c r="Z230" s="204"/>
      <c r="AA230" s="202"/>
      <c r="AB230" s="204"/>
      <c r="AC230" s="204"/>
      <c r="AD230" s="204"/>
      <c r="AE230" s="204"/>
      <c r="AF230" s="204"/>
      <c r="AG230" s="166"/>
    </row>
    <row r="231" spans="1:33" s="10" customFormat="1" ht="13.2" x14ac:dyDescent="0.25">
      <c r="A231" s="6">
        <v>13</v>
      </c>
      <c r="B231" s="61" t="s">
        <v>728</v>
      </c>
      <c r="C231" s="162"/>
      <c r="D231" s="78"/>
      <c r="E231" s="166"/>
      <c r="F231" s="7"/>
      <c r="G231" s="166"/>
      <c r="H231" s="162"/>
      <c r="I231" s="162"/>
      <c r="J231" s="162"/>
      <c r="K231" s="162"/>
      <c r="L231" s="162"/>
      <c r="M231" s="162"/>
      <c r="N231" s="75"/>
      <c r="O231" s="170"/>
      <c r="P231" s="170"/>
      <c r="Q231" s="75"/>
      <c r="R231" s="162"/>
      <c r="S231" s="162"/>
      <c r="T231" s="169"/>
      <c r="U231" s="169"/>
      <c r="V231" s="169"/>
      <c r="W231" s="170"/>
      <c r="X231" s="202"/>
      <c r="Y231" s="204"/>
      <c r="Z231" s="204"/>
      <c r="AA231" s="202"/>
      <c r="AB231" s="204"/>
      <c r="AC231" s="204"/>
      <c r="AD231" s="204"/>
      <c r="AE231" s="204"/>
      <c r="AF231" s="204"/>
      <c r="AG231" s="166"/>
    </row>
    <row r="232" spans="1:33" s="10" customFormat="1" ht="13.2" x14ac:dyDescent="0.25">
      <c r="A232" s="6">
        <v>14</v>
      </c>
      <c r="B232" s="167" t="s">
        <v>807</v>
      </c>
      <c r="C232" s="162">
        <v>3</v>
      </c>
      <c r="D232" s="78">
        <f>E232+F232</f>
        <v>0</v>
      </c>
      <c r="E232" s="166"/>
      <c r="F232" s="7">
        <f>G232+H232+I232+J232+K232</f>
        <v>0</v>
      </c>
      <c r="G232" s="166"/>
      <c r="H232" s="162"/>
      <c r="I232" s="162"/>
      <c r="J232" s="162"/>
      <c r="K232" s="162"/>
      <c r="L232" s="162"/>
      <c r="M232" s="162"/>
      <c r="N232" s="75">
        <f>M232-H232</f>
        <v>0</v>
      </c>
      <c r="O232" s="170"/>
      <c r="P232" s="170"/>
      <c r="Q232" s="75">
        <f>P232-I232</f>
        <v>0</v>
      </c>
      <c r="R232" s="162"/>
      <c r="S232" s="162">
        <v>3</v>
      </c>
      <c r="T232" s="169"/>
      <c r="U232" s="169"/>
      <c r="V232" s="169"/>
      <c r="W232" s="169"/>
      <c r="X232" s="203"/>
      <c r="Y232" s="203"/>
      <c r="Z232" s="203"/>
      <c r="AA232" s="203"/>
      <c r="AB232" s="203"/>
      <c r="AC232" s="203"/>
      <c r="AD232" s="203"/>
      <c r="AE232" s="203"/>
      <c r="AF232" s="203"/>
      <c r="AG232" s="166"/>
    </row>
    <row r="233" spans="1:33" s="10" customFormat="1" ht="26.4" x14ac:dyDescent="0.25">
      <c r="A233" s="6">
        <v>15</v>
      </c>
      <c r="B233" s="167" t="s">
        <v>808</v>
      </c>
      <c r="C233" s="162"/>
      <c r="D233" s="78"/>
      <c r="E233" s="166"/>
      <c r="F233" s="7"/>
      <c r="G233" s="166"/>
      <c r="H233" s="162"/>
      <c r="I233" s="162"/>
      <c r="J233" s="162"/>
      <c r="K233" s="162"/>
      <c r="L233" s="162"/>
      <c r="M233" s="162"/>
      <c r="N233" s="75"/>
      <c r="O233" s="170"/>
      <c r="P233" s="170"/>
      <c r="Q233" s="75"/>
      <c r="R233" s="162"/>
      <c r="S233" s="162"/>
      <c r="T233" s="169"/>
      <c r="U233" s="169"/>
      <c r="V233" s="169"/>
      <c r="W233" s="169"/>
      <c r="X233" s="203"/>
      <c r="Y233" s="203"/>
      <c r="Z233" s="203"/>
      <c r="AA233" s="203"/>
      <c r="AB233" s="203"/>
      <c r="AC233" s="203"/>
      <c r="AD233" s="203"/>
      <c r="AE233" s="203"/>
      <c r="AF233" s="203"/>
      <c r="AG233" s="166"/>
    </row>
    <row r="234" spans="1:33" s="10" customFormat="1" ht="13.2" x14ac:dyDescent="0.25">
      <c r="A234" s="6">
        <v>16</v>
      </c>
      <c r="B234" s="61" t="s">
        <v>726</v>
      </c>
      <c r="C234" s="162">
        <v>14</v>
      </c>
      <c r="D234" s="78">
        <f>E234+F234</f>
        <v>9</v>
      </c>
      <c r="E234" s="166">
        <v>4</v>
      </c>
      <c r="F234" s="7">
        <f>G234+H234+I234+J234+K234</f>
        <v>5</v>
      </c>
      <c r="G234" s="166"/>
      <c r="H234" s="162"/>
      <c r="I234" s="162">
        <v>5</v>
      </c>
      <c r="J234" s="162"/>
      <c r="K234" s="162"/>
      <c r="L234" s="162"/>
      <c r="M234" s="162"/>
      <c r="N234" s="75">
        <f>M234-H234</f>
        <v>0</v>
      </c>
      <c r="O234" s="170"/>
      <c r="P234" s="170">
        <v>11</v>
      </c>
      <c r="Q234" s="75">
        <f>P234-I234</f>
        <v>6</v>
      </c>
      <c r="R234" s="162"/>
      <c r="S234" s="162"/>
      <c r="T234" s="169"/>
      <c r="U234" s="169"/>
      <c r="V234" s="169"/>
      <c r="W234" s="169"/>
      <c r="X234" s="203"/>
      <c r="Y234" s="203"/>
      <c r="Z234" s="203"/>
      <c r="AA234" s="203"/>
      <c r="AB234" s="203"/>
      <c r="AC234" s="203"/>
      <c r="AD234" s="203"/>
      <c r="AE234" s="203"/>
      <c r="AF234" s="203"/>
      <c r="AG234" s="166"/>
    </row>
    <row r="235" spans="1:33" s="10" customFormat="1" ht="13.2" x14ac:dyDescent="0.25">
      <c r="A235" s="6">
        <v>17</v>
      </c>
      <c r="B235" s="167" t="s">
        <v>809</v>
      </c>
      <c r="C235" s="162"/>
      <c r="D235" s="78"/>
      <c r="E235" s="166"/>
      <c r="F235" s="7"/>
      <c r="G235" s="166"/>
      <c r="H235" s="162"/>
      <c r="I235" s="162"/>
      <c r="J235" s="162"/>
      <c r="K235" s="162"/>
      <c r="L235" s="162"/>
      <c r="M235" s="162"/>
      <c r="N235" s="75"/>
      <c r="O235" s="170"/>
      <c r="P235" s="170"/>
      <c r="Q235" s="75"/>
      <c r="R235" s="162"/>
      <c r="S235" s="162"/>
      <c r="T235" s="169"/>
      <c r="U235" s="169"/>
      <c r="V235" s="169"/>
      <c r="W235" s="169"/>
      <c r="X235" s="203"/>
      <c r="Y235" s="203"/>
      <c r="Z235" s="203"/>
      <c r="AA235" s="203"/>
      <c r="AB235" s="203"/>
      <c r="AC235" s="203"/>
      <c r="AD235" s="203"/>
      <c r="AE235" s="203"/>
      <c r="AF235" s="203"/>
      <c r="AG235" s="166"/>
    </row>
    <row r="236" spans="1:33" s="10" customFormat="1" ht="13.2" x14ac:dyDescent="0.25">
      <c r="A236" s="6">
        <v>18</v>
      </c>
      <c r="B236" s="167" t="s">
        <v>766</v>
      </c>
      <c r="C236" s="162">
        <v>1</v>
      </c>
      <c r="D236" s="78">
        <v>1</v>
      </c>
      <c r="E236" s="166"/>
      <c r="F236" s="7">
        <v>1</v>
      </c>
      <c r="G236" s="166"/>
      <c r="H236" s="162"/>
      <c r="I236" s="162">
        <v>1</v>
      </c>
      <c r="J236" s="162"/>
      <c r="K236" s="162"/>
      <c r="L236" s="162"/>
      <c r="M236" s="162"/>
      <c r="N236" s="75">
        <v>0</v>
      </c>
      <c r="O236" s="170"/>
      <c r="P236" s="170">
        <v>1</v>
      </c>
      <c r="Q236" s="75">
        <v>0</v>
      </c>
      <c r="R236" s="162"/>
      <c r="S236" s="162"/>
      <c r="T236" s="169"/>
      <c r="U236" s="169"/>
      <c r="V236" s="169"/>
      <c r="W236" s="169"/>
      <c r="X236" s="203"/>
      <c r="Y236" s="203"/>
      <c r="Z236" s="203"/>
      <c r="AA236" s="203"/>
      <c r="AB236" s="203"/>
      <c r="AC236" s="203"/>
      <c r="AD236" s="203"/>
      <c r="AE236" s="203"/>
      <c r="AF236" s="203"/>
      <c r="AG236" s="166"/>
    </row>
    <row r="237" spans="1:33" s="10" customFormat="1" ht="13.2" x14ac:dyDescent="0.25">
      <c r="A237" s="6">
        <v>19</v>
      </c>
      <c r="B237" s="167" t="s">
        <v>763</v>
      </c>
      <c r="C237" s="162"/>
      <c r="D237" s="78"/>
      <c r="E237" s="166"/>
      <c r="F237" s="7"/>
      <c r="G237" s="166"/>
      <c r="H237" s="162"/>
      <c r="I237" s="162"/>
      <c r="J237" s="162"/>
      <c r="K237" s="162"/>
      <c r="L237" s="162"/>
      <c r="M237" s="162"/>
      <c r="N237" s="75"/>
      <c r="O237" s="170"/>
      <c r="P237" s="170"/>
      <c r="Q237" s="75"/>
      <c r="R237" s="162"/>
      <c r="S237" s="162"/>
      <c r="T237" s="169"/>
      <c r="U237" s="169"/>
      <c r="V237" s="169"/>
      <c r="W237" s="169"/>
      <c r="X237" s="203"/>
      <c r="Y237" s="203"/>
      <c r="Z237" s="203"/>
      <c r="AA237" s="203"/>
      <c r="AB237" s="203"/>
      <c r="AC237" s="203"/>
      <c r="AD237" s="203"/>
      <c r="AE237" s="203"/>
      <c r="AF237" s="203"/>
      <c r="AG237" s="166"/>
    </row>
    <row r="238" spans="1:33" s="10" customFormat="1" ht="13.2" x14ac:dyDescent="0.25">
      <c r="A238" s="6">
        <v>20</v>
      </c>
      <c r="B238" s="61" t="s">
        <v>750</v>
      </c>
      <c r="C238" s="162">
        <v>13</v>
      </c>
      <c r="D238" s="78">
        <f t="shared" si="102"/>
        <v>11</v>
      </c>
      <c r="E238" s="166">
        <v>2</v>
      </c>
      <c r="F238" s="7">
        <f t="shared" si="103"/>
        <v>9</v>
      </c>
      <c r="G238" s="166"/>
      <c r="H238" s="162"/>
      <c r="I238" s="162">
        <v>9</v>
      </c>
      <c r="J238" s="162"/>
      <c r="K238" s="162"/>
      <c r="L238" s="162"/>
      <c r="M238" s="162"/>
      <c r="N238" s="75">
        <f t="shared" si="104"/>
        <v>0</v>
      </c>
      <c r="O238" s="170"/>
      <c r="P238" s="170">
        <v>11</v>
      </c>
      <c r="Q238" s="75">
        <f t="shared" si="105"/>
        <v>2</v>
      </c>
      <c r="R238" s="162"/>
      <c r="S238" s="162"/>
      <c r="T238" s="169"/>
      <c r="U238" s="169"/>
      <c r="V238" s="169"/>
      <c r="W238" s="170"/>
      <c r="X238" s="202">
        <f t="shared" si="106"/>
        <v>1</v>
      </c>
      <c r="Y238" s="204"/>
      <c r="Z238" s="204">
        <v>1</v>
      </c>
      <c r="AA238" s="204"/>
      <c r="AB238" s="204"/>
      <c r="AC238" s="204"/>
      <c r="AD238" s="204"/>
      <c r="AE238" s="204"/>
      <c r="AF238" s="204"/>
      <c r="AG238" s="166"/>
    </row>
    <row r="239" spans="1:33" s="10" customFormat="1" ht="13.2" x14ac:dyDescent="0.25">
      <c r="A239" s="6">
        <v>21</v>
      </c>
      <c r="B239" s="167" t="s">
        <v>751</v>
      </c>
      <c r="C239" s="166"/>
      <c r="D239" s="166"/>
      <c r="E239" s="166"/>
      <c r="F239" s="166"/>
      <c r="G239" s="166"/>
      <c r="H239" s="166"/>
      <c r="I239" s="166"/>
      <c r="J239" s="166"/>
      <c r="K239" s="166"/>
      <c r="L239" s="166"/>
      <c r="M239" s="166"/>
      <c r="N239" s="166"/>
      <c r="O239" s="166"/>
      <c r="P239" s="166"/>
      <c r="Q239" s="166"/>
      <c r="R239" s="166"/>
      <c r="S239" s="166"/>
      <c r="T239" s="166"/>
      <c r="U239" s="166"/>
      <c r="V239" s="166"/>
      <c r="W239" s="166"/>
      <c r="X239" s="203"/>
      <c r="Y239" s="203"/>
      <c r="Z239" s="203"/>
      <c r="AA239" s="203"/>
      <c r="AB239" s="203"/>
      <c r="AC239" s="203"/>
      <c r="AD239" s="203"/>
      <c r="AE239" s="203"/>
      <c r="AF239" s="203"/>
      <c r="AG239" s="166"/>
    </row>
    <row r="240" spans="1:33" s="10" customFormat="1" ht="13.2" x14ac:dyDescent="0.25">
      <c r="A240" s="6">
        <v>22</v>
      </c>
      <c r="B240" s="61" t="s">
        <v>733</v>
      </c>
      <c r="C240" s="162">
        <v>3</v>
      </c>
      <c r="D240" s="78">
        <f>E240+F240</f>
        <v>2</v>
      </c>
      <c r="E240" s="166"/>
      <c r="F240" s="7">
        <f>G240+H240+I240+J240+K240</f>
        <v>2</v>
      </c>
      <c r="G240" s="166"/>
      <c r="H240" s="162"/>
      <c r="I240" s="162">
        <v>2</v>
      </c>
      <c r="J240" s="162"/>
      <c r="K240" s="162"/>
      <c r="L240" s="162"/>
      <c r="M240" s="162"/>
      <c r="N240" s="75">
        <f>M240-H240</f>
        <v>0</v>
      </c>
      <c r="O240" s="170"/>
      <c r="P240" s="170">
        <v>3</v>
      </c>
      <c r="Q240" s="75">
        <f>P240-I240</f>
        <v>1</v>
      </c>
      <c r="R240" s="162"/>
      <c r="S240" s="162"/>
      <c r="T240" s="169"/>
      <c r="U240" s="169"/>
      <c r="V240" s="169"/>
      <c r="W240" s="169"/>
      <c r="X240" s="203"/>
      <c r="Y240" s="203"/>
      <c r="Z240" s="203"/>
      <c r="AA240" s="203"/>
      <c r="AB240" s="203"/>
      <c r="AC240" s="203"/>
      <c r="AD240" s="203"/>
      <c r="AE240" s="203"/>
      <c r="AF240" s="203"/>
      <c r="AG240" s="166"/>
    </row>
    <row r="241" spans="1:33" s="10" customFormat="1" ht="13.2" x14ac:dyDescent="0.25">
      <c r="A241" s="6">
        <v>23</v>
      </c>
      <c r="B241" s="167" t="s">
        <v>811</v>
      </c>
      <c r="C241" s="162"/>
      <c r="D241" s="78"/>
      <c r="E241" s="166"/>
      <c r="F241" s="7"/>
      <c r="G241" s="166"/>
      <c r="H241" s="162"/>
      <c r="I241" s="162"/>
      <c r="J241" s="162"/>
      <c r="K241" s="162"/>
      <c r="L241" s="162"/>
      <c r="M241" s="162"/>
      <c r="N241" s="75"/>
      <c r="O241" s="170"/>
      <c r="P241" s="170"/>
      <c r="Q241" s="75"/>
      <c r="R241" s="162"/>
      <c r="S241" s="162"/>
      <c r="T241" s="169"/>
      <c r="U241" s="169"/>
      <c r="V241" s="169"/>
      <c r="W241" s="169"/>
      <c r="X241" s="203"/>
      <c r="Y241" s="203"/>
      <c r="Z241" s="203"/>
      <c r="AA241" s="203"/>
      <c r="AB241" s="203"/>
      <c r="AC241" s="203"/>
      <c r="AD241" s="203"/>
      <c r="AE241" s="203"/>
      <c r="AF241" s="203"/>
      <c r="AG241" s="166"/>
    </row>
    <row r="242" spans="1:33" s="10" customFormat="1" ht="13.2" x14ac:dyDescent="0.25">
      <c r="A242" s="6">
        <v>24</v>
      </c>
      <c r="B242" s="61" t="s">
        <v>812</v>
      </c>
      <c r="C242" s="162"/>
      <c r="D242" s="78"/>
      <c r="E242" s="162"/>
      <c r="F242" s="7"/>
      <c r="G242" s="166"/>
      <c r="H242" s="162"/>
      <c r="I242" s="162"/>
      <c r="J242" s="162"/>
      <c r="K242" s="162"/>
      <c r="L242" s="162"/>
      <c r="M242" s="162"/>
      <c r="N242" s="75"/>
      <c r="O242" s="170"/>
      <c r="P242" s="170"/>
      <c r="Q242" s="75"/>
      <c r="R242" s="162"/>
      <c r="S242" s="162"/>
      <c r="T242" s="169"/>
      <c r="U242" s="169"/>
      <c r="V242" s="169"/>
      <c r="W242" s="169"/>
      <c r="X242" s="203"/>
      <c r="Y242" s="203"/>
      <c r="Z242" s="203"/>
      <c r="AA242" s="203"/>
      <c r="AB242" s="203"/>
      <c r="AC242" s="203"/>
      <c r="AD242" s="203"/>
      <c r="AE242" s="203"/>
      <c r="AF242" s="203"/>
      <c r="AG242" s="166"/>
    </row>
    <row r="243" spans="1:33" s="10" customFormat="1" ht="13.2" x14ac:dyDescent="0.25">
      <c r="A243" s="6">
        <v>25</v>
      </c>
      <c r="B243" s="61" t="s">
        <v>813</v>
      </c>
      <c r="C243" s="162"/>
      <c r="D243" s="78">
        <f t="shared" si="102"/>
        <v>1</v>
      </c>
      <c r="E243" s="166"/>
      <c r="F243" s="7">
        <f t="shared" si="103"/>
        <v>1</v>
      </c>
      <c r="G243" s="166"/>
      <c r="H243" s="162"/>
      <c r="I243" s="162"/>
      <c r="J243" s="162"/>
      <c r="K243" s="162">
        <v>1</v>
      </c>
      <c r="L243" s="162"/>
      <c r="M243" s="162"/>
      <c r="N243" s="75">
        <f t="shared" si="104"/>
        <v>0</v>
      </c>
      <c r="O243" s="170"/>
      <c r="P243" s="170"/>
      <c r="Q243" s="75">
        <f t="shared" si="105"/>
        <v>0</v>
      </c>
      <c r="R243" s="162"/>
      <c r="S243" s="162"/>
      <c r="T243" s="169"/>
      <c r="U243" s="169"/>
      <c r="V243" s="169"/>
      <c r="W243" s="169"/>
      <c r="X243" s="203"/>
      <c r="Y243" s="203"/>
      <c r="Z243" s="203"/>
      <c r="AA243" s="203"/>
      <c r="AB243" s="203"/>
      <c r="AC243" s="203"/>
      <c r="AD243" s="203"/>
      <c r="AE243" s="203"/>
      <c r="AF243" s="203"/>
      <c r="AG243" s="166"/>
    </row>
    <row r="244" spans="1:33" s="10" customFormat="1" ht="13.2" x14ac:dyDescent="0.25">
      <c r="A244" s="6">
        <v>26</v>
      </c>
      <c r="B244" s="61" t="s">
        <v>814</v>
      </c>
      <c r="C244" s="162"/>
      <c r="D244" s="78"/>
      <c r="E244" s="166"/>
      <c r="F244" s="7"/>
      <c r="G244" s="166"/>
      <c r="H244" s="162"/>
      <c r="I244" s="162"/>
      <c r="J244" s="162"/>
      <c r="K244" s="162"/>
      <c r="L244" s="162"/>
      <c r="M244" s="162"/>
      <c r="N244" s="75"/>
      <c r="O244" s="170"/>
      <c r="P244" s="170"/>
      <c r="Q244" s="75"/>
      <c r="R244" s="162"/>
      <c r="S244" s="162"/>
      <c r="T244" s="169"/>
      <c r="U244" s="169"/>
      <c r="V244" s="169"/>
      <c r="W244" s="169"/>
      <c r="X244" s="203"/>
      <c r="Y244" s="203"/>
      <c r="Z244" s="203"/>
      <c r="AA244" s="203"/>
      <c r="AB244" s="203"/>
      <c r="AC244" s="203"/>
      <c r="AD244" s="203"/>
      <c r="AE244" s="203"/>
      <c r="AF244" s="203"/>
      <c r="AG244" s="166"/>
    </row>
    <row r="245" spans="1:33" s="10" customFormat="1" ht="13.2" x14ac:dyDescent="0.25">
      <c r="A245" s="6">
        <v>27</v>
      </c>
      <c r="B245" s="61" t="s">
        <v>815</v>
      </c>
      <c r="C245" s="162"/>
      <c r="D245" s="78"/>
      <c r="E245" s="166"/>
      <c r="F245" s="7"/>
      <c r="G245" s="166"/>
      <c r="H245" s="162"/>
      <c r="I245" s="162"/>
      <c r="J245" s="162"/>
      <c r="K245" s="162"/>
      <c r="L245" s="162"/>
      <c r="M245" s="162"/>
      <c r="N245" s="75"/>
      <c r="O245" s="170"/>
      <c r="P245" s="170"/>
      <c r="Q245" s="75"/>
      <c r="R245" s="162"/>
      <c r="S245" s="162"/>
      <c r="T245" s="169"/>
      <c r="U245" s="169"/>
      <c r="V245" s="169"/>
      <c r="W245" s="169"/>
      <c r="X245" s="203"/>
      <c r="Y245" s="203"/>
      <c r="Z245" s="203"/>
      <c r="AA245" s="203"/>
      <c r="AB245" s="203"/>
      <c r="AC245" s="203"/>
      <c r="AD245" s="203"/>
      <c r="AE245" s="203"/>
      <c r="AF245" s="203"/>
      <c r="AG245" s="166"/>
    </row>
    <row r="246" spans="1:33" s="10" customFormat="1" ht="13.2" x14ac:dyDescent="0.25">
      <c r="A246" s="6">
        <v>28</v>
      </c>
      <c r="B246" s="61" t="s">
        <v>816</v>
      </c>
      <c r="C246" s="162"/>
      <c r="D246" s="78"/>
      <c r="E246" s="166"/>
      <c r="F246" s="7"/>
      <c r="G246" s="166"/>
      <c r="H246" s="162"/>
      <c r="I246" s="162"/>
      <c r="J246" s="162"/>
      <c r="K246" s="162"/>
      <c r="L246" s="162"/>
      <c r="M246" s="162"/>
      <c r="N246" s="75"/>
      <c r="O246" s="170"/>
      <c r="P246" s="170"/>
      <c r="Q246" s="75"/>
      <c r="R246" s="162"/>
      <c r="S246" s="162"/>
      <c r="T246" s="169"/>
      <c r="U246" s="169"/>
      <c r="V246" s="169"/>
      <c r="W246" s="169"/>
      <c r="X246" s="203"/>
      <c r="Y246" s="203"/>
      <c r="Z246" s="203"/>
      <c r="AA246" s="203"/>
      <c r="AB246" s="203"/>
      <c r="AC246" s="203"/>
      <c r="AD246" s="203"/>
      <c r="AE246" s="203"/>
      <c r="AF246" s="203"/>
      <c r="AG246" s="166"/>
    </row>
    <row r="247" spans="1:33" s="10" customFormat="1" ht="13.2" x14ac:dyDescent="0.25">
      <c r="A247" s="6">
        <v>29</v>
      </c>
      <c r="B247" s="61" t="s">
        <v>817</v>
      </c>
      <c r="C247" s="162"/>
      <c r="D247" s="78">
        <f>E247+F247</f>
        <v>1</v>
      </c>
      <c r="E247" s="162"/>
      <c r="F247" s="7">
        <f>G247+H247+I247+J247+K247</f>
        <v>1</v>
      </c>
      <c r="G247" s="166"/>
      <c r="H247" s="162"/>
      <c r="I247" s="162"/>
      <c r="J247" s="162"/>
      <c r="K247" s="162">
        <v>1</v>
      </c>
      <c r="L247" s="162"/>
      <c r="M247" s="162"/>
      <c r="N247" s="75">
        <f>M247-H247</f>
        <v>0</v>
      </c>
      <c r="O247" s="170"/>
      <c r="P247" s="170"/>
      <c r="Q247" s="75">
        <f>P247-I247</f>
        <v>0</v>
      </c>
      <c r="R247" s="162"/>
      <c r="S247" s="162"/>
      <c r="T247" s="169"/>
      <c r="U247" s="169"/>
      <c r="V247" s="169"/>
      <c r="W247" s="169"/>
      <c r="X247" s="203"/>
      <c r="Y247" s="203"/>
      <c r="Z247" s="203"/>
      <c r="AA247" s="203"/>
      <c r="AB247" s="203"/>
      <c r="AC247" s="203"/>
      <c r="AD247" s="203"/>
      <c r="AE247" s="203"/>
      <c r="AF247" s="203"/>
      <c r="AG247" s="166"/>
    </row>
    <row r="248" spans="1:33" s="309" customFormat="1" ht="13.2" x14ac:dyDescent="0.25">
      <c r="A248" s="296">
        <v>3</v>
      </c>
      <c r="B248" s="290" t="s">
        <v>826</v>
      </c>
      <c r="C248" s="296">
        <f>SUM(C249:C276)</f>
        <v>142</v>
      </c>
      <c r="D248" s="296">
        <f t="shared" ref="D248:E248" si="108">SUM(D249:D276)</f>
        <v>125</v>
      </c>
      <c r="E248" s="296">
        <f t="shared" si="108"/>
        <v>25</v>
      </c>
      <c r="F248" s="180">
        <f>G248+H248+I248+J248+K248</f>
        <v>100</v>
      </c>
      <c r="G248" s="180"/>
      <c r="H248" s="180">
        <f>SUM(H249:H276)</f>
        <v>0</v>
      </c>
      <c r="I248" s="180">
        <f>SUM(I249:I276)</f>
        <v>42</v>
      </c>
      <c r="J248" s="180">
        <f>SUM(J249:J276)</f>
        <v>57</v>
      </c>
      <c r="K248" s="180">
        <f>SUM(K249:K276)</f>
        <v>1</v>
      </c>
      <c r="L248" s="310">
        <v>0.1</v>
      </c>
      <c r="M248" s="180">
        <f>F248*L248</f>
        <v>10</v>
      </c>
      <c r="N248" s="180">
        <f>M248-H248</f>
        <v>10</v>
      </c>
      <c r="O248" s="310">
        <v>0.5</v>
      </c>
      <c r="P248" s="180">
        <f>F248*O248</f>
        <v>50</v>
      </c>
      <c r="Q248" s="180">
        <f>P248-I248</f>
        <v>8</v>
      </c>
      <c r="R248" s="310">
        <v>0.4</v>
      </c>
      <c r="S248" s="180">
        <f>F248*R248</f>
        <v>40</v>
      </c>
      <c r="T248" s="180">
        <f>S248-J248</f>
        <v>-17</v>
      </c>
      <c r="U248" s="180"/>
      <c r="V248" s="180"/>
      <c r="W248" s="180"/>
      <c r="X248" s="180">
        <f>Y248+Z248</f>
        <v>7</v>
      </c>
      <c r="Y248" s="180">
        <v>6</v>
      </c>
      <c r="Z248" s="180">
        <v>1</v>
      </c>
      <c r="AA248" s="180">
        <f>AB248+AC248</f>
        <v>9</v>
      </c>
      <c r="AB248" s="180"/>
      <c r="AC248" s="180">
        <v>9</v>
      </c>
      <c r="AD248" s="142"/>
      <c r="AE248" s="142"/>
      <c r="AF248" s="142"/>
      <c r="AG248" s="142"/>
    </row>
    <row r="249" spans="1:33" s="10" customFormat="1" ht="13.2" x14ac:dyDescent="0.25">
      <c r="A249" s="6">
        <v>1</v>
      </c>
      <c r="B249" s="61" t="s">
        <v>367</v>
      </c>
      <c r="C249" s="6">
        <v>31</v>
      </c>
      <c r="D249" s="6">
        <v>20</v>
      </c>
      <c r="E249" s="6">
        <v>13</v>
      </c>
      <c r="F249" s="7">
        <f>G249+H249+I249+J249+K249</f>
        <v>7</v>
      </c>
      <c r="G249" s="75"/>
      <c r="H249" s="75"/>
      <c r="I249" s="75">
        <v>7</v>
      </c>
      <c r="J249" s="75"/>
      <c r="K249" s="75"/>
      <c r="L249" s="74"/>
      <c r="M249" s="75">
        <v>5</v>
      </c>
      <c r="N249" s="75">
        <v>5</v>
      </c>
      <c r="O249" s="74"/>
      <c r="P249" s="75">
        <v>15</v>
      </c>
      <c r="Q249" s="75">
        <f>P249-I249</f>
        <v>8</v>
      </c>
      <c r="R249" s="74"/>
      <c r="S249" s="75"/>
      <c r="T249" s="75"/>
      <c r="U249" s="75"/>
      <c r="V249" s="75"/>
      <c r="W249" s="75"/>
      <c r="X249" s="202">
        <f>Y249+Z249</f>
        <v>4</v>
      </c>
      <c r="Y249" s="202">
        <v>3</v>
      </c>
      <c r="Z249" s="202">
        <v>1</v>
      </c>
      <c r="AA249" s="202"/>
      <c r="AB249" s="202"/>
      <c r="AC249" s="202"/>
      <c r="AD249" s="204"/>
      <c r="AE249" s="204"/>
      <c r="AF249" s="204"/>
      <c r="AG249" s="166"/>
    </row>
    <row r="250" spans="1:33" s="10" customFormat="1" ht="13.2" x14ac:dyDescent="0.25">
      <c r="A250" s="6">
        <v>2</v>
      </c>
      <c r="B250" s="61" t="s">
        <v>752</v>
      </c>
      <c r="C250" s="6">
        <v>3</v>
      </c>
      <c r="D250" s="6">
        <v>3</v>
      </c>
      <c r="E250" s="6">
        <v>1</v>
      </c>
      <c r="F250" s="7">
        <f>G250+H250+I250+J250+K250</f>
        <v>2</v>
      </c>
      <c r="G250" s="75"/>
      <c r="H250" s="75"/>
      <c r="I250" s="75">
        <v>2</v>
      </c>
      <c r="J250" s="75"/>
      <c r="K250" s="75"/>
      <c r="L250" s="75"/>
      <c r="M250" s="75"/>
      <c r="N250" s="75">
        <f t="shared" ref="N250" si="109">M250-H250</f>
        <v>0</v>
      </c>
      <c r="O250" s="74"/>
      <c r="P250" s="75">
        <v>3</v>
      </c>
      <c r="Q250" s="75">
        <f t="shared" ref="Q250:Q251" si="110">P250-I250</f>
        <v>1</v>
      </c>
      <c r="R250" s="75"/>
      <c r="S250" s="75"/>
      <c r="T250" s="75"/>
      <c r="U250" s="75"/>
      <c r="V250" s="75"/>
      <c r="W250" s="75"/>
      <c r="X250" s="202">
        <f t="shared" ref="X250:X251" si="111">Y250+Z250</f>
        <v>0</v>
      </c>
      <c r="Y250" s="202"/>
      <c r="Z250" s="202"/>
      <c r="AA250" s="202"/>
      <c r="AB250" s="202"/>
      <c r="AC250" s="202"/>
      <c r="AD250" s="204"/>
      <c r="AE250" s="204"/>
      <c r="AF250" s="204"/>
      <c r="AG250" s="166"/>
    </row>
    <row r="251" spans="1:33" s="10" customFormat="1" ht="13.2" x14ac:dyDescent="0.25">
      <c r="A251" s="6">
        <v>3</v>
      </c>
      <c r="B251" s="61" t="s">
        <v>140</v>
      </c>
      <c r="C251" s="6">
        <v>9</v>
      </c>
      <c r="D251" s="6">
        <v>9</v>
      </c>
      <c r="E251" s="6">
        <v>2</v>
      </c>
      <c r="F251" s="7">
        <f>G251+H251+I251+J251+K251</f>
        <v>7</v>
      </c>
      <c r="G251" s="7"/>
      <c r="H251" s="7"/>
      <c r="I251" s="7">
        <v>3</v>
      </c>
      <c r="J251" s="7">
        <v>4</v>
      </c>
      <c r="K251" s="7"/>
      <c r="L251" s="7"/>
      <c r="M251" s="7"/>
      <c r="N251" s="75">
        <v>1</v>
      </c>
      <c r="O251" s="74"/>
      <c r="P251" s="75">
        <v>5</v>
      </c>
      <c r="Q251" s="75">
        <f t="shared" si="110"/>
        <v>2</v>
      </c>
      <c r="R251" s="74"/>
      <c r="S251" s="7"/>
      <c r="T251" s="75"/>
      <c r="U251" s="75"/>
      <c r="V251" s="75"/>
      <c r="W251" s="75"/>
      <c r="X251" s="202">
        <f t="shared" si="111"/>
        <v>1</v>
      </c>
      <c r="Y251" s="202">
        <v>1</v>
      </c>
      <c r="Z251" s="202"/>
      <c r="AA251" s="202">
        <f>AB251+AC251</f>
        <v>1</v>
      </c>
      <c r="AB251" s="202"/>
      <c r="AC251" s="202">
        <v>1</v>
      </c>
      <c r="AD251" s="204"/>
      <c r="AE251" s="204"/>
      <c r="AF251" s="204"/>
      <c r="AG251" s="166"/>
    </row>
    <row r="252" spans="1:33" s="10" customFormat="1" ht="13.2" x14ac:dyDescent="0.25">
      <c r="A252" s="6">
        <v>4</v>
      </c>
      <c r="B252" s="61" t="s">
        <v>151</v>
      </c>
      <c r="C252" s="6">
        <v>55</v>
      </c>
      <c r="D252" s="6">
        <v>49</v>
      </c>
      <c r="E252" s="6">
        <v>2</v>
      </c>
      <c r="F252" s="7">
        <f>G252+H252+I252+J252</f>
        <v>47</v>
      </c>
      <c r="G252" s="7"/>
      <c r="H252" s="7"/>
      <c r="I252" s="7">
        <v>10</v>
      </c>
      <c r="J252" s="7">
        <v>37</v>
      </c>
      <c r="K252" s="7"/>
      <c r="L252" s="7"/>
      <c r="M252" s="7"/>
      <c r="N252" s="75">
        <f>M252-H252</f>
        <v>0</v>
      </c>
      <c r="O252" s="75"/>
      <c r="P252" s="75">
        <v>12</v>
      </c>
      <c r="Q252" s="75">
        <v>6</v>
      </c>
      <c r="R252" s="75"/>
      <c r="S252" s="7"/>
      <c r="T252" s="75"/>
      <c r="U252" s="75"/>
      <c r="V252" s="75"/>
      <c r="W252" s="75"/>
      <c r="X252" s="202">
        <f>Y252+Z252</f>
        <v>0</v>
      </c>
      <c r="Y252" s="202"/>
      <c r="Z252" s="202"/>
      <c r="AA252" s="202">
        <f>AB252+AC252</f>
        <v>4</v>
      </c>
      <c r="AB252" s="202"/>
      <c r="AC252" s="202">
        <v>4</v>
      </c>
      <c r="AD252" s="204"/>
      <c r="AE252" s="204"/>
      <c r="AF252" s="204"/>
      <c r="AG252" s="166"/>
    </row>
    <row r="253" spans="1:33" s="10" customFormat="1" ht="13.2" x14ac:dyDescent="0.25">
      <c r="A253" s="6">
        <v>5</v>
      </c>
      <c r="B253" s="61" t="s">
        <v>790</v>
      </c>
      <c r="C253" s="6">
        <v>4</v>
      </c>
      <c r="D253" s="6">
        <v>4</v>
      </c>
      <c r="E253" s="6"/>
      <c r="F253" s="7">
        <f>G253+H253+I253+J253+K253</f>
        <v>4</v>
      </c>
      <c r="G253" s="166"/>
      <c r="H253" s="162"/>
      <c r="I253" s="162">
        <v>1</v>
      </c>
      <c r="J253" s="162">
        <v>3</v>
      </c>
      <c r="K253" s="162"/>
      <c r="L253" s="162"/>
      <c r="M253" s="162"/>
      <c r="N253" s="75">
        <f>M253-H253</f>
        <v>0</v>
      </c>
      <c r="O253" s="170"/>
      <c r="P253" s="170"/>
      <c r="Q253" s="75"/>
      <c r="R253" s="162"/>
      <c r="S253" s="162"/>
      <c r="T253" s="169"/>
      <c r="U253" s="169"/>
      <c r="V253" s="169"/>
      <c r="W253" s="170"/>
      <c r="X253" s="202">
        <f>Y253+Z253</f>
        <v>0</v>
      </c>
      <c r="Y253" s="204"/>
      <c r="Z253" s="204"/>
      <c r="AA253" s="202">
        <f>AB253+AC253</f>
        <v>0</v>
      </c>
      <c r="AB253" s="204"/>
      <c r="AC253" s="204"/>
      <c r="AD253" s="204"/>
      <c r="AE253" s="204"/>
      <c r="AF253" s="204"/>
      <c r="AG253" s="166"/>
    </row>
    <row r="254" spans="1:33" s="10" customFormat="1" ht="13.2" x14ac:dyDescent="0.25">
      <c r="A254" s="6">
        <v>6</v>
      </c>
      <c r="B254" s="61" t="s">
        <v>749</v>
      </c>
      <c r="C254" s="6">
        <v>9</v>
      </c>
      <c r="D254" s="6">
        <v>8</v>
      </c>
      <c r="E254" s="6"/>
      <c r="F254" s="7">
        <f>G254+H254+I254+J254+K254</f>
        <v>8</v>
      </c>
      <c r="G254" s="166"/>
      <c r="H254" s="162"/>
      <c r="I254" s="162">
        <v>4</v>
      </c>
      <c r="J254" s="162">
        <v>4</v>
      </c>
      <c r="K254" s="162"/>
      <c r="L254" s="162"/>
      <c r="M254" s="162"/>
      <c r="N254" s="75">
        <f>M254-H254</f>
        <v>0</v>
      </c>
      <c r="O254" s="170"/>
      <c r="P254" s="170">
        <v>4</v>
      </c>
      <c r="Q254" s="75">
        <v>1</v>
      </c>
      <c r="R254" s="162"/>
      <c r="S254" s="162"/>
      <c r="T254" s="169"/>
      <c r="U254" s="169"/>
      <c r="V254" s="169"/>
      <c r="W254" s="170"/>
      <c r="X254" s="202">
        <f>Y254+Z254</f>
        <v>0</v>
      </c>
      <c r="Y254" s="204"/>
      <c r="Z254" s="204"/>
      <c r="AA254" s="202">
        <f>AB254+AC254</f>
        <v>1</v>
      </c>
      <c r="AB254" s="204"/>
      <c r="AC254" s="204">
        <v>1</v>
      </c>
      <c r="AD254" s="204"/>
      <c r="AE254" s="204"/>
      <c r="AF254" s="204"/>
      <c r="AG254" s="166"/>
    </row>
    <row r="255" spans="1:33" s="10" customFormat="1" ht="13.2" x14ac:dyDescent="0.25">
      <c r="A255" s="6">
        <v>7</v>
      </c>
      <c r="B255" s="61" t="s">
        <v>791</v>
      </c>
      <c r="C255" s="6">
        <v>1</v>
      </c>
      <c r="D255" s="6"/>
      <c r="E255" s="6"/>
      <c r="F255" s="7"/>
      <c r="G255" s="166"/>
      <c r="H255" s="162"/>
      <c r="I255" s="162"/>
      <c r="J255" s="162"/>
      <c r="K255" s="162"/>
      <c r="L255" s="162"/>
      <c r="M255" s="162"/>
      <c r="N255" s="75"/>
      <c r="O255" s="170"/>
      <c r="P255" s="170"/>
      <c r="Q255" s="75"/>
      <c r="R255" s="162"/>
      <c r="S255" s="162"/>
      <c r="T255" s="169"/>
      <c r="U255" s="169"/>
      <c r="V255" s="169"/>
      <c r="W255" s="169"/>
      <c r="X255" s="203"/>
      <c r="Y255" s="203"/>
      <c r="Z255" s="203"/>
      <c r="AA255" s="203"/>
      <c r="AB255" s="203"/>
      <c r="AC255" s="203"/>
      <c r="AD255" s="203"/>
      <c r="AE255" s="203"/>
      <c r="AF255" s="203"/>
      <c r="AG255" s="166"/>
    </row>
    <row r="256" spans="1:33" s="10" customFormat="1" ht="13.2" x14ac:dyDescent="0.25">
      <c r="A256" s="6">
        <v>8</v>
      </c>
      <c r="B256" s="61" t="s">
        <v>727</v>
      </c>
      <c r="C256" s="6">
        <v>1</v>
      </c>
      <c r="D256" s="6">
        <v>1</v>
      </c>
      <c r="E256" s="6"/>
      <c r="F256" s="7">
        <f>G256+H256+I256+J256+K256</f>
        <v>1</v>
      </c>
      <c r="G256" s="166"/>
      <c r="H256" s="162"/>
      <c r="I256" s="162">
        <v>1</v>
      </c>
      <c r="J256" s="162"/>
      <c r="K256" s="162"/>
      <c r="L256" s="162"/>
      <c r="M256" s="162"/>
      <c r="N256" s="75">
        <f>M256-H256</f>
        <v>0</v>
      </c>
      <c r="O256" s="170"/>
      <c r="P256" s="170">
        <v>1</v>
      </c>
      <c r="Q256" s="75">
        <f>P256-I256</f>
        <v>0</v>
      </c>
      <c r="R256" s="162"/>
      <c r="S256" s="162"/>
      <c r="T256" s="169"/>
      <c r="U256" s="169"/>
      <c r="V256" s="169"/>
      <c r="W256" s="169"/>
      <c r="X256" s="203"/>
      <c r="Y256" s="203"/>
      <c r="Z256" s="203"/>
      <c r="AA256" s="203"/>
      <c r="AB256" s="203"/>
      <c r="AC256" s="203"/>
      <c r="AD256" s="203"/>
      <c r="AE256" s="203"/>
      <c r="AF256" s="203"/>
      <c r="AG256" s="166"/>
    </row>
    <row r="257" spans="1:33" s="10" customFormat="1" ht="13.2" x14ac:dyDescent="0.25">
      <c r="A257" s="6">
        <v>9</v>
      </c>
      <c r="B257" s="61" t="s">
        <v>802</v>
      </c>
      <c r="C257" s="6">
        <v>6</v>
      </c>
      <c r="D257" s="6">
        <v>8</v>
      </c>
      <c r="E257" s="6">
        <v>1</v>
      </c>
      <c r="F257" s="7">
        <f>G257+H257+I257+J257+K257</f>
        <v>7</v>
      </c>
      <c r="G257" s="166"/>
      <c r="H257" s="162"/>
      <c r="I257" s="162">
        <v>5</v>
      </c>
      <c r="J257" s="162">
        <v>2</v>
      </c>
      <c r="K257" s="162"/>
      <c r="L257" s="162"/>
      <c r="M257" s="162"/>
      <c r="N257" s="75">
        <f>M257-H257</f>
        <v>0</v>
      </c>
      <c r="O257" s="170"/>
      <c r="P257" s="170">
        <v>6</v>
      </c>
      <c r="Q257" s="75">
        <v>1</v>
      </c>
      <c r="R257" s="162"/>
      <c r="S257" s="162"/>
      <c r="T257" s="169"/>
      <c r="U257" s="169"/>
      <c r="V257" s="169"/>
      <c r="W257" s="170"/>
      <c r="X257" s="202">
        <f>Y257+Z257</f>
        <v>0</v>
      </c>
      <c r="Y257" s="204"/>
      <c r="Z257" s="204"/>
      <c r="AA257" s="204">
        <f>AB257+AC257</f>
        <v>1</v>
      </c>
      <c r="AB257" s="204"/>
      <c r="AC257" s="204">
        <v>1</v>
      </c>
      <c r="AD257" s="204"/>
      <c r="AE257" s="204"/>
      <c r="AF257" s="204"/>
      <c r="AG257" s="166"/>
    </row>
    <row r="258" spans="1:33" s="10" customFormat="1" ht="13.2" x14ac:dyDescent="0.25">
      <c r="A258" s="6">
        <v>10</v>
      </c>
      <c r="B258" s="61" t="s">
        <v>803</v>
      </c>
      <c r="C258" s="6">
        <v>3</v>
      </c>
      <c r="D258" s="6">
        <v>5</v>
      </c>
      <c r="E258" s="6"/>
      <c r="F258" s="7">
        <f>G258+H258+I258+J258</f>
        <v>5</v>
      </c>
      <c r="G258" s="7"/>
      <c r="H258" s="7"/>
      <c r="I258" s="7"/>
      <c r="J258" s="7">
        <v>5</v>
      </c>
      <c r="K258" s="7"/>
      <c r="L258" s="7"/>
      <c r="M258" s="7"/>
      <c r="N258" s="75"/>
      <c r="O258" s="74"/>
      <c r="P258" s="75">
        <v>5</v>
      </c>
      <c r="Q258" s="75">
        <v>0</v>
      </c>
      <c r="R258" s="74"/>
      <c r="S258" s="7"/>
      <c r="T258" s="75"/>
      <c r="U258" s="75"/>
      <c r="V258" s="75"/>
      <c r="W258" s="75"/>
      <c r="X258" s="202"/>
      <c r="Y258" s="202"/>
      <c r="Z258" s="202"/>
      <c r="AA258" s="202"/>
      <c r="AB258" s="202"/>
      <c r="AC258" s="202"/>
      <c r="AD258" s="204"/>
      <c r="AE258" s="204"/>
      <c r="AF258" s="204"/>
      <c r="AG258" s="166"/>
    </row>
    <row r="259" spans="1:33" s="10" customFormat="1" ht="13.2" x14ac:dyDescent="0.25">
      <c r="A259" s="6">
        <v>11</v>
      </c>
      <c r="B259" s="61" t="s">
        <v>804</v>
      </c>
      <c r="C259" s="6"/>
      <c r="D259" s="6"/>
      <c r="E259" s="6"/>
      <c r="F259" s="7"/>
      <c r="G259" s="7"/>
      <c r="H259" s="7"/>
      <c r="I259" s="7"/>
      <c r="J259" s="7"/>
      <c r="K259" s="7"/>
      <c r="L259" s="7"/>
      <c r="M259" s="7"/>
      <c r="N259" s="75"/>
      <c r="O259" s="74"/>
      <c r="P259" s="75"/>
      <c r="Q259" s="75"/>
      <c r="R259" s="74"/>
      <c r="S259" s="7"/>
      <c r="T259" s="75"/>
      <c r="U259" s="75"/>
      <c r="V259" s="75"/>
      <c r="W259" s="75"/>
      <c r="X259" s="202"/>
      <c r="Y259" s="202"/>
      <c r="Z259" s="202"/>
      <c r="AA259" s="202"/>
      <c r="AB259" s="202"/>
      <c r="AC259" s="202"/>
      <c r="AD259" s="204"/>
      <c r="AE259" s="204"/>
      <c r="AF259" s="204"/>
      <c r="AG259" s="166"/>
    </row>
    <row r="260" spans="1:33" s="10" customFormat="1" ht="13.2" x14ac:dyDescent="0.25">
      <c r="A260" s="6">
        <v>12</v>
      </c>
      <c r="B260" s="61" t="s">
        <v>805</v>
      </c>
      <c r="C260" s="6"/>
      <c r="D260" s="6"/>
      <c r="E260" s="6"/>
      <c r="F260" s="7"/>
      <c r="G260" s="7"/>
      <c r="H260" s="7"/>
      <c r="I260" s="7"/>
      <c r="J260" s="7"/>
      <c r="K260" s="7"/>
      <c r="L260" s="7"/>
      <c r="M260" s="7"/>
      <c r="N260" s="75"/>
      <c r="O260" s="74"/>
      <c r="P260" s="75"/>
      <c r="Q260" s="75"/>
      <c r="R260" s="74"/>
      <c r="S260" s="7"/>
      <c r="T260" s="75"/>
      <c r="U260" s="75"/>
      <c r="V260" s="75"/>
      <c r="W260" s="75"/>
      <c r="X260" s="202"/>
      <c r="Y260" s="202"/>
      <c r="Z260" s="202"/>
      <c r="AA260" s="202"/>
      <c r="AB260" s="202"/>
      <c r="AC260" s="202"/>
      <c r="AD260" s="204"/>
      <c r="AE260" s="204"/>
      <c r="AF260" s="204"/>
      <c r="AG260" s="166"/>
    </row>
    <row r="261" spans="1:33" s="10" customFormat="1" ht="13.2" x14ac:dyDescent="0.25">
      <c r="A261" s="6">
        <v>13</v>
      </c>
      <c r="B261" s="61" t="s">
        <v>728</v>
      </c>
      <c r="C261" s="6">
        <v>4</v>
      </c>
      <c r="D261" s="6">
        <v>5</v>
      </c>
      <c r="E261" s="6">
        <v>2</v>
      </c>
      <c r="F261" s="7">
        <f>G261+H261+I261+J261+K261</f>
        <v>3</v>
      </c>
      <c r="G261" s="166"/>
      <c r="H261" s="162"/>
      <c r="I261" s="162">
        <v>3</v>
      </c>
      <c r="J261" s="162"/>
      <c r="K261" s="162"/>
      <c r="L261" s="162"/>
      <c r="M261" s="162"/>
      <c r="N261" s="75">
        <f>M261-H261</f>
        <v>0</v>
      </c>
      <c r="O261" s="170"/>
      <c r="P261" s="170">
        <v>5</v>
      </c>
      <c r="Q261" s="75">
        <f>P261-I261</f>
        <v>2</v>
      </c>
      <c r="R261" s="162"/>
      <c r="S261" s="162"/>
      <c r="T261" s="169"/>
      <c r="U261" s="169"/>
      <c r="V261" s="169"/>
      <c r="W261" s="169"/>
      <c r="X261" s="203"/>
      <c r="Y261" s="203"/>
      <c r="Z261" s="203"/>
      <c r="AA261" s="203"/>
      <c r="AB261" s="203"/>
      <c r="AC261" s="203"/>
      <c r="AD261" s="203"/>
      <c r="AE261" s="203"/>
      <c r="AF261" s="203"/>
      <c r="AG261" s="166"/>
    </row>
    <row r="262" spans="1:33" s="10" customFormat="1" ht="13.2" x14ac:dyDescent="0.25">
      <c r="A262" s="6">
        <v>14</v>
      </c>
      <c r="B262" s="61" t="s">
        <v>730</v>
      </c>
      <c r="C262" s="6">
        <v>2</v>
      </c>
      <c r="D262" s="6"/>
      <c r="E262" s="6"/>
      <c r="F262" s="7"/>
      <c r="G262" s="166"/>
      <c r="H262" s="162"/>
      <c r="I262" s="162"/>
      <c r="J262" s="162"/>
      <c r="K262" s="162"/>
      <c r="L262" s="162"/>
      <c r="M262" s="162"/>
      <c r="N262" s="75"/>
      <c r="O262" s="170"/>
      <c r="P262" s="170"/>
      <c r="Q262" s="75"/>
      <c r="R262" s="162"/>
      <c r="S262" s="162"/>
      <c r="T262" s="169"/>
      <c r="U262" s="169"/>
      <c r="V262" s="169"/>
      <c r="W262" s="169"/>
      <c r="X262" s="203"/>
      <c r="Y262" s="203"/>
      <c r="Z262" s="203"/>
      <c r="AA262" s="203"/>
      <c r="AB262" s="203"/>
      <c r="AC262" s="203"/>
      <c r="AD262" s="203"/>
      <c r="AE262" s="203"/>
      <c r="AF262" s="203"/>
      <c r="AG262" s="166"/>
    </row>
    <row r="263" spans="1:33" s="10" customFormat="1" ht="26.4" x14ac:dyDescent="0.25">
      <c r="A263" s="6">
        <v>15</v>
      </c>
      <c r="B263" s="61" t="s">
        <v>808</v>
      </c>
      <c r="C263" s="6"/>
      <c r="D263" s="6"/>
      <c r="E263" s="6"/>
      <c r="F263" s="7"/>
      <c r="G263" s="166"/>
      <c r="H263" s="162"/>
      <c r="I263" s="162"/>
      <c r="J263" s="162"/>
      <c r="K263" s="162"/>
      <c r="L263" s="162"/>
      <c r="M263" s="162"/>
      <c r="N263" s="75"/>
      <c r="O263" s="170"/>
      <c r="P263" s="170"/>
      <c r="Q263" s="75"/>
      <c r="R263" s="162"/>
      <c r="S263" s="162"/>
      <c r="T263" s="169"/>
      <c r="U263" s="169"/>
      <c r="V263" s="169"/>
      <c r="W263" s="169"/>
      <c r="X263" s="203"/>
      <c r="Y263" s="203"/>
      <c r="Z263" s="203"/>
      <c r="AA263" s="203"/>
      <c r="AB263" s="203"/>
      <c r="AC263" s="203"/>
      <c r="AD263" s="203"/>
      <c r="AE263" s="203"/>
      <c r="AF263" s="203"/>
      <c r="AG263" s="166"/>
    </row>
    <row r="264" spans="1:33" s="10" customFormat="1" ht="13.2" x14ac:dyDescent="0.25">
      <c r="A264" s="6">
        <v>16</v>
      </c>
      <c r="B264" s="61" t="s">
        <v>726</v>
      </c>
      <c r="C264" s="6">
        <v>2</v>
      </c>
      <c r="D264" s="6">
        <v>3</v>
      </c>
      <c r="E264" s="6">
        <v>1</v>
      </c>
      <c r="F264" s="7">
        <f>G264+I264+J264+K264</f>
        <v>2</v>
      </c>
      <c r="G264" s="166"/>
      <c r="H264" s="162"/>
      <c r="I264" s="162">
        <v>2</v>
      </c>
      <c r="J264" s="162"/>
      <c r="K264" s="162"/>
      <c r="L264" s="162"/>
      <c r="M264" s="162"/>
      <c r="N264" s="75">
        <f>M264-H264</f>
        <v>0</v>
      </c>
      <c r="O264" s="170"/>
      <c r="P264" s="170">
        <v>3</v>
      </c>
      <c r="Q264" s="75">
        <f>P264-I264</f>
        <v>1</v>
      </c>
      <c r="R264" s="162"/>
      <c r="S264" s="162"/>
      <c r="T264" s="169"/>
      <c r="U264" s="169"/>
      <c r="V264" s="169"/>
      <c r="W264" s="169"/>
      <c r="X264" s="203"/>
      <c r="Y264" s="203"/>
      <c r="Z264" s="203"/>
      <c r="AA264" s="203"/>
      <c r="AB264" s="203"/>
      <c r="AC264" s="203"/>
      <c r="AD264" s="203"/>
      <c r="AE264" s="203"/>
      <c r="AF264" s="203"/>
      <c r="AG264" s="166"/>
    </row>
    <row r="265" spans="1:33" s="10" customFormat="1" ht="13.2" x14ac:dyDescent="0.25">
      <c r="A265" s="6">
        <v>17</v>
      </c>
      <c r="B265" s="61" t="s">
        <v>43</v>
      </c>
      <c r="C265" s="6"/>
      <c r="D265" s="6"/>
      <c r="E265" s="6"/>
      <c r="F265" s="7"/>
      <c r="G265" s="166"/>
      <c r="H265" s="162"/>
      <c r="I265" s="162"/>
      <c r="J265" s="162"/>
      <c r="K265" s="162"/>
      <c r="L265" s="162"/>
      <c r="M265" s="162"/>
      <c r="N265" s="75"/>
      <c r="O265" s="170"/>
      <c r="P265" s="170"/>
      <c r="Q265" s="75"/>
      <c r="R265" s="162"/>
      <c r="S265" s="162"/>
      <c r="T265" s="169"/>
      <c r="U265" s="169"/>
      <c r="V265" s="169"/>
      <c r="W265" s="169"/>
      <c r="X265" s="203"/>
      <c r="Y265" s="203"/>
      <c r="Z265" s="203"/>
      <c r="AA265" s="203"/>
      <c r="AB265" s="203"/>
      <c r="AC265" s="203"/>
      <c r="AD265" s="203"/>
      <c r="AE265" s="203"/>
      <c r="AF265" s="203"/>
      <c r="AG265" s="166"/>
    </row>
    <row r="266" spans="1:33" s="10" customFormat="1" ht="13.2" x14ac:dyDescent="0.25">
      <c r="A266" s="6">
        <v>18</v>
      </c>
      <c r="B266" s="61" t="s">
        <v>766</v>
      </c>
      <c r="C266" s="6">
        <v>1</v>
      </c>
      <c r="D266" s="6">
        <v>1</v>
      </c>
      <c r="E266" s="6"/>
      <c r="F266" s="7">
        <f>G266+H266+I266+J266</f>
        <v>1</v>
      </c>
      <c r="G266" s="166"/>
      <c r="H266" s="162"/>
      <c r="I266" s="162">
        <v>1</v>
      </c>
      <c r="J266" s="162"/>
      <c r="K266" s="162"/>
      <c r="L266" s="162"/>
      <c r="M266" s="162"/>
      <c r="N266" s="75">
        <f>M266-H266</f>
        <v>0</v>
      </c>
      <c r="O266" s="170"/>
      <c r="P266" s="170">
        <v>1</v>
      </c>
      <c r="Q266" s="75">
        <f>P266-I266</f>
        <v>0</v>
      </c>
      <c r="R266" s="162"/>
      <c r="S266" s="162"/>
      <c r="T266" s="169"/>
      <c r="U266" s="169"/>
      <c r="V266" s="169"/>
      <c r="W266" s="169"/>
      <c r="X266" s="203"/>
      <c r="Y266" s="203"/>
      <c r="Z266" s="203"/>
      <c r="AA266" s="203"/>
      <c r="AB266" s="203"/>
      <c r="AC266" s="203"/>
      <c r="AD266" s="203"/>
      <c r="AE266" s="203"/>
      <c r="AF266" s="203"/>
      <c r="AG266" s="166"/>
    </row>
    <row r="267" spans="1:33" s="10" customFormat="1" ht="13.2" x14ac:dyDescent="0.25">
      <c r="A267" s="6">
        <v>19</v>
      </c>
      <c r="B267" s="61" t="s">
        <v>763</v>
      </c>
      <c r="C267" s="6"/>
      <c r="D267" s="6"/>
      <c r="E267" s="6"/>
      <c r="F267" s="7"/>
      <c r="G267" s="166"/>
      <c r="H267" s="162"/>
      <c r="I267" s="162"/>
      <c r="J267" s="162"/>
      <c r="K267" s="162"/>
      <c r="L267" s="162"/>
      <c r="M267" s="162"/>
      <c r="N267" s="75"/>
      <c r="O267" s="170"/>
      <c r="P267" s="170"/>
      <c r="Q267" s="75"/>
      <c r="R267" s="162"/>
      <c r="S267" s="162"/>
      <c r="T267" s="169"/>
      <c r="U267" s="169"/>
      <c r="V267" s="169"/>
      <c r="W267" s="169"/>
      <c r="X267" s="203"/>
      <c r="Y267" s="203"/>
      <c r="Z267" s="203"/>
      <c r="AA267" s="203"/>
      <c r="AB267" s="203"/>
      <c r="AC267" s="203"/>
      <c r="AD267" s="203"/>
      <c r="AE267" s="203"/>
      <c r="AF267" s="203"/>
      <c r="AG267" s="166"/>
    </row>
    <row r="268" spans="1:33" s="10" customFormat="1" ht="13.2" x14ac:dyDescent="0.25">
      <c r="A268" s="6">
        <v>20</v>
      </c>
      <c r="B268" s="61" t="s">
        <v>750</v>
      </c>
      <c r="C268" s="6">
        <v>10</v>
      </c>
      <c r="D268" s="6">
        <v>8</v>
      </c>
      <c r="E268" s="6">
        <v>3</v>
      </c>
      <c r="F268" s="7">
        <f>G268+H268+I268+J268+K268</f>
        <v>5</v>
      </c>
      <c r="G268" s="166"/>
      <c r="H268" s="162"/>
      <c r="I268" s="162">
        <v>3</v>
      </c>
      <c r="J268" s="162">
        <v>2</v>
      </c>
      <c r="K268" s="162"/>
      <c r="L268" s="162"/>
      <c r="M268" s="162"/>
      <c r="N268" s="75">
        <v>2</v>
      </c>
      <c r="O268" s="170"/>
      <c r="P268" s="170">
        <v>6</v>
      </c>
      <c r="Q268" s="75">
        <v>2</v>
      </c>
      <c r="R268" s="162"/>
      <c r="S268" s="162"/>
      <c r="T268" s="169"/>
      <c r="U268" s="169"/>
      <c r="V268" s="169"/>
      <c r="W268" s="170"/>
      <c r="X268" s="202">
        <f>Y268+Z268</f>
        <v>2</v>
      </c>
      <c r="Y268" s="204">
        <v>2</v>
      </c>
      <c r="Z268" s="204"/>
      <c r="AA268" s="204">
        <f t="shared" ref="AA268" si="112">AB268+AC268</f>
        <v>2</v>
      </c>
      <c r="AB268" s="204"/>
      <c r="AC268" s="204">
        <v>2</v>
      </c>
      <c r="AD268" s="204"/>
      <c r="AE268" s="204"/>
      <c r="AF268" s="204"/>
      <c r="AG268" s="166"/>
    </row>
    <row r="269" spans="1:33" s="10" customFormat="1" ht="13.2" x14ac:dyDescent="0.25">
      <c r="A269" s="6">
        <v>21</v>
      </c>
      <c r="B269" s="61" t="s">
        <v>751</v>
      </c>
      <c r="C269" s="6"/>
      <c r="D269" s="6"/>
      <c r="E269" s="6"/>
      <c r="F269" s="7"/>
      <c r="G269" s="166"/>
      <c r="H269" s="162"/>
      <c r="I269" s="162"/>
      <c r="J269" s="162"/>
      <c r="K269" s="162"/>
      <c r="L269" s="162"/>
      <c r="M269" s="162"/>
      <c r="N269" s="75"/>
      <c r="O269" s="170"/>
      <c r="P269" s="170"/>
      <c r="Q269" s="75"/>
      <c r="R269" s="162"/>
      <c r="S269" s="162"/>
      <c r="T269" s="169"/>
      <c r="U269" s="169"/>
      <c r="V269" s="169"/>
      <c r="W269" s="169"/>
      <c r="X269" s="203"/>
      <c r="Y269" s="203"/>
      <c r="Z269" s="203"/>
      <c r="AA269" s="203"/>
      <c r="AB269" s="203"/>
      <c r="AC269" s="203"/>
      <c r="AD269" s="203"/>
      <c r="AE269" s="203"/>
      <c r="AF269" s="203"/>
      <c r="AG269" s="166"/>
    </row>
    <row r="270" spans="1:33" s="10" customFormat="1" ht="13.2" x14ac:dyDescent="0.25">
      <c r="A270" s="6">
        <v>22</v>
      </c>
      <c r="B270" s="61" t="s">
        <v>733</v>
      </c>
      <c r="C270" s="6">
        <v>1</v>
      </c>
      <c r="D270" s="6"/>
      <c r="E270" s="6"/>
      <c r="F270" s="7"/>
      <c r="G270" s="166"/>
      <c r="H270" s="162"/>
      <c r="I270" s="162"/>
      <c r="J270" s="162"/>
      <c r="K270" s="162"/>
      <c r="L270" s="162"/>
      <c r="M270" s="162"/>
      <c r="N270" s="75"/>
      <c r="O270" s="170"/>
      <c r="P270" s="170"/>
      <c r="Q270" s="75"/>
      <c r="R270" s="162"/>
      <c r="S270" s="162"/>
      <c r="T270" s="169"/>
      <c r="U270" s="169"/>
      <c r="V270" s="169"/>
      <c r="W270" s="169"/>
      <c r="X270" s="203"/>
      <c r="Y270" s="203"/>
      <c r="Z270" s="203"/>
      <c r="AA270" s="203"/>
      <c r="AB270" s="203"/>
      <c r="AC270" s="203"/>
      <c r="AD270" s="203"/>
      <c r="AE270" s="203"/>
      <c r="AF270" s="203"/>
      <c r="AG270" s="166"/>
    </row>
    <row r="271" spans="1:33" s="10" customFormat="1" ht="13.2" x14ac:dyDescent="0.25">
      <c r="A271" s="6">
        <v>23</v>
      </c>
      <c r="B271" s="61" t="s">
        <v>811</v>
      </c>
      <c r="C271" s="6"/>
      <c r="D271" s="6"/>
      <c r="E271" s="6"/>
      <c r="F271" s="7"/>
      <c r="G271" s="166"/>
      <c r="H271" s="162"/>
      <c r="I271" s="162"/>
      <c r="J271" s="162"/>
      <c r="K271" s="162"/>
      <c r="L271" s="162"/>
      <c r="M271" s="162"/>
      <c r="N271" s="75"/>
      <c r="O271" s="170"/>
      <c r="P271" s="170"/>
      <c r="Q271" s="75"/>
      <c r="R271" s="162"/>
      <c r="S271" s="162"/>
      <c r="T271" s="169"/>
      <c r="U271" s="169"/>
      <c r="V271" s="169"/>
      <c r="W271" s="169"/>
      <c r="X271" s="203"/>
      <c r="Y271" s="203"/>
      <c r="Z271" s="203"/>
      <c r="AA271" s="203"/>
      <c r="AB271" s="203"/>
      <c r="AC271" s="203"/>
      <c r="AD271" s="203"/>
      <c r="AE271" s="203"/>
      <c r="AF271" s="203"/>
      <c r="AG271" s="166"/>
    </row>
    <row r="272" spans="1:33" s="10" customFormat="1" ht="26.4" x14ac:dyDescent="0.25">
      <c r="A272" s="6">
        <v>24</v>
      </c>
      <c r="B272" s="61" t="s">
        <v>819</v>
      </c>
      <c r="C272" s="6"/>
      <c r="D272" s="6">
        <v>1</v>
      </c>
      <c r="E272" s="6"/>
      <c r="F272" s="7">
        <f>G272+H272+I272+J272+K272</f>
        <v>1</v>
      </c>
      <c r="G272" s="166"/>
      <c r="H272" s="162"/>
      <c r="I272" s="162"/>
      <c r="J272" s="162"/>
      <c r="K272" s="162">
        <v>1</v>
      </c>
      <c r="L272" s="162"/>
      <c r="M272" s="162"/>
      <c r="N272" s="75">
        <f t="shared" ref="N272" si="113">M272-H272</f>
        <v>0</v>
      </c>
      <c r="O272" s="170"/>
      <c r="P272" s="170"/>
      <c r="Q272" s="75">
        <f t="shared" ref="Q272" si="114">P272-I272</f>
        <v>0</v>
      </c>
      <c r="R272" s="162"/>
      <c r="S272" s="162"/>
      <c r="T272" s="169"/>
      <c r="U272" s="169"/>
      <c r="V272" s="169"/>
      <c r="W272" s="169"/>
      <c r="X272" s="203"/>
      <c r="Y272" s="203"/>
      <c r="Z272" s="203"/>
      <c r="AA272" s="203"/>
      <c r="AB272" s="203"/>
      <c r="AC272" s="203"/>
      <c r="AD272" s="203"/>
      <c r="AE272" s="203"/>
      <c r="AF272" s="203"/>
      <c r="AG272" s="166"/>
    </row>
    <row r="273" spans="1:57" s="10" customFormat="1" ht="13.2" x14ac:dyDescent="0.25">
      <c r="A273" s="6">
        <v>25</v>
      </c>
      <c r="B273" s="167" t="s">
        <v>813</v>
      </c>
      <c r="C273" s="162"/>
      <c r="D273" s="166"/>
      <c r="E273" s="166"/>
      <c r="F273" s="166"/>
      <c r="G273" s="166"/>
      <c r="H273" s="166"/>
      <c r="I273" s="166"/>
      <c r="J273" s="166"/>
      <c r="K273" s="166"/>
      <c r="L273" s="166"/>
      <c r="M273" s="166"/>
      <c r="N273" s="169"/>
      <c r="O273" s="169"/>
      <c r="P273" s="169"/>
      <c r="Q273" s="169"/>
      <c r="R273" s="166"/>
      <c r="S273" s="166"/>
      <c r="T273" s="169"/>
      <c r="U273" s="169"/>
      <c r="V273" s="169"/>
      <c r="W273" s="169"/>
      <c r="X273" s="203"/>
      <c r="Y273" s="203"/>
      <c r="Z273" s="203"/>
      <c r="AA273" s="203"/>
      <c r="AB273" s="203"/>
      <c r="AC273" s="203"/>
      <c r="AD273" s="203"/>
      <c r="AE273" s="203"/>
      <c r="AF273" s="203"/>
      <c r="AG273" s="166"/>
    </row>
    <row r="274" spans="1:57" s="10" customFormat="1" ht="13.2" x14ac:dyDescent="0.25">
      <c r="A274" s="6">
        <v>26</v>
      </c>
      <c r="B274" s="167" t="s">
        <v>814</v>
      </c>
      <c r="C274" s="162"/>
      <c r="D274" s="166"/>
      <c r="E274" s="166"/>
      <c r="F274" s="166"/>
      <c r="G274" s="166"/>
      <c r="H274" s="166"/>
      <c r="I274" s="166"/>
      <c r="J274" s="166"/>
      <c r="K274" s="166"/>
      <c r="L274" s="166"/>
      <c r="M274" s="166"/>
      <c r="N274" s="169"/>
      <c r="O274" s="169"/>
      <c r="P274" s="169"/>
      <c r="Q274" s="169"/>
      <c r="R274" s="166"/>
      <c r="S274" s="166"/>
      <c r="T274" s="169"/>
      <c r="U274" s="169"/>
      <c r="V274" s="169"/>
      <c r="W274" s="169"/>
      <c r="X274" s="203"/>
      <c r="Y274" s="203"/>
      <c r="Z274" s="203"/>
      <c r="AA274" s="203"/>
      <c r="AB274" s="203"/>
      <c r="AC274" s="203"/>
      <c r="AD274" s="203"/>
      <c r="AE274" s="203"/>
      <c r="AF274" s="203"/>
      <c r="AG274" s="166"/>
    </row>
    <row r="275" spans="1:57" s="10" customFormat="1" ht="13.2" x14ac:dyDescent="0.25">
      <c r="A275" s="6">
        <v>27</v>
      </c>
      <c r="B275" s="61" t="s">
        <v>815</v>
      </c>
      <c r="C275" s="6"/>
      <c r="D275" s="6"/>
      <c r="E275" s="6"/>
      <c r="F275" s="7"/>
      <c r="G275" s="166"/>
      <c r="H275" s="162"/>
      <c r="I275" s="162"/>
      <c r="J275" s="162"/>
      <c r="K275" s="162"/>
      <c r="L275" s="162"/>
      <c r="M275" s="162"/>
      <c r="N275" s="75"/>
      <c r="O275" s="170"/>
      <c r="P275" s="170"/>
      <c r="Q275" s="75"/>
      <c r="R275" s="162"/>
      <c r="S275" s="162"/>
      <c r="T275" s="169"/>
      <c r="U275" s="169"/>
      <c r="V275" s="169"/>
      <c r="W275" s="169"/>
      <c r="X275" s="203"/>
      <c r="Y275" s="203"/>
      <c r="Z275" s="203"/>
      <c r="AA275" s="203"/>
      <c r="AB275" s="203"/>
      <c r="AC275" s="203"/>
      <c r="AD275" s="203"/>
      <c r="AE275" s="203"/>
      <c r="AF275" s="203"/>
      <c r="AG275" s="166"/>
    </row>
    <row r="276" spans="1:57" s="10" customFormat="1" ht="13.2" x14ac:dyDescent="0.25">
      <c r="A276" s="6">
        <v>28</v>
      </c>
      <c r="B276" s="61" t="s">
        <v>820</v>
      </c>
      <c r="C276" s="6"/>
      <c r="D276" s="6"/>
      <c r="E276" s="6"/>
      <c r="F276" s="7"/>
      <c r="G276" s="166"/>
      <c r="H276" s="162"/>
      <c r="I276" s="162"/>
      <c r="J276" s="162"/>
      <c r="K276" s="162"/>
      <c r="L276" s="162"/>
      <c r="M276" s="162"/>
      <c r="N276" s="75"/>
      <c r="O276" s="170"/>
      <c r="P276" s="170"/>
      <c r="Q276" s="75"/>
      <c r="R276" s="162"/>
      <c r="S276" s="162"/>
      <c r="T276" s="169"/>
      <c r="U276" s="169"/>
      <c r="V276" s="169"/>
      <c r="W276" s="169"/>
      <c r="X276" s="203"/>
      <c r="Y276" s="203"/>
      <c r="Z276" s="203"/>
      <c r="AA276" s="203"/>
      <c r="AB276" s="203"/>
      <c r="AC276" s="203"/>
      <c r="AD276" s="203"/>
      <c r="AE276" s="203"/>
      <c r="AF276" s="203"/>
      <c r="AG276" s="166"/>
    </row>
    <row r="277" spans="1:57" s="10" customFormat="1" ht="13.2" x14ac:dyDescent="0.25">
      <c r="A277" s="6">
        <v>29</v>
      </c>
      <c r="B277" s="61" t="s">
        <v>817</v>
      </c>
      <c r="C277" s="6"/>
      <c r="D277" s="6"/>
      <c r="E277" s="6"/>
      <c r="F277" s="7"/>
      <c r="G277" s="166"/>
      <c r="H277" s="162"/>
      <c r="I277" s="162"/>
      <c r="J277" s="162"/>
      <c r="K277" s="162"/>
      <c r="L277" s="162"/>
      <c r="M277" s="162"/>
      <c r="N277" s="75"/>
      <c r="O277" s="170"/>
      <c r="P277" s="170"/>
      <c r="Q277" s="75"/>
      <c r="R277" s="162"/>
      <c r="S277" s="162"/>
      <c r="T277" s="169"/>
      <c r="U277" s="169"/>
      <c r="V277" s="169"/>
      <c r="W277" s="169"/>
      <c r="X277" s="203"/>
      <c r="Y277" s="203"/>
      <c r="Z277" s="203"/>
      <c r="AA277" s="203"/>
      <c r="AB277" s="203"/>
      <c r="AC277" s="203"/>
      <c r="AD277" s="203"/>
      <c r="AE277" s="203"/>
      <c r="AF277" s="203"/>
      <c r="AG277" s="166"/>
    </row>
    <row r="278" spans="1:57" s="309" customFormat="1" ht="13.2" x14ac:dyDescent="0.25">
      <c r="A278" s="296">
        <v>4</v>
      </c>
      <c r="B278" s="290" t="s">
        <v>827</v>
      </c>
      <c r="C278" s="180">
        <v>134</v>
      </c>
      <c r="D278" s="180">
        <v>87</v>
      </c>
      <c r="E278" s="180">
        <v>26</v>
      </c>
      <c r="F278" s="180">
        <v>61</v>
      </c>
      <c r="G278" s="180">
        <v>0</v>
      </c>
      <c r="H278" s="180">
        <v>0</v>
      </c>
      <c r="I278" s="180">
        <v>21</v>
      </c>
      <c r="J278" s="180">
        <v>39</v>
      </c>
      <c r="K278" s="310">
        <v>1</v>
      </c>
      <c r="L278" s="180">
        <v>0.1</v>
      </c>
      <c r="M278" s="180">
        <v>6.1000000000000005</v>
      </c>
      <c r="N278" s="310">
        <v>6.1000000000000005</v>
      </c>
      <c r="O278" s="180">
        <v>0.5</v>
      </c>
      <c r="P278" s="180">
        <v>30.5</v>
      </c>
      <c r="Q278" s="310">
        <v>9.5</v>
      </c>
      <c r="R278" s="180">
        <v>0.4</v>
      </c>
      <c r="S278" s="180">
        <v>24.400000000000002</v>
      </c>
      <c r="T278" s="180">
        <v>-14.599999999999998</v>
      </c>
      <c r="U278" s="180"/>
      <c r="V278" s="180"/>
      <c r="W278" s="180"/>
      <c r="X278" s="180">
        <v>2</v>
      </c>
      <c r="Y278" s="180">
        <v>2</v>
      </c>
      <c r="Z278" s="180">
        <v>0</v>
      </c>
      <c r="AA278" s="180">
        <v>7</v>
      </c>
      <c r="AB278" s="180">
        <v>3</v>
      </c>
      <c r="AC278" s="142">
        <v>4</v>
      </c>
      <c r="AD278" s="142"/>
      <c r="AE278" s="142"/>
      <c r="AF278" s="142"/>
      <c r="AG278" s="142"/>
    </row>
    <row r="279" spans="1:57" s="10" customFormat="1" ht="13.2" x14ac:dyDescent="0.25">
      <c r="A279" s="6">
        <v>1</v>
      </c>
      <c r="B279" s="61" t="s">
        <v>367</v>
      </c>
      <c r="C279" s="6">
        <v>30</v>
      </c>
      <c r="D279" s="6">
        <v>22</v>
      </c>
      <c r="E279" s="7">
        <v>12</v>
      </c>
      <c r="F279" s="7">
        <v>10</v>
      </c>
      <c r="G279" s="7">
        <v>0</v>
      </c>
      <c r="H279" s="75">
        <v>0</v>
      </c>
      <c r="I279" s="75">
        <v>10</v>
      </c>
      <c r="J279" s="75">
        <v>0</v>
      </c>
      <c r="K279" s="74">
        <v>0</v>
      </c>
      <c r="L279" s="75"/>
      <c r="M279" s="75"/>
      <c r="N279" s="74"/>
      <c r="O279" s="75"/>
      <c r="P279" s="75"/>
      <c r="Q279" s="74"/>
      <c r="R279" s="75"/>
      <c r="S279" s="75"/>
      <c r="T279" s="75"/>
      <c r="U279" s="75"/>
      <c r="V279" s="75"/>
      <c r="W279" s="7"/>
      <c r="X279" s="202"/>
      <c r="Y279" s="202">
        <v>1</v>
      </c>
      <c r="Z279" s="202"/>
      <c r="AA279" s="202"/>
      <c r="AB279" s="202"/>
      <c r="AC279" s="204"/>
      <c r="AD279" s="204"/>
      <c r="AE279" s="204"/>
      <c r="AF279" s="203"/>
      <c r="AG279" s="166"/>
    </row>
    <row r="280" spans="1:57" s="10" customFormat="1" ht="13.2" x14ac:dyDescent="0.25">
      <c r="A280" s="6">
        <v>2</v>
      </c>
      <c r="B280" s="61" t="s">
        <v>752</v>
      </c>
      <c r="C280" s="6">
        <v>2</v>
      </c>
      <c r="D280" s="6">
        <v>1</v>
      </c>
      <c r="E280" s="7">
        <v>0</v>
      </c>
      <c r="F280" s="7">
        <v>1</v>
      </c>
      <c r="G280" s="7">
        <v>0</v>
      </c>
      <c r="H280" s="75">
        <v>0</v>
      </c>
      <c r="I280" s="75">
        <v>1</v>
      </c>
      <c r="J280" s="75">
        <v>0</v>
      </c>
      <c r="K280" s="75">
        <v>0</v>
      </c>
      <c r="L280" s="75"/>
      <c r="M280" s="75"/>
      <c r="N280" s="74"/>
      <c r="O280" s="75"/>
      <c r="P280" s="75"/>
      <c r="Q280" s="75"/>
      <c r="R280" s="75"/>
      <c r="S280" s="75"/>
      <c r="T280" s="75"/>
      <c r="U280" s="75"/>
      <c r="V280" s="75"/>
      <c r="W280" s="7"/>
      <c r="X280" s="202"/>
      <c r="Y280" s="202"/>
      <c r="Z280" s="202"/>
      <c r="AA280" s="202"/>
      <c r="AB280" s="202"/>
      <c r="AC280" s="204"/>
      <c r="AD280" s="204"/>
      <c r="AE280" s="204"/>
      <c r="AF280" s="203"/>
      <c r="AG280" s="166"/>
    </row>
    <row r="281" spans="1:57" s="10" customFormat="1" ht="13.2" x14ac:dyDescent="0.25">
      <c r="A281" s="6">
        <v>3</v>
      </c>
      <c r="B281" s="61" t="s">
        <v>140</v>
      </c>
      <c r="C281" s="6">
        <v>10</v>
      </c>
      <c r="D281" s="6">
        <v>5</v>
      </c>
      <c r="E281" s="7">
        <v>1</v>
      </c>
      <c r="F281" s="7">
        <v>4</v>
      </c>
      <c r="G281" s="7">
        <v>0</v>
      </c>
      <c r="H281" s="75">
        <v>0</v>
      </c>
      <c r="I281" s="75">
        <v>0</v>
      </c>
      <c r="J281" s="7">
        <v>4</v>
      </c>
      <c r="K281" s="7">
        <v>0</v>
      </c>
      <c r="L281" s="7"/>
      <c r="M281" s="75"/>
      <c r="N281" s="74"/>
      <c r="O281" s="75"/>
      <c r="P281" s="75">
        <v>2</v>
      </c>
      <c r="Q281" s="74"/>
      <c r="R281" s="7"/>
      <c r="S281" s="75"/>
      <c r="T281" s="75"/>
      <c r="U281" s="75"/>
      <c r="V281" s="75"/>
      <c r="W281" s="7"/>
      <c r="X281" s="202"/>
      <c r="Y281" s="202">
        <v>1</v>
      </c>
      <c r="Z281" s="202"/>
      <c r="AA281" s="202"/>
      <c r="AB281" s="202"/>
      <c r="AC281" s="204">
        <v>2</v>
      </c>
      <c r="AD281" s="204"/>
      <c r="AE281" s="204"/>
      <c r="AF281" s="203"/>
      <c r="AG281" s="166"/>
    </row>
    <row r="282" spans="1:57" s="10" customFormat="1" ht="13.2" x14ac:dyDescent="0.25">
      <c r="A282" s="6">
        <v>4</v>
      </c>
      <c r="B282" s="61" t="s">
        <v>151</v>
      </c>
      <c r="C282" s="6">
        <v>40</v>
      </c>
      <c r="D282" s="6">
        <v>34</v>
      </c>
      <c r="E282" s="7">
        <v>7</v>
      </c>
      <c r="F282" s="7">
        <v>25</v>
      </c>
      <c r="G282" s="7">
        <v>0</v>
      </c>
      <c r="H282" s="7">
        <v>0</v>
      </c>
      <c r="I282" s="7">
        <v>4</v>
      </c>
      <c r="J282" s="7">
        <v>20</v>
      </c>
      <c r="K282" s="7">
        <v>1</v>
      </c>
      <c r="L282" s="7"/>
      <c r="M282" s="75"/>
      <c r="N282" s="75"/>
      <c r="O282" s="75"/>
      <c r="P282" s="75">
        <v>1</v>
      </c>
      <c r="Q282" s="75"/>
      <c r="R282" s="7"/>
      <c r="S282" s="75"/>
      <c r="T282" s="75"/>
      <c r="U282" s="75"/>
      <c r="V282" s="75"/>
      <c r="W282" s="7"/>
      <c r="X282" s="202"/>
      <c r="Y282" s="202"/>
      <c r="Z282" s="202"/>
      <c r="AA282" s="202"/>
      <c r="AB282" s="202">
        <v>2</v>
      </c>
      <c r="AC282" s="204">
        <v>1</v>
      </c>
      <c r="AD282" s="204"/>
      <c r="AE282" s="204"/>
      <c r="AF282" s="203"/>
      <c r="AG282" s="166"/>
    </row>
    <row r="283" spans="1:57" s="10" customFormat="1" ht="13.2" x14ac:dyDescent="0.25">
      <c r="A283" s="6">
        <v>5</v>
      </c>
      <c r="B283" s="167" t="s">
        <v>790</v>
      </c>
      <c r="C283" s="6">
        <v>7</v>
      </c>
      <c r="D283" s="6">
        <v>4</v>
      </c>
      <c r="E283" s="7">
        <v>2</v>
      </c>
      <c r="F283" s="7">
        <v>3</v>
      </c>
      <c r="G283" s="7">
        <v>0</v>
      </c>
      <c r="H283" s="162">
        <v>0</v>
      </c>
      <c r="I283" s="162">
        <v>0</v>
      </c>
      <c r="J283" s="162">
        <v>3</v>
      </c>
      <c r="K283" s="162">
        <v>0</v>
      </c>
      <c r="L283" s="162"/>
      <c r="M283" s="75"/>
      <c r="N283" s="170"/>
      <c r="O283" s="75"/>
      <c r="P283" s="75"/>
      <c r="Q283" s="162"/>
      <c r="R283" s="162"/>
      <c r="S283" s="169"/>
      <c r="T283" s="169"/>
      <c r="U283" s="169"/>
      <c r="V283" s="170"/>
      <c r="W283" s="7"/>
      <c r="X283" s="204"/>
      <c r="Y283" s="204"/>
      <c r="Z283" s="202"/>
      <c r="AA283" s="204"/>
      <c r="AB283" s="204"/>
      <c r="AC283" s="204"/>
      <c r="AD283" s="204"/>
      <c r="AE283" s="204"/>
      <c r="AF283" s="203"/>
      <c r="AG283" s="166"/>
    </row>
    <row r="284" spans="1:57" s="10" customFormat="1" ht="13.2" x14ac:dyDescent="0.25">
      <c r="A284" s="6">
        <v>6</v>
      </c>
      <c r="B284" s="167" t="s">
        <v>749</v>
      </c>
      <c r="C284" s="6">
        <v>7</v>
      </c>
      <c r="D284" s="6">
        <v>4</v>
      </c>
      <c r="E284" s="7">
        <v>1</v>
      </c>
      <c r="F284" s="7">
        <v>3</v>
      </c>
      <c r="G284" s="7">
        <v>0</v>
      </c>
      <c r="H284" s="162">
        <v>0</v>
      </c>
      <c r="I284" s="162">
        <v>0</v>
      </c>
      <c r="J284" s="162">
        <v>3</v>
      </c>
      <c r="K284" s="162">
        <v>0</v>
      </c>
      <c r="L284" s="162"/>
      <c r="M284" s="75"/>
      <c r="N284" s="170"/>
      <c r="O284" s="75"/>
      <c r="P284" s="75"/>
      <c r="Q284" s="162"/>
      <c r="R284" s="162"/>
      <c r="S284" s="169"/>
      <c r="T284" s="169"/>
      <c r="U284" s="169"/>
      <c r="V284" s="170"/>
      <c r="W284" s="7"/>
      <c r="X284" s="204"/>
      <c r="Y284" s="204"/>
      <c r="Z284" s="202"/>
      <c r="AA284" s="204"/>
      <c r="AB284" s="204"/>
      <c r="AC284" s="204"/>
      <c r="AD284" s="204"/>
      <c r="AE284" s="204"/>
      <c r="AF284" s="203"/>
      <c r="AG284" s="166"/>
    </row>
    <row r="285" spans="1:57" s="10" customFormat="1" ht="13.2" x14ac:dyDescent="0.25">
      <c r="A285" s="6">
        <v>7</v>
      </c>
      <c r="B285" s="61" t="s">
        <v>791</v>
      </c>
      <c r="C285" s="6"/>
      <c r="D285" s="6"/>
      <c r="E285" s="7"/>
      <c r="F285" s="7"/>
      <c r="G285" s="7"/>
      <c r="H285" s="162"/>
      <c r="I285" s="162"/>
      <c r="J285" s="162"/>
      <c r="K285" s="162"/>
      <c r="L285" s="162"/>
      <c r="M285" s="75"/>
      <c r="N285" s="170"/>
      <c r="O285" s="75"/>
      <c r="P285" s="75"/>
      <c r="Q285" s="162"/>
      <c r="R285" s="162"/>
      <c r="S285" s="169"/>
      <c r="T285" s="169"/>
      <c r="U285" s="169"/>
      <c r="V285" s="170"/>
      <c r="W285" s="7"/>
      <c r="X285" s="204"/>
      <c r="Y285" s="204"/>
      <c r="Z285" s="202"/>
      <c r="AA285" s="204"/>
      <c r="AB285" s="204"/>
      <c r="AC285" s="204"/>
      <c r="AD285" s="204"/>
      <c r="AE285" s="204"/>
      <c r="AF285" s="203"/>
      <c r="AG285" s="166"/>
    </row>
    <row r="286" spans="1:57" s="10" customFormat="1" ht="13.2" x14ac:dyDescent="0.25">
      <c r="A286" s="6">
        <v>8</v>
      </c>
      <c r="B286" s="167" t="s">
        <v>727</v>
      </c>
      <c r="C286" s="6">
        <v>5</v>
      </c>
      <c r="D286" s="6">
        <v>1</v>
      </c>
      <c r="E286" s="7">
        <v>0</v>
      </c>
      <c r="F286" s="7">
        <v>1</v>
      </c>
      <c r="G286" s="7">
        <v>0</v>
      </c>
      <c r="H286" s="162">
        <v>0</v>
      </c>
      <c r="I286" s="162">
        <v>1</v>
      </c>
      <c r="J286" s="162">
        <v>0</v>
      </c>
      <c r="K286" s="162">
        <v>0</v>
      </c>
      <c r="L286" s="162"/>
      <c r="M286" s="75"/>
      <c r="N286" s="170"/>
      <c r="O286" s="75"/>
      <c r="P286" s="75"/>
      <c r="Q286" s="162"/>
      <c r="R286" s="162"/>
      <c r="S286" s="169"/>
      <c r="T286" s="169"/>
      <c r="U286" s="169"/>
      <c r="V286" s="169"/>
      <c r="W286" s="166"/>
      <c r="X286" s="203"/>
      <c r="Y286" s="203"/>
      <c r="Z286" s="203"/>
      <c r="AA286" s="206"/>
      <c r="AB286" s="203">
        <v>1</v>
      </c>
      <c r="AC286" s="203"/>
      <c r="AD286" s="203"/>
      <c r="AE286" s="203"/>
      <c r="AF286" s="203"/>
      <c r="AG286" s="166"/>
    </row>
    <row r="287" spans="1:57" s="10" customFormat="1" ht="13.2" x14ac:dyDescent="0.25">
      <c r="A287" s="6">
        <v>9</v>
      </c>
      <c r="B287" s="167" t="s">
        <v>802</v>
      </c>
      <c r="C287" s="6">
        <v>7</v>
      </c>
      <c r="D287" s="6">
        <v>3</v>
      </c>
      <c r="E287" s="7">
        <v>1</v>
      </c>
      <c r="F287" s="7">
        <v>2</v>
      </c>
      <c r="G287" s="7">
        <v>0</v>
      </c>
      <c r="H287" s="162">
        <v>0</v>
      </c>
      <c r="I287" s="162">
        <v>1</v>
      </c>
      <c r="J287" s="162">
        <v>1</v>
      </c>
      <c r="K287" s="162">
        <v>0</v>
      </c>
      <c r="L287" s="162"/>
      <c r="M287" s="75"/>
      <c r="N287" s="170"/>
      <c r="O287" s="75"/>
      <c r="P287" s="75">
        <v>1</v>
      </c>
      <c r="Q287" s="162"/>
      <c r="R287" s="162"/>
      <c r="S287" s="169"/>
      <c r="T287" s="169"/>
      <c r="U287" s="169"/>
      <c r="V287" s="170"/>
      <c r="W287" s="7"/>
      <c r="X287" s="204"/>
      <c r="Y287" s="204"/>
      <c r="Z287" s="204"/>
      <c r="AA287" s="204"/>
      <c r="AB287" s="204"/>
      <c r="AC287" s="204">
        <v>1</v>
      </c>
      <c r="AD287" s="204"/>
      <c r="AE287" s="204"/>
      <c r="AF287" s="203"/>
      <c r="AG287" s="166"/>
    </row>
    <row r="288" spans="1:57" s="70" customFormat="1" ht="13.2" x14ac:dyDescent="0.3">
      <c r="A288" s="6">
        <v>10</v>
      </c>
      <c r="B288" s="61" t="s">
        <v>821</v>
      </c>
      <c r="C288" s="6">
        <v>10</v>
      </c>
      <c r="D288" s="6">
        <v>6</v>
      </c>
      <c r="E288" s="7">
        <v>0</v>
      </c>
      <c r="F288" s="7">
        <v>7</v>
      </c>
      <c r="G288" s="7">
        <v>0</v>
      </c>
      <c r="H288" s="6">
        <v>0</v>
      </c>
      <c r="I288" s="6">
        <v>0</v>
      </c>
      <c r="J288" s="6">
        <v>7</v>
      </c>
      <c r="K288" s="6">
        <v>0</v>
      </c>
      <c r="L288" s="6"/>
      <c r="M288" s="78"/>
      <c r="N288" s="78"/>
      <c r="O288" s="75"/>
      <c r="P288" s="78"/>
      <c r="Q288" s="6"/>
      <c r="R288" s="6"/>
      <c r="S288" s="78"/>
      <c r="T288" s="78"/>
      <c r="U288" s="78"/>
      <c r="V288" s="78"/>
      <c r="W288" s="6"/>
      <c r="X288" s="206"/>
      <c r="Y288" s="206"/>
      <c r="Z288" s="206"/>
      <c r="AA288" s="206"/>
      <c r="AB288" s="206"/>
      <c r="AC288" s="206"/>
      <c r="AD288" s="206"/>
      <c r="AE288" s="206"/>
      <c r="AF288" s="206"/>
      <c r="AG288" s="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row>
    <row r="289" spans="1:33" s="26" customFormat="1" ht="13.2" x14ac:dyDescent="0.3">
      <c r="A289" s="6">
        <v>11</v>
      </c>
      <c r="B289" s="61" t="s">
        <v>804</v>
      </c>
      <c r="C289" s="6"/>
      <c r="D289" s="6"/>
      <c r="E289" s="7"/>
      <c r="F289" s="7"/>
      <c r="G289" s="7"/>
      <c r="H289" s="6"/>
      <c r="I289" s="6"/>
      <c r="J289" s="6"/>
      <c r="K289" s="6"/>
      <c r="L289" s="6"/>
      <c r="M289" s="78"/>
      <c r="N289" s="78"/>
      <c r="O289" s="75"/>
      <c r="P289" s="78"/>
      <c r="Q289" s="6"/>
      <c r="R289" s="6"/>
      <c r="S289" s="78"/>
      <c r="T289" s="78"/>
      <c r="U289" s="78"/>
      <c r="V289" s="78"/>
      <c r="W289" s="6"/>
      <c r="X289" s="206"/>
      <c r="Y289" s="206"/>
      <c r="Z289" s="206"/>
      <c r="AA289" s="206"/>
      <c r="AB289" s="206"/>
      <c r="AC289" s="206"/>
      <c r="AD289" s="206"/>
      <c r="AE289" s="206"/>
      <c r="AF289" s="206"/>
      <c r="AG289" s="6"/>
    </row>
    <row r="290" spans="1:33" s="26" customFormat="1" ht="13.2" x14ac:dyDescent="0.3">
      <c r="A290" s="6">
        <v>12</v>
      </c>
      <c r="B290" s="61" t="s">
        <v>805</v>
      </c>
      <c r="C290" s="6"/>
      <c r="D290" s="6"/>
      <c r="E290" s="7"/>
      <c r="F290" s="7"/>
      <c r="G290" s="7"/>
      <c r="H290" s="6"/>
      <c r="I290" s="6"/>
      <c r="J290" s="6"/>
      <c r="K290" s="6"/>
      <c r="L290" s="6"/>
      <c r="M290" s="78"/>
      <c r="N290" s="78"/>
      <c r="O290" s="75"/>
      <c r="P290" s="78"/>
      <c r="Q290" s="6"/>
      <c r="R290" s="6"/>
      <c r="S290" s="78"/>
      <c r="T290" s="78"/>
      <c r="U290" s="78"/>
      <c r="V290" s="78"/>
      <c r="W290" s="6"/>
      <c r="X290" s="206"/>
      <c r="Y290" s="206"/>
      <c r="Z290" s="206"/>
      <c r="AA290" s="206"/>
      <c r="AB290" s="206"/>
      <c r="AC290" s="206"/>
      <c r="AD290" s="206"/>
      <c r="AE290" s="206"/>
      <c r="AF290" s="206"/>
      <c r="AG290" s="6"/>
    </row>
    <row r="291" spans="1:33" s="26" customFormat="1" ht="13.2" x14ac:dyDescent="0.3">
      <c r="A291" s="6">
        <v>13</v>
      </c>
      <c r="B291" s="61" t="s">
        <v>728</v>
      </c>
      <c r="C291" s="6"/>
      <c r="D291" s="6"/>
      <c r="E291" s="7"/>
      <c r="F291" s="7"/>
      <c r="G291" s="7"/>
      <c r="H291" s="6"/>
      <c r="I291" s="6"/>
      <c r="J291" s="6"/>
      <c r="K291" s="6"/>
      <c r="L291" s="6"/>
      <c r="M291" s="78"/>
      <c r="N291" s="78"/>
      <c r="O291" s="75"/>
      <c r="P291" s="78"/>
      <c r="Q291" s="6"/>
      <c r="R291" s="6"/>
      <c r="S291" s="78"/>
      <c r="T291" s="78"/>
      <c r="U291" s="78"/>
      <c r="V291" s="78"/>
      <c r="W291" s="6"/>
      <c r="X291" s="206"/>
      <c r="Y291" s="206"/>
      <c r="Z291" s="206"/>
      <c r="AA291" s="206"/>
      <c r="AB291" s="206"/>
      <c r="AC291" s="206"/>
      <c r="AD291" s="206"/>
      <c r="AE291" s="206"/>
      <c r="AF291" s="206"/>
      <c r="AG291" s="6"/>
    </row>
    <row r="292" spans="1:33" s="26" customFormat="1" ht="13.2" x14ac:dyDescent="0.3">
      <c r="A292" s="6">
        <v>14</v>
      </c>
      <c r="B292" s="61" t="s">
        <v>822</v>
      </c>
      <c r="C292" s="6"/>
      <c r="D292" s="6"/>
      <c r="E292" s="7"/>
      <c r="F292" s="7"/>
      <c r="G292" s="7"/>
      <c r="H292" s="6"/>
      <c r="I292" s="6"/>
      <c r="J292" s="6"/>
      <c r="K292" s="6"/>
      <c r="L292" s="6"/>
      <c r="M292" s="78"/>
      <c r="N292" s="78"/>
      <c r="O292" s="75"/>
      <c r="P292" s="78"/>
      <c r="Q292" s="6"/>
      <c r="R292" s="6"/>
      <c r="S292" s="78"/>
      <c r="T292" s="78"/>
      <c r="U292" s="78"/>
      <c r="V292" s="78"/>
      <c r="W292" s="6"/>
      <c r="X292" s="206"/>
      <c r="Y292" s="206"/>
      <c r="Z292" s="206"/>
      <c r="AA292" s="206"/>
      <c r="AB292" s="206"/>
      <c r="AC292" s="206"/>
      <c r="AD292" s="206"/>
      <c r="AE292" s="206"/>
      <c r="AF292" s="206"/>
      <c r="AG292" s="6"/>
    </row>
    <row r="293" spans="1:33" s="26" customFormat="1" ht="26.4" x14ac:dyDescent="0.3">
      <c r="A293" s="6">
        <v>15</v>
      </c>
      <c r="B293" s="61" t="s">
        <v>808</v>
      </c>
      <c r="C293" s="6"/>
      <c r="D293" s="6"/>
      <c r="E293" s="7"/>
      <c r="F293" s="7"/>
      <c r="G293" s="7"/>
      <c r="H293" s="6"/>
      <c r="I293" s="6"/>
      <c r="J293" s="6"/>
      <c r="K293" s="6"/>
      <c r="L293" s="6"/>
      <c r="M293" s="78"/>
      <c r="N293" s="78"/>
      <c r="O293" s="75"/>
      <c r="P293" s="78"/>
      <c r="Q293" s="6"/>
      <c r="R293" s="6"/>
      <c r="S293" s="78"/>
      <c r="T293" s="78"/>
      <c r="U293" s="78"/>
      <c r="V293" s="78"/>
      <c r="W293" s="6"/>
      <c r="X293" s="206"/>
      <c r="Y293" s="206"/>
      <c r="Z293" s="206"/>
      <c r="AA293" s="206"/>
      <c r="AB293" s="206"/>
      <c r="AC293" s="206"/>
      <c r="AD293" s="206"/>
      <c r="AE293" s="206"/>
      <c r="AF293" s="206"/>
      <c r="AG293" s="6"/>
    </row>
    <row r="294" spans="1:33" s="10" customFormat="1" ht="13.2" x14ac:dyDescent="0.25">
      <c r="A294" s="6">
        <v>16</v>
      </c>
      <c r="B294" s="167" t="s">
        <v>726</v>
      </c>
      <c r="C294" s="6">
        <v>5</v>
      </c>
      <c r="D294" s="6">
        <v>1</v>
      </c>
      <c r="E294" s="7">
        <v>0</v>
      </c>
      <c r="F294" s="7">
        <v>1</v>
      </c>
      <c r="G294" s="7">
        <v>0</v>
      </c>
      <c r="H294" s="162">
        <v>0</v>
      </c>
      <c r="I294" s="162">
        <v>1</v>
      </c>
      <c r="J294" s="162">
        <v>0</v>
      </c>
      <c r="K294" s="162">
        <v>0</v>
      </c>
      <c r="L294" s="162"/>
      <c r="M294" s="75"/>
      <c r="N294" s="170"/>
      <c r="O294" s="75"/>
      <c r="P294" s="75"/>
      <c r="Q294" s="162"/>
      <c r="R294" s="162"/>
      <c r="S294" s="169"/>
      <c r="T294" s="169"/>
      <c r="U294" s="169"/>
      <c r="V294" s="169"/>
      <c r="W294" s="166"/>
      <c r="X294" s="203"/>
      <c r="Y294" s="203"/>
      <c r="Z294" s="203"/>
      <c r="AA294" s="203"/>
      <c r="AB294" s="203"/>
      <c r="AC294" s="203"/>
      <c r="AD294" s="203"/>
      <c r="AE294" s="203"/>
      <c r="AF294" s="203"/>
      <c r="AG294" s="166"/>
    </row>
    <row r="295" spans="1:33" s="10" customFormat="1" ht="13.2" x14ac:dyDescent="0.25">
      <c r="A295" s="6">
        <v>17</v>
      </c>
      <c r="B295" s="167" t="s">
        <v>809</v>
      </c>
      <c r="C295" s="6"/>
      <c r="D295" s="6"/>
      <c r="E295" s="7"/>
      <c r="F295" s="7"/>
      <c r="G295" s="7"/>
      <c r="H295" s="162"/>
      <c r="I295" s="162"/>
      <c r="J295" s="162"/>
      <c r="K295" s="162"/>
      <c r="L295" s="162"/>
      <c r="M295" s="75"/>
      <c r="N295" s="170"/>
      <c r="O295" s="75"/>
      <c r="P295" s="75"/>
      <c r="Q295" s="162"/>
      <c r="R295" s="162"/>
      <c r="S295" s="169"/>
      <c r="T295" s="169"/>
      <c r="U295" s="169"/>
      <c r="V295" s="169"/>
      <c r="W295" s="166"/>
      <c r="X295" s="203"/>
      <c r="Y295" s="203"/>
      <c r="Z295" s="203"/>
      <c r="AA295" s="203"/>
      <c r="AB295" s="203"/>
      <c r="AC295" s="203"/>
      <c r="AD295" s="203"/>
      <c r="AE295" s="203"/>
      <c r="AF295" s="203"/>
      <c r="AG295" s="166"/>
    </row>
    <row r="296" spans="1:33" s="10" customFormat="1" ht="13.2" x14ac:dyDescent="0.25">
      <c r="A296" s="6">
        <v>18</v>
      </c>
      <c r="B296" s="167" t="s">
        <v>766</v>
      </c>
      <c r="C296" s="6">
        <v>2</v>
      </c>
      <c r="D296" s="6">
        <v>1</v>
      </c>
      <c r="E296" s="7">
        <v>0</v>
      </c>
      <c r="F296" s="7">
        <v>1</v>
      </c>
      <c r="G296" s="7">
        <v>0</v>
      </c>
      <c r="H296" s="162">
        <v>0</v>
      </c>
      <c r="I296" s="162">
        <v>0</v>
      </c>
      <c r="J296" s="162">
        <v>1</v>
      </c>
      <c r="K296" s="162">
        <v>0</v>
      </c>
      <c r="L296" s="162"/>
      <c r="M296" s="75"/>
      <c r="N296" s="170"/>
      <c r="O296" s="75"/>
      <c r="P296" s="75"/>
      <c r="Q296" s="162"/>
      <c r="R296" s="162"/>
      <c r="S296" s="169"/>
      <c r="T296" s="169"/>
      <c r="U296" s="169"/>
      <c r="V296" s="169"/>
      <c r="W296" s="166"/>
      <c r="X296" s="203"/>
      <c r="Y296" s="203"/>
      <c r="Z296" s="203"/>
      <c r="AA296" s="203"/>
      <c r="AB296" s="203"/>
      <c r="AC296" s="203"/>
      <c r="AD296" s="203"/>
      <c r="AE296" s="203"/>
      <c r="AF296" s="203"/>
      <c r="AG296" s="166"/>
    </row>
    <row r="297" spans="1:33" s="10" customFormat="1" ht="13.2" x14ac:dyDescent="0.25">
      <c r="A297" s="6">
        <v>19</v>
      </c>
      <c r="B297" s="167" t="s">
        <v>763</v>
      </c>
      <c r="C297" s="6"/>
      <c r="D297" s="6"/>
      <c r="E297" s="7"/>
      <c r="F297" s="7"/>
      <c r="G297" s="7"/>
      <c r="H297" s="162"/>
      <c r="I297" s="162"/>
      <c r="J297" s="162"/>
      <c r="K297" s="162"/>
      <c r="L297" s="162"/>
      <c r="M297" s="75"/>
      <c r="N297" s="170"/>
      <c r="O297" s="75"/>
      <c r="P297" s="75"/>
      <c r="Q297" s="162"/>
      <c r="R297" s="162"/>
      <c r="S297" s="169"/>
      <c r="T297" s="169"/>
      <c r="U297" s="169"/>
      <c r="V297" s="169"/>
      <c r="W297" s="166"/>
      <c r="X297" s="203"/>
      <c r="Y297" s="203"/>
      <c r="Z297" s="203"/>
      <c r="AA297" s="203"/>
      <c r="AB297" s="203"/>
      <c r="AC297" s="203"/>
      <c r="AD297" s="203"/>
      <c r="AE297" s="203"/>
      <c r="AF297" s="203"/>
      <c r="AG297" s="166"/>
    </row>
    <row r="298" spans="1:33" s="10" customFormat="1" ht="13.2" x14ac:dyDescent="0.25">
      <c r="A298" s="6">
        <v>20</v>
      </c>
      <c r="B298" s="167" t="s">
        <v>750</v>
      </c>
      <c r="C298" s="6">
        <v>7</v>
      </c>
      <c r="D298" s="6">
        <v>4</v>
      </c>
      <c r="E298" s="7">
        <v>2</v>
      </c>
      <c r="F298" s="7">
        <v>2</v>
      </c>
      <c r="G298" s="7">
        <v>0</v>
      </c>
      <c r="H298" s="162">
        <v>0</v>
      </c>
      <c r="I298" s="162">
        <v>2</v>
      </c>
      <c r="J298" s="162">
        <v>0</v>
      </c>
      <c r="K298" s="162">
        <v>0</v>
      </c>
      <c r="L298" s="162"/>
      <c r="M298" s="75"/>
      <c r="N298" s="170"/>
      <c r="O298" s="75"/>
      <c r="P298" s="75"/>
      <c r="Q298" s="162"/>
      <c r="R298" s="162"/>
      <c r="S298" s="169"/>
      <c r="T298" s="169"/>
      <c r="U298" s="169"/>
      <c r="V298" s="170"/>
      <c r="W298" s="7"/>
      <c r="X298" s="204"/>
      <c r="Y298" s="204"/>
      <c r="Z298" s="204"/>
      <c r="AA298" s="204"/>
      <c r="AB298" s="204"/>
      <c r="AC298" s="204"/>
      <c r="AD298" s="204"/>
      <c r="AE298" s="204"/>
      <c r="AF298" s="203"/>
      <c r="AG298" s="166"/>
    </row>
    <row r="299" spans="1:33" s="10" customFormat="1" ht="13.2" x14ac:dyDescent="0.25">
      <c r="A299" s="6">
        <v>21</v>
      </c>
      <c r="B299" s="167" t="s">
        <v>751</v>
      </c>
      <c r="C299" s="6"/>
      <c r="D299" s="6"/>
      <c r="E299" s="7"/>
      <c r="F299" s="7"/>
      <c r="G299" s="7"/>
      <c r="H299" s="162"/>
      <c r="I299" s="162"/>
      <c r="J299" s="162"/>
      <c r="K299" s="162"/>
      <c r="L299" s="162"/>
      <c r="M299" s="75"/>
      <c r="N299" s="170"/>
      <c r="O299" s="75"/>
      <c r="P299" s="75"/>
      <c r="Q299" s="162"/>
      <c r="R299" s="162"/>
      <c r="S299" s="169"/>
      <c r="T299" s="169"/>
      <c r="U299" s="169"/>
      <c r="V299" s="170"/>
      <c r="W299" s="7"/>
      <c r="X299" s="204"/>
      <c r="Y299" s="204"/>
      <c r="Z299" s="204"/>
      <c r="AA299" s="204"/>
      <c r="AB299" s="204"/>
      <c r="AC299" s="204"/>
      <c r="AD299" s="204"/>
      <c r="AE299" s="204"/>
      <c r="AF299" s="203"/>
      <c r="AG299" s="166"/>
    </row>
    <row r="300" spans="1:33" s="10" customFormat="1" ht="13.2" x14ac:dyDescent="0.25">
      <c r="A300" s="6">
        <v>22</v>
      </c>
      <c r="B300" s="167" t="s">
        <v>733</v>
      </c>
      <c r="C300" s="6">
        <v>2</v>
      </c>
      <c r="D300" s="6">
        <v>1</v>
      </c>
      <c r="E300" s="7">
        <v>0</v>
      </c>
      <c r="F300" s="7">
        <v>1</v>
      </c>
      <c r="G300" s="7">
        <v>0</v>
      </c>
      <c r="H300" s="162">
        <v>0</v>
      </c>
      <c r="I300" s="162">
        <v>1</v>
      </c>
      <c r="J300" s="162">
        <v>0</v>
      </c>
      <c r="K300" s="162">
        <v>0</v>
      </c>
      <c r="L300" s="162"/>
      <c r="M300" s="75"/>
      <c r="N300" s="170"/>
      <c r="O300" s="75"/>
      <c r="P300" s="75"/>
      <c r="Q300" s="162"/>
      <c r="R300" s="162"/>
      <c r="S300" s="169"/>
      <c r="T300" s="169"/>
      <c r="U300" s="169"/>
      <c r="V300" s="169"/>
      <c r="W300" s="166"/>
      <c r="X300" s="203"/>
      <c r="Y300" s="203"/>
      <c r="Z300" s="203"/>
      <c r="AA300" s="203"/>
      <c r="AB300" s="203"/>
      <c r="AC300" s="203"/>
      <c r="AD300" s="203"/>
      <c r="AE300" s="203"/>
      <c r="AF300" s="203"/>
      <c r="AG300" s="166"/>
    </row>
    <row r="301" spans="1:33" s="26" customFormat="1" ht="13.2" x14ac:dyDescent="0.3">
      <c r="A301" s="6">
        <v>23</v>
      </c>
      <c r="B301" s="61" t="s">
        <v>811</v>
      </c>
      <c r="C301" s="6"/>
      <c r="D301" s="6"/>
      <c r="E301" s="6"/>
      <c r="F301" s="7"/>
      <c r="G301" s="7"/>
      <c r="H301" s="7"/>
      <c r="I301" s="6"/>
      <c r="J301" s="6"/>
      <c r="K301" s="6"/>
      <c r="L301" s="6"/>
      <c r="M301" s="6"/>
      <c r="N301" s="78"/>
      <c r="O301" s="78"/>
      <c r="P301" s="75"/>
      <c r="Q301" s="78"/>
      <c r="R301" s="6"/>
      <c r="S301" s="6"/>
      <c r="T301" s="78"/>
      <c r="U301" s="78"/>
      <c r="V301" s="78"/>
      <c r="W301" s="78"/>
      <c r="X301" s="206"/>
      <c r="Y301" s="206"/>
      <c r="Z301" s="206"/>
      <c r="AA301" s="206"/>
      <c r="AB301" s="206"/>
      <c r="AC301" s="206"/>
      <c r="AD301" s="206"/>
      <c r="AE301" s="206"/>
      <c r="AF301" s="206"/>
      <c r="AG301" s="6"/>
    </row>
    <row r="302" spans="1:33" s="26" customFormat="1" ht="26.4" x14ac:dyDescent="0.3">
      <c r="A302" s="6">
        <v>24</v>
      </c>
      <c r="B302" s="61" t="s">
        <v>819</v>
      </c>
      <c r="C302" s="6"/>
      <c r="D302" s="6"/>
      <c r="E302" s="6"/>
      <c r="F302" s="7"/>
      <c r="G302" s="7"/>
      <c r="H302" s="7"/>
      <c r="I302" s="6"/>
      <c r="J302" s="6"/>
      <c r="K302" s="6"/>
      <c r="L302" s="6"/>
      <c r="M302" s="6"/>
      <c r="N302" s="78"/>
      <c r="O302" s="78"/>
      <c r="P302" s="75"/>
      <c r="Q302" s="78"/>
      <c r="R302" s="6"/>
      <c r="S302" s="6"/>
      <c r="T302" s="78"/>
      <c r="U302" s="78"/>
      <c r="V302" s="78"/>
      <c r="W302" s="78"/>
      <c r="X302" s="206"/>
      <c r="Y302" s="206"/>
      <c r="Z302" s="206"/>
      <c r="AA302" s="206"/>
      <c r="AB302" s="206"/>
      <c r="AC302" s="206"/>
      <c r="AD302" s="206"/>
      <c r="AE302" s="206"/>
      <c r="AF302" s="206"/>
      <c r="AG302" s="6"/>
    </row>
    <row r="303" spans="1:33" s="26" customFormat="1" ht="13.2" x14ac:dyDescent="0.25">
      <c r="A303" s="6">
        <v>25</v>
      </c>
      <c r="B303" s="167" t="s">
        <v>813</v>
      </c>
      <c r="C303" s="6"/>
      <c r="D303" s="6"/>
      <c r="E303" s="6"/>
      <c r="F303" s="7"/>
      <c r="G303" s="7"/>
      <c r="H303" s="7"/>
      <c r="I303" s="6"/>
      <c r="J303" s="6"/>
      <c r="K303" s="6"/>
      <c r="L303" s="6"/>
      <c r="M303" s="6"/>
      <c r="N303" s="78"/>
      <c r="O303" s="78"/>
      <c r="P303" s="75"/>
      <c r="Q303" s="78"/>
      <c r="R303" s="6"/>
      <c r="S303" s="6"/>
      <c r="T303" s="78"/>
      <c r="U303" s="78"/>
      <c r="V303" s="78"/>
      <c r="W303" s="78"/>
      <c r="X303" s="206"/>
      <c r="Y303" s="206"/>
      <c r="Z303" s="206"/>
      <c r="AA303" s="206"/>
      <c r="AB303" s="206"/>
      <c r="AC303" s="206"/>
      <c r="AD303" s="206"/>
      <c r="AE303" s="206"/>
      <c r="AF303" s="206"/>
      <c r="AG303" s="6"/>
    </row>
    <row r="304" spans="1:33" s="26" customFormat="1" ht="13.2" x14ac:dyDescent="0.25">
      <c r="A304" s="6">
        <v>26</v>
      </c>
      <c r="B304" s="167" t="s">
        <v>814</v>
      </c>
      <c r="C304" s="6"/>
      <c r="D304" s="6"/>
      <c r="E304" s="6"/>
      <c r="F304" s="7"/>
      <c r="G304" s="7"/>
      <c r="H304" s="7"/>
      <c r="I304" s="6"/>
      <c r="J304" s="6"/>
      <c r="K304" s="6"/>
      <c r="L304" s="6"/>
      <c r="M304" s="6"/>
      <c r="N304" s="78"/>
      <c r="O304" s="78"/>
      <c r="P304" s="75"/>
      <c r="Q304" s="78"/>
      <c r="R304" s="6"/>
      <c r="S304" s="6"/>
      <c r="T304" s="78"/>
      <c r="U304" s="78"/>
      <c r="V304" s="78"/>
      <c r="W304" s="78"/>
      <c r="X304" s="206"/>
      <c r="Y304" s="206"/>
      <c r="Z304" s="206"/>
      <c r="AA304" s="206"/>
      <c r="AB304" s="206"/>
      <c r="AC304" s="206"/>
      <c r="AD304" s="206"/>
      <c r="AE304" s="206"/>
      <c r="AF304" s="206"/>
      <c r="AG304" s="6"/>
    </row>
    <row r="305" spans="1:33" s="26" customFormat="1" ht="13.2" x14ac:dyDescent="0.3">
      <c r="A305" s="6">
        <v>27</v>
      </c>
      <c r="B305" s="61" t="s">
        <v>815</v>
      </c>
      <c r="C305" s="6"/>
      <c r="D305" s="6"/>
      <c r="E305" s="6"/>
      <c r="F305" s="7"/>
      <c r="G305" s="7"/>
      <c r="H305" s="7"/>
      <c r="I305" s="6"/>
      <c r="J305" s="6"/>
      <c r="K305" s="6"/>
      <c r="L305" s="6"/>
      <c r="M305" s="6"/>
      <c r="N305" s="78"/>
      <c r="O305" s="78"/>
      <c r="P305" s="75"/>
      <c r="Q305" s="78"/>
      <c r="R305" s="6"/>
      <c r="S305" s="6"/>
      <c r="T305" s="78"/>
      <c r="U305" s="78"/>
      <c r="V305" s="78"/>
      <c r="W305" s="78"/>
      <c r="X305" s="206"/>
      <c r="Y305" s="206"/>
      <c r="Z305" s="206"/>
      <c r="AA305" s="206"/>
      <c r="AB305" s="206"/>
      <c r="AC305" s="206"/>
      <c r="AD305" s="206"/>
      <c r="AE305" s="206"/>
      <c r="AF305" s="206"/>
      <c r="AG305" s="6"/>
    </row>
    <row r="306" spans="1:33" s="26" customFormat="1" ht="13.2" x14ac:dyDescent="0.3">
      <c r="A306" s="6">
        <v>28</v>
      </c>
      <c r="B306" s="61" t="s">
        <v>820</v>
      </c>
      <c r="C306" s="6"/>
      <c r="D306" s="6"/>
      <c r="E306" s="6"/>
      <c r="F306" s="7"/>
      <c r="G306" s="7"/>
      <c r="H306" s="7"/>
      <c r="I306" s="6"/>
      <c r="J306" s="6"/>
      <c r="K306" s="6"/>
      <c r="L306" s="6"/>
      <c r="M306" s="6"/>
      <c r="N306" s="78"/>
      <c r="O306" s="78"/>
      <c r="P306" s="75"/>
      <c r="Q306" s="78"/>
      <c r="R306" s="6"/>
      <c r="S306" s="6"/>
      <c r="T306" s="78"/>
      <c r="U306" s="78"/>
      <c r="V306" s="78"/>
      <c r="W306" s="78"/>
      <c r="X306" s="206"/>
      <c r="Y306" s="206"/>
      <c r="Z306" s="206"/>
      <c r="AA306" s="206"/>
      <c r="AB306" s="206"/>
      <c r="AC306" s="206"/>
      <c r="AD306" s="206"/>
      <c r="AE306" s="206"/>
      <c r="AF306" s="206"/>
      <c r="AG306" s="6"/>
    </row>
    <row r="307" spans="1:33" s="26" customFormat="1" ht="13.2" x14ac:dyDescent="0.3">
      <c r="A307" s="6">
        <v>29</v>
      </c>
      <c r="B307" s="61" t="s">
        <v>817</v>
      </c>
      <c r="C307" s="6"/>
      <c r="D307" s="6"/>
      <c r="E307" s="6"/>
      <c r="F307" s="7"/>
      <c r="G307" s="7"/>
      <c r="H307" s="7"/>
      <c r="I307" s="6"/>
      <c r="J307" s="6"/>
      <c r="K307" s="6"/>
      <c r="L307" s="6"/>
      <c r="M307" s="6"/>
      <c r="N307" s="78"/>
      <c r="O307" s="78"/>
      <c r="P307" s="75"/>
      <c r="Q307" s="78"/>
      <c r="R307" s="6"/>
      <c r="S307" s="6"/>
      <c r="T307" s="78"/>
      <c r="U307" s="78"/>
      <c r="V307" s="78"/>
      <c r="W307" s="78"/>
      <c r="X307" s="206"/>
      <c r="Y307" s="206"/>
      <c r="Z307" s="206"/>
      <c r="AA307" s="206"/>
      <c r="AB307" s="206"/>
      <c r="AC307" s="206"/>
      <c r="AD307" s="206"/>
      <c r="AE307" s="206"/>
      <c r="AF307" s="206"/>
      <c r="AG307" s="6"/>
    </row>
    <row r="308" spans="1:33" s="309" customFormat="1" ht="13.2" x14ac:dyDescent="0.25">
      <c r="A308" s="296">
        <v>5</v>
      </c>
      <c r="B308" s="290" t="s">
        <v>828</v>
      </c>
      <c r="C308" s="76">
        <v>121</v>
      </c>
      <c r="D308" s="180">
        <v>91</v>
      </c>
      <c r="E308" s="180">
        <v>18</v>
      </c>
      <c r="F308" s="180">
        <v>73</v>
      </c>
      <c r="G308" s="180">
        <v>0</v>
      </c>
      <c r="H308" s="180">
        <v>2</v>
      </c>
      <c r="I308" s="180">
        <v>38</v>
      </c>
      <c r="J308" s="180">
        <v>43</v>
      </c>
      <c r="K308" s="180">
        <f>SUM(K309:K337)</f>
        <v>0</v>
      </c>
      <c r="L308" s="311">
        <v>0.1</v>
      </c>
      <c r="M308" s="180">
        <f>L308*F308</f>
        <v>7.3000000000000007</v>
      </c>
      <c r="N308" s="180">
        <f>M308-H308</f>
        <v>5.3000000000000007</v>
      </c>
      <c r="O308" s="311">
        <v>0.5</v>
      </c>
      <c r="P308" s="180">
        <f>O308*F308</f>
        <v>36.5</v>
      </c>
      <c r="Q308" s="180">
        <f>P308-I308</f>
        <v>-1.5</v>
      </c>
      <c r="R308" s="311">
        <v>0.4</v>
      </c>
      <c r="S308" s="180">
        <f>R308*F308</f>
        <v>29.200000000000003</v>
      </c>
      <c r="T308" s="180">
        <f>S308-J308</f>
        <v>-13.799999999999997</v>
      </c>
      <c r="U308" s="180"/>
      <c r="V308" s="180">
        <f t="shared" ref="V308:AG308" si="115">SUM(V309:V337)</f>
        <v>0</v>
      </c>
      <c r="W308" s="180">
        <f t="shared" si="115"/>
        <v>0</v>
      </c>
      <c r="X308" s="180">
        <f t="shared" si="115"/>
        <v>0</v>
      </c>
      <c r="Y308" s="180">
        <f t="shared" si="115"/>
        <v>1</v>
      </c>
      <c r="Z308" s="180">
        <f t="shared" si="115"/>
        <v>0</v>
      </c>
      <c r="AA308" s="180">
        <f t="shared" si="115"/>
        <v>0</v>
      </c>
      <c r="AB308" s="180">
        <f t="shared" si="115"/>
        <v>0</v>
      </c>
      <c r="AC308" s="180">
        <f t="shared" si="115"/>
        <v>1</v>
      </c>
      <c r="AD308" s="180">
        <f t="shared" si="115"/>
        <v>0</v>
      </c>
      <c r="AE308" s="180">
        <f t="shared" si="115"/>
        <v>0</v>
      </c>
      <c r="AF308" s="180">
        <f t="shared" si="115"/>
        <v>0</v>
      </c>
      <c r="AG308" s="180">
        <f t="shared" si="115"/>
        <v>0</v>
      </c>
    </row>
    <row r="309" spans="1:33" s="10" customFormat="1" ht="13.2" x14ac:dyDescent="0.25">
      <c r="A309" s="6">
        <v>1</v>
      </c>
      <c r="B309" s="61" t="s">
        <v>367</v>
      </c>
      <c r="C309" s="6">
        <v>38</v>
      </c>
      <c r="D309" s="6">
        <v>25</v>
      </c>
      <c r="E309" s="6">
        <v>6</v>
      </c>
      <c r="F309" s="7">
        <f>SUM(G309:K309)</f>
        <v>19</v>
      </c>
      <c r="G309" s="7"/>
      <c r="H309" s="7">
        <v>2</v>
      </c>
      <c r="I309" s="7">
        <v>17</v>
      </c>
      <c r="J309" s="7"/>
      <c r="K309" s="7"/>
      <c r="L309" s="80"/>
      <c r="M309" s="7">
        <v>2</v>
      </c>
      <c r="N309" s="7">
        <v>2</v>
      </c>
      <c r="O309" s="80"/>
      <c r="P309" s="7">
        <v>17</v>
      </c>
      <c r="Q309" s="7">
        <f>P309-I309</f>
        <v>0</v>
      </c>
      <c r="R309" s="80"/>
      <c r="S309" s="7"/>
      <c r="T309" s="7"/>
      <c r="U309" s="7"/>
      <c r="V309" s="7"/>
      <c r="W309" s="7"/>
      <c r="X309" s="202"/>
      <c r="Y309" s="202">
        <v>1</v>
      </c>
      <c r="Z309" s="202"/>
      <c r="AA309" s="202"/>
      <c r="AB309" s="202"/>
      <c r="AC309" s="202"/>
      <c r="AD309" s="204"/>
      <c r="AE309" s="204"/>
      <c r="AF309" s="204"/>
      <c r="AG309" s="162"/>
    </row>
    <row r="310" spans="1:33" s="10" customFormat="1" ht="13.2" x14ac:dyDescent="0.25">
      <c r="A310" s="6">
        <v>2</v>
      </c>
      <c r="B310" s="61" t="s">
        <v>752</v>
      </c>
      <c r="C310" s="6"/>
      <c r="D310" s="6"/>
      <c r="E310" s="6"/>
      <c r="F310" s="7"/>
      <c r="G310" s="7"/>
      <c r="H310" s="7"/>
      <c r="I310" s="7"/>
      <c r="J310" s="7"/>
      <c r="K310" s="7"/>
      <c r="L310" s="80"/>
      <c r="M310" s="7"/>
      <c r="N310" s="7"/>
      <c r="O310" s="80"/>
      <c r="P310" s="7"/>
      <c r="Q310" s="7"/>
      <c r="R310" s="80"/>
      <c r="S310" s="7"/>
      <c r="T310" s="7"/>
      <c r="U310" s="7"/>
      <c r="V310" s="7"/>
      <c r="W310" s="7"/>
      <c r="X310" s="202"/>
      <c r="Y310" s="202"/>
      <c r="Z310" s="202"/>
      <c r="AA310" s="202"/>
      <c r="AB310" s="202"/>
      <c r="AC310" s="202"/>
      <c r="AD310" s="204"/>
      <c r="AE310" s="204"/>
      <c r="AF310" s="204"/>
      <c r="AG310" s="162"/>
    </row>
    <row r="311" spans="1:33" s="10" customFormat="1" ht="13.2" x14ac:dyDescent="0.25">
      <c r="A311" s="6">
        <v>3</v>
      </c>
      <c r="B311" s="61" t="s">
        <v>140</v>
      </c>
      <c r="C311" s="6">
        <v>7</v>
      </c>
      <c r="D311" s="6">
        <v>6</v>
      </c>
      <c r="E311" s="6">
        <v>2</v>
      </c>
      <c r="F311" s="7">
        <f t="shared" ref="F311:F330" si="116">SUM(G311:K311)</f>
        <v>4</v>
      </c>
      <c r="G311" s="7"/>
      <c r="H311" s="7"/>
      <c r="I311" s="7">
        <v>2</v>
      </c>
      <c r="J311" s="7">
        <v>2</v>
      </c>
      <c r="K311" s="7"/>
      <c r="L311" s="80"/>
      <c r="M311" s="7"/>
      <c r="N311" s="7"/>
      <c r="O311" s="80"/>
      <c r="P311" s="7">
        <v>2</v>
      </c>
      <c r="Q311" s="7">
        <f t="shared" ref="Q311:Q330" si="117">P311-I311</f>
        <v>0</v>
      </c>
      <c r="R311" s="80"/>
      <c r="S311" s="7">
        <v>3</v>
      </c>
      <c r="T311" s="7">
        <f>S311-J311</f>
        <v>1</v>
      </c>
      <c r="U311" s="7"/>
      <c r="V311" s="7"/>
      <c r="W311" s="7"/>
      <c r="X311" s="202"/>
      <c r="Y311" s="202"/>
      <c r="Z311" s="202"/>
      <c r="AA311" s="202"/>
      <c r="AB311" s="202"/>
      <c r="AC311" s="202"/>
      <c r="AD311" s="204"/>
      <c r="AE311" s="204"/>
      <c r="AF311" s="204"/>
      <c r="AG311" s="162"/>
    </row>
    <row r="312" spans="1:33" s="10" customFormat="1" ht="13.2" x14ac:dyDescent="0.25">
      <c r="A312" s="6">
        <v>4</v>
      </c>
      <c r="B312" s="61" t="s">
        <v>151</v>
      </c>
      <c r="C312" s="6">
        <v>33</v>
      </c>
      <c r="D312" s="6">
        <v>30</v>
      </c>
      <c r="E312" s="6">
        <v>5</v>
      </c>
      <c r="F312" s="7">
        <f t="shared" si="116"/>
        <v>25</v>
      </c>
      <c r="G312" s="7"/>
      <c r="H312" s="7"/>
      <c r="I312" s="7">
        <v>4</v>
      </c>
      <c r="J312" s="7">
        <v>21</v>
      </c>
      <c r="K312" s="7"/>
      <c r="L312" s="80"/>
      <c r="M312" s="7"/>
      <c r="N312" s="7"/>
      <c r="O312" s="80"/>
      <c r="P312" s="7">
        <v>5</v>
      </c>
      <c r="Q312" s="7">
        <f t="shared" si="117"/>
        <v>1</v>
      </c>
      <c r="R312" s="7"/>
      <c r="S312" s="7">
        <v>23</v>
      </c>
      <c r="T312" s="7">
        <f t="shared" ref="T312:T330" si="118">S312-J312</f>
        <v>2</v>
      </c>
      <c r="U312" s="7"/>
      <c r="V312" s="7"/>
      <c r="W312" s="7"/>
      <c r="X312" s="202"/>
      <c r="Y312" s="202"/>
      <c r="Z312" s="202"/>
      <c r="AA312" s="202"/>
      <c r="AB312" s="202"/>
      <c r="AC312" s="202">
        <v>1</v>
      </c>
      <c r="AD312" s="204"/>
      <c r="AE312" s="204"/>
      <c r="AF312" s="204"/>
      <c r="AG312" s="162"/>
    </row>
    <row r="313" spans="1:33" s="10" customFormat="1" ht="13.2" x14ac:dyDescent="0.25">
      <c r="A313" s="6">
        <v>5</v>
      </c>
      <c r="B313" s="61" t="s">
        <v>790</v>
      </c>
      <c r="C313" s="6">
        <v>6</v>
      </c>
      <c r="D313" s="6">
        <v>5</v>
      </c>
      <c r="E313" s="6"/>
      <c r="F313" s="7">
        <f>SUM(G313:K313)</f>
        <v>5</v>
      </c>
      <c r="G313" s="7"/>
      <c r="H313" s="7"/>
      <c r="I313" s="7">
        <v>1</v>
      </c>
      <c r="J313" s="7">
        <v>4</v>
      </c>
      <c r="K313" s="7"/>
      <c r="L313" s="7"/>
      <c r="M313" s="7"/>
      <c r="N313" s="7"/>
      <c r="O313" s="80"/>
      <c r="P313" s="7">
        <v>1</v>
      </c>
      <c r="Q313" s="7">
        <f>P313-I313</f>
        <v>0</v>
      </c>
      <c r="R313" s="80"/>
      <c r="S313" s="7">
        <v>4</v>
      </c>
      <c r="T313" s="7">
        <f>S313-J313</f>
        <v>0</v>
      </c>
      <c r="U313" s="7"/>
      <c r="V313" s="7"/>
      <c r="W313" s="7"/>
      <c r="X313" s="202"/>
      <c r="Y313" s="202"/>
      <c r="Z313" s="202"/>
      <c r="AA313" s="202"/>
      <c r="AB313" s="202"/>
      <c r="AC313" s="202"/>
      <c r="AD313" s="204"/>
      <c r="AE313" s="204"/>
      <c r="AF313" s="204"/>
      <c r="AG313" s="162"/>
    </row>
    <row r="314" spans="1:33" s="10" customFormat="1" ht="13.2" x14ac:dyDescent="0.25">
      <c r="A314" s="6">
        <v>6</v>
      </c>
      <c r="B314" s="61" t="s">
        <v>823</v>
      </c>
      <c r="C314" s="6">
        <v>6</v>
      </c>
      <c r="D314" s="6">
        <v>4</v>
      </c>
      <c r="E314" s="6"/>
      <c r="F314" s="7">
        <f>SUM(G314:K314)</f>
        <v>4</v>
      </c>
      <c r="G314" s="7"/>
      <c r="H314" s="7"/>
      <c r="I314" s="7">
        <v>3</v>
      </c>
      <c r="J314" s="7">
        <v>1</v>
      </c>
      <c r="K314" s="7"/>
      <c r="L314" s="7"/>
      <c r="M314" s="7"/>
      <c r="N314" s="7"/>
      <c r="O314" s="80"/>
      <c r="P314" s="7">
        <v>4</v>
      </c>
      <c r="Q314" s="7">
        <f>P314-I314</f>
        <v>1</v>
      </c>
      <c r="R314" s="80"/>
      <c r="S314" s="7">
        <v>1</v>
      </c>
      <c r="T314" s="7">
        <f>S314-J314</f>
        <v>0</v>
      </c>
      <c r="U314" s="7"/>
      <c r="V314" s="7"/>
      <c r="W314" s="7"/>
      <c r="X314" s="202"/>
      <c r="Y314" s="202"/>
      <c r="Z314" s="202"/>
      <c r="AA314" s="202"/>
      <c r="AB314" s="202"/>
      <c r="AC314" s="202"/>
      <c r="AD314" s="204"/>
      <c r="AE314" s="204"/>
      <c r="AF314" s="204"/>
      <c r="AG314" s="162"/>
    </row>
    <row r="315" spans="1:33" s="10" customFormat="1" ht="13.2" x14ac:dyDescent="0.25">
      <c r="A315" s="6">
        <v>7</v>
      </c>
      <c r="B315" s="61" t="s">
        <v>791</v>
      </c>
      <c r="C315" s="6"/>
      <c r="D315" s="6"/>
      <c r="E315" s="6"/>
      <c r="F315" s="7"/>
      <c r="G315" s="7"/>
      <c r="H315" s="7"/>
      <c r="I315" s="7"/>
      <c r="J315" s="7"/>
      <c r="K315" s="7"/>
      <c r="L315" s="7"/>
      <c r="M315" s="7"/>
      <c r="N315" s="7"/>
      <c r="O315" s="80"/>
      <c r="P315" s="7"/>
      <c r="Q315" s="7"/>
      <c r="R315" s="80"/>
      <c r="S315" s="7"/>
      <c r="T315" s="7"/>
      <c r="U315" s="7"/>
      <c r="V315" s="7"/>
      <c r="W315" s="7"/>
      <c r="X315" s="202"/>
      <c r="Y315" s="202"/>
      <c r="Z315" s="202"/>
      <c r="AA315" s="202"/>
      <c r="AB315" s="202"/>
      <c r="AC315" s="202"/>
      <c r="AD315" s="204"/>
      <c r="AE315" s="204"/>
      <c r="AF315" s="204"/>
      <c r="AG315" s="162"/>
    </row>
    <row r="316" spans="1:33" s="10" customFormat="1" ht="13.2" x14ac:dyDescent="0.25">
      <c r="A316" s="6">
        <v>8</v>
      </c>
      <c r="B316" s="61" t="s">
        <v>727</v>
      </c>
      <c r="C316" s="6">
        <v>1</v>
      </c>
      <c r="D316" s="6">
        <v>2</v>
      </c>
      <c r="E316" s="6">
        <v>1</v>
      </c>
      <c r="F316" s="7">
        <f>SUM(G316:K316)</f>
        <v>1</v>
      </c>
      <c r="G316" s="7"/>
      <c r="H316" s="7"/>
      <c r="I316" s="7">
        <v>1</v>
      </c>
      <c r="J316" s="7"/>
      <c r="K316" s="7"/>
      <c r="L316" s="7"/>
      <c r="M316" s="7"/>
      <c r="N316" s="7"/>
      <c r="O316" s="80"/>
      <c r="P316" s="7">
        <v>1</v>
      </c>
      <c r="Q316" s="7">
        <f>P316-I316</f>
        <v>0</v>
      </c>
      <c r="R316" s="80"/>
      <c r="S316" s="7"/>
      <c r="T316" s="7">
        <f>S316-J316</f>
        <v>0</v>
      </c>
      <c r="U316" s="7"/>
      <c r="V316" s="7"/>
      <c r="W316" s="7"/>
      <c r="X316" s="202"/>
      <c r="Y316" s="202"/>
      <c r="Z316" s="202"/>
      <c r="AA316" s="202"/>
      <c r="AB316" s="202"/>
      <c r="AC316" s="202"/>
      <c r="AD316" s="204"/>
      <c r="AE316" s="204"/>
      <c r="AF316" s="204"/>
      <c r="AG316" s="162"/>
    </row>
    <row r="317" spans="1:33" s="10" customFormat="1" ht="13.2" x14ac:dyDescent="0.25">
      <c r="A317" s="6">
        <v>9</v>
      </c>
      <c r="B317" s="61" t="s">
        <v>824</v>
      </c>
      <c r="C317" s="6">
        <v>6</v>
      </c>
      <c r="D317" s="6">
        <v>4</v>
      </c>
      <c r="E317" s="6">
        <v>1</v>
      </c>
      <c r="F317" s="7">
        <f>SUM(G317:K317)</f>
        <v>3</v>
      </c>
      <c r="G317" s="7"/>
      <c r="H317" s="7"/>
      <c r="I317" s="7">
        <v>1</v>
      </c>
      <c r="J317" s="7">
        <v>2</v>
      </c>
      <c r="K317" s="7"/>
      <c r="L317" s="7"/>
      <c r="M317" s="7"/>
      <c r="N317" s="7"/>
      <c r="O317" s="80"/>
      <c r="P317" s="7">
        <v>2</v>
      </c>
      <c r="Q317" s="7">
        <f>P317-I317</f>
        <v>1</v>
      </c>
      <c r="R317" s="80"/>
      <c r="S317" s="7">
        <v>2</v>
      </c>
      <c r="T317" s="7">
        <f>S317-J317</f>
        <v>0</v>
      </c>
      <c r="U317" s="7"/>
      <c r="V317" s="7"/>
      <c r="W317" s="7"/>
      <c r="X317" s="202"/>
      <c r="Y317" s="202"/>
      <c r="Z317" s="202"/>
      <c r="AA317" s="202"/>
      <c r="AB317" s="202"/>
      <c r="AC317" s="202"/>
      <c r="AD317" s="204"/>
      <c r="AE317" s="204"/>
      <c r="AF317" s="204"/>
      <c r="AG317" s="162"/>
    </row>
    <row r="318" spans="1:33" s="10" customFormat="1" ht="13.2" x14ac:dyDescent="0.25">
      <c r="A318" s="6">
        <v>10</v>
      </c>
      <c r="B318" s="61" t="s">
        <v>818</v>
      </c>
      <c r="C318" s="6">
        <v>3</v>
      </c>
      <c r="D318" s="6">
        <v>3</v>
      </c>
      <c r="E318" s="6"/>
      <c r="F318" s="7">
        <f>SUM(G318:K318)</f>
        <v>3</v>
      </c>
      <c r="G318" s="7"/>
      <c r="H318" s="7"/>
      <c r="I318" s="7"/>
      <c r="J318" s="7">
        <v>3</v>
      </c>
      <c r="K318" s="7"/>
      <c r="L318" s="7"/>
      <c r="M318" s="7"/>
      <c r="N318" s="7"/>
      <c r="O318" s="80"/>
      <c r="P318" s="7"/>
      <c r="Q318" s="7">
        <f>P318-I318</f>
        <v>0</v>
      </c>
      <c r="R318" s="80"/>
      <c r="S318" s="7">
        <v>3</v>
      </c>
      <c r="T318" s="7">
        <f>S318-J318</f>
        <v>0</v>
      </c>
      <c r="U318" s="7"/>
      <c r="V318" s="7"/>
      <c r="W318" s="7"/>
      <c r="X318" s="202"/>
      <c r="Y318" s="202"/>
      <c r="Z318" s="202"/>
      <c r="AA318" s="202"/>
      <c r="AB318" s="202"/>
      <c r="AC318" s="202"/>
      <c r="AD318" s="204"/>
      <c r="AE318" s="204"/>
      <c r="AF318" s="204"/>
      <c r="AG318" s="162"/>
    </row>
    <row r="319" spans="1:33" s="10" customFormat="1" ht="13.2" x14ac:dyDescent="0.25">
      <c r="A319" s="6">
        <v>11</v>
      </c>
      <c r="B319" s="61" t="s">
        <v>804</v>
      </c>
      <c r="C319" s="6"/>
      <c r="D319" s="6"/>
      <c r="E319" s="6"/>
      <c r="F319" s="7"/>
      <c r="G319" s="7"/>
      <c r="H319" s="7"/>
      <c r="I319" s="7"/>
      <c r="J319" s="7"/>
      <c r="K319" s="7"/>
      <c r="L319" s="7"/>
      <c r="M319" s="7"/>
      <c r="N319" s="7"/>
      <c r="O319" s="80"/>
      <c r="P319" s="7"/>
      <c r="Q319" s="7"/>
      <c r="R319" s="80"/>
      <c r="S319" s="7"/>
      <c r="T319" s="7"/>
      <c r="U319" s="7"/>
      <c r="V319" s="7"/>
      <c r="W319" s="7"/>
      <c r="X319" s="202"/>
      <c r="Y319" s="202"/>
      <c r="Z319" s="202"/>
      <c r="AA319" s="202"/>
      <c r="AB319" s="202"/>
      <c r="AC319" s="202"/>
      <c r="AD319" s="204"/>
      <c r="AE319" s="204"/>
      <c r="AF319" s="204"/>
      <c r="AG319" s="162"/>
    </row>
    <row r="320" spans="1:33" s="10" customFormat="1" ht="13.2" x14ac:dyDescent="0.25">
      <c r="A320" s="6">
        <v>12</v>
      </c>
      <c r="B320" s="61" t="s">
        <v>805</v>
      </c>
      <c r="C320" s="6"/>
      <c r="D320" s="6"/>
      <c r="E320" s="6"/>
      <c r="F320" s="7"/>
      <c r="G320" s="7"/>
      <c r="H320" s="7"/>
      <c r="I320" s="7"/>
      <c r="J320" s="7"/>
      <c r="K320" s="7"/>
      <c r="L320" s="7"/>
      <c r="M320" s="7"/>
      <c r="N320" s="7"/>
      <c r="O320" s="80"/>
      <c r="P320" s="7"/>
      <c r="Q320" s="7"/>
      <c r="R320" s="80"/>
      <c r="S320" s="7"/>
      <c r="T320" s="7"/>
      <c r="U320" s="7"/>
      <c r="V320" s="7"/>
      <c r="W320" s="7"/>
      <c r="X320" s="202"/>
      <c r="Y320" s="202"/>
      <c r="Z320" s="202"/>
      <c r="AA320" s="202"/>
      <c r="AB320" s="202"/>
      <c r="AC320" s="202"/>
      <c r="AD320" s="204"/>
      <c r="AE320" s="204"/>
      <c r="AF320" s="204"/>
      <c r="AG320" s="162"/>
    </row>
    <row r="321" spans="1:33" s="10" customFormat="1" ht="13.2" x14ac:dyDescent="0.25">
      <c r="A321" s="6">
        <v>13</v>
      </c>
      <c r="B321" s="61" t="s">
        <v>728</v>
      </c>
      <c r="C321" s="6">
        <v>1</v>
      </c>
      <c r="D321" s="6">
        <v>0</v>
      </c>
      <c r="E321" s="6"/>
      <c r="F321" s="7">
        <f>SUM(G321:K321)</f>
        <v>0</v>
      </c>
      <c r="G321" s="7"/>
      <c r="H321" s="7"/>
      <c r="I321" s="7"/>
      <c r="J321" s="7"/>
      <c r="K321" s="7"/>
      <c r="L321" s="7"/>
      <c r="M321" s="7"/>
      <c r="N321" s="7"/>
      <c r="O321" s="80"/>
      <c r="P321" s="7">
        <v>1</v>
      </c>
      <c r="Q321" s="7">
        <f>P321-I321</f>
        <v>1</v>
      </c>
      <c r="R321" s="80"/>
      <c r="S321" s="7"/>
      <c r="T321" s="7">
        <f>S321-J321</f>
        <v>0</v>
      </c>
      <c r="U321" s="7"/>
      <c r="V321" s="7"/>
      <c r="W321" s="7"/>
      <c r="X321" s="202"/>
      <c r="Y321" s="202"/>
      <c r="Z321" s="202"/>
      <c r="AA321" s="202"/>
      <c r="AB321" s="202"/>
      <c r="AC321" s="202"/>
      <c r="AD321" s="204"/>
      <c r="AE321" s="204"/>
      <c r="AF321" s="204"/>
      <c r="AG321" s="162"/>
    </row>
    <row r="322" spans="1:33" s="10" customFormat="1" ht="13.2" x14ac:dyDescent="0.25">
      <c r="A322" s="6">
        <v>14</v>
      </c>
      <c r="B322" s="61" t="s">
        <v>807</v>
      </c>
      <c r="C322" s="6">
        <v>2</v>
      </c>
      <c r="D322" s="6">
        <v>0</v>
      </c>
      <c r="E322" s="6"/>
      <c r="F322" s="7">
        <f>SUM(G322:K322)</f>
        <v>0</v>
      </c>
      <c r="G322" s="7"/>
      <c r="H322" s="7"/>
      <c r="I322" s="7"/>
      <c r="J322" s="7"/>
      <c r="K322" s="7"/>
      <c r="L322" s="7"/>
      <c r="M322" s="7"/>
      <c r="N322" s="7"/>
      <c r="O322" s="80"/>
      <c r="P322" s="7">
        <v>2</v>
      </c>
      <c r="Q322" s="7">
        <f>P322-I322</f>
        <v>2</v>
      </c>
      <c r="R322" s="80"/>
      <c r="S322" s="7"/>
      <c r="T322" s="7">
        <f>S322-J322</f>
        <v>0</v>
      </c>
      <c r="U322" s="7"/>
      <c r="V322" s="7"/>
      <c r="W322" s="7"/>
      <c r="X322" s="202"/>
      <c r="Y322" s="202"/>
      <c r="Z322" s="202"/>
      <c r="AA322" s="202"/>
      <c r="AB322" s="202"/>
      <c r="AC322" s="202"/>
      <c r="AD322" s="204"/>
      <c r="AE322" s="204"/>
      <c r="AF322" s="204"/>
      <c r="AG322" s="162"/>
    </row>
    <row r="323" spans="1:33" s="10" customFormat="1" ht="26.4" x14ac:dyDescent="0.25">
      <c r="A323" s="6">
        <v>15</v>
      </c>
      <c r="B323" s="61" t="s">
        <v>808</v>
      </c>
      <c r="C323" s="6">
        <v>2</v>
      </c>
      <c r="D323" s="6">
        <v>0</v>
      </c>
      <c r="E323" s="6"/>
      <c r="F323" s="7">
        <f>SUM(G323:K323)</f>
        <v>0</v>
      </c>
      <c r="G323" s="7"/>
      <c r="H323" s="7"/>
      <c r="I323" s="7"/>
      <c r="J323" s="7"/>
      <c r="K323" s="7"/>
      <c r="L323" s="7"/>
      <c r="M323" s="7"/>
      <c r="N323" s="7"/>
      <c r="O323" s="80"/>
      <c r="P323" s="7"/>
      <c r="Q323" s="7">
        <f>P323-I323</f>
        <v>0</v>
      </c>
      <c r="R323" s="80"/>
      <c r="S323" s="7">
        <v>2</v>
      </c>
      <c r="T323" s="7">
        <f>S323-J323</f>
        <v>2</v>
      </c>
      <c r="U323" s="7"/>
      <c r="V323" s="7"/>
      <c r="W323" s="7"/>
      <c r="X323" s="202"/>
      <c r="Y323" s="202"/>
      <c r="Z323" s="202"/>
      <c r="AA323" s="202"/>
      <c r="AB323" s="202"/>
      <c r="AC323" s="202"/>
      <c r="AD323" s="204"/>
      <c r="AE323" s="204"/>
      <c r="AF323" s="204"/>
      <c r="AG323" s="162"/>
    </row>
    <row r="324" spans="1:33" s="10" customFormat="1" ht="13.2" x14ac:dyDescent="0.25">
      <c r="A324" s="6">
        <v>16</v>
      </c>
      <c r="B324" s="61" t="s">
        <v>726</v>
      </c>
      <c r="C324" s="6">
        <v>7</v>
      </c>
      <c r="D324" s="6">
        <v>5</v>
      </c>
      <c r="E324" s="6">
        <v>1</v>
      </c>
      <c r="F324" s="7">
        <v>4</v>
      </c>
      <c r="G324" s="7"/>
      <c r="H324" s="7"/>
      <c r="I324" s="7">
        <v>4</v>
      </c>
      <c r="J324" s="7"/>
      <c r="K324" s="7"/>
      <c r="L324" s="7"/>
      <c r="M324" s="7">
        <v>1</v>
      </c>
      <c r="N324" s="7">
        <v>1</v>
      </c>
      <c r="O324" s="80"/>
      <c r="P324" s="7">
        <v>3</v>
      </c>
      <c r="Q324" s="7">
        <f>P324-I324</f>
        <v>-1</v>
      </c>
      <c r="R324" s="80"/>
      <c r="S324" s="7"/>
      <c r="T324" s="7">
        <f>S324-J324</f>
        <v>0</v>
      </c>
      <c r="U324" s="7"/>
      <c r="V324" s="7"/>
      <c r="W324" s="7"/>
      <c r="X324" s="202"/>
      <c r="Y324" s="202"/>
      <c r="Z324" s="202"/>
      <c r="AA324" s="202"/>
      <c r="AB324" s="202"/>
      <c r="AC324" s="202"/>
      <c r="AD324" s="204"/>
      <c r="AE324" s="204"/>
      <c r="AF324" s="204"/>
      <c r="AG324" s="162"/>
    </row>
    <row r="325" spans="1:33" s="10" customFormat="1" ht="13.2" x14ac:dyDescent="0.25">
      <c r="A325" s="6">
        <v>17</v>
      </c>
      <c r="B325" s="167" t="s">
        <v>809</v>
      </c>
      <c r="C325" s="6"/>
      <c r="D325" s="6"/>
      <c r="E325" s="6"/>
      <c r="F325" s="7"/>
      <c r="G325" s="7"/>
      <c r="H325" s="7"/>
      <c r="I325" s="7"/>
      <c r="J325" s="7"/>
      <c r="K325" s="7"/>
      <c r="L325" s="7"/>
      <c r="M325" s="7"/>
      <c r="N325" s="7"/>
      <c r="O325" s="80"/>
      <c r="P325" s="7"/>
      <c r="Q325" s="7"/>
      <c r="R325" s="80"/>
      <c r="S325" s="7"/>
      <c r="T325" s="7"/>
      <c r="U325" s="7"/>
      <c r="V325" s="7"/>
      <c r="W325" s="7"/>
      <c r="X325" s="202"/>
      <c r="Y325" s="202"/>
      <c r="Z325" s="202"/>
      <c r="AA325" s="202"/>
      <c r="AB325" s="202"/>
      <c r="AC325" s="202"/>
      <c r="AD325" s="204"/>
      <c r="AE325" s="204"/>
      <c r="AF325" s="204"/>
      <c r="AG325" s="162"/>
    </row>
    <row r="326" spans="1:33" s="10" customFormat="1" ht="13.2" x14ac:dyDescent="0.25">
      <c r="A326" s="6">
        <v>18</v>
      </c>
      <c r="B326" s="167" t="s">
        <v>766</v>
      </c>
      <c r="C326" s="6"/>
      <c r="D326" s="6"/>
      <c r="E326" s="6"/>
      <c r="F326" s="7"/>
      <c r="G326" s="7"/>
      <c r="H326" s="7"/>
      <c r="I326" s="7"/>
      <c r="J326" s="7"/>
      <c r="K326" s="7"/>
      <c r="L326" s="7"/>
      <c r="M326" s="7"/>
      <c r="N326" s="7"/>
      <c r="O326" s="80"/>
      <c r="P326" s="7"/>
      <c r="Q326" s="7"/>
      <c r="R326" s="80"/>
      <c r="S326" s="7"/>
      <c r="T326" s="7"/>
      <c r="U326" s="7"/>
      <c r="V326" s="7"/>
      <c r="W326" s="7"/>
      <c r="X326" s="202"/>
      <c r="Y326" s="202"/>
      <c r="Z326" s="202"/>
      <c r="AA326" s="202"/>
      <c r="AB326" s="202"/>
      <c r="AC326" s="202"/>
      <c r="AD326" s="204"/>
      <c r="AE326" s="204"/>
      <c r="AF326" s="204"/>
      <c r="AG326" s="162"/>
    </row>
    <row r="327" spans="1:33" s="10" customFormat="1" ht="13.2" x14ac:dyDescent="0.25">
      <c r="A327" s="6">
        <v>19</v>
      </c>
      <c r="B327" s="167" t="s">
        <v>763</v>
      </c>
      <c r="C327" s="6"/>
      <c r="D327" s="6"/>
      <c r="E327" s="6"/>
      <c r="F327" s="7"/>
      <c r="G327" s="7"/>
      <c r="H327" s="7"/>
      <c r="I327" s="7"/>
      <c r="J327" s="7"/>
      <c r="K327" s="7"/>
      <c r="L327" s="7"/>
      <c r="M327" s="7"/>
      <c r="N327" s="7"/>
      <c r="O327" s="80"/>
      <c r="P327" s="7"/>
      <c r="Q327" s="7"/>
      <c r="R327" s="80"/>
      <c r="S327" s="7"/>
      <c r="T327" s="7"/>
      <c r="U327" s="7"/>
      <c r="V327" s="7"/>
      <c r="W327" s="7"/>
      <c r="X327" s="202"/>
      <c r="Y327" s="202"/>
      <c r="Z327" s="202"/>
      <c r="AA327" s="202"/>
      <c r="AB327" s="202"/>
      <c r="AC327" s="202"/>
      <c r="AD327" s="204"/>
      <c r="AE327" s="204"/>
      <c r="AF327" s="204"/>
      <c r="AG327" s="162"/>
    </row>
    <row r="328" spans="1:33" s="10" customFormat="1" ht="13.2" x14ac:dyDescent="0.25">
      <c r="A328" s="6">
        <v>20</v>
      </c>
      <c r="B328" s="61" t="s">
        <v>725</v>
      </c>
      <c r="C328" s="6">
        <v>7</v>
      </c>
      <c r="D328" s="6">
        <v>6</v>
      </c>
      <c r="E328" s="6">
        <v>2</v>
      </c>
      <c r="F328" s="7">
        <f t="shared" si="116"/>
        <v>4</v>
      </c>
      <c r="G328" s="7"/>
      <c r="H328" s="7"/>
      <c r="I328" s="7">
        <v>4</v>
      </c>
      <c r="J328" s="7"/>
      <c r="K328" s="7"/>
      <c r="L328" s="7"/>
      <c r="M328" s="7"/>
      <c r="N328" s="7"/>
      <c r="O328" s="80"/>
      <c r="P328" s="7">
        <v>5</v>
      </c>
      <c r="Q328" s="7">
        <f t="shared" si="117"/>
        <v>1</v>
      </c>
      <c r="R328" s="80"/>
      <c r="S328" s="7"/>
      <c r="T328" s="7">
        <f t="shared" si="118"/>
        <v>0</v>
      </c>
      <c r="U328" s="7"/>
      <c r="V328" s="7"/>
      <c r="W328" s="7"/>
      <c r="X328" s="202"/>
      <c r="Y328" s="202"/>
      <c r="Z328" s="202"/>
      <c r="AA328" s="202"/>
      <c r="AB328" s="202"/>
      <c r="AC328" s="202"/>
      <c r="AD328" s="204"/>
      <c r="AE328" s="204"/>
      <c r="AF328" s="204"/>
      <c r="AG328" s="162"/>
    </row>
    <row r="329" spans="1:33" s="10" customFormat="1" ht="13.2" x14ac:dyDescent="0.25">
      <c r="A329" s="6">
        <v>21</v>
      </c>
      <c r="B329" s="167" t="s">
        <v>751</v>
      </c>
      <c r="C329" s="6"/>
      <c r="D329" s="6"/>
      <c r="E329" s="6"/>
      <c r="F329" s="7"/>
      <c r="G329" s="7"/>
      <c r="H329" s="7"/>
      <c r="I329" s="7"/>
      <c r="J329" s="7"/>
      <c r="K329" s="7"/>
      <c r="L329" s="7"/>
      <c r="M329" s="7"/>
      <c r="N329" s="7"/>
      <c r="O329" s="80"/>
      <c r="P329" s="7"/>
      <c r="Q329" s="7"/>
      <c r="R329" s="80"/>
      <c r="S329" s="7"/>
      <c r="T329" s="7"/>
      <c r="U329" s="7"/>
      <c r="V329" s="7"/>
      <c r="W329" s="7"/>
      <c r="X329" s="202"/>
      <c r="Y329" s="202"/>
      <c r="Z329" s="202"/>
      <c r="AA329" s="202"/>
      <c r="AB329" s="202"/>
      <c r="AC329" s="202"/>
      <c r="AD329" s="204"/>
      <c r="AE329" s="204"/>
      <c r="AF329" s="204"/>
      <c r="AG329" s="162"/>
    </row>
    <row r="330" spans="1:33" s="10" customFormat="1" ht="13.2" x14ac:dyDescent="0.25">
      <c r="A330" s="6">
        <v>22</v>
      </c>
      <c r="B330" s="61" t="s">
        <v>733</v>
      </c>
      <c r="C330" s="6">
        <v>2</v>
      </c>
      <c r="D330" s="6">
        <v>1</v>
      </c>
      <c r="E330" s="6"/>
      <c r="F330" s="7">
        <f t="shared" si="116"/>
        <v>1</v>
      </c>
      <c r="G330" s="7"/>
      <c r="H330" s="7"/>
      <c r="I330" s="7">
        <v>1</v>
      </c>
      <c r="J330" s="7"/>
      <c r="K330" s="7"/>
      <c r="L330" s="7"/>
      <c r="M330" s="7"/>
      <c r="N330" s="7"/>
      <c r="O330" s="80"/>
      <c r="P330" s="7">
        <v>2</v>
      </c>
      <c r="Q330" s="7">
        <f t="shared" si="117"/>
        <v>1</v>
      </c>
      <c r="R330" s="80"/>
      <c r="S330" s="7"/>
      <c r="T330" s="7">
        <f t="shared" si="118"/>
        <v>0</v>
      </c>
      <c r="U330" s="7"/>
      <c r="V330" s="7"/>
      <c r="W330" s="7"/>
      <c r="X330" s="202"/>
      <c r="Y330" s="202"/>
      <c r="Z330" s="202"/>
      <c r="AA330" s="202"/>
      <c r="AB330" s="202"/>
      <c r="AC330" s="202"/>
      <c r="AD330" s="204"/>
      <c r="AE330" s="204"/>
      <c r="AF330" s="204"/>
      <c r="AG330" s="162"/>
    </row>
    <row r="331" spans="1:33" s="10" customFormat="1" ht="13.2" x14ac:dyDescent="0.25">
      <c r="A331" s="6">
        <v>23</v>
      </c>
      <c r="B331" s="61" t="s">
        <v>811</v>
      </c>
      <c r="C331" s="6"/>
      <c r="D331" s="6"/>
      <c r="E331" s="6"/>
      <c r="F331" s="7"/>
      <c r="G331" s="7"/>
      <c r="H331" s="7"/>
      <c r="I331" s="7"/>
      <c r="J331" s="7"/>
      <c r="K331" s="7"/>
      <c r="L331" s="7"/>
      <c r="M331" s="7"/>
      <c r="N331" s="7"/>
      <c r="O331" s="80"/>
      <c r="P331" s="7"/>
      <c r="Q331" s="7"/>
      <c r="R331" s="80"/>
      <c r="S331" s="7"/>
      <c r="T331" s="7"/>
      <c r="U331" s="7"/>
      <c r="V331" s="7"/>
      <c r="W331" s="7"/>
      <c r="X331" s="202"/>
      <c r="Y331" s="202"/>
      <c r="Z331" s="202"/>
      <c r="AA331" s="202"/>
      <c r="AB331" s="202"/>
      <c r="AC331" s="202"/>
      <c r="AD331" s="204"/>
      <c r="AE331" s="204"/>
      <c r="AF331" s="204"/>
      <c r="AG331" s="162"/>
    </row>
    <row r="332" spans="1:33" s="10" customFormat="1" ht="26.4" x14ac:dyDescent="0.25">
      <c r="A332" s="6">
        <v>24</v>
      </c>
      <c r="B332" s="61" t="s">
        <v>819</v>
      </c>
      <c r="C332" s="6"/>
      <c r="D332" s="6"/>
      <c r="E332" s="6"/>
      <c r="F332" s="7"/>
      <c r="G332" s="7"/>
      <c r="H332" s="7"/>
      <c r="I332" s="7"/>
      <c r="J332" s="7"/>
      <c r="K332" s="7"/>
      <c r="L332" s="7"/>
      <c r="M332" s="7"/>
      <c r="N332" s="7"/>
      <c r="O332" s="80"/>
      <c r="P332" s="7"/>
      <c r="Q332" s="7"/>
      <c r="R332" s="80"/>
      <c r="S332" s="7"/>
      <c r="T332" s="7"/>
      <c r="U332" s="7"/>
      <c r="V332" s="7"/>
      <c r="W332" s="7"/>
      <c r="X332" s="202"/>
      <c r="Y332" s="202"/>
      <c r="Z332" s="202"/>
      <c r="AA332" s="202"/>
      <c r="AB332" s="202"/>
      <c r="AC332" s="202"/>
      <c r="AD332" s="204"/>
      <c r="AE332" s="204"/>
      <c r="AF332" s="204"/>
      <c r="AG332" s="162"/>
    </row>
    <row r="333" spans="1:33" s="10" customFormat="1" ht="13.2" x14ac:dyDescent="0.25">
      <c r="A333" s="6">
        <v>25</v>
      </c>
      <c r="B333" s="167" t="s">
        <v>813</v>
      </c>
      <c r="C333" s="6"/>
      <c r="D333" s="6"/>
      <c r="E333" s="6"/>
      <c r="F333" s="7"/>
      <c r="G333" s="7"/>
      <c r="H333" s="7"/>
      <c r="I333" s="7"/>
      <c r="J333" s="7"/>
      <c r="K333" s="7"/>
      <c r="L333" s="7"/>
      <c r="M333" s="7"/>
      <c r="N333" s="7"/>
      <c r="O333" s="80"/>
      <c r="P333" s="7"/>
      <c r="Q333" s="7"/>
      <c r="R333" s="80"/>
      <c r="S333" s="7"/>
      <c r="T333" s="7"/>
      <c r="U333" s="7"/>
      <c r="V333" s="7"/>
      <c r="W333" s="7"/>
      <c r="X333" s="202"/>
      <c r="Y333" s="202"/>
      <c r="Z333" s="202"/>
      <c r="AA333" s="202"/>
      <c r="AB333" s="202"/>
      <c r="AC333" s="202"/>
      <c r="AD333" s="204"/>
      <c r="AE333" s="204"/>
      <c r="AF333" s="204"/>
      <c r="AG333" s="162"/>
    </row>
    <row r="334" spans="1:33" s="10" customFormat="1" ht="13.2" x14ac:dyDescent="0.25">
      <c r="A334" s="6">
        <v>26</v>
      </c>
      <c r="B334" s="167" t="s">
        <v>814</v>
      </c>
      <c r="C334" s="6"/>
      <c r="D334" s="6"/>
      <c r="E334" s="6"/>
      <c r="F334" s="7"/>
      <c r="G334" s="7"/>
      <c r="H334" s="7"/>
      <c r="I334" s="7"/>
      <c r="J334" s="7"/>
      <c r="K334" s="7"/>
      <c r="L334" s="7"/>
      <c r="M334" s="7"/>
      <c r="N334" s="7"/>
      <c r="O334" s="80"/>
      <c r="P334" s="7"/>
      <c r="Q334" s="7"/>
      <c r="R334" s="80"/>
      <c r="S334" s="7"/>
      <c r="T334" s="7"/>
      <c r="U334" s="7"/>
      <c r="V334" s="7"/>
      <c r="W334" s="7"/>
      <c r="X334" s="202"/>
      <c r="Y334" s="202"/>
      <c r="Z334" s="202"/>
      <c r="AA334" s="202"/>
      <c r="AB334" s="202"/>
      <c r="AC334" s="202"/>
      <c r="AD334" s="204"/>
      <c r="AE334" s="204"/>
      <c r="AF334" s="204"/>
      <c r="AG334" s="162"/>
    </row>
    <row r="335" spans="1:33" s="10" customFormat="1" ht="13.2" x14ac:dyDescent="0.25">
      <c r="A335" s="6">
        <v>27</v>
      </c>
      <c r="B335" s="61" t="s">
        <v>815</v>
      </c>
      <c r="C335" s="6"/>
      <c r="D335" s="6"/>
      <c r="E335" s="6"/>
      <c r="F335" s="7"/>
      <c r="G335" s="7"/>
      <c r="H335" s="7"/>
      <c r="I335" s="7"/>
      <c r="J335" s="7"/>
      <c r="K335" s="7"/>
      <c r="L335" s="7"/>
      <c r="M335" s="7"/>
      <c r="N335" s="7"/>
      <c r="O335" s="80"/>
      <c r="P335" s="7"/>
      <c r="Q335" s="7"/>
      <c r="R335" s="80"/>
      <c r="S335" s="7"/>
      <c r="T335" s="7"/>
      <c r="U335" s="7"/>
      <c r="V335" s="7"/>
      <c r="W335" s="7"/>
      <c r="X335" s="202"/>
      <c r="Y335" s="202"/>
      <c r="Z335" s="202"/>
      <c r="AA335" s="202"/>
      <c r="AB335" s="202"/>
      <c r="AC335" s="202"/>
      <c r="AD335" s="204"/>
      <c r="AE335" s="204"/>
      <c r="AF335" s="204"/>
      <c r="AG335" s="162"/>
    </row>
    <row r="336" spans="1:33" s="10" customFormat="1" ht="13.2" x14ac:dyDescent="0.25">
      <c r="A336" s="6">
        <v>28</v>
      </c>
      <c r="B336" s="61" t="s">
        <v>820</v>
      </c>
      <c r="C336" s="6"/>
      <c r="D336" s="6"/>
      <c r="E336" s="6"/>
      <c r="F336" s="7"/>
      <c r="G336" s="7"/>
      <c r="H336" s="7"/>
      <c r="I336" s="7"/>
      <c r="J336" s="7"/>
      <c r="K336" s="7"/>
      <c r="L336" s="7"/>
      <c r="M336" s="7"/>
      <c r="N336" s="7"/>
      <c r="O336" s="80"/>
      <c r="P336" s="7"/>
      <c r="Q336" s="7"/>
      <c r="R336" s="80"/>
      <c r="S336" s="7"/>
      <c r="T336" s="7"/>
      <c r="U336" s="7"/>
      <c r="V336" s="7"/>
      <c r="W336" s="7"/>
      <c r="X336" s="202"/>
      <c r="Y336" s="202"/>
      <c r="Z336" s="202"/>
      <c r="AA336" s="202"/>
      <c r="AB336" s="202"/>
      <c r="AC336" s="202"/>
      <c r="AD336" s="204"/>
      <c r="AE336" s="204"/>
      <c r="AF336" s="204"/>
      <c r="AG336" s="162"/>
    </row>
    <row r="337" spans="1:33" s="10" customFormat="1" ht="13.2" x14ac:dyDescent="0.25">
      <c r="A337" s="6">
        <v>29</v>
      </c>
      <c r="B337" s="61" t="s">
        <v>817</v>
      </c>
      <c r="C337" s="6"/>
      <c r="D337" s="6"/>
      <c r="E337" s="6"/>
      <c r="F337" s="7"/>
      <c r="G337" s="7"/>
      <c r="H337" s="7"/>
      <c r="I337" s="7"/>
      <c r="J337" s="7"/>
      <c r="K337" s="7"/>
      <c r="L337" s="7"/>
      <c r="M337" s="7"/>
      <c r="N337" s="7"/>
      <c r="O337" s="80"/>
      <c r="P337" s="7"/>
      <c r="Q337" s="7"/>
      <c r="R337" s="80"/>
      <c r="S337" s="7"/>
      <c r="T337" s="7"/>
      <c r="U337" s="7"/>
      <c r="V337" s="7"/>
      <c r="W337" s="7"/>
      <c r="X337" s="202"/>
      <c r="Y337" s="202"/>
      <c r="Z337" s="202"/>
      <c r="AA337" s="202"/>
      <c r="AB337" s="202"/>
      <c r="AC337" s="202"/>
      <c r="AD337" s="204"/>
      <c r="AE337" s="204"/>
      <c r="AF337" s="204"/>
      <c r="AG337" s="162"/>
    </row>
    <row r="338" spans="1:33" s="138" customFormat="1" ht="26.4" x14ac:dyDescent="0.25">
      <c r="A338" s="180">
        <v>6</v>
      </c>
      <c r="B338" s="290" t="s">
        <v>829</v>
      </c>
      <c r="C338" s="137"/>
      <c r="D338" s="137"/>
      <c r="E338" s="137"/>
      <c r="F338" s="180"/>
      <c r="G338" s="164"/>
      <c r="H338" s="164"/>
      <c r="I338" s="164"/>
      <c r="J338" s="164"/>
      <c r="K338" s="164"/>
      <c r="L338" s="164"/>
      <c r="M338" s="180"/>
      <c r="N338" s="180"/>
      <c r="O338" s="164"/>
      <c r="P338" s="180"/>
      <c r="Q338" s="180"/>
      <c r="R338" s="164"/>
      <c r="S338" s="180"/>
      <c r="T338" s="180"/>
      <c r="U338" s="180"/>
      <c r="V338" s="180"/>
      <c r="W338" s="180"/>
      <c r="X338" s="207"/>
      <c r="Y338" s="207"/>
      <c r="Z338" s="207"/>
      <c r="AA338" s="207"/>
      <c r="AB338" s="207"/>
      <c r="AC338" s="207"/>
      <c r="AD338" s="207"/>
      <c r="AE338" s="207"/>
      <c r="AF338" s="207"/>
      <c r="AG338" s="180"/>
    </row>
    <row r="339" spans="1:33" s="86" customFormat="1" ht="13.2" x14ac:dyDescent="0.25">
      <c r="A339" s="83"/>
      <c r="B339" s="84" t="s">
        <v>707</v>
      </c>
      <c r="C339" s="83">
        <v>645</v>
      </c>
      <c r="D339" s="68">
        <f>E339+F339</f>
        <v>460</v>
      </c>
      <c r="E339" s="68">
        <f>72+11</f>
        <v>83</v>
      </c>
      <c r="F339" s="68">
        <f>G339+H339+I339+J339+K339</f>
        <v>377</v>
      </c>
      <c r="G339" s="68"/>
      <c r="H339" s="68">
        <f>3+1</f>
        <v>4</v>
      </c>
      <c r="I339" s="68">
        <v>134</v>
      </c>
      <c r="J339" s="68">
        <v>239</v>
      </c>
      <c r="K339" s="68"/>
      <c r="L339" s="122">
        <v>0.08</v>
      </c>
      <c r="M339" s="123">
        <f>L339*F339</f>
        <v>30.16</v>
      </c>
      <c r="N339" s="123">
        <f>M339-H339</f>
        <v>26.16</v>
      </c>
      <c r="O339" s="122">
        <v>0.75</v>
      </c>
      <c r="P339" s="123">
        <f>O339*F339</f>
        <v>282.75</v>
      </c>
      <c r="Q339" s="123">
        <f>P339-I339</f>
        <v>148.75</v>
      </c>
      <c r="R339" s="68"/>
      <c r="S339" s="68">
        <f>F339*R339</f>
        <v>0</v>
      </c>
      <c r="T339" s="68"/>
      <c r="U339" s="68"/>
      <c r="V339" s="68">
        <f>U339*D339</f>
        <v>0</v>
      </c>
      <c r="W339" s="68">
        <f>V339-K339</f>
        <v>0</v>
      </c>
      <c r="X339" s="184">
        <f>Z339+Y339</f>
        <v>26</v>
      </c>
      <c r="Y339" s="184">
        <v>23</v>
      </c>
      <c r="Z339" s="184">
        <v>3</v>
      </c>
      <c r="AA339" s="184">
        <f>AB339+AC339</f>
        <v>99</v>
      </c>
      <c r="AB339" s="184">
        <v>3</v>
      </c>
      <c r="AC339" s="184">
        <v>96</v>
      </c>
      <c r="AD339" s="185">
        <f>AE339+AF339</f>
        <v>0</v>
      </c>
      <c r="AE339" s="185"/>
      <c r="AF339" s="185"/>
      <c r="AG339" s="85"/>
    </row>
    <row r="340" spans="1:33" s="89" customFormat="1" ht="13.2" x14ac:dyDescent="0.25">
      <c r="A340" s="77">
        <v>1</v>
      </c>
      <c r="B340" s="87" t="s">
        <v>367</v>
      </c>
      <c r="C340" s="77"/>
      <c r="D340" s="60">
        <f t="shared" ref="D340:D353" si="119">E340+F340</f>
        <v>91</v>
      </c>
      <c r="E340" s="60">
        <v>36</v>
      </c>
      <c r="F340" s="60">
        <f t="shared" ref="F340:F353" si="120">G340+H340+I340+J340+K340</f>
        <v>55</v>
      </c>
      <c r="G340" s="60"/>
      <c r="H340" s="60">
        <v>3</v>
      </c>
      <c r="I340" s="60">
        <v>52</v>
      </c>
      <c r="J340" s="60"/>
      <c r="K340" s="60"/>
      <c r="L340" s="72"/>
      <c r="M340" s="60">
        <v>20</v>
      </c>
      <c r="N340" s="60">
        <f>M340-H340</f>
        <v>17</v>
      </c>
      <c r="O340" s="72"/>
      <c r="P340" s="60">
        <v>61</v>
      </c>
      <c r="Q340" s="60">
        <f t="shared" ref="Q340:Q353" si="121">P340-I340</f>
        <v>9</v>
      </c>
      <c r="R340" s="72"/>
      <c r="S340" s="60"/>
      <c r="T340" s="60"/>
      <c r="U340" s="60"/>
      <c r="V340" s="60"/>
      <c r="W340" s="60"/>
      <c r="X340" s="186">
        <f t="shared" ref="X340:X353" si="122">Z340+Y340</f>
        <v>18</v>
      </c>
      <c r="Y340" s="186">
        <v>15</v>
      </c>
      <c r="Z340" s="186">
        <v>3</v>
      </c>
      <c r="AA340" s="186">
        <f t="shared" ref="AA340:AA353" si="123">AB340+AC340</f>
        <v>6</v>
      </c>
      <c r="AB340" s="186">
        <v>2</v>
      </c>
      <c r="AC340" s="186">
        <v>4</v>
      </c>
      <c r="AD340" s="187"/>
      <c r="AE340" s="187"/>
      <c r="AF340" s="187"/>
      <c r="AG340" s="88"/>
    </row>
    <row r="341" spans="1:33" s="89" customFormat="1" ht="13.2" x14ac:dyDescent="0.25">
      <c r="A341" s="77">
        <v>2</v>
      </c>
      <c r="B341" s="87" t="s">
        <v>752</v>
      </c>
      <c r="C341" s="77"/>
      <c r="D341" s="60">
        <f t="shared" si="119"/>
        <v>8</v>
      </c>
      <c r="E341" s="60">
        <v>6</v>
      </c>
      <c r="F341" s="60">
        <f t="shared" si="120"/>
        <v>2</v>
      </c>
      <c r="G341" s="60"/>
      <c r="H341" s="60"/>
      <c r="I341" s="60">
        <v>2</v>
      </c>
      <c r="J341" s="60"/>
      <c r="K341" s="60"/>
      <c r="L341" s="60"/>
      <c r="M341" s="60">
        <v>2</v>
      </c>
      <c r="N341" s="60">
        <f>M341-H341</f>
        <v>2</v>
      </c>
      <c r="O341" s="72"/>
      <c r="P341" s="60">
        <v>2</v>
      </c>
      <c r="Q341" s="60">
        <f t="shared" si="121"/>
        <v>0</v>
      </c>
      <c r="R341" s="60"/>
      <c r="S341" s="60"/>
      <c r="T341" s="60"/>
      <c r="U341" s="60"/>
      <c r="V341" s="60"/>
      <c r="W341" s="60"/>
      <c r="X341" s="186">
        <f t="shared" si="122"/>
        <v>0</v>
      </c>
      <c r="Y341" s="186"/>
      <c r="Z341" s="186"/>
      <c r="AA341" s="186">
        <f t="shared" si="123"/>
        <v>0</v>
      </c>
      <c r="AB341" s="186"/>
      <c r="AC341" s="186"/>
      <c r="AD341" s="187"/>
      <c r="AE341" s="187"/>
      <c r="AF341" s="187"/>
      <c r="AG341" s="88"/>
    </row>
    <row r="342" spans="1:33" s="89" customFormat="1" ht="13.2" x14ac:dyDescent="0.25">
      <c r="A342" s="77">
        <v>3</v>
      </c>
      <c r="B342" s="87" t="s">
        <v>727</v>
      </c>
      <c r="C342" s="77"/>
      <c r="D342" s="60">
        <f t="shared" si="119"/>
        <v>1</v>
      </c>
      <c r="E342" s="60">
        <v>1</v>
      </c>
      <c r="F342" s="60"/>
      <c r="G342" s="60"/>
      <c r="H342" s="60"/>
      <c r="I342" s="60"/>
      <c r="J342" s="60"/>
      <c r="K342" s="60"/>
      <c r="L342" s="60"/>
      <c r="M342" s="60"/>
      <c r="N342" s="60"/>
      <c r="O342" s="72"/>
      <c r="P342" s="60"/>
      <c r="Q342" s="60">
        <f t="shared" si="121"/>
        <v>0</v>
      </c>
      <c r="R342" s="60"/>
      <c r="S342" s="60"/>
      <c r="T342" s="60"/>
      <c r="U342" s="60"/>
      <c r="V342" s="60"/>
      <c r="W342" s="60"/>
      <c r="X342" s="186">
        <f t="shared" si="122"/>
        <v>1</v>
      </c>
      <c r="Y342" s="186">
        <v>1</v>
      </c>
      <c r="Z342" s="186"/>
      <c r="AA342" s="186">
        <f t="shared" si="123"/>
        <v>0</v>
      </c>
      <c r="AB342" s="186"/>
      <c r="AC342" s="186"/>
      <c r="AD342" s="187"/>
      <c r="AE342" s="187"/>
      <c r="AF342" s="187"/>
      <c r="AG342" s="88"/>
    </row>
    <row r="343" spans="1:33" s="89" customFormat="1" ht="13.2" x14ac:dyDescent="0.25">
      <c r="A343" s="77">
        <v>4</v>
      </c>
      <c r="B343" s="87" t="s">
        <v>140</v>
      </c>
      <c r="C343" s="77"/>
      <c r="D343" s="60">
        <f t="shared" si="119"/>
        <v>19</v>
      </c>
      <c r="E343" s="60">
        <v>3</v>
      </c>
      <c r="F343" s="60">
        <f t="shared" si="120"/>
        <v>16</v>
      </c>
      <c r="G343" s="60"/>
      <c r="H343" s="60"/>
      <c r="I343" s="60">
        <v>1</v>
      </c>
      <c r="J343" s="60">
        <v>15</v>
      </c>
      <c r="K343" s="60"/>
      <c r="L343" s="60"/>
      <c r="M343" s="60">
        <v>1</v>
      </c>
      <c r="N343" s="60">
        <f>M343-H343</f>
        <v>1</v>
      </c>
      <c r="O343" s="72"/>
      <c r="P343" s="60">
        <v>10</v>
      </c>
      <c r="Q343" s="60">
        <f t="shared" si="121"/>
        <v>9</v>
      </c>
      <c r="R343" s="72"/>
      <c r="S343" s="60"/>
      <c r="T343" s="60"/>
      <c r="U343" s="60"/>
      <c r="V343" s="60"/>
      <c r="W343" s="60"/>
      <c r="X343" s="186">
        <f t="shared" si="122"/>
        <v>1</v>
      </c>
      <c r="Y343" s="186">
        <v>1</v>
      </c>
      <c r="Z343" s="186"/>
      <c r="AA343" s="186">
        <f t="shared" si="123"/>
        <v>1</v>
      </c>
      <c r="AB343" s="186"/>
      <c r="AC343" s="186">
        <v>1</v>
      </c>
      <c r="AD343" s="187"/>
      <c r="AE343" s="187"/>
      <c r="AF343" s="187"/>
      <c r="AG343" s="88"/>
    </row>
    <row r="344" spans="1:33" s="89" customFormat="1" ht="13.2" x14ac:dyDescent="0.25">
      <c r="A344" s="77">
        <v>5</v>
      </c>
      <c r="B344" s="87" t="s">
        <v>151</v>
      </c>
      <c r="C344" s="77"/>
      <c r="D344" s="60">
        <f t="shared" si="119"/>
        <v>245</v>
      </c>
      <c r="E344" s="60">
        <v>17</v>
      </c>
      <c r="F344" s="60">
        <f t="shared" si="120"/>
        <v>228</v>
      </c>
      <c r="G344" s="60"/>
      <c r="H344" s="60"/>
      <c r="I344" s="60">
        <v>42</v>
      </c>
      <c r="J344" s="60">
        <v>186</v>
      </c>
      <c r="K344" s="60"/>
      <c r="L344" s="60"/>
      <c r="M344" s="60">
        <v>1</v>
      </c>
      <c r="N344" s="60">
        <f t="shared" ref="N344:N351" si="124">M344-H344</f>
        <v>1</v>
      </c>
      <c r="O344" s="60"/>
      <c r="P344" s="60">
        <v>135</v>
      </c>
      <c r="Q344" s="60">
        <f t="shared" si="121"/>
        <v>93</v>
      </c>
      <c r="R344" s="60"/>
      <c r="S344" s="60"/>
      <c r="T344" s="60"/>
      <c r="U344" s="60"/>
      <c r="V344" s="60"/>
      <c r="W344" s="60"/>
      <c r="X344" s="186">
        <f t="shared" si="122"/>
        <v>3</v>
      </c>
      <c r="Y344" s="186">
        <v>3</v>
      </c>
      <c r="Z344" s="186"/>
      <c r="AA344" s="186">
        <f t="shared" si="123"/>
        <v>82</v>
      </c>
      <c r="AB344" s="186"/>
      <c r="AC344" s="186">
        <v>82</v>
      </c>
      <c r="AD344" s="187"/>
      <c r="AE344" s="187"/>
      <c r="AF344" s="187"/>
      <c r="AG344" s="88"/>
    </row>
    <row r="345" spans="1:33" s="89" customFormat="1" ht="13.2" x14ac:dyDescent="0.25">
      <c r="A345" s="77">
        <v>6</v>
      </c>
      <c r="B345" s="87" t="s">
        <v>749</v>
      </c>
      <c r="C345" s="77"/>
      <c r="D345" s="60">
        <f t="shared" si="119"/>
        <v>20</v>
      </c>
      <c r="E345" s="60">
        <v>3</v>
      </c>
      <c r="F345" s="60">
        <f t="shared" si="120"/>
        <v>17</v>
      </c>
      <c r="G345" s="60"/>
      <c r="H345" s="60"/>
      <c r="I345" s="60">
        <v>6</v>
      </c>
      <c r="J345" s="60">
        <v>11</v>
      </c>
      <c r="K345" s="60"/>
      <c r="L345" s="60"/>
      <c r="M345" s="60">
        <v>1</v>
      </c>
      <c r="N345" s="60">
        <f t="shared" si="124"/>
        <v>1</v>
      </c>
      <c r="O345" s="60"/>
      <c r="P345" s="60">
        <v>15</v>
      </c>
      <c r="Q345" s="60">
        <f t="shared" si="121"/>
        <v>9</v>
      </c>
      <c r="R345" s="60"/>
      <c r="S345" s="60"/>
      <c r="T345" s="60"/>
      <c r="U345" s="60"/>
      <c r="V345" s="60"/>
      <c r="W345" s="60"/>
      <c r="X345" s="186">
        <f t="shared" si="122"/>
        <v>0</v>
      </c>
      <c r="Y345" s="186"/>
      <c r="Z345" s="186"/>
      <c r="AA345" s="186">
        <f t="shared" si="123"/>
        <v>7</v>
      </c>
      <c r="AB345" s="186">
        <v>1</v>
      </c>
      <c r="AC345" s="186">
        <v>6</v>
      </c>
      <c r="AD345" s="187"/>
      <c r="AE345" s="187"/>
      <c r="AF345" s="187"/>
      <c r="AG345" s="88"/>
    </row>
    <row r="346" spans="1:33" s="89" customFormat="1" ht="13.2" x14ac:dyDescent="0.25">
      <c r="A346" s="77">
        <v>7</v>
      </c>
      <c r="B346" s="87" t="s">
        <v>790</v>
      </c>
      <c r="C346" s="77"/>
      <c r="D346" s="60">
        <f t="shared" si="119"/>
        <v>20</v>
      </c>
      <c r="E346" s="60">
        <v>2</v>
      </c>
      <c r="F346" s="60">
        <f t="shared" si="120"/>
        <v>18</v>
      </c>
      <c r="G346" s="60"/>
      <c r="H346" s="60"/>
      <c r="I346" s="60">
        <v>5</v>
      </c>
      <c r="J346" s="60">
        <v>13</v>
      </c>
      <c r="K346" s="60"/>
      <c r="L346" s="60"/>
      <c r="M346" s="60"/>
      <c r="N346" s="60"/>
      <c r="O346" s="60"/>
      <c r="P346" s="60">
        <v>9</v>
      </c>
      <c r="Q346" s="60">
        <f t="shared" si="121"/>
        <v>4</v>
      </c>
      <c r="R346" s="60"/>
      <c r="S346" s="60"/>
      <c r="T346" s="60"/>
      <c r="U346" s="60"/>
      <c r="V346" s="60"/>
      <c r="W346" s="60"/>
      <c r="X346" s="186">
        <f t="shared" si="122"/>
        <v>0</v>
      </c>
      <c r="Y346" s="186"/>
      <c r="Z346" s="186"/>
      <c r="AA346" s="186">
        <f t="shared" si="123"/>
        <v>0</v>
      </c>
      <c r="AB346" s="186"/>
      <c r="AC346" s="186"/>
      <c r="AD346" s="187"/>
      <c r="AE346" s="187"/>
      <c r="AF346" s="187"/>
      <c r="AG346" s="88"/>
    </row>
    <row r="347" spans="1:33" s="89" customFormat="1" ht="13.2" x14ac:dyDescent="0.25">
      <c r="A347" s="77">
        <v>8</v>
      </c>
      <c r="B347" s="87" t="s">
        <v>803</v>
      </c>
      <c r="C347" s="77"/>
      <c r="D347" s="60">
        <f t="shared" si="119"/>
        <v>13</v>
      </c>
      <c r="E347" s="60">
        <v>2</v>
      </c>
      <c r="F347" s="60">
        <f t="shared" si="120"/>
        <v>11</v>
      </c>
      <c r="G347" s="60"/>
      <c r="H347" s="60"/>
      <c r="I347" s="60"/>
      <c r="J347" s="60">
        <v>11</v>
      </c>
      <c r="K347" s="60"/>
      <c r="L347" s="60"/>
      <c r="M347" s="60"/>
      <c r="N347" s="60"/>
      <c r="O347" s="60"/>
      <c r="P347" s="60"/>
      <c r="Q347" s="60">
        <f t="shared" si="121"/>
        <v>0</v>
      </c>
      <c r="R347" s="60"/>
      <c r="S347" s="60"/>
      <c r="T347" s="60"/>
      <c r="U347" s="60"/>
      <c r="V347" s="60"/>
      <c r="W347" s="60"/>
      <c r="X347" s="186">
        <f t="shared" si="122"/>
        <v>0</v>
      </c>
      <c r="Y347" s="186"/>
      <c r="Z347" s="186"/>
      <c r="AA347" s="186">
        <f t="shared" si="123"/>
        <v>0</v>
      </c>
      <c r="AB347" s="186"/>
      <c r="AC347" s="186"/>
      <c r="AD347" s="187"/>
      <c r="AE347" s="187"/>
      <c r="AF347" s="187"/>
      <c r="AG347" s="88"/>
    </row>
    <row r="348" spans="1:33" s="89" customFormat="1" ht="13.2" x14ac:dyDescent="0.25">
      <c r="A348" s="77">
        <v>9</v>
      </c>
      <c r="B348" s="87" t="s">
        <v>802</v>
      </c>
      <c r="C348" s="77"/>
      <c r="D348" s="60">
        <f t="shared" si="119"/>
        <v>3</v>
      </c>
      <c r="E348" s="60"/>
      <c r="F348" s="60">
        <f t="shared" si="120"/>
        <v>3</v>
      </c>
      <c r="G348" s="60"/>
      <c r="H348" s="60"/>
      <c r="I348" s="60">
        <v>2</v>
      </c>
      <c r="J348" s="60">
        <v>1</v>
      </c>
      <c r="K348" s="60"/>
      <c r="L348" s="60"/>
      <c r="M348" s="60"/>
      <c r="N348" s="60"/>
      <c r="O348" s="60"/>
      <c r="P348" s="60">
        <v>5</v>
      </c>
      <c r="Q348" s="60">
        <f t="shared" si="121"/>
        <v>3</v>
      </c>
      <c r="R348" s="60"/>
      <c r="S348" s="60"/>
      <c r="T348" s="60"/>
      <c r="U348" s="60"/>
      <c r="V348" s="60"/>
      <c r="W348" s="60"/>
      <c r="X348" s="186">
        <f t="shared" si="122"/>
        <v>0</v>
      </c>
      <c r="Y348" s="186"/>
      <c r="Z348" s="186"/>
      <c r="AA348" s="186">
        <f t="shared" si="123"/>
        <v>1</v>
      </c>
      <c r="AB348" s="186"/>
      <c r="AC348" s="186">
        <v>1</v>
      </c>
      <c r="AD348" s="187"/>
      <c r="AE348" s="187"/>
      <c r="AF348" s="187"/>
      <c r="AG348" s="88"/>
    </row>
    <row r="349" spans="1:33" s="89" customFormat="1" ht="13.2" x14ac:dyDescent="0.25">
      <c r="A349" s="77">
        <v>10</v>
      </c>
      <c r="B349" s="87" t="s">
        <v>725</v>
      </c>
      <c r="C349" s="92"/>
      <c r="D349" s="60">
        <f t="shared" si="119"/>
        <v>21</v>
      </c>
      <c r="E349" s="60">
        <v>4</v>
      </c>
      <c r="F349" s="60">
        <f t="shared" si="120"/>
        <v>17</v>
      </c>
      <c r="G349" s="60"/>
      <c r="H349" s="60">
        <v>1</v>
      </c>
      <c r="I349" s="60">
        <v>14</v>
      </c>
      <c r="J349" s="60">
        <v>2</v>
      </c>
      <c r="K349" s="88"/>
      <c r="L349" s="88"/>
      <c r="M349" s="60">
        <v>1</v>
      </c>
      <c r="N349" s="60"/>
      <c r="O349" s="88"/>
      <c r="P349" s="60">
        <v>24</v>
      </c>
      <c r="Q349" s="60">
        <f t="shared" si="121"/>
        <v>10</v>
      </c>
      <c r="R349" s="88"/>
      <c r="S349" s="88"/>
      <c r="T349" s="88"/>
      <c r="U349" s="88"/>
      <c r="V349" s="88"/>
      <c r="W349" s="88"/>
      <c r="X349" s="186">
        <f t="shared" si="122"/>
        <v>1</v>
      </c>
      <c r="Y349" s="186">
        <v>1</v>
      </c>
      <c r="Z349" s="187"/>
      <c r="AA349" s="186">
        <f t="shared" si="123"/>
        <v>2</v>
      </c>
      <c r="AB349" s="187"/>
      <c r="AC349" s="186">
        <v>2</v>
      </c>
      <c r="AD349" s="187"/>
      <c r="AE349" s="187"/>
      <c r="AF349" s="187"/>
      <c r="AG349" s="88"/>
    </row>
    <row r="350" spans="1:33" s="89" customFormat="1" ht="13.2" x14ac:dyDescent="0.25">
      <c r="A350" s="77">
        <v>11</v>
      </c>
      <c r="B350" s="87" t="s">
        <v>766</v>
      </c>
      <c r="C350" s="92"/>
      <c r="D350" s="60">
        <f t="shared" si="119"/>
        <v>0</v>
      </c>
      <c r="E350" s="60"/>
      <c r="F350" s="60">
        <f t="shared" si="120"/>
        <v>0</v>
      </c>
      <c r="G350" s="60"/>
      <c r="H350" s="60"/>
      <c r="I350" s="60"/>
      <c r="J350" s="60"/>
      <c r="K350" s="88"/>
      <c r="L350" s="88"/>
      <c r="M350" s="60"/>
      <c r="N350" s="60"/>
      <c r="O350" s="88"/>
      <c r="P350" s="60"/>
      <c r="Q350" s="60">
        <f t="shared" si="121"/>
        <v>0</v>
      </c>
      <c r="R350" s="88"/>
      <c r="S350" s="88"/>
      <c r="T350" s="88"/>
      <c r="U350" s="88"/>
      <c r="V350" s="88"/>
      <c r="W350" s="88"/>
      <c r="X350" s="186">
        <f t="shared" si="122"/>
        <v>0</v>
      </c>
      <c r="Y350" s="186"/>
      <c r="Z350" s="187"/>
      <c r="AA350" s="186">
        <f t="shared" si="123"/>
        <v>0</v>
      </c>
      <c r="AB350" s="187"/>
      <c r="AC350" s="186"/>
      <c r="AD350" s="187"/>
      <c r="AE350" s="187"/>
      <c r="AF350" s="187"/>
      <c r="AG350" s="88"/>
    </row>
    <row r="351" spans="1:33" s="89" customFormat="1" ht="13.2" x14ac:dyDescent="0.25">
      <c r="A351" s="77">
        <v>12</v>
      </c>
      <c r="B351" s="87" t="s">
        <v>726</v>
      </c>
      <c r="C351" s="92"/>
      <c r="D351" s="60">
        <f t="shared" si="119"/>
        <v>14</v>
      </c>
      <c r="E351" s="60">
        <v>7</v>
      </c>
      <c r="F351" s="60">
        <f t="shared" si="120"/>
        <v>7</v>
      </c>
      <c r="G351" s="60"/>
      <c r="H351" s="60"/>
      <c r="I351" s="60">
        <v>7</v>
      </c>
      <c r="J351" s="60"/>
      <c r="K351" s="88"/>
      <c r="L351" s="88"/>
      <c r="M351" s="60">
        <v>4</v>
      </c>
      <c r="N351" s="60">
        <f t="shared" si="124"/>
        <v>4</v>
      </c>
      <c r="O351" s="88"/>
      <c r="P351" s="60">
        <v>12</v>
      </c>
      <c r="Q351" s="60">
        <f t="shared" si="121"/>
        <v>5</v>
      </c>
      <c r="R351" s="88"/>
      <c r="S351" s="88"/>
      <c r="T351" s="88"/>
      <c r="U351" s="88"/>
      <c r="V351" s="88"/>
      <c r="W351" s="88"/>
      <c r="X351" s="186">
        <f t="shared" si="122"/>
        <v>2</v>
      </c>
      <c r="Y351" s="186">
        <v>2</v>
      </c>
      <c r="Z351" s="187"/>
      <c r="AA351" s="186">
        <f t="shared" si="123"/>
        <v>0</v>
      </c>
      <c r="AB351" s="187"/>
      <c r="AC351" s="186"/>
      <c r="AD351" s="187"/>
      <c r="AE351" s="187"/>
      <c r="AF351" s="187"/>
      <c r="AG351" s="88"/>
    </row>
    <row r="352" spans="1:33" s="89" customFormat="1" ht="13.2" x14ac:dyDescent="0.25">
      <c r="A352" s="77">
        <v>13</v>
      </c>
      <c r="B352" s="87" t="s">
        <v>728</v>
      </c>
      <c r="C352" s="92"/>
      <c r="D352" s="60">
        <f t="shared" si="119"/>
        <v>4</v>
      </c>
      <c r="E352" s="60">
        <v>2</v>
      </c>
      <c r="F352" s="60">
        <f t="shared" si="120"/>
        <v>2</v>
      </c>
      <c r="G352" s="60"/>
      <c r="H352" s="60"/>
      <c r="I352" s="60">
        <v>2</v>
      </c>
      <c r="J352" s="60"/>
      <c r="K352" s="88"/>
      <c r="L352" s="88"/>
      <c r="M352" s="60"/>
      <c r="N352" s="60"/>
      <c r="O352" s="88"/>
      <c r="P352" s="60">
        <v>5</v>
      </c>
      <c r="Q352" s="60">
        <f t="shared" si="121"/>
        <v>3</v>
      </c>
      <c r="R352" s="88"/>
      <c r="S352" s="88"/>
      <c r="T352" s="88"/>
      <c r="U352" s="88"/>
      <c r="V352" s="88"/>
      <c r="W352" s="88"/>
      <c r="X352" s="186">
        <f t="shared" si="122"/>
        <v>0</v>
      </c>
      <c r="Y352" s="186"/>
      <c r="Z352" s="187"/>
      <c r="AA352" s="186">
        <f t="shared" si="123"/>
        <v>0</v>
      </c>
      <c r="AB352" s="187"/>
      <c r="AC352" s="186"/>
      <c r="AD352" s="187"/>
      <c r="AE352" s="187"/>
      <c r="AF352" s="187"/>
      <c r="AG352" s="88"/>
    </row>
    <row r="353" spans="1:33" s="89" customFormat="1" ht="13.2" x14ac:dyDescent="0.25">
      <c r="A353" s="77">
        <v>14</v>
      </c>
      <c r="B353" s="87" t="s">
        <v>733</v>
      </c>
      <c r="C353" s="92"/>
      <c r="D353" s="60">
        <f t="shared" si="119"/>
        <v>1</v>
      </c>
      <c r="E353" s="60"/>
      <c r="F353" s="60">
        <f t="shared" si="120"/>
        <v>1</v>
      </c>
      <c r="G353" s="60"/>
      <c r="H353" s="60"/>
      <c r="I353" s="60">
        <v>1</v>
      </c>
      <c r="J353" s="60"/>
      <c r="K353" s="88"/>
      <c r="L353" s="88"/>
      <c r="M353" s="88"/>
      <c r="N353" s="60"/>
      <c r="O353" s="88"/>
      <c r="P353" s="60">
        <v>5</v>
      </c>
      <c r="Q353" s="60">
        <f t="shared" si="121"/>
        <v>4</v>
      </c>
      <c r="R353" s="88"/>
      <c r="S353" s="88"/>
      <c r="T353" s="88"/>
      <c r="U353" s="88"/>
      <c r="V353" s="88"/>
      <c r="W353" s="88"/>
      <c r="X353" s="186">
        <f t="shared" si="122"/>
        <v>0</v>
      </c>
      <c r="Y353" s="186"/>
      <c r="Z353" s="187"/>
      <c r="AA353" s="186">
        <f t="shared" si="123"/>
        <v>0</v>
      </c>
      <c r="AB353" s="187"/>
      <c r="AC353" s="186"/>
      <c r="AD353" s="187"/>
      <c r="AE353" s="187"/>
      <c r="AF353" s="187"/>
      <c r="AG353" s="88"/>
    </row>
    <row r="354" spans="1:33" s="138" customFormat="1" ht="13.2" x14ac:dyDescent="0.25">
      <c r="A354" s="76">
        <v>7</v>
      </c>
      <c r="B354" s="291" t="s">
        <v>830</v>
      </c>
      <c r="C354" s="140"/>
      <c r="D354" s="139"/>
      <c r="E354" s="139"/>
      <c r="F354" s="139"/>
      <c r="G354" s="139"/>
      <c r="H354" s="139"/>
      <c r="I354" s="139"/>
      <c r="J354" s="139"/>
      <c r="K354" s="139"/>
      <c r="L354" s="139"/>
      <c r="M354" s="139"/>
      <c r="N354" s="139"/>
      <c r="O354" s="139"/>
      <c r="P354" s="139"/>
      <c r="Q354" s="139"/>
      <c r="R354" s="139"/>
      <c r="S354" s="139"/>
      <c r="T354" s="139"/>
      <c r="U354" s="139"/>
      <c r="V354" s="139"/>
      <c r="W354" s="139"/>
      <c r="X354" s="197"/>
      <c r="Y354" s="197"/>
      <c r="Z354" s="197"/>
      <c r="AA354" s="197"/>
      <c r="AB354" s="197"/>
      <c r="AC354" s="197"/>
      <c r="AD354" s="197"/>
      <c r="AE354" s="197"/>
      <c r="AF354" s="197"/>
      <c r="AG354" s="139"/>
    </row>
    <row r="355" spans="1:33" s="86" customFormat="1" ht="13.2" x14ac:dyDescent="0.25">
      <c r="A355" s="83" t="s">
        <v>723</v>
      </c>
      <c r="B355" s="84" t="s">
        <v>707</v>
      </c>
      <c r="C355" s="68">
        <f>SUM(C356:C372)</f>
        <v>149</v>
      </c>
      <c r="D355" s="68">
        <f>SUM(D356:D372)</f>
        <v>82</v>
      </c>
      <c r="E355" s="68">
        <f>SUM(E356:E372)</f>
        <v>29</v>
      </c>
      <c r="F355" s="68">
        <f>G355+H355+I355+J355+K355</f>
        <v>53</v>
      </c>
      <c r="G355" s="68">
        <f t="shared" ref="G355:K355" si="125">SUM(G356:G372)</f>
        <v>0</v>
      </c>
      <c r="H355" s="68">
        <f t="shared" si="125"/>
        <v>0</v>
      </c>
      <c r="I355" s="68">
        <f t="shared" si="125"/>
        <v>22</v>
      </c>
      <c r="J355" s="68">
        <f t="shared" si="125"/>
        <v>31</v>
      </c>
      <c r="K355" s="68">
        <f t="shared" si="125"/>
        <v>0</v>
      </c>
      <c r="L355" s="124">
        <v>0.1</v>
      </c>
      <c r="M355" s="123">
        <f>L355*F355</f>
        <v>5.3000000000000007</v>
      </c>
      <c r="N355" s="123">
        <f>M355-H355</f>
        <v>5.3000000000000007</v>
      </c>
      <c r="O355" s="124">
        <v>0.7</v>
      </c>
      <c r="P355" s="123">
        <f>O355*F355</f>
        <v>37.099999999999994</v>
      </c>
      <c r="Q355" s="123">
        <f>P355-I355</f>
        <v>15.099999999999994</v>
      </c>
      <c r="R355" s="124">
        <v>0.2</v>
      </c>
      <c r="S355" s="123">
        <f>R355*F355</f>
        <v>10.600000000000001</v>
      </c>
      <c r="T355" s="123">
        <f>S355-J355</f>
        <v>-20.399999999999999</v>
      </c>
      <c r="U355" s="68"/>
      <c r="V355" s="68"/>
      <c r="W355" s="68"/>
      <c r="X355" s="184">
        <f>Y355+Z355</f>
        <v>2</v>
      </c>
      <c r="Y355" s="184">
        <f>SUM(Y356:Y368)</f>
        <v>2</v>
      </c>
      <c r="Z355" s="184">
        <f>SUM(Z356:Z368)</f>
        <v>0</v>
      </c>
      <c r="AA355" s="184">
        <f>AB355+AC355</f>
        <v>14</v>
      </c>
      <c r="AB355" s="184">
        <f>SUM(AB356:AB368)</f>
        <v>2</v>
      </c>
      <c r="AC355" s="184">
        <f>SUM(AC356:AC368)</f>
        <v>12</v>
      </c>
      <c r="AD355" s="185">
        <f>AE355+AF355</f>
        <v>0</v>
      </c>
      <c r="AE355" s="185"/>
      <c r="AF355" s="185"/>
      <c r="AG355" s="85"/>
    </row>
    <row r="356" spans="1:33" s="89" customFormat="1" ht="13.2" x14ac:dyDescent="0.25">
      <c r="A356" s="77">
        <v>1</v>
      </c>
      <c r="B356" s="91" t="s">
        <v>746</v>
      </c>
      <c r="C356" s="92">
        <v>36</v>
      </c>
      <c r="D356" s="92">
        <v>17</v>
      </c>
      <c r="E356" s="92">
        <v>9</v>
      </c>
      <c r="F356" s="125">
        <f>G356+H356+I356+J356+K356</f>
        <v>8</v>
      </c>
      <c r="G356" s="125"/>
      <c r="H356" s="125"/>
      <c r="I356" s="125">
        <v>8</v>
      </c>
      <c r="J356" s="125"/>
      <c r="K356" s="125"/>
      <c r="L356" s="126"/>
      <c r="M356" s="127">
        <v>1</v>
      </c>
      <c r="N356" s="127">
        <f>M356-H356</f>
        <v>1</v>
      </c>
      <c r="O356" s="126"/>
      <c r="P356" s="127">
        <v>17</v>
      </c>
      <c r="Q356" s="127">
        <f>P356-I356</f>
        <v>9</v>
      </c>
      <c r="R356" s="126"/>
      <c r="S356" s="127">
        <f>J356</f>
        <v>0</v>
      </c>
      <c r="T356" s="127">
        <f>S356-J356</f>
        <v>0</v>
      </c>
      <c r="U356" s="125"/>
      <c r="V356" s="125"/>
      <c r="W356" s="125"/>
      <c r="X356" s="198"/>
      <c r="Y356" s="198"/>
      <c r="Z356" s="198"/>
      <c r="AA356" s="198"/>
      <c r="AB356" s="198"/>
      <c r="AC356" s="198"/>
      <c r="AD356" s="199"/>
      <c r="AE356" s="199"/>
      <c r="AF356" s="199"/>
      <c r="AG356" s="92"/>
    </row>
    <row r="357" spans="1:33" s="89" customFormat="1" ht="13.2" x14ac:dyDescent="0.25">
      <c r="A357" s="77">
        <v>2</v>
      </c>
      <c r="B357" s="91" t="s">
        <v>831</v>
      </c>
      <c r="C357" s="92">
        <v>2</v>
      </c>
      <c r="D357" s="92">
        <v>2</v>
      </c>
      <c r="E357" s="92">
        <v>1</v>
      </c>
      <c r="F357" s="125">
        <f t="shared" ref="F357:F368" si="126">G357+H357+I357+J357+K357</f>
        <v>1</v>
      </c>
      <c r="G357" s="125"/>
      <c r="H357" s="125"/>
      <c r="I357" s="125">
        <v>1</v>
      </c>
      <c r="J357" s="125"/>
      <c r="K357" s="125"/>
      <c r="L357" s="126"/>
      <c r="M357" s="127"/>
      <c r="N357" s="127"/>
      <c r="O357" s="126"/>
      <c r="P357" s="127">
        <v>1</v>
      </c>
      <c r="Q357" s="127"/>
      <c r="R357" s="126"/>
      <c r="S357" s="127"/>
      <c r="T357" s="127">
        <f t="shared" ref="T357:T372" si="127">S357-J357</f>
        <v>0</v>
      </c>
      <c r="U357" s="125"/>
      <c r="V357" s="125"/>
      <c r="W357" s="125"/>
      <c r="X357" s="198"/>
      <c r="Y357" s="198"/>
      <c r="Z357" s="198"/>
      <c r="AA357" s="198"/>
      <c r="AB357" s="198"/>
      <c r="AC357" s="198"/>
      <c r="AD357" s="199"/>
      <c r="AE357" s="199"/>
      <c r="AF357" s="199"/>
      <c r="AG357" s="92"/>
    </row>
    <row r="358" spans="1:33" s="89" customFormat="1" ht="13.2" x14ac:dyDescent="0.25">
      <c r="A358" s="77">
        <v>3</v>
      </c>
      <c r="B358" s="91" t="s">
        <v>727</v>
      </c>
      <c r="C358" s="92">
        <v>3</v>
      </c>
      <c r="D358" s="92">
        <v>2</v>
      </c>
      <c r="E358" s="92">
        <v>2</v>
      </c>
      <c r="F358" s="125">
        <f t="shared" si="126"/>
        <v>0</v>
      </c>
      <c r="G358" s="125"/>
      <c r="H358" s="125"/>
      <c r="I358" s="125"/>
      <c r="J358" s="125"/>
      <c r="K358" s="125"/>
      <c r="L358" s="126"/>
      <c r="M358" s="127">
        <v>1</v>
      </c>
      <c r="N358" s="127">
        <f t="shared" ref="N358:N359" si="128">M358-H358</f>
        <v>1</v>
      </c>
      <c r="O358" s="126"/>
      <c r="P358" s="127"/>
      <c r="Q358" s="127"/>
      <c r="R358" s="126"/>
      <c r="S358" s="127"/>
      <c r="T358" s="127">
        <f t="shared" si="127"/>
        <v>0</v>
      </c>
      <c r="U358" s="125"/>
      <c r="V358" s="125"/>
      <c r="W358" s="125"/>
      <c r="X358" s="198">
        <f t="shared" ref="X358:X361" si="129">Y358+Z358</f>
        <v>1</v>
      </c>
      <c r="Y358" s="198">
        <v>1</v>
      </c>
      <c r="Z358" s="198"/>
      <c r="AA358" s="198"/>
      <c r="AB358" s="198"/>
      <c r="AC358" s="198"/>
      <c r="AD358" s="199"/>
      <c r="AE358" s="199"/>
      <c r="AF358" s="199"/>
      <c r="AG358" s="92"/>
    </row>
    <row r="359" spans="1:33" s="89" customFormat="1" ht="13.2" x14ac:dyDescent="0.25">
      <c r="A359" s="77">
        <v>4</v>
      </c>
      <c r="B359" s="91" t="s">
        <v>151</v>
      </c>
      <c r="C359" s="92">
        <v>48</v>
      </c>
      <c r="D359" s="92">
        <v>26</v>
      </c>
      <c r="E359" s="92">
        <v>6</v>
      </c>
      <c r="F359" s="125">
        <f t="shared" si="126"/>
        <v>20</v>
      </c>
      <c r="G359" s="125"/>
      <c r="H359" s="125"/>
      <c r="I359" s="125">
        <v>1</v>
      </c>
      <c r="J359" s="125">
        <v>19</v>
      </c>
      <c r="K359" s="125"/>
      <c r="L359" s="126"/>
      <c r="M359" s="127">
        <v>3</v>
      </c>
      <c r="N359" s="127">
        <f t="shared" si="128"/>
        <v>3</v>
      </c>
      <c r="O359" s="126"/>
      <c r="P359" s="127">
        <v>7</v>
      </c>
      <c r="Q359" s="127">
        <f t="shared" ref="Q359:Q372" si="130">P359-I359</f>
        <v>6</v>
      </c>
      <c r="R359" s="126"/>
      <c r="S359" s="127">
        <v>31</v>
      </c>
      <c r="T359" s="127">
        <f t="shared" si="127"/>
        <v>12</v>
      </c>
      <c r="U359" s="125"/>
      <c r="V359" s="125"/>
      <c r="W359" s="125"/>
      <c r="X359" s="198"/>
      <c r="Y359" s="198"/>
      <c r="Z359" s="198"/>
      <c r="AA359" s="198">
        <f>AB359+AC359</f>
        <v>12</v>
      </c>
      <c r="AB359" s="198">
        <v>1</v>
      </c>
      <c r="AC359" s="198">
        <v>11</v>
      </c>
      <c r="AD359" s="199"/>
      <c r="AE359" s="199"/>
      <c r="AF359" s="199"/>
      <c r="AG359" s="92"/>
    </row>
    <row r="360" spans="1:33" s="89" customFormat="1" ht="13.2" x14ac:dyDescent="0.25">
      <c r="A360" s="77">
        <v>5</v>
      </c>
      <c r="B360" s="91" t="s">
        <v>790</v>
      </c>
      <c r="C360" s="92">
        <v>8</v>
      </c>
      <c r="D360" s="92">
        <v>4</v>
      </c>
      <c r="E360" s="92">
        <v>1</v>
      </c>
      <c r="F360" s="125">
        <f t="shared" si="126"/>
        <v>3</v>
      </c>
      <c r="G360" s="125"/>
      <c r="H360" s="125"/>
      <c r="I360" s="125"/>
      <c r="J360" s="125">
        <v>3</v>
      </c>
      <c r="K360" s="125"/>
      <c r="L360" s="126"/>
      <c r="M360" s="127"/>
      <c r="N360" s="127"/>
      <c r="O360" s="126"/>
      <c r="P360" s="127">
        <v>1</v>
      </c>
      <c r="Q360" s="127">
        <f t="shared" si="130"/>
        <v>1</v>
      </c>
      <c r="R360" s="126"/>
      <c r="S360" s="127">
        <v>6</v>
      </c>
      <c r="T360" s="127">
        <f t="shared" si="127"/>
        <v>3</v>
      </c>
      <c r="U360" s="125"/>
      <c r="V360" s="125"/>
      <c r="W360" s="125"/>
      <c r="X360" s="198"/>
      <c r="Y360" s="198"/>
      <c r="Z360" s="198"/>
      <c r="AA360" s="198"/>
      <c r="AB360" s="198">
        <v>1</v>
      </c>
      <c r="AC360" s="198"/>
      <c r="AD360" s="199"/>
      <c r="AE360" s="199"/>
      <c r="AF360" s="199"/>
      <c r="AG360" s="92"/>
    </row>
    <row r="361" spans="1:33" s="89" customFormat="1" ht="13.2" x14ac:dyDescent="0.25">
      <c r="A361" s="77">
        <v>6</v>
      </c>
      <c r="B361" s="91" t="s">
        <v>749</v>
      </c>
      <c r="C361" s="92">
        <v>10</v>
      </c>
      <c r="D361" s="92">
        <v>7</v>
      </c>
      <c r="E361" s="92">
        <v>4</v>
      </c>
      <c r="F361" s="92">
        <f t="shared" si="126"/>
        <v>3</v>
      </c>
      <c r="G361" s="92"/>
      <c r="H361" s="92"/>
      <c r="I361" s="92">
        <v>1</v>
      </c>
      <c r="J361" s="92">
        <v>2</v>
      </c>
      <c r="K361" s="92"/>
      <c r="L361" s="126"/>
      <c r="M361" s="127"/>
      <c r="N361" s="127"/>
      <c r="O361" s="126"/>
      <c r="P361" s="127">
        <v>2</v>
      </c>
      <c r="Q361" s="127">
        <f t="shared" si="130"/>
        <v>1</v>
      </c>
      <c r="R361" s="126"/>
      <c r="S361" s="127">
        <v>5</v>
      </c>
      <c r="T361" s="127">
        <f t="shared" si="127"/>
        <v>3</v>
      </c>
      <c r="U361" s="92"/>
      <c r="V361" s="92"/>
      <c r="W361" s="92"/>
      <c r="X361" s="198">
        <f t="shared" si="129"/>
        <v>1</v>
      </c>
      <c r="Y361" s="198">
        <v>1</v>
      </c>
      <c r="Z361" s="198"/>
      <c r="AA361" s="198"/>
      <c r="AB361" s="198"/>
      <c r="AC361" s="198"/>
      <c r="AD361" s="199"/>
      <c r="AE361" s="199"/>
      <c r="AF361" s="199"/>
      <c r="AG361" s="92"/>
    </row>
    <row r="362" spans="1:33" s="89" customFormat="1" ht="13.2" x14ac:dyDescent="0.25">
      <c r="A362" s="77">
        <v>7</v>
      </c>
      <c r="B362" s="91" t="s">
        <v>818</v>
      </c>
      <c r="C362" s="92">
        <v>3</v>
      </c>
      <c r="D362" s="92">
        <f t="shared" ref="D362:D367" si="131">E362+F362</f>
        <v>3</v>
      </c>
      <c r="E362" s="92">
        <v>2</v>
      </c>
      <c r="F362" s="92">
        <f t="shared" si="126"/>
        <v>1</v>
      </c>
      <c r="G362" s="92"/>
      <c r="H362" s="92"/>
      <c r="I362" s="92"/>
      <c r="J362" s="92">
        <v>1</v>
      </c>
      <c r="K362" s="92"/>
      <c r="L362" s="126"/>
      <c r="M362" s="127"/>
      <c r="N362" s="127"/>
      <c r="O362" s="126"/>
      <c r="P362" s="127"/>
      <c r="Q362" s="127"/>
      <c r="R362" s="126"/>
      <c r="S362" s="127">
        <v>3</v>
      </c>
      <c r="T362" s="127">
        <f t="shared" si="127"/>
        <v>2</v>
      </c>
      <c r="U362" s="92"/>
      <c r="V362" s="92"/>
      <c r="W362" s="92"/>
      <c r="X362" s="198"/>
      <c r="Y362" s="199"/>
      <c r="Z362" s="199"/>
      <c r="AA362" s="199"/>
      <c r="AB362" s="199"/>
      <c r="AC362" s="199"/>
      <c r="AD362" s="199"/>
      <c r="AE362" s="199"/>
      <c r="AF362" s="199"/>
      <c r="AG362" s="92"/>
    </row>
    <row r="363" spans="1:33" s="89" customFormat="1" ht="13.2" x14ac:dyDescent="0.25">
      <c r="A363" s="77">
        <v>8</v>
      </c>
      <c r="B363" s="91" t="s">
        <v>832</v>
      </c>
      <c r="C363" s="92">
        <v>8</v>
      </c>
      <c r="D363" s="92">
        <v>5</v>
      </c>
      <c r="E363" s="92">
        <v>1</v>
      </c>
      <c r="F363" s="92">
        <f t="shared" si="126"/>
        <v>4</v>
      </c>
      <c r="G363" s="92"/>
      <c r="H363" s="92"/>
      <c r="I363" s="92"/>
      <c r="J363" s="92">
        <v>4</v>
      </c>
      <c r="K363" s="92"/>
      <c r="L363" s="126"/>
      <c r="M363" s="127"/>
      <c r="N363" s="127"/>
      <c r="O363" s="126"/>
      <c r="P363" s="127">
        <v>3</v>
      </c>
      <c r="Q363" s="127">
        <f t="shared" si="130"/>
        <v>3</v>
      </c>
      <c r="R363" s="126"/>
      <c r="S363" s="127">
        <v>4</v>
      </c>
      <c r="T363" s="127">
        <f t="shared" si="127"/>
        <v>0</v>
      </c>
      <c r="U363" s="92"/>
      <c r="V363" s="92"/>
      <c r="W363" s="92"/>
      <c r="X363" s="198"/>
      <c r="Y363" s="199"/>
      <c r="Z363" s="199"/>
      <c r="AA363" s="199"/>
      <c r="AB363" s="199"/>
      <c r="AC363" s="199">
        <v>1</v>
      </c>
      <c r="AD363" s="199"/>
      <c r="AE363" s="199"/>
      <c r="AF363" s="199"/>
      <c r="AG363" s="92"/>
    </row>
    <row r="364" spans="1:33" s="89" customFormat="1" ht="13.2" x14ac:dyDescent="0.25">
      <c r="A364" s="77">
        <v>9</v>
      </c>
      <c r="B364" s="91" t="s">
        <v>824</v>
      </c>
      <c r="C364" s="92">
        <v>6</v>
      </c>
      <c r="D364" s="92">
        <v>2</v>
      </c>
      <c r="E364" s="92">
        <v>1</v>
      </c>
      <c r="F364" s="92">
        <f t="shared" si="126"/>
        <v>1</v>
      </c>
      <c r="G364" s="92"/>
      <c r="H364" s="92"/>
      <c r="I364" s="92">
        <v>1</v>
      </c>
      <c r="J364" s="92"/>
      <c r="K364" s="92"/>
      <c r="L364" s="126"/>
      <c r="M364" s="127"/>
      <c r="N364" s="127"/>
      <c r="O364" s="126"/>
      <c r="P364" s="127">
        <v>2</v>
      </c>
      <c r="Q364" s="127">
        <f t="shared" si="130"/>
        <v>1</v>
      </c>
      <c r="R364" s="126"/>
      <c r="S364" s="127">
        <v>2</v>
      </c>
      <c r="T364" s="127">
        <f t="shared" si="127"/>
        <v>2</v>
      </c>
      <c r="U364" s="92"/>
      <c r="V364" s="92"/>
      <c r="W364" s="92"/>
      <c r="X364" s="198"/>
      <c r="Y364" s="199"/>
      <c r="Z364" s="199"/>
      <c r="AA364" s="199"/>
      <c r="AB364" s="199"/>
      <c r="AC364" s="199"/>
      <c r="AD364" s="199"/>
      <c r="AE364" s="199"/>
      <c r="AF364" s="199"/>
      <c r="AG364" s="92"/>
    </row>
    <row r="365" spans="1:33" s="89" customFormat="1" ht="13.2" x14ac:dyDescent="0.25">
      <c r="A365" s="77">
        <v>10</v>
      </c>
      <c r="B365" s="91" t="s">
        <v>725</v>
      </c>
      <c r="C365" s="92">
        <v>14</v>
      </c>
      <c r="D365" s="92">
        <v>9</v>
      </c>
      <c r="E365" s="92">
        <v>2</v>
      </c>
      <c r="F365" s="92">
        <f t="shared" si="126"/>
        <v>7</v>
      </c>
      <c r="G365" s="92"/>
      <c r="H365" s="92"/>
      <c r="I365" s="92">
        <v>6</v>
      </c>
      <c r="J365" s="92">
        <v>1</v>
      </c>
      <c r="K365" s="92"/>
      <c r="L365" s="126"/>
      <c r="M365" s="127"/>
      <c r="N365" s="127"/>
      <c r="O365" s="126"/>
      <c r="P365" s="127">
        <v>10</v>
      </c>
      <c r="Q365" s="127">
        <f t="shared" si="130"/>
        <v>4</v>
      </c>
      <c r="R365" s="126"/>
      <c r="S365" s="127">
        <v>1</v>
      </c>
      <c r="T365" s="127">
        <f t="shared" si="127"/>
        <v>0</v>
      </c>
      <c r="U365" s="92"/>
      <c r="V365" s="92"/>
      <c r="W365" s="92"/>
      <c r="X365" s="198"/>
      <c r="Y365" s="198"/>
      <c r="Z365" s="199"/>
      <c r="AA365" s="199"/>
      <c r="AB365" s="199"/>
      <c r="AC365" s="199"/>
      <c r="AD365" s="199"/>
      <c r="AE365" s="199"/>
      <c r="AF365" s="199"/>
      <c r="AG365" s="92"/>
    </row>
    <row r="366" spans="1:33" s="89" customFormat="1" ht="13.2" x14ac:dyDescent="0.25">
      <c r="A366" s="77">
        <v>11</v>
      </c>
      <c r="B366" s="91" t="s">
        <v>726</v>
      </c>
      <c r="C366" s="92">
        <v>3</v>
      </c>
      <c r="D366" s="92">
        <v>1</v>
      </c>
      <c r="E366" s="92">
        <v>0</v>
      </c>
      <c r="F366" s="92">
        <f t="shared" si="126"/>
        <v>1</v>
      </c>
      <c r="G366" s="92"/>
      <c r="H366" s="92"/>
      <c r="I366" s="92">
        <v>1</v>
      </c>
      <c r="J366" s="92"/>
      <c r="K366" s="92"/>
      <c r="L366" s="126"/>
      <c r="M366" s="127"/>
      <c r="N366" s="127"/>
      <c r="O366" s="126"/>
      <c r="P366" s="127">
        <v>3</v>
      </c>
      <c r="Q366" s="127">
        <f t="shared" si="130"/>
        <v>2</v>
      </c>
      <c r="R366" s="126"/>
      <c r="S366" s="127"/>
      <c r="T366" s="127">
        <f t="shared" si="127"/>
        <v>0</v>
      </c>
      <c r="U366" s="92"/>
      <c r="V366" s="92"/>
      <c r="W366" s="92"/>
      <c r="X366" s="198"/>
      <c r="Y366" s="199"/>
      <c r="Z366" s="199"/>
      <c r="AA366" s="199"/>
      <c r="AB366" s="199"/>
      <c r="AC366" s="199"/>
      <c r="AD366" s="199"/>
      <c r="AE366" s="199"/>
      <c r="AF366" s="199"/>
      <c r="AG366" s="92"/>
    </row>
    <row r="367" spans="1:33" s="89" customFormat="1" ht="13.2" x14ac:dyDescent="0.25">
      <c r="A367" s="77">
        <v>12</v>
      </c>
      <c r="B367" s="91" t="s">
        <v>733</v>
      </c>
      <c r="C367" s="92">
        <v>2</v>
      </c>
      <c r="D367" s="92">
        <f t="shared" si="131"/>
        <v>1</v>
      </c>
      <c r="E367" s="92">
        <v>0</v>
      </c>
      <c r="F367" s="92">
        <f t="shared" si="126"/>
        <v>1</v>
      </c>
      <c r="G367" s="92"/>
      <c r="H367" s="92"/>
      <c r="I367" s="92">
        <v>1</v>
      </c>
      <c r="J367" s="92"/>
      <c r="K367" s="92"/>
      <c r="L367" s="126"/>
      <c r="M367" s="127"/>
      <c r="N367" s="127"/>
      <c r="O367" s="126"/>
      <c r="P367" s="127">
        <v>2</v>
      </c>
      <c r="Q367" s="127">
        <f t="shared" si="130"/>
        <v>1</v>
      </c>
      <c r="R367" s="126"/>
      <c r="S367" s="127"/>
      <c r="T367" s="127">
        <f t="shared" si="127"/>
        <v>0</v>
      </c>
      <c r="U367" s="92"/>
      <c r="V367" s="92"/>
      <c r="W367" s="92"/>
      <c r="X367" s="198"/>
      <c r="Y367" s="199"/>
      <c r="Z367" s="199"/>
      <c r="AA367" s="199"/>
      <c r="AB367" s="199"/>
      <c r="AC367" s="199"/>
      <c r="AD367" s="199"/>
      <c r="AE367" s="199"/>
      <c r="AF367" s="199"/>
      <c r="AG367" s="92"/>
    </row>
    <row r="368" spans="1:33" s="89" customFormat="1" ht="13.2" x14ac:dyDescent="0.25">
      <c r="A368" s="77">
        <v>13</v>
      </c>
      <c r="B368" s="91" t="s">
        <v>739</v>
      </c>
      <c r="C368" s="92">
        <v>2</v>
      </c>
      <c r="D368" s="92">
        <v>1</v>
      </c>
      <c r="E368" s="92">
        <v>0</v>
      </c>
      <c r="F368" s="92">
        <f t="shared" si="126"/>
        <v>1</v>
      </c>
      <c r="G368" s="88"/>
      <c r="H368" s="88"/>
      <c r="I368" s="92"/>
      <c r="J368" s="92">
        <v>1</v>
      </c>
      <c r="K368" s="92"/>
      <c r="L368" s="88"/>
      <c r="M368" s="88"/>
      <c r="N368" s="127"/>
      <c r="O368" s="88"/>
      <c r="P368" s="127">
        <v>1</v>
      </c>
      <c r="Q368" s="127">
        <f t="shared" si="130"/>
        <v>1</v>
      </c>
      <c r="R368" s="88"/>
      <c r="S368" s="127">
        <v>1</v>
      </c>
      <c r="T368" s="127">
        <f t="shared" si="127"/>
        <v>0</v>
      </c>
      <c r="U368" s="88"/>
      <c r="V368" s="88"/>
      <c r="W368" s="88"/>
      <c r="X368" s="198"/>
      <c r="Y368" s="187"/>
      <c r="Z368" s="187"/>
      <c r="AA368" s="187"/>
      <c r="AB368" s="187"/>
      <c r="AC368" s="187"/>
      <c r="AD368" s="187"/>
      <c r="AE368" s="187"/>
      <c r="AF368" s="187"/>
      <c r="AG368" s="88"/>
    </row>
    <row r="369" spans="1:33" s="89" customFormat="1" ht="13.2" x14ac:dyDescent="0.25">
      <c r="A369" s="77">
        <v>14</v>
      </c>
      <c r="B369" s="91" t="s">
        <v>744</v>
      </c>
      <c r="C369" s="92">
        <v>1</v>
      </c>
      <c r="D369" s="92">
        <v>1</v>
      </c>
      <c r="E369" s="92">
        <v>0</v>
      </c>
      <c r="F369" s="92">
        <v>1</v>
      </c>
      <c r="G369" s="88"/>
      <c r="H369" s="88"/>
      <c r="I369" s="92">
        <v>1</v>
      </c>
      <c r="J369" s="88"/>
      <c r="K369" s="88"/>
      <c r="L369" s="88"/>
      <c r="M369" s="88"/>
      <c r="N369" s="127"/>
      <c r="O369" s="88"/>
      <c r="P369" s="127">
        <v>1</v>
      </c>
      <c r="Q369" s="127"/>
      <c r="R369" s="88"/>
      <c r="S369" s="127"/>
      <c r="T369" s="127">
        <f t="shared" si="127"/>
        <v>0</v>
      </c>
      <c r="U369" s="88"/>
      <c r="V369" s="88"/>
      <c r="W369" s="88"/>
      <c r="X369" s="187"/>
      <c r="Y369" s="187"/>
      <c r="Z369" s="187"/>
      <c r="AA369" s="187"/>
      <c r="AB369" s="187"/>
      <c r="AC369" s="187"/>
      <c r="AD369" s="187"/>
      <c r="AE369" s="187"/>
      <c r="AF369" s="187"/>
      <c r="AG369" s="88"/>
    </row>
    <row r="370" spans="1:33" s="89" customFormat="1" ht="13.2" x14ac:dyDescent="0.25">
      <c r="A370" s="77">
        <v>15</v>
      </c>
      <c r="B370" s="91" t="s">
        <v>728</v>
      </c>
      <c r="C370" s="92">
        <v>1</v>
      </c>
      <c r="D370" s="92">
        <v>1</v>
      </c>
      <c r="E370" s="92">
        <v>0</v>
      </c>
      <c r="F370" s="92">
        <v>1</v>
      </c>
      <c r="G370" s="88"/>
      <c r="H370" s="88"/>
      <c r="I370" s="92">
        <v>1</v>
      </c>
      <c r="J370" s="88"/>
      <c r="K370" s="88"/>
      <c r="L370" s="88"/>
      <c r="M370" s="88"/>
      <c r="N370" s="127"/>
      <c r="O370" s="88"/>
      <c r="P370" s="127">
        <v>1</v>
      </c>
      <c r="Q370" s="127"/>
      <c r="R370" s="88"/>
      <c r="S370" s="127"/>
      <c r="T370" s="127">
        <f t="shared" si="127"/>
        <v>0</v>
      </c>
      <c r="U370" s="88"/>
      <c r="V370" s="88"/>
      <c r="W370" s="88"/>
      <c r="X370" s="187"/>
      <c r="Y370" s="187"/>
      <c r="Z370" s="187"/>
      <c r="AA370" s="187"/>
      <c r="AB370" s="187"/>
      <c r="AC370" s="187"/>
      <c r="AD370" s="187"/>
      <c r="AE370" s="187"/>
      <c r="AF370" s="187"/>
      <c r="AG370" s="88"/>
    </row>
    <row r="371" spans="1:33" s="89" customFormat="1" ht="13.2" x14ac:dyDescent="0.25">
      <c r="A371" s="77">
        <v>16</v>
      </c>
      <c r="B371" s="91" t="s">
        <v>754</v>
      </c>
      <c r="C371" s="92">
        <v>1</v>
      </c>
      <c r="D371" s="92">
        <v>0</v>
      </c>
      <c r="E371" s="92">
        <v>0</v>
      </c>
      <c r="F371" s="92">
        <v>0</v>
      </c>
      <c r="G371" s="88"/>
      <c r="H371" s="88"/>
      <c r="I371" s="88"/>
      <c r="J371" s="88"/>
      <c r="K371" s="88"/>
      <c r="L371" s="88"/>
      <c r="M371" s="88"/>
      <c r="N371" s="127"/>
      <c r="O371" s="88"/>
      <c r="P371" s="127"/>
      <c r="Q371" s="127"/>
      <c r="R371" s="88"/>
      <c r="S371" s="127">
        <v>1</v>
      </c>
      <c r="T371" s="127">
        <f t="shared" si="127"/>
        <v>1</v>
      </c>
      <c r="U371" s="88"/>
      <c r="V371" s="88"/>
      <c r="W371" s="88"/>
      <c r="X371" s="187"/>
      <c r="Y371" s="187"/>
      <c r="Z371" s="187"/>
      <c r="AA371" s="187"/>
      <c r="AB371" s="187"/>
      <c r="AC371" s="187"/>
      <c r="AD371" s="187"/>
      <c r="AE371" s="187"/>
      <c r="AF371" s="187"/>
      <c r="AG371" s="88"/>
    </row>
    <row r="372" spans="1:33" s="89" customFormat="1" ht="13.2" x14ac:dyDescent="0.25">
      <c r="A372" s="77">
        <v>17</v>
      </c>
      <c r="B372" s="91" t="s">
        <v>833</v>
      </c>
      <c r="C372" s="92">
        <v>1</v>
      </c>
      <c r="D372" s="92">
        <v>0</v>
      </c>
      <c r="E372" s="92">
        <v>0</v>
      </c>
      <c r="F372" s="92">
        <v>0</v>
      </c>
      <c r="G372" s="88"/>
      <c r="H372" s="88"/>
      <c r="I372" s="88"/>
      <c r="J372" s="88"/>
      <c r="K372" s="88"/>
      <c r="L372" s="88"/>
      <c r="M372" s="88"/>
      <c r="N372" s="127"/>
      <c r="O372" s="88"/>
      <c r="P372" s="127">
        <v>1</v>
      </c>
      <c r="Q372" s="127">
        <f t="shared" si="130"/>
        <v>1</v>
      </c>
      <c r="R372" s="88"/>
      <c r="S372" s="127"/>
      <c r="T372" s="127">
        <f t="shared" si="127"/>
        <v>0</v>
      </c>
      <c r="U372" s="88"/>
      <c r="V372" s="88"/>
      <c r="W372" s="88"/>
      <c r="X372" s="187"/>
      <c r="Y372" s="187"/>
      <c r="Z372" s="187"/>
      <c r="AA372" s="187"/>
      <c r="AB372" s="187"/>
      <c r="AC372" s="187"/>
      <c r="AD372" s="187"/>
      <c r="AE372" s="187"/>
      <c r="AF372" s="187"/>
      <c r="AG372" s="88"/>
    </row>
    <row r="373" spans="1:33" s="239" customFormat="1" ht="13.2" x14ac:dyDescent="0.25">
      <c r="A373" s="296">
        <v>8</v>
      </c>
      <c r="B373" s="291" t="s">
        <v>834</v>
      </c>
      <c r="C373" s="142"/>
      <c r="D373" s="141"/>
      <c r="E373" s="141"/>
      <c r="F373" s="141"/>
      <c r="G373" s="141"/>
      <c r="H373" s="141"/>
      <c r="I373" s="141"/>
      <c r="J373" s="141"/>
      <c r="K373" s="141"/>
      <c r="L373" s="141"/>
      <c r="M373" s="141"/>
      <c r="N373" s="141"/>
      <c r="O373" s="141"/>
      <c r="P373" s="141"/>
      <c r="Q373" s="141"/>
      <c r="R373" s="141"/>
      <c r="S373" s="141"/>
      <c r="T373" s="141"/>
      <c r="U373" s="141"/>
      <c r="V373" s="141"/>
      <c r="W373" s="141"/>
      <c r="X373" s="200"/>
      <c r="Y373" s="200"/>
      <c r="Z373" s="200"/>
      <c r="AA373" s="200"/>
      <c r="AB373" s="200"/>
      <c r="AC373" s="200"/>
      <c r="AD373" s="200"/>
      <c r="AE373" s="200"/>
      <c r="AF373" s="200"/>
      <c r="AG373" s="141"/>
    </row>
    <row r="374" spans="1:33" s="86" customFormat="1" ht="13.2" x14ac:dyDescent="0.25">
      <c r="A374" s="83"/>
      <c r="B374" s="84" t="s">
        <v>707</v>
      </c>
      <c r="C374" s="83">
        <v>109</v>
      </c>
      <c r="D374" s="68">
        <f t="shared" ref="D374:K374" si="132">SUM(D375:D386)</f>
        <v>96</v>
      </c>
      <c r="E374" s="68">
        <f t="shared" si="132"/>
        <v>30</v>
      </c>
      <c r="F374" s="68">
        <f t="shared" si="132"/>
        <v>66</v>
      </c>
      <c r="G374" s="68">
        <f t="shared" si="132"/>
        <v>0</v>
      </c>
      <c r="H374" s="68">
        <f t="shared" si="132"/>
        <v>0</v>
      </c>
      <c r="I374" s="68">
        <f t="shared" si="132"/>
        <v>23</v>
      </c>
      <c r="J374" s="68">
        <f t="shared" si="132"/>
        <v>43</v>
      </c>
      <c r="K374" s="68">
        <f t="shared" si="132"/>
        <v>0</v>
      </c>
      <c r="L374" s="124">
        <v>0</v>
      </c>
      <c r="M374" s="68">
        <v>0</v>
      </c>
      <c r="N374" s="68">
        <v>0</v>
      </c>
      <c r="O374" s="124">
        <v>0.6</v>
      </c>
      <c r="P374" s="123">
        <f>O374*F374</f>
        <v>39.6</v>
      </c>
      <c r="Q374" s="123">
        <f>P374-I374</f>
        <v>16.600000000000001</v>
      </c>
      <c r="R374" s="124">
        <v>0.4</v>
      </c>
      <c r="S374" s="123">
        <f>R374*F374</f>
        <v>26.400000000000002</v>
      </c>
      <c r="T374" s="123">
        <f>S374-J374</f>
        <v>-16.599999999999998</v>
      </c>
      <c r="U374" s="68"/>
      <c r="V374" s="68"/>
      <c r="W374" s="68"/>
      <c r="X374" s="184">
        <f>Y374+Z374</f>
        <v>9</v>
      </c>
      <c r="Y374" s="184">
        <f>SUM(Y375:Y387)</f>
        <v>9</v>
      </c>
      <c r="Z374" s="184">
        <f>SUM(Z375:Z387)</f>
        <v>0</v>
      </c>
      <c r="AA374" s="184">
        <f>AB374+AC374</f>
        <v>15</v>
      </c>
      <c r="AB374" s="184">
        <f>SUM(AB375:AB387)</f>
        <v>4</v>
      </c>
      <c r="AC374" s="184">
        <f>SUM(AC375:AC387)</f>
        <v>11</v>
      </c>
      <c r="AD374" s="185">
        <f>AE374+AF374</f>
        <v>0</v>
      </c>
      <c r="AE374" s="185"/>
      <c r="AF374" s="185"/>
      <c r="AG374" s="85"/>
    </row>
    <row r="375" spans="1:33" s="89" customFormat="1" ht="13.2" x14ac:dyDescent="0.25">
      <c r="A375" s="77">
        <v>1</v>
      </c>
      <c r="B375" s="91" t="s">
        <v>746</v>
      </c>
      <c r="C375" s="92"/>
      <c r="D375" s="92">
        <f>E375+F375</f>
        <v>16</v>
      </c>
      <c r="E375" s="92">
        <v>10</v>
      </c>
      <c r="F375" s="125">
        <f t="shared" ref="F375:F387" si="133">G375+H375+I375+J375+K375</f>
        <v>6</v>
      </c>
      <c r="G375" s="125"/>
      <c r="H375" s="125"/>
      <c r="I375" s="125">
        <v>6</v>
      </c>
      <c r="J375" s="125"/>
      <c r="K375" s="125"/>
      <c r="L375" s="126"/>
      <c r="M375" s="127"/>
      <c r="N375" s="127"/>
      <c r="O375" s="126"/>
      <c r="P375" s="127">
        <v>3</v>
      </c>
      <c r="Q375" s="128">
        <f>P375-I375</f>
        <v>-3</v>
      </c>
      <c r="R375" s="126"/>
      <c r="S375" s="127"/>
      <c r="T375" s="127"/>
      <c r="U375" s="125"/>
      <c r="V375" s="125"/>
      <c r="W375" s="125"/>
      <c r="X375" s="198">
        <f>Y375+Z375</f>
        <v>5</v>
      </c>
      <c r="Y375" s="198">
        <v>5</v>
      </c>
      <c r="Z375" s="198">
        <v>0</v>
      </c>
      <c r="AA375" s="198"/>
      <c r="AB375" s="198"/>
      <c r="AC375" s="198"/>
      <c r="AD375" s="199"/>
      <c r="AE375" s="199"/>
      <c r="AF375" s="199"/>
      <c r="AG375" s="92"/>
    </row>
    <row r="376" spans="1:33" s="89" customFormat="1" ht="13.2" x14ac:dyDescent="0.25">
      <c r="A376" s="77">
        <v>2</v>
      </c>
      <c r="B376" s="91" t="s">
        <v>831</v>
      </c>
      <c r="C376" s="92"/>
      <c r="D376" s="92">
        <f t="shared" ref="D376:D386" si="134">E376+F376</f>
        <v>9</v>
      </c>
      <c r="E376" s="92">
        <v>5</v>
      </c>
      <c r="F376" s="125">
        <f t="shared" si="133"/>
        <v>4</v>
      </c>
      <c r="G376" s="125"/>
      <c r="H376" s="125"/>
      <c r="I376" s="125">
        <v>4</v>
      </c>
      <c r="J376" s="125"/>
      <c r="K376" s="125"/>
      <c r="L376" s="126"/>
      <c r="M376" s="127"/>
      <c r="N376" s="127"/>
      <c r="O376" s="126"/>
      <c r="P376" s="127">
        <v>4</v>
      </c>
      <c r="Q376" s="128">
        <f t="shared" ref="Q376:Q387" si="135">P376-I376</f>
        <v>0</v>
      </c>
      <c r="R376" s="126"/>
      <c r="S376" s="127"/>
      <c r="T376" s="127"/>
      <c r="U376" s="125"/>
      <c r="V376" s="125"/>
      <c r="W376" s="125"/>
      <c r="X376" s="198">
        <f t="shared" ref="X376:X387" si="136">Y376+Z376</f>
        <v>2</v>
      </c>
      <c r="Y376" s="198">
        <v>2</v>
      </c>
      <c r="Z376" s="198">
        <v>0</v>
      </c>
      <c r="AA376" s="198"/>
      <c r="AB376" s="198"/>
      <c r="AC376" s="198"/>
      <c r="AD376" s="199"/>
      <c r="AE376" s="199"/>
      <c r="AF376" s="199"/>
      <c r="AG376" s="92"/>
    </row>
    <row r="377" spans="1:33" s="89" customFormat="1" ht="13.2" x14ac:dyDescent="0.25">
      <c r="A377" s="77">
        <v>3</v>
      </c>
      <c r="B377" s="91" t="s">
        <v>727</v>
      </c>
      <c r="C377" s="92"/>
      <c r="D377" s="92">
        <f t="shared" si="134"/>
        <v>1</v>
      </c>
      <c r="E377" s="92">
        <v>1</v>
      </c>
      <c r="F377" s="125">
        <f t="shared" si="133"/>
        <v>0</v>
      </c>
      <c r="G377" s="125"/>
      <c r="H377" s="125"/>
      <c r="I377" s="125">
        <v>0</v>
      </c>
      <c r="J377" s="125">
        <v>0</v>
      </c>
      <c r="K377" s="125"/>
      <c r="L377" s="126"/>
      <c r="M377" s="127"/>
      <c r="N377" s="127"/>
      <c r="O377" s="126"/>
      <c r="P377" s="125"/>
      <c r="Q377" s="128"/>
      <c r="R377" s="126"/>
      <c r="S377" s="127"/>
      <c r="T377" s="127"/>
      <c r="U377" s="125"/>
      <c r="V377" s="125"/>
      <c r="W377" s="125"/>
      <c r="X377" s="198">
        <f t="shared" si="136"/>
        <v>1</v>
      </c>
      <c r="Y377" s="198">
        <v>1</v>
      </c>
      <c r="Z377" s="198">
        <v>0</v>
      </c>
      <c r="AA377" s="198"/>
      <c r="AB377" s="198"/>
      <c r="AC377" s="198"/>
      <c r="AD377" s="199"/>
      <c r="AE377" s="199"/>
      <c r="AF377" s="199"/>
      <c r="AG377" s="92"/>
    </row>
    <row r="378" spans="1:33" s="89" customFormat="1" ht="13.2" x14ac:dyDescent="0.25">
      <c r="A378" s="77">
        <v>4</v>
      </c>
      <c r="B378" s="91" t="s">
        <v>151</v>
      </c>
      <c r="C378" s="92"/>
      <c r="D378" s="92">
        <f t="shared" si="134"/>
        <v>40</v>
      </c>
      <c r="E378" s="92">
        <v>6</v>
      </c>
      <c r="F378" s="125">
        <f t="shared" si="133"/>
        <v>34</v>
      </c>
      <c r="G378" s="125"/>
      <c r="H378" s="125"/>
      <c r="I378" s="125">
        <v>4</v>
      </c>
      <c r="J378" s="125">
        <v>30</v>
      </c>
      <c r="K378" s="125"/>
      <c r="L378" s="126"/>
      <c r="M378" s="127"/>
      <c r="N378" s="127"/>
      <c r="O378" s="126"/>
      <c r="P378" s="125">
        <v>10</v>
      </c>
      <c r="Q378" s="128">
        <f t="shared" si="135"/>
        <v>6</v>
      </c>
      <c r="R378" s="126"/>
      <c r="S378" s="127">
        <v>20</v>
      </c>
      <c r="T378" s="127">
        <f t="shared" ref="T378:T387" si="137">S378-J378</f>
        <v>-10</v>
      </c>
      <c r="U378" s="125"/>
      <c r="V378" s="125"/>
      <c r="W378" s="125"/>
      <c r="X378" s="198">
        <f t="shared" si="136"/>
        <v>0</v>
      </c>
      <c r="Y378" s="198"/>
      <c r="Z378" s="198"/>
      <c r="AA378" s="198">
        <f>AB378+AC378</f>
        <v>10</v>
      </c>
      <c r="AB378" s="198">
        <v>4</v>
      </c>
      <c r="AC378" s="198">
        <v>6</v>
      </c>
      <c r="AD378" s="199"/>
      <c r="AE378" s="199"/>
      <c r="AF378" s="199"/>
      <c r="AG378" s="92"/>
    </row>
    <row r="379" spans="1:33" s="89" customFormat="1" ht="13.2" x14ac:dyDescent="0.25">
      <c r="A379" s="77">
        <v>5</v>
      </c>
      <c r="B379" s="91" t="s">
        <v>790</v>
      </c>
      <c r="C379" s="92"/>
      <c r="D379" s="92">
        <f t="shared" si="134"/>
        <v>3</v>
      </c>
      <c r="E379" s="92">
        <v>1</v>
      </c>
      <c r="F379" s="125">
        <f t="shared" si="133"/>
        <v>2</v>
      </c>
      <c r="G379" s="125"/>
      <c r="H379" s="125"/>
      <c r="I379" s="125"/>
      <c r="J379" s="125">
        <v>2</v>
      </c>
      <c r="K379" s="125"/>
      <c r="L379" s="126"/>
      <c r="M379" s="127"/>
      <c r="N379" s="127"/>
      <c r="O379" s="126"/>
      <c r="P379" s="125">
        <v>1</v>
      </c>
      <c r="Q379" s="128">
        <f t="shared" si="135"/>
        <v>1</v>
      </c>
      <c r="R379" s="126"/>
      <c r="S379" s="127">
        <v>1</v>
      </c>
      <c r="T379" s="127">
        <f t="shared" si="137"/>
        <v>-1</v>
      </c>
      <c r="U379" s="125"/>
      <c r="V379" s="125"/>
      <c r="W379" s="125"/>
      <c r="X379" s="198">
        <f t="shared" si="136"/>
        <v>0</v>
      </c>
      <c r="Y379" s="198"/>
      <c r="Z379" s="198"/>
      <c r="AA379" s="198"/>
      <c r="AB379" s="198"/>
      <c r="AC379" s="198"/>
      <c r="AD379" s="199"/>
      <c r="AE379" s="199"/>
      <c r="AF379" s="199"/>
      <c r="AG379" s="92"/>
    </row>
    <row r="380" spans="1:33" s="89" customFormat="1" ht="13.2" x14ac:dyDescent="0.25">
      <c r="A380" s="77">
        <v>6</v>
      </c>
      <c r="B380" s="91" t="s">
        <v>749</v>
      </c>
      <c r="C380" s="92"/>
      <c r="D380" s="92">
        <f t="shared" si="134"/>
        <v>3</v>
      </c>
      <c r="E380" s="92">
        <v>0</v>
      </c>
      <c r="F380" s="92">
        <f t="shared" si="133"/>
        <v>3</v>
      </c>
      <c r="G380" s="92"/>
      <c r="H380" s="92"/>
      <c r="I380" s="92">
        <v>1</v>
      </c>
      <c r="J380" s="92">
        <v>2</v>
      </c>
      <c r="K380" s="92"/>
      <c r="L380" s="126"/>
      <c r="M380" s="127"/>
      <c r="N380" s="127"/>
      <c r="O380" s="126"/>
      <c r="P380" s="127">
        <v>3</v>
      </c>
      <c r="Q380" s="128">
        <f t="shared" si="135"/>
        <v>2</v>
      </c>
      <c r="R380" s="126"/>
      <c r="S380" s="127">
        <v>0</v>
      </c>
      <c r="T380" s="127">
        <f t="shared" si="137"/>
        <v>-2</v>
      </c>
      <c r="U380" s="92"/>
      <c r="V380" s="92"/>
      <c r="W380" s="92"/>
      <c r="X380" s="198">
        <f t="shared" si="136"/>
        <v>0</v>
      </c>
      <c r="Y380" s="198"/>
      <c r="Z380" s="198"/>
      <c r="AA380" s="198">
        <f t="shared" ref="AA380" si="138">AB380+AC380</f>
        <v>2</v>
      </c>
      <c r="AB380" s="198">
        <v>0</v>
      </c>
      <c r="AC380" s="198">
        <v>2</v>
      </c>
      <c r="AD380" s="199"/>
      <c r="AE380" s="199"/>
      <c r="AF380" s="199"/>
      <c r="AG380" s="92"/>
    </row>
    <row r="381" spans="1:33" s="89" customFormat="1" ht="13.2" x14ac:dyDescent="0.25">
      <c r="A381" s="77">
        <v>7</v>
      </c>
      <c r="B381" s="91" t="s">
        <v>818</v>
      </c>
      <c r="C381" s="92"/>
      <c r="D381" s="92">
        <f t="shared" si="134"/>
        <v>3</v>
      </c>
      <c r="E381" s="92">
        <v>0</v>
      </c>
      <c r="F381" s="92">
        <f t="shared" si="133"/>
        <v>3</v>
      </c>
      <c r="G381" s="92"/>
      <c r="H381" s="92"/>
      <c r="I381" s="92"/>
      <c r="J381" s="92">
        <v>3</v>
      </c>
      <c r="K381" s="92"/>
      <c r="L381" s="126"/>
      <c r="M381" s="127"/>
      <c r="N381" s="127"/>
      <c r="O381" s="126"/>
      <c r="P381" s="127"/>
      <c r="Q381" s="128">
        <f t="shared" si="135"/>
        <v>0</v>
      </c>
      <c r="R381" s="126"/>
      <c r="S381" s="127">
        <v>1</v>
      </c>
      <c r="T381" s="127">
        <f t="shared" si="137"/>
        <v>-2</v>
      </c>
      <c r="U381" s="92"/>
      <c r="V381" s="92"/>
      <c r="W381" s="92"/>
      <c r="X381" s="198">
        <f t="shared" si="136"/>
        <v>0</v>
      </c>
      <c r="Y381" s="199"/>
      <c r="Z381" s="199"/>
      <c r="AA381" s="199"/>
      <c r="AB381" s="199"/>
      <c r="AC381" s="199"/>
      <c r="AD381" s="199"/>
      <c r="AE381" s="199"/>
      <c r="AF381" s="199"/>
      <c r="AG381" s="92"/>
    </row>
    <row r="382" spans="1:33" s="89" customFormat="1" ht="13.2" x14ac:dyDescent="0.25">
      <c r="A382" s="77">
        <v>8</v>
      </c>
      <c r="B382" s="91" t="s">
        <v>832</v>
      </c>
      <c r="C382" s="92"/>
      <c r="D382" s="92">
        <f t="shared" si="134"/>
        <v>7</v>
      </c>
      <c r="E382" s="92">
        <v>2</v>
      </c>
      <c r="F382" s="92">
        <f t="shared" si="133"/>
        <v>5</v>
      </c>
      <c r="G382" s="92"/>
      <c r="H382" s="92"/>
      <c r="I382" s="92">
        <v>2</v>
      </c>
      <c r="J382" s="92">
        <v>3</v>
      </c>
      <c r="K382" s="92"/>
      <c r="L382" s="126"/>
      <c r="M382" s="127"/>
      <c r="N382" s="127"/>
      <c r="O382" s="126"/>
      <c r="P382" s="127">
        <v>4</v>
      </c>
      <c r="Q382" s="128">
        <f t="shared" si="135"/>
        <v>2</v>
      </c>
      <c r="R382" s="126"/>
      <c r="S382" s="127">
        <v>2</v>
      </c>
      <c r="T382" s="127">
        <f t="shared" si="137"/>
        <v>-1</v>
      </c>
      <c r="U382" s="92"/>
      <c r="V382" s="92"/>
      <c r="W382" s="92"/>
      <c r="X382" s="198">
        <f t="shared" si="136"/>
        <v>0</v>
      </c>
      <c r="Y382" s="199"/>
      <c r="Z382" s="199"/>
      <c r="AA382" s="199"/>
      <c r="AB382" s="199"/>
      <c r="AC382" s="199"/>
      <c r="AD382" s="199"/>
      <c r="AE382" s="199"/>
      <c r="AF382" s="199"/>
      <c r="AG382" s="92"/>
    </row>
    <row r="383" spans="1:33" s="89" customFormat="1" ht="13.2" x14ac:dyDescent="0.25">
      <c r="A383" s="77">
        <v>9</v>
      </c>
      <c r="B383" s="91" t="s">
        <v>824</v>
      </c>
      <c r="C383" s="92"/>
      <c r="D383" s="92">
        <f t="shared" si="134"/>
        <v>4</v>
      </c>
      <c r="E383" s="92">
        <v>2</v>
      </c>
      <c r="F383" s="92">
        <f t="shared" si="133"/>
        <v>2</v>
      </c>
      <c r="G383" s="92"/>
      <c r="H383" s="92"/>
      <c r="I383" s="92">
        <v>2</v>
      </c>
      <c r="J383" s="92"/>
      <c r="K383" s="92"/>
      <c r="L383" s="126"/>
      <c r="M383" s="127"/>
      <c r="N383" s="127"/>
      <c r="O383" s="126"/>
      <c r="P383" s="127">
        <v>3</v>
      </c>
      <c r="Q383" s="128">
        <f t="shared" si="135"/>
        <v>1</v>
      </c>
      <c r="R383" s="126"/>
      <c r="S383" s="127">
        <v>2</v>
      </c>
      <c r="T383" s="127">
        <f t="shared" si="137"/>
        <v>2</v>
      </c>
      <c r="U383" s="92"/>
      <c r="V383" s="92"/>
      <c r="W383" s="92"/>
      <c r="X383" s="198">
        <f t="shared" si="136"/>
        <v>0</v>
      </c>
      <c r="Y383" s="199"/>
      <c r="Z383" s="199"/>
      <c r="AA383" s="199"/>
      <c r="AB383" s="199"/>
      <c r="AC383" s="199"/>
      <c r="AD383" s="199"/>
      <c r="AE383" s="199"/>
      <c r="AF383" s="199"/>
      <c r="AG383" s="92"/>
    </row>
    <row r="384" spans="1:33" s="89" customFormat="1" ht="13.2" x14ac:dyDescent="0.25">
      <c r="A384" s="77">
        <v>10</v>
      </c>
      <c r="B384" s="91" t="s">
        <v>725</v>
      </c>
      <c r="C384" s="92"/>
      <c r="D384" s="92">
        <f t="shared" si="134"/>
        <v>6</v>
      </c>
      <c r="E384" s="92">
        <v>2</v>
      </c>
      <c r="F384" s="92">
        <f t="shared" si="133"/>
        <v>4</v>
      </c>
      <c r="G384" s="92"/>
      <c r="H384" s="92"/>
      <c r="I384" s="92">
        <v>1</v>
      </c>
      <c r="J384" s="92">
        <v>3</v>
      </c>
      <c r="K384" s="92"/>
      <c r="L384" s="126"/>
      <c r="M384" s="127"/>
      <c r="N384" s="127"/>
      <c r="O384" s="126"/>
      <c r="P384" s="127">
        <v>4</v>
      </c>
      <c r="Q384" s="128">
        <f t="shared" si="135"/>
        <v>3</v>
      </c>
      <c r="R384" s="126"/>
      <c r="S384" s="127">
        <v>0</v>
      </c>
      <c r="T384" s="127">
        <f t="shared" si="137"/>
        <v>-3</v>
      </c>
      <c r="U384" s="92"/>
      <c r="V384" s="92"/>
      <c r="W384" s="92"/>
      <c r="X384" s="198">
        <f t="shared" si="136"/>
        <v>1</v>
      </c>
      <c r="Y384" s="198">
        <v>1</v>
      </c>
      <c r="Z384" s="199"/>
      <c r="AA384" s="199">
        <f>AB384+AC384</f>
        <v>3</v>
      </c>
      <c r="AB384" s="199">
        <v>0</v>
      </c>
      <c r="AC384" s="199">
        <v>3</v>
      </c>
      <c r="AD384" s="199"/>
      <c r="AE384" s="199"/>
      <c r="AF384" s="199"/>
      <c r="AG384" s="92"/>
    </row>
    <row r="385" spans="1:33" s="89" customFormat="1" ht="13.2" x14ac:dyDescent="0.25">
      <c r="A385" s="77">
        <v>11</v>
      </c>
      <c r="B385" s="91" t="s">
        <v>726</v>
      </c>
      <c r="C385" s="92"/>
      <c r="D385" s="92">
        <f t="shared" si="134"/>
        <v>3</v>
      </c>
      <c r="E385" s="92">
        <v>1</v>
      </c>
      <c r="F385" s="92">
        <f t="shared" si="133"/>
        <v>2</v>
      </c>
      <c r="G385" s="92"/>
      <c r="H385" s="92"/>
      <c r="I385" s="92">
        <v>2</v>
      </c>
      <c r="J385" s="92"/>
      <c r="K385" s="92"/>
      <c r="L385" s="126"/>
      <c r="M385" s="127"/>
      <c r="N385" s="127"/>
      <c r="O385" s="126"/>
      <c r="P385" s="127">
        <v>6</v>
      </c>
      <c r="Q385" s="128">
        <f t="shared" si="135"/>
        <v>4</v>
      </c>
      <c r="R385" s="126"/>
      <c r="S385" s="127"/>
      <c r="T385" s="127">
        <f t="shared" si="137"/>
        <v>0</v>
      </c>
      <c r="U385" s="92"/>
      <c r="V385" s="92"/>
      <c r="W385" s="92"/>
      <c r="X385" s="198">
        <f t="shared" si="136"/>
        <v>0</v>
      </c>
      <c r="Y385" s="199"/>
      <c r="Z385" s="199"/>
      <c r="AA385" s="199"/>
      <c r="AB385" s="199"/>
      <c r="AC385" s="199"/>
      <c r="AD385" s="199"/>
      <c r="AE385" s="199"/>
      <c r="AF385" s="199"/>
      <c r="AG385" s="92"/>
    </row>
    <row r="386" spans="1:33" s="89" customFormat="1" ht="13.2" x14ac:dyDescent="0.25">
      <c r="A386" s="77">
        <v>12</v>
      </c>
      <c r="B386" s="91" t="s">
        <v>733</v>
      </c>
      <c r="C386" s="92"/>
      <c r="D386" s="92">
        <f t="shared" si="134"/>
        <v>1</v>
      </c>
      <c r="E386" s="92">
        <v>0</v>
      </c>
      <c r="F386" s="92">
        <f t="shared" si="133"/>
        <v>1</v>
      </c>
      <c r="G386" s="92"/>
      <c r="H386" s="92"/>
      <c r="I386" s="92">
        <v>1</v>
      </c>
      <c r="J386" s="92"/>
      <c r="K386" s="92"/>
      <c r="L386" s="126"/>
      <c r="M386" s="127"/>
      <c r="N386" s="127"/>
      <c r="O386" s="126"/>
      <c r="P386" s="127">
        <v>1</v>
      </c>
      <c r="Q386" s="128">
        <f t="shared" si="135"/>
        <v>0</v>
      </c>
      <c r="R386" s="126"/>
      <c r="S386" s="127"/>
      <c r="T386" s="127">
        <f t="shared" si="137"/>
        <v>0</v>
      </c>
      <c r="U386" s="92"/>
      <c r="V386" s="92"/>
      <c r="W386" s="92"/>
      <c r="X386" s="198">
        <f t="shared" si="136"/>
        <v>0</v>
      </c>
      <c r="Y386" s="199"/>
      <c r="Z386" s="199"/>
      <c r="AA386" s="199"/>
      <c r="AB386" s="199"/>
      <c r="AC386" s="199"/>
      <c r="AD386" s="199"/>
      <c r="AE386" s="199"/>
      <c r="AF386" s="199"/>
      <c r="AG386" s="92"/>
    </row>
    <row r="387" spans="1:33" s="89" customFormat="1" ht="13.2" x14ac:dyDescent="0.25">
      <c r="A387" s="77">
        <v>13</v>
      </c>
      <c r="B387" s="91" t="s">
        <v>739</v>
      </c>
      <c r="C387" s="92"/>
      <c r="D387" s="88"/>
      <c r="E387" s="92">
        <v>0</v>
      </c>
      <c r="F387" s="92">
        <f t="shared" si="133"/>
        <v>0</v>
      </c>
      <c r="G387" s="88"/>
      <c r="H387" s="88"/>
      <c r="I387" s="92">
        <v>0</v>
      </c>
      <c r="J387" s="92">
        <v>0</v>
      </c>
      <c r="K387" s="92"/>
      <c r="L387" s="88"/>
      <c r="M387" s="88"/>
      <c r="N387" s="88"/>
      <c r="O387" s="88"/>
      <c r="P387" s="127">
        <v>1</v>
      </c>
      <c r="Q387" s="128">
        <f t="shared" si="135"/>
        <v>1</v>
      </c>
      <c r="R387" s="88"/>
      <c r="S387" s="88"/>
      <c r="T387" s="127">
        <f t="shared" si="137"/>
        <v>0</v>
      </c>
      <c r="U387" s="88"/>
      <c r="V387" s="88"/>
      <c r="W387" s="88"/>
      <c r="X387" s="198">
        <f t="shared" si="136"/>
        <v>0</v>
      </c>
      <c r="Y387" s="187"/>
      <c r="Z387" s="187"/>
      <c r="AA387" s="187"/>
      <c r="AB387" s="187"/>
      <c r="AC387" s="187"/>
      <c r="AD387" s="187"/>
      <c r="AE387" s="187"/>
      <c r="AF387" s="187"/>
      <c r="AG387" s="88"/>
    </row>
    <row r="388" spans="1:33" s="239" customFormat="1" ht="13.2" x14ac:dyDescent="0.25">
      <c r="A388" s="296">
        <v>9</v>
      </c>
      <c r="B388" s="292" t="s">
        <v>835</v>
      </c>
      <c r="C388" s="142"/>
      <c r="D388" s="141"/>
      <c r="E388" s="141"/>
      <c r="F388" s="141"/>
      <c r="G388" s="141"/>
      <c r="H388" s="141"/>
      <c r="I388" s="141"/>
      <c r="J388" s="141"/>
      <c r="K388" s="141"/>
      <c r="L388" s="141"/>
      <c r="M388" s="141"/>
      <c r="N388" s="141"/>
      <c r="O388" s="141"/>
      <c r="P388" s="141"/>
      <c r="Q388" s="141"/>
      <c r="R388" s="141"/>
      <c r="S388" s="141"/>
      <c r="T388" s="141"/>
      <c r="U388" s="141"/>
      <c r="V388" s="141"/>
      <c r="W388" s="141"/>
      <c r="X388" s="200"/>
      <c r="Y388" s="200"/>
      <c r="Z388" s="200"/>
      <c r="AA388" s="200"/>
      <c r="AB388" s="200"/>
      <c r="AC388" s="200"/>
      <c r="AD388" s="200"/>
      <c r="AE388" s="200"/>
      <c r="AF388" s="200"/>
      <c r="AG388" s="141"/>
    </row>
    <row r="389" spans="1:33" s="86" customFormat="1" ht="13.2" x14ac:dyDescent="0.25">
      <c r="A389" s="83"/>
      <c r="B389" s="84" t="s">
        <v>707</v>
      </c>
      <c r="C389" s="83">
        <f>SUM(C390:C409)</f>
        <v>253</v>
      </c>
      <c r="D389" s="83">
        <f>SUM(D390:D409)</f>
        <v>227</v>
      </c>
      <c r="E389" s="83">
        <f>SUM(E390:E409)</f>
        <v>54</v>
      </c>
      <c r="F389" s="83">
        <f>SUM(F390:F409)</f>
        <v>173</v>
      </c>
      <c r="G389" s="83">
        <f t="shared" ref="G389:N389" si="139">SUM(G390:G409)</f>
        <v>0</v>
      </c>
      <c r="H389" s="83">
        <f t="shared" si="139"/>
        <v>0</v>
      </c>
      <c r="I389" s="83">
        <f t="shared" si="139"/>
        <v>60</v>
      </c>
      <c r="J389" s="83">
        <f t="shared" si="139"/>
        <v>112</v>
      </c>
      <c r="K389" s="83">
        <f t="shared" si="139"/>
        <v>1</v>
      </c>
      <c r="L389" s="130">
        <v>0.5</v>
      </c>
      <c r="M389" s="83">
        <f>F389*L389</f>
        <v>86.5</v>
      </c>
      <c r="N389" s="83">
        <f t="shared" si="139"/>
        <v>86.5</v>
      </c>
      <c r="O389" s="130">
        <v>0.5</v>
      </c>
      <c r="P389" s="83">
        <f>O389*F389</f>
        <v>86.5</v>
      </c>
      <c r="Q389" s="83">
        <f>P389-I389</f>
        <v>26.5</v>
      </c>
      <c r="R389" s="68"/>
      <c r="S389" s="68"/>
      <c r="T389" s="68"/>
      <c r="U389" s="68"/>
      <c r="V389" s="68"/>
      <c r="W389" s="68"/>
      <c r="X389" s="184">
        <f>SUM(X390:X409)</f>
        <v>5</v>
      </c>
      <c r="Y389" s="184">
        <f t="shared" ref="Y389:AF389" si="140">SUM(Y390:Y409)</f>
        <v>5</v>
      </c>
      <c r="Z389" s="184">
        <f t="shared" si="140"/>
        <v>0</v>
      </c>
      <c r="AA389" s="184">
        <f t="shared" si="140"/>
        <v>15</v>
      </c>
      <c r="AB389" s="184">
        <f t="shared" si="140"/>
        <v>5</v>
      </c>
      <c r="AC389" s="184">
        <f t="shared" si="140"/>
        <v>10</v>
      </c>
      <c r="AD389" s="184">
        <f t="shared" si="140"/>
        <v>0</v>
      </c>
      <c r="AE389" s="184">
        <f t="shared" si="140"/>
        <v>0</v>
      </c>
      <c r="AF389" s="184">
        <f t="shared" si="140"/>
        <v>0</v>
      </c>
      <c r="AG389" s="68"/>
    </row>
    <row r="390" spans="1:33" s="240" customFormat="1" ht="13.2" x14ac:dyDescent="0.3">
      <c r="A390" s="77">
        <v>1</v>
      </c>
      <c r="B390" s="87" t="s">
        <v>367</v>
      </c>
      <c r="C390" s="77">
        <v>41</v>
      </c>
      <c r="D390" s="77">
        <f>+E390+F390</f>
        <v>45</v>
      </c>
      <c r="E390" s="77">
        <v>20</v>
      </c>
      <c r="F390" s="77">
        <f>+G390+H390+I390+J390+K390</f>
        <v>25</v>
      </c>
      <c r="G390" s="77"/>
      <c r="H390" s="77">
        <v>0</v>
      </c>
      <c r="I390" s="77">
        <v>25</v>
      </c>
      <c r="J390" s="77"/>
      <c r="K390" s="77"/>
      <c r="L390" s="131">
        <v>0.5</v>
      </c>
      <c r="M390" s="60">
        <f>L390*F390</f>
        <v>12.5</v>
      </c>
      <c r="N390" s="60">
        <f>M390-H390</f>
        <v>12.5</v>
      </c>
      <c r="O390" s="131">
        <v>0.5</v>
      </c>
      <c r="P390" s="60">
        <f>O390*F390</f>
        <v>12.5</v>
      </c>
      <c r="Q390" s="77">
        <f t="shared" ref="Q390:Q409" si="141">P390-I390</f>
        <v>-12.5</v>
      </c>
      <c r="R390" s="77"/>
      <c r="S390" s="60"/>
      <c r="T390" s="60"/>
      <c r="U390" s="77"/>
      <c r="V390" s="77"/>
      <c r="W390" s="77"/>
      <c r="X390" s="188">
        <f>+Y390+Z390</f>
        <v>5</v>
      </c>
      <c r="Y390" s="188">
        <v>5</v>
      </c>
      <c r="Z390" s="188">
        <v>0</v>
      </c>
      <c r="AA390" s="188"/>
      <c r="AB390" s="188"/>
      <c r="AC390" s="188"/>
      <c r="AD390" s="188"/>
      <c r="AE390" s="188"/>
      <c r="AF390" s="188"/>
      <c r="AG390" s="77"/>
    </row>
    <row r="391" spans="1:33" s="240" customFormat="1" ht="13.2" x14ac:dyDescent="0.3">
      <c r="A391" s="77">
        <v>2</v>
      </c>
      <c r="B391" s="87" t="s">
        <v>836</v>
      </c>
      <c r="C391" s="77">
        <v>3</v>
      </c>
      <c r="D391" s="77">
        <f t="shared" ref="D391:D408" si="142">+E391+F391</f>
        <v>4</v>
      </c>
      <c r="E391" s="77">
        <v>3</v>
      </c>
      <c r="F391" s="77">
        <f>+G391+H391+I391+J391+K391</f>
        <v>1</v>
      </c>
      <c r="G391" s="77"/>
      <c r="H391" s="77">
        <v>0</v>
      </c>
      <c r="I391" s="77">
        <v>1</v>
      </c>
      <c r="J391" s="77"/>
      <c r="K391" s="77"/>
      <c r="L391" s="131">
        <v>0.5</v>
      </c>
      <c r="M391" s="60">
        <f t="shared" ref="M391:M409" si="143">L391*F391</f>
        <v>0.5</v>
      </c>
      <c r="N391" s="60">
        <f t="shared" ref="N391:N409" si="144">M391-H391</f>
        <v>0.5</v>
      </c>
      <c r="O391" s="131">
        <v>0.5</v>
      </c>
      <c r="P391" s="60">
        <f t="shared" ref="P391:P409" si="145">O391*F391</f>
        <v>0.5</v>
      </c>
      <c r="Q391" s="77">
        <f t="shared" si="141"/>
        <v>-0.5</v>
      </c>
      <c r="R391" s="77"/>
      <c r="S391" s="60"/>
      <c r="T391" s="60"/>
      <c r="U391" s="77"/>
      <c r="V391" s="77"/>
      <c r="W391" s="77"/>
      <c r="X391" s="188"/>
      <c r="Y391" s="188"/>
      <c r="Z391" s="188"/>
      <c r="AA391" s="188"/>
      <c r="AB391" s="188"/>
      <c r="AC391" s="188"/>
      <c r="AD391" s="188"/>
      <c r="AE391" s="188"/>
      <c r="AF391" s="188"/>
      <c r="AG391" s="77"/>
    </row>
    <row r="392" spans="1:33" s="240" customFormat="1" ht="13.2" x14ac:dyDescent="0.3">
      <c r="A392" s="77">
        <v>3</v>
      </c>
      <c r="B392" s="87" t="s">
        <v>837</v>
      </c>
      <c r="C392" s="77">
        <v>12</v>
      </c>
      <c r="D392" s="77">
        <f t="shared" si="142"/>
        <v>14</v>
      </c>
      <c r="E392" s="77">
        <v>3</v>
      </c>
      <c r="F392" s="77">
        <f t="shared" ref="F392:F409" si="146">+G392+H392+I392+J392+K392</f>
        <v>11</v>
      </c>
      <c r="G392" s="77"/>
      <c r="H392" s="77">
        <v>0</v>
      </c>
      <c r="I392" s="77">
        <v>2</v>
      </c>
      <c r="J392" s="77">
        <v>9</v>
      </c>
      <c r="K392" s="77"/>
      <c r="L392" s="131">
        <v>0.5</v>
      </c>
      <c r="M392" s="60">
        <f t="shared" si="143"/>
        <v>5.5</v>
      </c>
      <c r="N392" s="60">
        <f t="shared" si="144"/>
        <v>5.5</v>
      </c>
      <c r="O392" s="131">
        <v>0.5</v>
      </c>
      <c r="P392" s="60">
        <f t="shared" si="145"/>
        <v>5.5</v>
      </c>
      <c r="Q392" s="60">
        <f t="shared" si="141"/>
        <v>3.5</v>
      </c>
      <c r="R392" s="77"/>
      <c r="S392" s="60"/>
      <c r="T392" s="60"/>
      <c r="U392" s="77"/>
      <c r="V392" s="77"/>
      <c r="W392" s="77"/>
      <c r="X392" s="188"/>
      <c r="Y392" s="188"/>
      <c r="Z392" s="188"/>
      <c r="AA392" s="188"/>
      <c r="AB392" s="188"/>
      <c r="AC392" s="188"/>
      <c r="AD392" s="188"/>
      <c r="AE392" s="188"/>
      <c r="AF392" s="188"/>
      <c r="AG392" s="77"/>
    </row>
    <row r="393" spans="1:33" s="240" customFormat="1" ht="13.2" x14ac:dyDescent="0.3">
      <c r="A393" s="77">
        <v>4</v>
      </c>
      <c r="B393" s="87" t="s">
        <v>223</v>
      </c>
      <c r="C393" s="77">
        <v>99</v>
      </c>
      <c r="D393" s="77">
        <f t="shared" si="142"/>
        <v>90</v>
      </c>
      <c r="E393" s="77">
        <v>14</v>
      </c>
      <c r="F393" s="77">
        <v>76</v>
      </c>
      <c r="G393" s="77"/>
      <c r="H393" s="77">
        <v>0</v>
      </c>
      <c r="I393" s="77">
        <v>10</v>
      </c>
      <c r="J393" s="77">
        <v>66</v>
      </c>
      <c r="K393" s="77"/>
      <c r="L393" s="131">
        <v>0.5</v>
      </c>
      <c r="M393" s="60">
        <f t="shared" si="143"/>
        <v>38</v>
      </c>
      <c r="N393" s="60">
        <f t="shared" si="144"/>
        <v>38</v>
      </c>
      <c r="O393" s="131">
        <v>0.5</v>
      </c>
      <c r="P393" s="60">
        <f t="shared" si="145"/>
        <v>38</v>
      </c>
      <c r="Q393" s="60">
        <f t="shared" si="141"/>
        <v>28</v>
      </c>
      <c r="R393" s="77"/>
      <c r="S393" s="60"/>
      <c r="T393" s="60"/>
      <c r="U393" s="77"/>
      <c r="V393" s="77"/>
      <c r="W393" s="77"/>
      <c r="X393" s="188"/>
      <c r="Y393" s="188"/>
      <c r="Z393" s="188"/>
      <c r="AA393" s="188">
        <f>+AB393+AC393</f>
        <v>10</v>
      </c>
      <c r="AB393" s="188">
        <v>5</v>
      </c>
      <c r="AC393" s="188">
        <v>5</v>
      </c>
      <c r="AD393" s="188"/>
      <c r="AE393" s="188"/>
      <c r="AF393" s="188"/>
      <c r="AG393" s="77"/>
    </row>
    <row r="394" spans="1:33" s="240" customFormat="1" ht="13.2" x14ac:dyDescent="0.3">
      <c r="A394" s="77">
        <v>5</v>
      </c>
      <c r="B394" s="87" t="s">
        <v>838</v>
      </c>
      <c r="C394" s="77">
        <v>19</v>
      </c>
      <c r="D394" s="77">
        <f t="shared" si="142"/>
        <v>18</v>
      </c>
      <c r="E394" s="77">
        <v>1</v>
      </c>
      <c r="F394" s="77">
        <f t="shared" si="146"/>
        <v>17</v>
      </c>
      <c r="G394" s="77"/>
      <c r="H394" s="77"/>
      <c r="I394" s="77">
        <v>2</v>
      </c>
      <c r="J394" s="77">
        <v>15</v>
      </c>
      <c r="K394" s="77"/>
      <c r="L394" s="131">
        <v>0.5</v>
      </c>
      <c r="M394" s="60">
        <f t="shared" si="143"/>
        <v>8.5</v>
      </c>
      <c r="N394" s="60">
        <f t="shared" si="144"/>
        <v>8.5</v>
      </c>
      <c r="O394" s="131">
        <v>0.5</v>
      </c>
      <c r="P394" s="60">
        <f t="shared" si="145"/>
        <v>8.5</v>
      </c>
      <c r="Q394" s="60">
        <f t="shared" si="141"/>
        <v>6.5</v>
      </c>
      <c r="R394" s="77"/>
      <c r="S394" s="60"/>
      <c r="T394" s="60"/>
      <c r="U394" s="77"/>
      <c r="V394" s="77"/>
      <c r="W394" s="77"/>
      <c r="X394" s="188"/>
      <c r="Y394" s="188"/>
      <c r="Z394" s="188"/>
      <c r="AA394" s="188"/>
      <c r="AB394" s="188"/>
      <c r="AC394" s="188"/>
      <c r="AD394" s="188"/>
      <c r="AE394" s="188"/>
      <c r="AF394" s="188"/>
      <c r="AG394" s="77"/>
    </row>
    <row r="395" spans="1:33" s="240" customFormat="1" ht="13.2" x14ac:dyDescent="0.3">
      <c r="A395" s="77">
        <v>6</v>
      </c>
      <c r="B395" s="87" t="s">
        <v>308</v>
      </c>
      <c r="C395" s="77">
        <v>26</v>
      </c>
      <c r="D395" s="77">
        <f t="shared" si="142"/>
        <v>17</v>
      </c>
      <c r="E395" s="77">
        <v>2</v>
      </c>
      <c r="F395" s="77">
        <f t="shared" si="146"/>
        <v>15</v>
      </c>
      <c r="G395" s="77"/>
      <c r="H395" s="77"/>
      <c r="I395" s="77">
        <v>6</v>
      </c>
      <c r="J395" s="77">
        <v>9</v>
      </c>
      <c r="K395" s="77"/>
      <c r="L395" s="131">
        <v>0.5</v>
      </c>
      <c r="M395" s="60">
        <f t="shared" si="143"/>
        <v>7.5</v>
      </c>
      <c r="N395" s="60">
        <f t="shared" si="144"/>
        <v>7.5</v>
      </c>
      <c r="O395" s="131">
        <v>0.5</v>
      </c>
      <c r="P395" s="60">
        <f t="shared" si="145"/>
        <v>7.5</v>
      </c>
      <c r="Q395" s="60">
        <f t="shared" si="141"/>
        <v>1.5</v>
      </c>
      <c r="R395" s="77"/>
      <c r="S395" s="60"/>
      <c r="T395" s="60"/>
      <c r="U395" s="77"/>
      <c r="V395" s="77"/>
      <c r="W395" s="77"/>
      <c r="X395" s="188"/>
      <c r="Y395" s="188"/>
      <c r="Z395" s="188"/>
      <c r="AA395" s="188">
        <f>+AB395+AC395</f>
        <v>2</v>
      </c>
      <c r="AB395" s="188"/>
      <c r="AC395" s="188">
        <v>2</v>
      </c>
      <c r="AD395" s="188"/>
      <c r="AE395" s="188"/>
      <c r="AF395" s="188"/>
      <c r="AG395" s="77"/>
    </row>
    <row r="396" spans="1:33" s="240" customFormat="1" ht="13.2" x14ac:dyDescent="0.3">
      <c r="A396" s="77">
        <v>7</v>
      </c>
      <c r="B396" s="87" t="s">
        <v>791</v>
      </c>
      <c r="C396" s="77">
        <v>2</v>
      </c>
      <c r="D396" s="77">
        <f t="shared" si="142"/>
        <v>0</v>
      </c>
      <c r="E396" s="77"/>
      <c r="F396" s="77">
        <f t="shared" si="146"/>
        <v>0</v>
      </c>
      <c r="G396" s="77"/>
      <c r="H396" s="77"/>
      <c r="I396" s="77"/>
      <c r="J396" s="77"/>
      <c r="K396" s="77"/>
      <c r="L396" s="131">
        <v>0.5</v>
      </c>
      <c r="M396" s="60">
        <f t="shared" si="143"/>
        <v>0</v>
      </c>
      <c r="N396" s="60">
        <f t="shared" si="144"/>
        <v>0</v>
      </c>
      <c r="O396" s="131">
        <v>0.5</v>
      </c>
      <c r="P396" s="60">
        <f t="shared" si="145"/>
        <v>0</v>
      </c>
      <c r="Q396" s="60">
        <f t="shared" si="141"/>
        <v>0</v>
      </c>
      <c r="R396" s="77"/>
      <c r="S396" s="60"/>
      <c r="T396" s="60"/>
      <c r="U396" s="77"/>
      <c r="V396" s="77"/>
      <c r="W396" s="77"/>
      <c r="X396" s="188"/>
      <c r="Y396" s="188"/>
      <c r="Z396" s="188"/>
      <c r="AA396" s="188"/>
      <c r="AB396" s="188"/>
      <c r="AC396" s="188"/>
      <c r="AD396" s="188"/>
      <c r="AE396" s="188"/>
      <c r="AF396" s="188"/>
      <c r="AG396" s="77"/>
    </row>
    <row r="397" spans="1:33" s="240" customFormat="1" ht="13.2" x14ac:dyDescent="0.3">
      <c r="A397" s="77">
        <v>8</v>
      </c>
      <c r="B397" s="87" t="s">
        <v>727</v>
      </c>
      <c r="C397" s="77">
        <v>2</v>
      </c>
      <c r="D397" s="77">
        <f t="shared" si="142"/>
        <v>6</v>
      </c>
      <c r="E397" s="77">
        <v>2</v>
      </c>
      <c r="F397" s="77">
        <f t="shared" si="146"/>
        <v>4</v>
      </c>
      <c r="G397" s="77"/>
      <c r="H397" s="77"/>
      <c r="I397" s="77">
        <v>4</v>
      </c>
      <c r="J397" s="77"/>
      <c r="K397" s="77"/>
      <c r="L397" s="131">
        <v>0.5</v>
      </c>
      <c r="M397" s="60">
        <f t="shared" si="143"/>
        <v>2</v>
      </c>
      <c r="N397" s="60">
        <f t="shared" si="144"/>
        <v>2</v>
      </c>
      <c r="O397" s="131">
        <v>0.5</v>
      </c>
      <c r="P397" s="60">
        <f t="shared" si="145"/>
        <v>2</v>
      </c>
      <c r="Q397" s="60">
        <f t="shared" si="141"/>
        <v>-2</v>
      </c>
      <c r="R397" s="77"/>
      <c r="S397" s="60"/>
      <c r="T397" s="60"/>
      <c r="U397" s="77"/>
      <c r="V397" s="77"/>
      <c r="W397" s="77"/>
      <c r="X397" s="188"/>
      <c r="Y397" s="188"/>
      <c r="Z397" s="188"/>
      <c r="AA397" s="188"/>
      <c r="AB397" s="188"/>
      <c r="AC397" s="188"/>
      <c r="AD397" s="188"/>
      <c r="AE397" s="188"/>
      <c r="AF397" s="188"/>
      <c r="AG397" s="77"/>
    </row>
    <row r="398" spans="1:33" s="240" customFormat="1" ht="13.2" x14ac:dyDescent="0.3">
      <c r="A398" s="77">
        <v>9</v>
      </c>
      <c r="B398" s="87" t="s">
        <v>839</v>
      </c>
      <c r="C398" s="77">
        <v>2</v>
      </c>
      <c r="D398" s="77">
        <f t="shared" si="142"/>
        <v>1</v>
      </c>
      <c r="E398" s="77"/>
      <c r="F398" s="77">
        <f t="shared" si="146"/>
        <v>1</v>
      </c>
      <c r="G398" s="77"/>
      <c r="H398" s="77"/>
      <c r="I398" s="77"/>
      <c r="J398" s="77">
        <v>1</v>
      </c>
      <c r="K398" s="77"/>
      <c r="L398" s="131">
        <v>0.5</v>
      </c>
      <c r="M398" s="60">
        <f t="shared" si="143"/>
        <v>0.5</v>
      </c>
      <c r="N398" s="60">
        <f t="shared" si="144"/>
        <v>0.5</v>
      </c>
      <c r="O398" s="131">
        <v>0.5</v>
      </c>
      <c r="P398" s="60">
        <f t="shared" si="145"/>
        <v>0.5</v>
      </c>
      <c r="Q398" s="60">
        <f t="shared" si="141"/>
        <v>0.5</v>
      </c>
      <c r="R398" s="77"/>
      <c r="S398" s="60"/>
      <c r="T398" s="60"/>
      <c r="U398" s="77"/>
      <c r="V398" s="77"/>
      <c r="W398" s="77"/>
      <c r="X398" s="188"/>
      <c r="Y398" s="188"/>
      <c r="Z398" s="188"/>
      <c r="AA398" s="188">
        <f>+AB398+AC398</f>
        <v>1</v>
      </c>
      <c r="AB398" s="188"/>
      <c r="AC398" s="188">
        <v>1</v>
      </c>
      <c r="AD398" s="188"/>
      <c r="AE398" s="188"/>
      <c r="AF398" s="188"/>
      <c r="AG398" s="77"/>
    </row>
    <row r="399" spans="1:33" s="240" customFormat="1" ht="13.2" x14ac:dyDescent="0.3">
      <c r="A399" s="77">
        <v>10</v>
      </c>
      <c r="B399" s="87" t="s">
        <v>840</v>
      </c>
      <c r="C399" s="77">
        <v>1</v>
      </c>
      <c r="D399" s="77">
        <f t="shared" si="142"/>
        <v>2</v>
      </c>
      <c r="E399" s="77">
        <v>1</v>
      </c>
      <c r="F399" s="77">
        <f t="shared" si="146"/>
        <v>1</v>
      </c>
      <c r="G399" s="77"/>
      <c r="H399" s="77"/>
      <c r="I399" s="77">
        <v>1</v>
      </c>
      <c r="J399" s="77"/>
      <c r="K399" s="77"/>
      <c r="L399" s="131">
        <v>0.5</v>
      </c>
      <c r="M399" s="60">
        <f t="shared" si="143"/>
        <v>0.5</v>
      </c>
      <c r="N399" s="60">
        <f t="shared" si="144"/>
        <v>0.5</v>
      </c>
      <c r="O399" s="131">
        <v>0.5</v>
      </c>
      <c r="P399" s="60">
        <f t="shared" si="145"/>
        <v>0.5</v>
      </c>
      <c r="Q399" s="60">
        <f t="shared" si="141"/>
        <v>-0.5</v>
      </c>
      <c r="R399" s="77"/>
      <c r="S399" s="60"/>
      <c r="T399" s="60"/>
      <c r="U399" s="77"/>
      <c r="V399" s="77"/>
      <c r="W399" s="77"/>
      <c r="X399" s="188"/>
      <c r="Y399" s="188"/>
      <c r="Z399" s="188"/>
      <c r="AA399" s="188"/>
      <c r="AB399" s="188"/>
      <c r="AC399" s="188"/>
      <c r="AD399" s="188"/>
      <c r="AE399" s="188"/>
      <c r="AF399" s="188"/>
      <c r="AG399" s="77"/>
    </row>
    <row r="400" spans="1:33" s="240" customFormat="1" ht="13.2" x14ac:dyDescent="0.3">
      <c r="A400" s="77">
        <v>11</v>
      </c>
      <c r="B400" s="87" t="s">
        <v>821</v>
      </c>
      <c r="C400" s="77">
        <v>3</v>
      </c>
      <c r="D400" s="77">
        <f t="shared" si="142"/>
        <v>4</v>
      </c>
      <c r="E400" s="77"/>
      <c r="F400" s="77">
        <f t="shared" si="146"/>
        <v>4</v>
      </c>
      <c r="G400" s="77"/>
      <c r="H400" s="77"/>
      <c r="I400" s="77"/>
      <c r="J400" s="77">
        <v>4</v>
      </c>
      <c r="K400" s="77"/>
      <c r="L400" s="131">
        <v>0.5</v>
      </c>
      <c r="M400" s="60">
        <f t="shared" si="143"/>
        <v>2</v>
      </c>
      <c r="N400" s="60">
        <f t="shared" si="144"/>
        <v>2</v>
      </c>
      <c r="O400" s="131">
        <v>0.5</v>
      </c>
      <c r="P400" s="60">
        <f t="shared" si="145"/>
        <v>2</v>
      </c>
      <c r="Q400" s="60">
        <f t="shared" si="141"/>
        <v>2</v>
      </c>
      <c r="R400" s="77"/>
      <c r="S400" s="60"/>
      <c r="T400" s="60"/>
      <c r="U400" s="77"/>
      <c r="V400" s="77"/>
      <c r="W400" s="77"/>
      <c r="X400" s="188"/>
      <c r="Y400" s="188"/>
      <c r="Z400" s="188"/>
      <c r="AA400" s="188"/>
      <c r="AB400" s="188"/>
      <c r="AC400" s="188"/>
      <c r="AD400" s="188"/>
      <c r="AE400" s="188"/>
      <c r="AF400" s="188"/>
      <c r="AG400" s="77"/>
    </row>
    <row r="401" spans="1:39" s="240" customFormat="1" ht="26.4" x14ac:dyDescent="0.3">
      <c r="A401" s="77">
        <v>12</v>
      </c>
      <c r="B401" s="87" t="s">
        <v>808</v>
      </c>
      <c r="C401" s="77">
        <v>4</v>
      </c>
      <c r="D401" s="77">
        <f t="shared" si="142"/>
        <v>0</v>
      </c>
      <c r="E401" s="77"/>
      <c r="F401" s="77">
        <f t="shared" si="146"/>
        <v>0</v>
      </c>
      <c r="G401" s="77"/>
      <c r="H401" s="77"/>
      <c r="I401" s="77"/>
      <c r="J401" s="77"/>
      <c r="K401" s="77"/>
      <c r="L401" s="131">
        <v>0.5</v>
      </c>
      <c r="M401" s="60">
        <f t="shared" si="143"/>
        <v>0</v>
      </c>
      <c r="N401" s="60">
        <f t="shared" si="144"/>
        <v>0</v>
      </c>
      <c r="O401" s="131">
        <v>0.5</v>
      </c>
      <c r="P401" s="60">
        <f t="shared" si="145"/>
        <v>0</v>
      </c>
      <c r="Q401" s="60">
        <f t="shared" si="141"/>
        <v>0</v>
      </c>
      <c r="R401" s="77"/>
      <c r="S401" s="60"/>
      <c r="T401" s="60"/>
      <c r="U401" s="77"/>
      <c r="V401" s="77"/>
      <c r="W401" s="77"/>
      <c r="X401" s="188"/>
      <c r="Y401" s="188"/>
      <c r="Z401" s="188"/>
      <c r="AA401" s="188"/>
      <c r="AB401" s="188"/>
      <c r="AC401" s="188"/>
      <c r="AD401" s="188"/>
      <c r="AE401" s="188"/>
      <c r="AF401" s="188"/>
      <c r="AG401" s="77"/>
    </row>
    <row r="402" spans="1:39" s="240" customFormat="1" ht="13.2" x14ac:dyDescent="0.3">
      <c r="A402" s="77">
        <v>13</v>
      </c>
      <c r="B402" s="87" t="s">
        <v>841</v>
      </c>
      <c r="C402" s="77">
        <v>13</v>
      </c>
      <c r="D402" s="77">
        <f t="shared" si="142"/>
        <v>5</v>
      </c>
      <c r="E402" s="77">
        <v>3</v>
      </c>
      <c r="F402" s="77">
        <f t="shared" si="146"/>
        <v>2</v>
      </c>
      <c r="G402" s="77"/>
      <c r="H402" s="77"/>
      <c r="I402" s="77">
        <v>2</v>
      </c>
      <c r="J402" s="77"/>
      <c r="K402" s="77"/>
      <c r="L402" s="131">
        <v>0.5</v>
      </c>
      <c r="M402" s="60">
        <f t="shared" si="143"/>
        <v>1</v>
      </c>
      <c r="N402" s="60">
        <f t="shared" si="144"/>
        <v>1</v>
      </c>
      <c r="O402" s="131">
        <v>0.5</v>
      </c>
      <c r="P402" s="60">
        <f t="shared" si="145"/>
        <v>1</v>
      </c>
      <c r="Q402" s="60">
        <f t="shared" si="141"/>
        <v>-1</v>
      </c>
      <c r="R402" s="77"/>
      <c r="S402" s="60"/>
      <c r="T402" s="60"/>
      <c r="U402" s="77"/>
      <c r="V402" s="77"/>
      <c r="W402" s="77"/>
      <c r="X402" s="188"/>
      <c r="Y402" s="188"/>
      <c r="Z402" s="188"/>
      <c r="AA402" s="188"/>
      <c r="AB402" s="188"/>
      <c r="AC402" s="188"/>
      <c r="AD402" s="188"/>
      <c r="AE402" s="188"/>
      <c r="AF402" s="188"/>
      <c r="AG402" s="77"/>
    </row>
    <row r="403" spans="1:39" s="241" customFormat="1" ht="13.2" x14ac:dyDescent="0.3">
      <c r="A403" s="77">
        <v>14</v>
      </c>
      <c r="B403" s="87" t="s">
        <v>842</v>
      </c>
      <c r="C403" s="77">
        <v>1</v>
      </c>
      <c r="D403" s="77">
        <f t="shared" si="142"/>
        <v>1</v>
      </c>
      <c r="E403" s="77">
        <v>1</v>
      </c>
      <c r="F403" s="77">
        <f t="shared" si="146"/>
        <v>0</v>
      </c>
      <c r="G403" s="77"/>
      <c r="H403" s="77"/>
      <c r="I403" s="77"/>
      <c r="J403" s="77"/>
      <c r="K403" s="77"/>
      <c r="L403" s="131">
        <v>0.5</v>
      </c>
      <c r="M403" s="60">
        <f t="shared" si="143"/>
        <v>0</v>
      </c>
      <c r="N403" s="60">
        <f t="shared" si="144"/>
        <v>0</v>
      </c>
      <c r="O403" s="131">
        <v>0.5</v>
      </c>
      <c r="P403" s="60">
        <f t="shared" si="145"/>
        <v>0</v>
      </c>
      <c r="Q403" s="60">
        <f t="shared" si="141"/>
        <v>0</v>
      </c>
      <c r="R403" s="77"/>
      <c r="S403" s="60"/>
      <c r="T403" s="60"/>
      <c r="U403" s="77"/>
      <c r="V403" s="77"/>
      <c r="W403" s="77"/>
      <c r="X403" s="188"/>
      <c r="Y403" s="188"/>
      <c r="Z403" s="188"/>
      <c r="AA403" s="188"/>
      <c r="AB403" s="188"/>
      <c r="AC403" s="188"/>
      <c r="AD403" s="188"/>
      <c r="AE403" s="188"/>
      <c r="AF403" s="188"/>
      <c r="AG403" s="77"/>
    </row>
    <row r="404" spans="1:39" s="240" customFormat="1" ht="26.4" x14ac:dyDescent="0.3">
      <c r="A404" s="77">
        <v>15</v>
      </c>
      <c r="B404" s="87" t="s">
        <v>843</v>
      </c>
      <c r="C404" s="77">
        <v>1</v>
      </c>
      <c r="D404" s="77">
        <f t="shared" si="142"/>
        <v>0</v>
      </c>
      <c r="E404" s="77"/>
      <c r="F404" s="77">
        <f t="shared" si="146"/>
        <v>0</v>
      </c>
      <c r="G404" s="77"/>
      <c r="H404" s="77"/>
      <c r="I404" s="77"/>
      <c r="J404" s="77"/>
      <c r="K404" s="77"/>
      <c r="L404" s="131">
        <v>0.5</v>
      </c>
      <c r="M404" s="60">
        <f t="shared" si="143"/>
        <v>0</v>
      </c>
      <c r="N404" s="60">
        <f t="shared" si="144"/>
        <v>0</v>
      </c>
      <c r="O404" s="131">
        <v>0.5</v>
      </c>
      <c r="P404" s="60">
        <f t="shared" si="145"/>
        <v>0</v>
      </c>
      <c r="Q404" s="60">
        <f t="shared" si="141"/>
        <v>0</v>
      </c>
      <c r="R404" s="77"/>
      <c r="S404" s="60"/>
      <c r="T404" s="60"/>
      <c r="U404" s="77"/>
      <c r="V404" s="77"/>
      <c r="W404" s="77"/>
      <c r="X404" s="188"/>
      <c r="Y404" s="188"/>
      <c r="Z404" s="188"/>
      <c r="AA404" s="188"/>
      <c r="AB404" s="188"/>
      <c r="AC404" s="188"/>
      <c r="AD404" s="188"/>
      <c r="AE404" s="188"/>
      <c r="AF404" s="188"/>
      <c r="AG404" s="77"/>
    </row>
    <row r="405" spans="1:39" s="240" customFormat="1" ht="13.2" x14ac:dyDescent="0.3">
      <c r="A405" s="77">
        <v>16</v>
      </c>
      <c r="B405" s="87" t="s">
        <v>744</v>
      </c>
      <c r="C405" s="77">
        <v>1</v>
      </c>
      <c r="D405" s="77">
        <f t="shared" si="142"/>
        <v>0</v>
      </c>
      <c r="E405" s="77"/>
      <c r="F405" s="77">
        <f t="shared" si="146"/>
        <v>0</v>
      </c>
      <c r="G405" s="77"/>
      <c r="H405" s="77"/>
      <c r="I405" s="77"/>
      <c r="J405" s="77"/>
      <c r="K405" s="77"/>
      <c r="L405" s="131">
        <v>0.5</v>
      </c>
      <c r="M405" s="60">
        <f t="shared" si="143"/>
        <v>0</v>
      </c>
      <c r="N405" s="60">
        <f t="shared" si="144"/>
        <v>0</v>
      </c>
      <c r="O405" s="131">
        <v>0.5</v>
      </c>
      <c r="P405" s="60">
        <f t="shared" si="145"/>
        <v>0</v>
      </c>
      <c r="Q405" s="60">
        <f t="shared" si="141"/>
        <v>0</v>
      </c>
      <c r="R405" s="77"/>
      <c r="S405" s="60"/>
      <c r="T405" s="60"/>
      <c r="U405" s="77"/>
      <c r="V405" s="77"/>
      <c r="W405" s="77"/>
      <c r="X405" s="188"/>
      <c r="Y405" s="188"/>
      <c r="Z405" s="188"/>
      <c r="AA405" s="188"/>
      <c r="AB405" s="188"/>
      <c r="AC405" s="188"/>
      <c r="AD405" s="188"/>
      <c r="AE405" s="188"/>
      <c r="AF405" s="188"/>
      <c r="AG405" s="77"/>
    </row>
    <row r="406" spans="1:39" s="240" customFormat="1" ht="13.2" x14ac:dyDescent="0.3">
      <c r="A406" s="77">
        <v>17</v>
      </c>
      <c r="B406" s="87" t="s">
        <v>844</v>
      </c>
      <c r="C406" s="77">
        <v>18</v>
      </c>
      <c r="D406" s="77">
        <f t="shared" si="142"/>
        <v>16</v>
      </c>
      <c r="E406" s="77">
        <v>3</v>
      </c>
      <c r="F406" s="77">
        <f t="shared" si="146"/>
        <v>13</v>
      </c>
      <c r="G406" s="77"/>
      <c r="H406" s="77"/>
      <c r="I406" s="77">
        <v>5</v>
      </c>
      <c r="J406" s="77">
        <v>8</v>
      </c>
      <c r="K406" s="77"/>
      <c r="L406" s="131">
        <v>0.5</v>
      </c>
      <c r="M406" s="60">
        <f t="shared" si="143"/>
        <v>6.5</v>
      </c>
      <c r="N406" s="60">
        <f t="shared" si="144"/>
        <v>6.5</v>
      </c>
      <c r="O406" s="131">
        <v>0.5</v>
      </c>
      <c r="P406" s="60">
        <f t="shared" si="145"/>
        <v>6.5</v>
      </c>
      <c r="Q406" s="60">
        <f t="shared" si="141"/>
        <v>1.5</v>
      </c>
      <c r="R406" s="77"/>
      <c r="S406" s="60"/>
      <c r="T406" s="60"/>
      <c r="U406" s="77"/>
      <c r="V406" s="77"/>
      <c r="W406" s="77"/>
      <c r="X406" s="188"/>
      <c r="Y406" s="188"/>
      <c r="Z406" s="188"/>
      <c r="AA406" s="188">
        <f>+AB406+AC406</f>
        <v>2</v>
      </c>
      <c r="AB406" s="188"/>
      <c r="AC406" s="188">
        <v>2</v>
      </c>
      <c r="AD406" s="188"/>
      <c r="AE406" s="188"/>
      <c r="AF406" s="188"/>
      <c r="AG406" s="77"/>
    </row>
    <row r="407" spans="1:39" s="240" customFormat="1" ht="13.2" x14ac:dyDescent="0.3">
      <c r="A407" s="77">
        <v>18</v>
      </c>
      <c r="B407" s="87" t="s">
        <v>796</v>
      </c>
      <c r="C407" s="77">
        <v>4</v>
      </c>
      <c r="D407" s="77">
        <f t="shared" si="142"/>
        <v>3</v>
      </c>
      <c r="E407" s="77">
        <v>1</v>
      </c>
      <c r="F407" s="77">
        <f t="shared" si="146"/>
        <v>2</v>
      </c>
      <c r="G407" s="77"/>
      <c r="H407" s="77"/>
      <c r="I407" s="77">
        <v>2</v>
      </c>
      <c r="J407" s="77"/>
      <c r="K407" s="77"/>
      <c r="L407" s="131">
        <v>0.5</v>
      </c>
      <c r="M407" s="60">
        <f t="shared" si="143"/>
        <v>1</v>
      </c>
      <c r="N407" s="60">
        <f t="shared" si="144"/>
        <v>1</v>
      </c>
      <c r="O407" s="131">
        <v>0.5</v>
      </c>
      <c r="P407" s="60">
        <f t="shared" si="145"/>
        <v>1</v>
      </c>
      <c r="Q407" s="60">
        <f t="shared" si="141"/>
        <v>-1</v>
      </c>
      <c r="R407" s="77"/>
      <c r="S407" s="60"/>
      <c r="T407" s="60"/>
      <c r="U407" s="77"/>
      <c r="V407" s="77"/>
      <c r="W407" s="77"/>
      <c r="X407" s="188"/>
      <c r="Y407" s="188"/>
      <c r="Z407" s="188"/>
      <c r="AA407" s="188"/>
      <c r="AB407" s="188"/>
      <c r="AC407" s="188"/>
      <c r="AD407" s="188"/>
      <c r="AE407" s="188"/>
      <c r="AF407" s="188"/>
      <c r="AG407" s="77"/>
    </row>
    <row r="408" spans="1:39" s="240" customFormat="1" ht="13.2" x14ac:dyDescent="0.3">
      <c r="A408" s="77">
        <v>19</v>
      </c>
      <c r="B408" s="87" t="s">
        <v>731</v>
      </c>
      <c r="C408" s="77">
        <v>1</v>
      </c>
      <c r="D408" s="77">
        <f t="shared" si="142"/>
        <v>0</v>
      </c>
      <c r="E408" s="77"/>
      <c r="F408" s="77">
        <f t="shared" si="146"/>
        <v>0</v>
      </c>
      <c r="G408" s="77"/>
      <c r="H408" s="77"/>
      <c r="I408" s="77"/>
      <c r="J408" s="77"/>
      <c r="K408" s="77"/>
      <c r="L408" s="131">
        <v>0.5</v>
      </c>
      <c r="M408" s="60">
        <f t="shared" si="143"/>
        <v>0</v>
      </c>
      <c r="N408" s="60">
        <f t="shared" si="144"/>
        <v>0</v>
      </c>
      <c r="O408" s="131">
        <v>0.5</v>
      </c>
      <c r="P408" s="60">
        <f t="shared" si="145"/>
        <v>0</v>
      </c>
      <c r="Q408" s="60">
        <f t="shared" si="141"/>
        <v>0</v>
      </c>
      <c r="R408" s="77"/>
      <c r="S408" s="60"/>
      <c r="T408" s="60"/>
      <c r="U408" s="77"/>
      <c r="V408" s="77"/>
      <c r="W408" s="77"/>
      <c r="X408" s="188"/>
      <c r="Y408" s="188"/>
      <c r="Z408" s="188"/>
      <c r="AA408" s="188"/>
      <c r="AB408" s="188"/>
      <c r="AC408" s="188"/>
      <c r="AD408" s="188"/>
      <c r="AE408" s="188"/>
      <c r="AF408" s="188"/>
      <c r="AG408" s="77"/>
    </row>
    <row r="409" spans="1:39" s="240" customFormat="1" ht="13.2" x14ac:dyDescent="0.3">
      <c r="A409" s="77">
        <v>20</v>
      </c>
      <c r="B409" s="87" t="s">
        <v>815</v>
      </c>
      <c r="C409" s="77">
        <v>0</v>
      </c>
      <c r="D409" s="77">
        <f>+E409+F409</f>
        <v>1</v>
      </c>
      <c r="E409" s="77"/>
      <c r="F409" s="77">
        <f t="shared" si="146"/>
        <v>1</v>
      </c>
      <c r="G409" s="77"/>
      <c r="H409" s="77"/>
      <c r="I409" s="77"/>
      <c r="J409" s="77"/>
      <c r="K409" s="77">
        <v>1</v>
      </c>
      <c r="L409" s="131">
        <v>0.5</v>
      </c>
      <c r="M409" s="60">
        <f t="shared" si="143"/>
        <v>0.5</v>
      </c>
      <c r="N409" s="60">
        <f t="shared" si="144"/>
        <v>0.5</v>
      </c>
      <c r="O409" s="131">
        <v>0.5</v>
      </c>
      <c r="P409" s="60">
        <f t="shared" si="145"/>
        <v>0.5</v>
      </c>
      <c r="Q409" s="60">
        <f t="shared" si="141"/>
        <v>0.5</v>
      </c>
      <c r="R409" s="77"/>
      <c r="S409" s="60"/>
      <c r="T409" s="60"/>
      <c r="U409" s="77"/>
      <c r="V409" s="77"/>
      <c r="W409" s="77"/>
      <c r="X409" s="188"/>
      <c r="Y409" s="188"/>
      <c r="Z409" s="188"/>
      <c r="AA409" s="188"/>
      <c r="AB409" s="188"/>
      <c r="AC409" s="188"/>
      <c r="AD409" s="188"/>
      <c r="AE409" s="188"/>
      <c r="AF409" s="188"/>
      <c r="AG409" s="77"/>
    </row>
    <row r="410" spans="1:39" s="138" customFormat="1" ht="13.2" x14ac:dyDescent="0.25">
      <c r="A410" s="296">
        <v>10</v>
      </c>
      <c r="B410" s="292" t="s">
        <v>845</v>
      </c>
      <c r="C410" s="140"/>
      <c r="D410" s="139"/>
      <c r="E410" s="139"/>
      <c r="F410" s="139"/>
      <c r="G410" s="139"/>
      <c r="H410" s="139"/>
      <c r="I410" s="139"/>
      <c r="J410" s="139"/>
      <c r="K410" s="139"/>
      <c r="L410" s="139"/>
      <c r="M410" s="139"/>
      <c r="N410" s="139"/>
      <c r="O410" s="139"/>
      <c r="P410" s="139"/>
      <c r="Q410" s="139"/>
      <c r="R410" s="139"/>
      <c r="S410" s="139"/>
      <c r="T410" s="139"/>
      <c r="U410" s="139"/>
      <c r="V410" s="139"/>
      <c r="W410" s="139"/>
      <c r="X410" s="197"/>
      <c r="Y410" s="197"/>
      <c r="Z410" s="197"/>
      <c r="AA410" s="197"/>
      <c r="AB410" s="197"/>
      <c r="AC410" s="197"/>
      <c r="AD410" s="197"/>
      <c r="AE410" s="197"/>
      <c r="AF410" s="197"/>
      <c r="AG410" s="139"/>
    </row>
    <row r="411" spans="1:39" s="86" customFormat="1" ht="13.2" x14ac:dyDescent="0.25">
      <c r="A411" s="83"/>
      <c r="B411" s="84" t="s">
        <v>707</v>
      </c>
      <c r="C411" s="83">
        <v>208</v>
      </c>
      <c r="D411" s="68">
        <f>SUM(E411+F411)</f>
        <v>178</v>
      </c>
      <c r="E411" s="68">
        <f t="shared" ref="E411:K411" si="147">SUM(E412:E428)</f>
        <v>43</v>
      </c>
      <c r="F411" s="68">
        <f t="shared" si="147"/>
        <v>135</v>
      </c>
      <c r="G411" s="68">
        <f t="shared" si="147"/>
        <v>0</v>
      </c>
      <c r="H411" s="68">
        <f t="shared" si="147"/>
        <v>0</v>
      </c>
      <c r="I411" s="68">
        <f t="shared" si="147"/>
        <v>43</v>
      </c>
      <c r="J411" s="68">
        <f t="shared" si="147"/>
        <v>90</v>
      </c>
      <c r="K411" s="68">
        <f t="shared" si="147"/>
        <v>2</v>
      </c>
      <c r="L411" s="132">
        <v>0.1</v>
      </c>
      <c r="M411" s="133">
        <f>+F411*L411</f>
        <v>13.5</v>
      </c>
      <c r="N411" s="133">
        <f>+M411-H411</f>
        <v>13.5</v>
      </c>
      <c r="O411" s="132">
        <v>0.5</v>
      </c>
      <c r="P411" s="134">
        <f>+F411*O411</f>
        <v>67.5</v>
      </c>
      <c r="Q411" s="134">
        <f t="shared" ref="Q411:Q429" si="148">+P411-I411</f>
        <v>24.5</v>
      </c>
      <c r="R411" s="124">
        <v>0.4</v>
      </c>
      <c r="S411" s="134">
        <f>+F411*R411</f>
        <v>54</v>
      </c>
      <c r="T411" s="134">
        <f t="shared" ref="T411:T429" si="149">+S411-J411</f>
        <v>-36</v>
      </c>
      <c r="U411" s="124"/>
      <c r="V411" s="60">
        <f>+D411*U411</f>
        <v>0</v>
      </c>
      <c r="W411" s="60">
        <f>+V411-K411</f>
        <v>-2</v>
      </c>
      <c r="X411" s="184">
        <v>12</v>
      </c>
      <c r="Y411" s="184">
        <v>12</v>
      </c>
      <c r="Z411" s="184">
        <v>0</v>
      </c>
      <c r="AA411" s="184">
        <v>15</v>
      </c>
      <c r="AB411" s="184">
        <v>2</v>
      </c>
      <c r="AC411" s="184">
        <v>13</v>
      </c>
      <c r="AD411" s="184">
        <f t="shared" ref="AD411:AD421" si="150">+AE411+AF411</f>
        <v>0</v>
      </c>
      <c r="AE411" s="184">
        <v>0</v>
      </c>
      <c r="AF411" s="184">
        <v>0</v>
      </c>
      <c r="AG411" s="85"/>
    </row>
    <row r="412" spans="1:39" s="89" customFormat="1" ht="13.2" x14ac:dyDescent="0.25">
      <c r="A412" s="77">
        <v>1</v>
      </c>
      <c r="B412" s="87" t="s">
        <v>367</v>
      </c>
      <c r="C412" s="77"/>
      <c r="D412" s="77">
        <f t="shared" ref="D412:D428" si="151">SUM(E412:F412)</f>
        <v>36</v>
      </c>
      <c r="E412" s="77">
        <v>19</v>
      </c>
      <c r="F412" s="68">
        <f t="shared" ref="F412:F428" si="152">SUM(G412:K412)</f>
        <v>17</v>
      </c>
      <c r="G412" s="60"/>
      <c r="H412" s="60"/>
      <c r="I412" s="60">
        <v>17</v>
      </c>
      <c r="J412" s="60"/>
      <c r="K412" s="60"/>
      <c r="L412" s="135"/>
      <c r="M412" s="133">
        <v>1</v>
      </c>
      <c r="N412" s="133"/>
      <c r="O412" s="135"/>
      <c r="P412" s="134">
        <v>18</v>
      </c>
      <c r="Q412" s="134">
        <f t="shared" si="148"/>
        <v>1</v>
      </c>
      <c r="R412" s="135"/>
      <c r="S412" s="134"/>
      <c r="T412" s="134">
        <f t="shared" si="149"/>
        <v>0</v>
      </c>
      <c r="U412" s="72"/>
      <c r="V412" s="60"/>
      <c r="W412" s="60"/>
      <c r="X412" s="186">
        <v>7</v>
      </c>
      <c r="Y412" s="186">
        <v>7</v>
      </c>
      <c r="Z412" s="186">
        <v>0</v>
      </c>
      <c r="AA412" s="186">
        <v>0</v>
      </c>
      <c r="AB412" s="186">
        <v>0</v>
      </c>
      <c r="AC412" s="186">
        <v>0</v>
      </c>
      <c r="AD412" s="186">
        <f t="shared" si="150"/>
        <v>0</v>
      </c>
      <c r="AE412" s="186">
        <v>0</v>
      </c>
      <c r="AF412" s="186">
        <v>0</v>
      </c>
      <c r="AG412" s="92"/>
    </row>
    <row r="413" spans="1:39" s="89" customFormat="1" ht="13.2" x14ac:dyDescent="0.25">
      <c r="A413" s="77">
        <v>2</v>
      </c>
      <c r="B413" s="87" t="s">
        <v>752</v>
      </c>
      <c r="C413" s="77"/>
      <c r="D413" s="77">
        <f t="shared" si="151"/>
        <v>3</v>
      </c>
      <c r="E413" s="77">
        <v>2</v>
      </c>
      <c r="F413" s="68">
        <f t="shared" si="152"/>
        <v>1</v>
      </c>
      <c r="G413" s="60"/>
      <c r="H413" s="60"/>
      <c r="I413" s="60">
        <v>1</v>
      </c>
      <c r="J413" s="60"/>
      <c r="K413" s="60"/>
      <c r="L413" s="135"/>
      <c r="M413" s="133">
        <v>1</v>
      </c>
      <c r="N413" s="133"/>
      <c r="O413" s="135"/>
      <c r="P413" s="134">
        <v>1</v>
      </c>
      <c r="Q413" s="134">
        <f t="shared" si="148"/>
        <v>0</v>
      </c>
      <c r="R413" s="135"/>
      <c r="S413" s="134"/>
      <c r="T413" s="134">
        <f t="shared" si="149"/>
        <v>0</v>
      </c>
      <c r="U413" s="72"/>
      <c r="V413" s="60"/>
      <c r="W413" s="60"/>
      <c r="X413" s="186">
        <v>1</v>
      </c>
      <c r="Y413" s="186">
        <v>1</v>
      </c>
      <c r="Z413" s="186">
        <v>0</v>
      </c>
      <c r="AA413" s="186">
        <v>0</v>
      </c>
      <c r="AB413" s="186">
        <v>0</v>
      </c>
      <c r="AC413" s="186">
        <v>0</v>
      </c>
      <c r="AD413" s="186">
        <f t="shared" si="150"/>
        <v>0</v>
      </c>
      <c r="AE413" s="186">
        <v>0</v>
      </c>
      <c r="AF413" s="186">
        <v>0</v>
      </c>
      <c r="AG413" s="92"/>
    </row>
    <row r="414" spans="1:39" s="89" customFormat="1" ht="13.2" x14ac:dyDescent="0.25">
      <c r="A414" s="77">
        <v>3</v>
      </c>
      <c r="B414" s="87" t="s">
        <v>140</v>
      </c>
      <c r="C414" s="77"/>
      <c r="D414" s="77">
        <f t="shared" si="151"/>
        <v>14</v>
      </c>
      <c r="E414" s="77">
        <v>2</v>
      </c>
      <c r="F414" s="68">
        <f t="shared" si="152"/>
        <v>12</v>
      </c>
      <c r="G414" s="60"/>
      <c r="H414" s="60"/>
      <c r="I414" s="60">
        <v>2</v>
      </c>
      <c r="J414" s="60">
        <v>10</v>
      </c>
      <c r="K414" s="60"/>
      <c r="L414" s="135"/>
      <c r="M414" s="133"/>
      <c r="N414" s="133"/>
      <c r="O414" s="135"/>
      <c r="P414" s="134">
        <v>7</v>
      </c>
      <c r="Q414" s="134">
        <f t="shared" si="148"/>
        <v>5</v>
      </c>
      <c r="R414" s="135"/>
      <c r="S414" s="134">
        <v>7</v>
      </c>
      <c r="T414" s="134">
        <f t="shared" si="149"/>
        <v>-3</v>
      </c>
      <c r="U414" s="72"/>
      <c r="V414" s="60"/>
      <c r="W414" s="60"/>
      <c r="X414" s="186">
        <v>1</v>
      </c>
      <c r="Y414" s="186">
        <v>1</v>
      </c>
      <c r="Z414" s="186">
        <v>0</v>
      </c>
      <c r="AA414" s="186">
        <v>4</v>
      </c>
      <c r="AB414" s="186">
        <v>1</v>
      </c>
      <c r="AC414" s="186">
        <v>3</v>
      </c>
      <c r="AD414" s="186">
        <f t="shared" si="150"/>
        <v>0</v>
      </c>
      <c r="AE414" s="186">
        <v>0</v>
      </c>
      <c r="AF414" s="186">
        <v>0</v>
      </c>
      <c r="AG414" s="92"/>
    </row>
    <row r="415" spans="1:39" s="89" customFormat="1" ht="13.2" x14ac:dyDescent="0.25">
      <c r="A415" s="77">
        <v>4</v>
      </c>
      <c r="B415" s="87" t="s">
        <v>151</v>
      </c>
      <c r="C415" s="77"/>
      <c r="D415" s="77">
        <f t="shared" si="151"/>
        <v>81</v>
      </c>
      <c r="E415" s="77">
        <v>9</v>
      </c>
      <c r="F415" s="68">
        <f t="shared" si="152"/>
        <v>72</v>
      </c>
      <c r="G415" s="60"/>
      <c r="H415" s="60"/>
      <c r="I415" s="60">
        <v>10</v>
      </c>
      <c r="J415" s="60">
        <v>62</v>
      </c>
      <c r="K415" s="60"/>
      <c r="L415" s="135"/>
      <c r="M415" s="133"/>
      <c r="N415" s="133"/>
      <c r="O415" s="135"/>
      <c r="P415" s="134">
        <v>22</v>
      </c>
      <c r="Q415" s="134">
        <f t="shared" si="148"/>
        <v>12</v>
      </c>
      <c r="R415" s="135"/>
      <c r="S415" s="134">
        <v>50</v>
      </c>
      <c r="T415" s="134">
        <f t="shared" si="149"/>
        <v>-12</v>
      </c>
      <c r="U415" s="72"/>
      <c r="V415" s="60"/>
      <c r="W415" s="60"/>
      <c r="X415" s="186">
        <v>0</v>
      </c>
      <c r="Y415" s="186">
        <v>0</v>
      </c>
      <c r="Z415" s="186">
        <v>0</v>
      </c>
      <c r="AA415" s="186">
        <v>7</v>
      </c>
      <c r="AB415" s="186">
        <v>0</v>
      </c>
      <c r="AC415" s="186">
        <v>7</v>
      </c>
      <c r="AD415" s="186">
        <f t="shared" si="150"/>
        <v>0</v>
      </c>
      <c r="AE415" s="186">
        <v>0</v>
      </c>
      <c r="AF415" s="186">
        <v>0</v>
      </c>
      <c r="AG415" s="92"/>
      <c r="AM415" s="89">
        <f>85-16-16</f>
        <v>53</v>
      </c>
    </row>
    <row r="416" spans="1:39" s="89" customFormat="1" ht="13.2" x14ac:dyDescent="0.25">
      <c r="A416" s="77">
        <v>5</v>
      </c>
      <c r="B416" s="87" t="s">
        <v>790</v>
      </c>
      <c r="C416" s="77"/>
      <c r="D416" s="77">
        <f t="shared" si="151"/>
        <v>13</v>
      </c>
      <c r="E416" s="77">
        <v>2</v>
      </c>
      <c r="F416" s="68">
        <f t="shared" si="152"/>
        <v>11</v>
      </c>
      <c r="G416" s="60"/>
      <c r="H416" s="60"/>
      <c r="I416" s="60">
        <v>5</v>
      </c>
      <c r="J416" s="60">
        <v>6</v>
      </c>
      <c r="K416" s="60"/>
      <c r="L416" s="135"/>
      <c r="M416" s="133"/>
      <c r="N416" s="133"/>
      <c r="O416" s="135"/>
      <c r="P416" s="134">
        <v>5</v>
      </c>
      <c r="Q416" s="134">
        <f t="shared" si="148"/>
        <v>0</v>
      </c>
      <c r="R416" s="135"/>
      <c r="S416" s="134">
        <v>6</v>
      </c>
      <c r="T416" s="134">
        <f t="shared" si="149"/>
        <v>0</v>
      </c>
      <c r="U416" s="72"/>
      <c r="V416" s="60"/>
      <c r="W416" s="60"/>
      <c r="X416" s="186">
        <v>0</v>
      </c>
      <c r="Y416" s="186">
        <v>0</v>
      </c>
      <c r="Z416" s="186">
        <v>0</v>
      </c>
      <c r="AA416" s="186"/>
      <c r="AB416" s="186"/>
      <c r="AC416" s="186"/>
      <c r="AD416" s="186">
        <f t="shared" si="150"/>
        <v>0</v>
      </c>
      <c r="AE416" s="186">
        <v>0</v>
      </c>
      <c r="AF416" s="186">
        <v>0</v>
      </c>
      <c r="AG416" s="92"/>
    </row>
    <row r="417" spans="1:33" s="89" customFormat="1" ht="13.2" x14ac:dyDescent="0.25">
      <c r="A417" s="77">
        <v>6</v>
      </c>
      <c r="B417" s="87" t="s">
        <v>384</v>
      </c>
      <c r="C417" s="77"/>
      <c r="D417" s="77">
        <f t="shared" si="151"/>
        <v>12</v>
      </c>
      <c r="E417" s="77">
        <v>2</v>
      </c>
      <c r="F417" s="68">
        <f t="shared" si="152"/>
        <v>10</v>
      </c>
      <c r="G417" s="60"/>
      <c r="H417" s="60"/>
      <c r="I417" s="60">
        <v>3</v>
      </c>
      <c r="J417" s="60">
        <v>7</v>
      </c>
      <c r="K417" s="60"/>
      <c r="L417" s="135"/>
      <c r="M417" s="133"/>
      <c r="N417" s="133"/>
      <c r="O417" s="135"/>
      <c r="P417" s="134">
        <v>4</v>
      </c>
      <c r="Q417" s="134">
        <f t="shared" si="148"/>
        <v>1</v>
      </c>
      <c r="R417" s="135"/>
      <c r="S417" s="134">
        <v>8</v>
      </c>
      <c r="T417" s="134">
        <f t="shared" si="149"/>
        <v>1</v>
      </c>
      <c r="U417" s="72"/>
      <c r="V417" s="60"/>
      <c r="W417" s="60"/>
      <c r="X417" s="186">
        <v>0</v>
      </c>
      <c r="Y417" s="186">
        <v>0</v>
      </c>
      <c r="Z417" s="186">
        <v>0</v>
      </c>
      <c r="AA417" s="186">
        <v>2</v>
      </c>
      <c r="AB417" s="186">
        <v>0</v>
      </c>
      <c r="AC417" s="186">
        <v>2</v>
      </c>
      <c r="AD417" s="186">
        <f t="shared" si="150"/>
        <v>0</v>
      </c>
      <c r="AE417" s="186">
        <v>0</v>
      </c>
      <c r="AF417" s="186">
        <v>0</v>
      </c>
      <c r="AG417" s="92"/>
    </row>
    <row r="418" spans="1:33" s="89" customFormat="1" ht="13.2" x14ac:dyDescent="0.25">
      <c r="A418" s="77">
        <v>7</v>
      </c>
      <c r="B418" s="87" t="s">
        <v>786</v>
      </c>
      <c r="C418" s="77"/>
      <c r="D418" s="77">
        <f t="shared" si="151"/>
        <v>2</v>
      </c>
      <c r="E418" s="77">
        <v>1</v>
      </c>
      <c r="F418" s="68">
        <f t="shared" si="152"/>
        <v>1</v>
      </c>
      <c r="G418" s="60"/>
      <c r="H418" s="60"/>
      <c r="I418" s="60"/>
      <c r="J418" s="60"/>
      <c r="K418" s="60">
        <v>1</v>
      </c>
      <c r="L418" s="135"/>
      <c r="M418" s="133"/>
      <c r="N418" s="133"/>
      <c r="O418" s="135"/>
      <c r="P418" s="134">
        <v>1</v>
      </c>
      <c r="Q418" s="134">
        <f t="shared" si="148"/>
        <v>1</v>
      </c>
      <c r="R418" s="135"/>
      <c r="S418" s="134"/>
      <c r="T418" s="134">
        <f t="shared" si="149"/>
        <v>0</v>
      </c>
      <c r="U418" s="72"/>
      <c r="V418" s="60"/>
      <c r="W418" s="60"/>
      <c r="X418" s="186">
        <v>0</v>
      </c>
      <c r="Y418" s="186">
        <v>0</v>
      </c>
      <c r="Z418" s="186">
        <v>0</v>
      </c>
      <c r="AA418" s="186">
        <v>1</v>
      </c>
      <c r="AB418" s="186">
        <v>1</v>
      </c>
      <c r="AC418" s="186">
        <v>0</v>
      </c>
      <c r="AD418" s="186">
        <f t="shared" si="150"/>
        <v>0</v>
      </c>
      <c r="AE418" s="186">
        <v>0</v>
      </c>
      <c r="AF418" s="186">
        <v>0</v>
      </c>
      <c r="AG418" s="92"/>
    </row>
    <row r="419" spans="1:33" s="89" customFormat="1" ht="26.4" x14ac:dyDescent="0.25">
      <c r="A419" s="77">
        <v>8</v>
      </c>
      <c r="B419" s="87" t="s">
        <v>846</v>
      </c>
      <c r="C419" s="77"/>
      <c r="D419" s="77">
        <f t="shared" si="151"/>
        <v>1</v>
      </c>
      <c r="E419" s="77">
        <v>1</v>
      </c>
      <c r="F419" s="68">
        <f t="shared" si="152"/>
        <v>0</v>
      </c>
      <c r="G419" s="60"/>
      <c r="H419" s="60"/>
      <c r="I419" s="60">
        <v>0</v>
      </c>
      <c r="J419" s="60">
        <v>0</v>
      </c>
      <c r="K419" s="60"/>
      <c r="L419" s="135"/>
      <c r="M419" s="133"/>
      <c r="N419" s="133"/>
      <c r="O419" s="135"/>
      <c r="P419" s="134"/>
      <c r="Q419" s="134">
        <f t="shared" si="148"/>
        <v>0</v>
      </c>
      <c r="R419" s="135"/>
      <c r="S419" s="134"/>
      <c r="T419" s="134">
        <f t="shared" si="149"/>
        <v>0</v>
      </c>
      <c r="U419" s="72"/>
      <c r="V419" s="60"/>
      <c r="W419" s="60"/>
      <c r="X419" s="186">
        <v>0</v>
      </c>
      <c r="Y419" s="186">
        <v>0</v>
      </c>
      <c r="Z419" s="186">
        <v>0</v>
      </c>
      <c r="AA419" s="186">
        <v>0</v>
      </c>
      <c r="AB419" s="186">
        <v>0</v>
      </c>
      <c r="AC419" s="186">
        <v>0</v>
      </c>
      <c r="AD419" s="186">
        <f t="shared" si="150"/>
        <v>0</v>
      </c>
      <c r="AE419" s="186">
        <v>0</v>
      </c>
      <c r="AF419" s="186">
        <v>0</v>
      </c>
      <c r="AG419" s="92"/>
    </row>
    <row r="420" spans="1:33" s="89" customFormat="1" ht="13.2" x14ac:dyDescent="0.25">
      <c r="A420" s="77">
        <v>9</v>
      </c>
      <c r="B420" s="91" t="s">
        <v>725</v>
      </c>
      <c r="C420" s="92"/>
      <c r="D420" s="77">
        <f t="shared" si="151"/>
        <v>6</v>
      </c>
      <c r="E420" s="77">
        <v>3</v>
      </c>
      <c r="F420" s="68">
        <f t="shared" si="152"/>
        <v>3</v>
      </c>
      <c r="G420" s="90"/>
      <c r="H420" s="90"/>
      <c r="I420" s="77">
        <v>1</v>
      </c>
      <c r="J420" s="77">
        <v>2</v>
      </c>
      <c r="K420" s="77"/>
      <c r="L420" s="135"/>
      <c r="M420" s="133"/>
      <c r="N420" s="133"/>
      <c r="O420" s="135"/>
      <c r="P420" s="134">
        <v>3</v>
      </c>
      <c r="Q420" s="134">
        <f t="shared" si="148"/>
        <v>2</v>
      </c>
      <c r="R420" s="135"/>
      <c r="S420" s="134">
        <v>1</v>
      </c>
      <c r="T420" s="134">
        <f t="shared" si="149"/>
        <v>-1</v>
      </c>
      <c r="U420" s="72"/>
      <c r="V420" s="60"/>
      <c r="W420" s="60"/>
      <c r="X420" s="186">
        <v>2</v>
      </c>
      <c r="Y420" s="186">
        <v>2</v>
      </c>
      <c r="Z420" s="186">
        <v>0</v>
      </c>
      <c r="AA420" s="186">
        <v>1</v>
      </c>
      <c r="AB420" s="186">
        <v>0</v>
      </c>
      <c r="AC420" s="186">
        <v>1</v>
      </c>
      <c r="AD420" s="186">
        <f t="shared" si="150"/>
        <v>0</v>
      </c>
      <c r="AE420" s="186">
        <v>0</v>
      </c>
      <c r="AF420" s="186">
        <v>0</v>
      </c>
      <c r="AG420" s="92"/>
    </row>
    <row r="421" spans="1:33" s="89" customFormat="1" ht="13.2" x14ac:dyDescent="0.25">
      <c r="A421" s="77">
        <v>10</v>
      </c>
      <c r="B421" s="91" t="s">
        <v>766</v>
      </c>
      <c r="C421" s="92"/>
      <c r="D421" s="77">
        <f t="shared" si="151"/>
        <v>0</v>
      </c>
      <c r="E421" s="77">
        <v>0</v>
      </c>
      <c r="F421" s="68">
        <f t="shared" si="152"/>
        <v>0</v>
      </c>
      <c r="G421" s="90"/>
      <c r="H421" s="90"/>
      <c r="I421" s="77"/>
      <c r="J421" s="77"/>
      <c r="K421" s="77"/>
      <c r="L421" s="60"/>
      <c r="M421" s="133"/>
      <c r="N421" s="133"/>
      <c r="O421" s="60"/>
      <c r="P421" s="134">
        <v>1</v>
      </c>
      <c r="Q421" s="134">
        <f t="shared" si="148"/>
        <v>1</v>
      </c>
      <c r="R421" s="60"/>
      <c r="S421" s="134"/>
      <c r="T421" s="134">
        <f t="shared" si="149"/>
        <v>0</v>
      </c>
      <c r="U421" s="60"/>
      <c r="V421" s="60"/>
      <c r="W421" s="60"/>
      <c r="X421" s="186">
        <v>0</v>
      </c>
      <c r="Y421" s="186">
        <v>0</v>
      </c>
      <c r="Z421" s="186">
        <v>0</v>
      </c>
      <c r="AA421" s="186">
        <v>0</v>
      </c>
      <c r="AB421" s="186">
        <v>0</v>
      </c>
      <c r="AC421" s="186">
        <v>0</v>
      </c>
      <c r="AD421" s="186">
        <f t="shared" si="150"/>
        <v>0</v>
      </c>
      <c r="AE421" s="186">
        <v>0</v>
      </c>
      <c r="AF421" s="186">
        <v>0</v>
      </c>
      <c r="AG421" s="88"/>
    </row>
    <row r="422" spans="1:33" s="89" customFormat="1" ht="13.2" x14ac:dyDescent="0.25">
      <c r="A422" s="77">
        <v>11</v>
      </c>
      <c r="B422" s="91" t="s">
        <v>824</v>
      </c>
      <c r="C422" s="92"/>
      <c r="D422" s="77">
        <f t="shared" si="151"/>
        <v>5</v>
      </c>
      <c r="E422" s="77">
        <v>2</v>
      </c>
      <c r="F422" s="68">
        <f t="shared" si="152"/>
        <v>3</v>
      </c>
      <c r="G422" s="90"/>
      <c r="H422" s="90"/>
      <c r="I422" s="77">
        <v>2</v>
      </c>
      <c r="J422" s="77">
        <v>1</v>
      </c>
      <c r="K422" s="77"/>
      <c r="L422" s="60"/>
      <c r="M422" s="133"/>
      <c r="N422" s="133"/>
      <c r="O422" s="60"/>
      <c r="P422" s="134">
        <v>2</v>
      </c>
      <c r="Q422" s="134">
        <f t="shared" si="148"/>
        <v>0</v>
      </c>
      <c r="R422" s="60"/>
      <c r="S422" s="134">
        <v>1</v>
      </c>
      <c r="T422" s="134">
        <f t="shared" si="149"/>
        <v>0</v>
      </c>
      <c r="U422" s="60"/>
      <c r="V422" s="60"/>
      <c r="W422" s="60"/>
      <c r="X422" s="199">
        <v>1</v>
      </c>
      <c r="Y422" s="199">
        <v>1</v>
      </c>
      <c r="Z422" s="199">
        <v>0</v>
      </c>
      <c r="AA422" s="199">
        <v>0</v>
      </c>
      <c r="AB422" s="199">
        <v>0</v>
      </c>
      <c r="AC422" s="199">
        <v>0</v>
      </c>
      <c r="AD422" s="199">
        <v>0</v>
      </c>
      <c r="AE422" s="199">
        <v>0</v>
      </c>
      <c r="AF422" s="199">
        <v>0</v>
      </c>
      <c r="AG422" s="88"/>
    </row>
    <row r="423" spans="1:33" s="89" customFormat="1" ht="13.2" x14ac:dyDescent="0.25">
      <c r="A423" s="77">
        <v>12</v>
      </c>
      <c r="B423" s="91" t="s">
        <v>733</v>
      </c>
      <c r="C423" s="92"/>
      <c r="D423" s="77">
        <f t="shared" si="151"/>
        <v>1</v>
      </c>
      <c r="E423" s="77">
        <v>0</v>
      </c>
      <c r="F423" s="68">
        <f t="shared" si="152"/>
        <v>1</v>
      </c>
      <c r="G423" s="90"/>
      <c r="H423" s="90"/>
      <c r="I423" s="77">
        <v>1</v>
      </c>
      <c r="J423" s="77"/>
      <c r="K423" s="77"/>
      <c r="L423" s="60"/>
      <c r="M423" s="133"/>
      <c r="N423" s="133"/>
      <c r="O423" s="60"/>
      <c r="P423" s="134">
        <v>2</v>
      </c>
      <c r="Q423" s="134">
        <f t="shared" si="148"/>
        <v>1</v>
      </c>
      <c r="R423" s="60"/>
      <c r="S423" s="134"/>
      <c r="T423" s="134">
        <f t="shared" si="149"/>
        <v>0</v>
      </c>
      <c r="U423" s="60"/>
      <c r="V423" s="60"/>
      <c r="W423" s="60"/>
      <c r="X423" s="186">
        <v>0</v>
      </c>
      <c r="Y423" s="186">
        <v>0</v>
      </c>
      <c r="Z423" s="186">
        <v>0</v>
      </c>
      <c r="AA423" s="186">
        <v>0</v>
      </c>
      <c r="AB423" s="186">
        <v>0</v>
      </c>
      <c r="AC423" s="186">
        <v>0</v>
      </c>
      <c r="AD423" s="186">
        <f>+AE423+AF423</f>
        <v>0</v>
      </c>
      <c r="AE423" s="186">
        <v>0</v>
      </c>
      <c r="AF423" s="186">
        <v>0</v>
      </c>
      <c r="AG423" s="88"/>
    </row>
    <row r="424" spans="1:33" s="89" customFormat="1" ht="13.2" x14ac:dyDescent="0.25">
      <c r="A424" s="77">
        <v>13</v>
      </c>
      <c r="B424" s="91" t="s">
        <v>847</v>
      </c>
      <c r="C424" s="92"/>
      <c r="D424" s="77">
        <f t="shared" si="151"/>
        <v>1</v>
      </c>
      <c r="E424" s="77">
        <v>0</v>
      </c>
      <c r="F424" s="68">
        <f t="shared" si="152"/>
        <v>1</v>
      </c>
      <c r="G424" s="90"/>
      <c r="H424" s="90"/>
      <c r="I424" s="77"/>
      <c r="J424" s="77"/>
      <c r="K424" s="77">
        <v>1</v>
      </c>
      <c r="L424" s="60"/>
      <c r="M424" s="133"/>
      <c r="N424" s="133"/>
      <c r="O424" s="60"/>
      <c r="P424" s="134"/>
      <c r="Q424" s="134">
        <f t="shared" si="148"/>
        <v>0</v>
      </c>
      <c r="R424" s="60"/>
      <c r="S424" s="134"/>
      <c r="T424" s="134">
        <f t="shared" si="149"/>
        <v>0</v>
      </c>
      <c r="U424" s="60"/>
      <c r="V424" s="60"/>
      <c r="W424" s="60"/>
      <c r="X424" s="186">
        <v>0</v>
      </c>
      <c r="Y424" s="186">
        <v>0</v>
      </c>
      <c r="Z424" s="186">
        <v>0</v>
      </c>
      <c r="AA424" s="186">
        <v>0</v>
      </c>
      <c r="AB424" s="186">
        <v>0</v>
      </c>
      <c r="AC424" s="186">
        <v>0</v>
      </c>
      <c r="AD424" s="186">
        <f>+AE424+AF424</f>
        <v>0</v>
      </c>
      <c r="AE424" s="186">
        <v>0</v>
      </c>
      <c r="AF424" s="186">
        <v>0</v>
      </c>
      <c r="AG424" s="88"/>
    </row>
    <row r="425" spans="1:33" s="89" customFormat="1" ht="13.2" x14ac:dyDescent="0.25">
      <c r="A425" s="77">
        <v>14</v>
      </c>
      <c r="B425" s="91" t="s">
        <v>791</v>
      </c>
      <c r="C425" s="92"/>
      <c r="D425" s="77">
        <f t="shared" si="151"/>
        <v>0</v>
      </c>
      <c r="E425" s="90"/>
      <c r="F425" s="68">
        <f t="shared" si="152"/>
        <v>0</v>
      </c>
      <c r="G425" s="90"/>
      <c r="H425" s="90"/>
      <c r="I425" s="90"/>
      <c r="J425" s="90"/>
      <c r="K425" s="90"/>
      <c r="L425" s="88"/>
      <c r="M425" s="88"/>
      <c r="N425" s="88"/>
      <c r="O425" s="88"/>
      <c r="P425" s="77"/>
      <c r="Q425" s="134">
        <f t="shared" si="148"/>
        <v>0</v>
      </c>
      <c r="R425" s="88"/>
      <c r="S425" s="88">
        <v>1</v>
      </c>
      <c r="T425" s="134">
        <f t="shared" si="149"/>
        <v>1</v>
      </c>
      <c r="U425" s="88"/>
      <c r="V425" s="88"/>
      <c r="W425" s="88"/>
      <c r="X425" s="187"/>
      <c r="Y425" s="187"/>
      <c r="Z425" s="187"/>
      <c r="AA425" s="187"/>
      <c r="AB425" s="187"/>
      <c r="AC425" s="187"/>
      <c r="AD425" s="187"/>
      <c r="AE425" s="187"/>
      <c r="AF425" s="187"/>
      <c r="AG425" s="88"/>
    </row>
    <row r="426" spans="1:33" s="89" customFormat="1" ht="13.2" x14ac:dyDescent="0.25">
      <c r="A426" s="77">
        <v>15</v>
      </c>
      <c r="B426" s="91" t="s">
        <v>727</v>
      </c>
      <c r="C426" s="92"/>
      <c r="D426" s="77">
        <f t="shared" si="151"/>
        <v>0</v>
      </c>
      <c r="E426" s="90"/>
      <c r="F426" s="68">
        <f t="shared" si="152"/>
        <v>0</v>
      </c>
      <c r="G426" s="90"/>
      <c r="H426" s="90"/>
      <c r="I426" s="90"/>
      <c r="J426" s="90"/>
      <c r="K426" s="90"/>
      <c r="L426" s="88"/>
      <c r="M426" s="88"/>
      <c r="N426" s="88"/>
      <c r="O426" s="88"/>
      <c r="P426" s="77">
        <v>2</v>
      </c>
      <c r="Q426" s="134">
        <f t="shared" si="148"/>
        <v>2</v>
      </c>
      <c r="R426" s="88"/>
      <c r="S426" s="88"/>
      <c r="T426" s="134">
        <f t="shared" si="149"/>
        <v>0</v>
      </c>
      <c r="U426" s="88"/>
      <c r="V426" s="88"/>
      <c r="W426" s="88"/>
      <c r="X426" s="187"/>
      <c r="Y426" s="187"/>
      <c r="Z426" s="187"/>
      <c r="AA426" s="187"/>
      <c r="AB426" s="187"/>
      <c r="AC426" s="187"/>
      <c r="AD426" s="187"/>
      <c r="AE426" s="187"/>
      <c r="AF426" s="187"/>
      <c r="AG426" s="88"/>
    </row>
    <row r="427" spans="1:33" s="89" customFormat="1" ht="13.2" x14ac:dyDescent="0.25">
      <c r="A427" s="77">
        <v>16</v>
      </c>
      <c r="B427" s="91" t="s">
        <v>739</v>
      </c>
      <c r="C427" s="92"/>
      <c r="D427" s="77">
        <f t="shared" si="151"/>
        <v>1</v>
      </c>
      <c r="E427" s="90"/>
      <c r="F427" s="68">
        <f t="shared" si="152"/>
        <v>1</v>
      </c>
      <c r="G427" s="90"/>
      <c r="H427" s="90"/>
      <c r="I427" s="90">
        <v>1</v>
      </c>
      <c r="J427" s="90"/>
      <c r="K427" s="90"/>
      <c r="L427" s="88"/>
      <c r="M427" s="88"/>
      <c r="N427" s="88"/>
      <c r="O427" s="88"/>
      <c r="P427" s="77">
        <v>1</v>
      </c>
      <c r="Q427" s="134">
        <f t="shared" si="148"/>
        <v>0</v>
      </c>
      <c r="R427" s="88"/>
      <c r="S427" s="88"/>
      <c r="T427" s="134">
        <f t="shared" si="149"/>
        <v>0</v>
      </c>
      <c r="U427" s="88"/>
      <c r="V427" s="88"/>
      <c r="W427" s="88"/>
      <c r="X427" s="187"/>
      <c r="Y427" s="187"/>
      <c r="Z427" s="187"/>
      <c r="AA427" s="187"/>
      <c r="AB427" s="187"/>
      <c r="AC427" s="187"/>
      <c r="AD427" s="187"/>
      <c r="AE427" s="187"/>
      <c r="AF427" s="187"/>
      <c r="AG427" s="88"/>
    </row>
    <row r="428" spans="1:33" s="89" customFormat="1" ht="13.2" x14ac:dyDescent="0.25">
      <c r="A428" s="77">
        <v>17</v>
      </c>
      <c r="B428" s="91" t="s">
        <v>803</v>
      </c>
      <c r="C428" s="92"/>
      <c r="D428" s="77">
        <f t="shared" si="151"/>
        <v>2</v>
      </c>
      <c r="E428" s="88"/>
      <c r="F428" s="68">
        <f t="shared" si="152"/>
        <v>2</v>
      </c>
      <c r="G428" s="88"/>
      <c r="H428" s="88"/>
      <c r="I428" s="88"/>
      <c r="J428" s="88">
        <v>2</v>
      </c>
      <c r="K428" s="88"/>
      <c r="L428" s="88"/>
      <c r="M428" s="88"/>
      <c r="N428" s="88"/>
      <c r="O428" s="88"/>
      <c r="P428" s="77"/>
      <c r="Q428" s="134">
        <f t="shared" si="148"/>
        <v>0</v>
      </c>
      <c r="R428" s="88"/>
      <c r="S428" s="88"/>
      <c r="T428" s="134">
        <f t="shared" si="149"/>
        <v>-2</v>
      </c>
      <c r="U428" s="88"/>
      <c r="V428" s="88"/>
      <c r="W428" s="88"/>
      <c r="X428" s="187"/>
      <c r="Y428" s="187"/>
      <c r="Z428" s="187"/>
      <c r="AA428" s="187"/>
      <c r="AB428" s="187"/>
      <c r="AC428" s="187"/>
      <c r="AD428" s="187"/>
      <c r="AE428" s="187"/>
      <c r="AF428" s="187"/>
      <c r="AG428" s="88"/>
    </row>
    <row r="429" spans="1:33" s="89" customFormat="1" ht="13.2" x14ac:dyDescent="0.25">
      <c r="A429" s="77">
        <v>18</v>
      </c>
      <c r="B429" s="91" t="s">
        <v>726</v>
      </c>
      <c r="C429" s="92"/>
      <c r="D429" s="88"/>
      <c r="E429" s="88"/>
      <c r="F429" s="88"/>
      <c r="G429" s="88"/>
      <c r="H429" s="88"/>
      <c r="I429" s="88"/>
      <c r="J429" s="88"/>
      <c r="K429" s="88"/>
      <c r="L429" s="88"/>
      <c r="M429" s="88"/>
      <c r="N429" s="88"/>
      <c r="O429" s="88"/>
      <c r="P429" s="77">
        <v>5</v>
      </c>
      <c r="Q429" s="134">
        <f t="shared" si="148"/>
        <v>5</v>
      </c>
      <c r="R429" s="88"/>
      <c r="S429" s="88"/>
      <c r="T429" s="134">
        <f t="shared" si="149"/>
        <v>0</v>
      </c>
      <c r="U429" s="88"/>
      <c r="V429" s="88"/>
      <c r="W429" s="88"/>
      <c r="X429" s="187"/>
      <c r="Y429" s="187"/>
      <c r="Z429" s="187"/>
      <c r="AA429" s="187"/>
      <c r="AB429" s="187"/>
      <c r="AC429" s="187"/>
      <c r="AD429" s="187"/>
      <c r="AE429" s="187"/>
      <c r="AF429" s="187"/>
      <c r="AG429" s="88"/>
    </row>
    <row r="430" spans="1:33" s="239" customFormat="1" ht="13.2" x14ac:dyDescent="0.25">
      <c r="A430" s="296">
        <v>11</v>
      </c>
      <c r="B430" s="306" t="s">
        <v>872</v>
      </c>
      <c r="C430" s="142"/>
      <c r="D430" s="141"/>
      <c r="E430" s="141"/>
      <c r="F430" s="141"/>
      <c r="G430" s="141"/>
      <c r="H430" s="141"/>
      <c r="I430" s="141"/>
      <c r="J430" s="141"/>
      <c r="K430" s="141"/>
      <c r="L430" s="141"/>
      <c r="M430" s="141"/>
      <c r="N430" s="141"/>
      <c r="O430" s="141"/>
      <c r="P430" s="296"/>
      <c r="Q430" s="312"/>
      <c r="R430" s="141"/>
      <c r="S430" s="141"/>
      <c r="T430" s="312"/>
      <c r="U430" s="141"/>
      <c r="V430" s="141"/>
      <c r="W430" s="141"/>
      <c r="X430" s="200"/>
      <c r="Y430" s="200"/>
      <c r="Z430" s="200"/>
      <c r="AA430" s="200"/>
      <c r="AB430" s="200"/>
      <c r="AC430" s="200"/>
      <c r="AD430" s="200"/>
      <c r="AE430" s="200"/>
      <c r="AF430" s="200"/>
      <c r="AG430" s="141"/>
    </row>
    <row r="431" spans="1:33" s="313" customFormat="1" ht="13.2" x14ac:dyDescent="0.25">
      <c r="A431" s="83"/>
      <c r="B431" s="84" t="s">
        <v>707</v>
      </c>
      <c r="C431" s="83">
        <v>122</v>
      </c>
      <c r="D431" s="299">
        <v>85</v>
      </c>
      <c r="E431" s="83">
        <v>19</v>
      </c>
      <c r="F431" s="68">
        <v>66</v>
      </c>
      <c r="G431" s="68">
        <v>0</v>
      </c>
      <c r="H431" s="68">
        <v>1</v>
      </c>
      <c r="I431" s="68">
        <v>32</v>
      </c>
      <c r="J431" s="68">
        <v>33</v>
      </c>
      <c r="K431" s="68">
        <v>0</v>
      </c>
      <c r="L431" s="124">
        <v>0.1</v>
      </c>
      <c r="M431" s="68">
        <v>6.6000000000000005</v>
      </c>
      <c r="N431" s="68">
        <v>5.6000000000000005</v>
      </c>
      <c r="O431" s="124">
        <v>0.6</v>
      </c>
      <c r="P431" s="68">
        <v>39.6</v>
      </c>
      <c r="Q431" s="68">
        <v>7.6000000000000014</v>
      </c>
      <c r="R431" s="124">
        <v>0.3</v>
      </c>
      <c r="S431" s="68">
        <v>19.8</v>
      </c>
      <c r="T431" s="68">
        <v>-13.2</v>
      </c>
      <c r="U431" s="124">
        <v>0</v>
      </c>
      <c r="V431" s="68">
        <v>0</v>
      </c>
      <c r="W431" s="68">
        <v>0</v>
      </c>
      <c r="X431" s="68">
        <v>0</v>
      </c>
      <c r="Y431" s="68">
        <v>0</v>
      </c>
      <c r="Z431" s="68">
        <v>0</v>
      </c>
      <c r="AA431" s="68">
        <v>4</v>
      </c>
      <c r="AB431" s="68">
        <v>2</v>
      </c>
      <c r="AC431" s="68">
        <v>2</v>
      </c>
      <c r="AD431" s="129">
        <v>0</v>
      </c>
      <c r="AE431" s="129">
        <v>0</v>
      </c>
      <c r="AF431" s="129">
        <v>0</v>
      </c>
      <c r="AG431" s="129"/>
    </row>
    <row r="432" spans="1:33" s="242" customFormat="1" ht="13.2" x14ac:dyDescent="0.25">
      <c r="A432" s="70">
        <v>1</v>
      </c>
      <c r="B432" s="100" t="s">
        <v>746</v>
      </c>
      <c r="C432" s="117">
        <v>27</v>
      </c>
      <c r="D432" s="73">
        <v>20</v>
      </c>
      <c r="E432" s="73">
        <v>7</v>
      </c>
      <c r="F432" s="59">
        <v>13</v>
      </c>
      <c r="G432" s="73"/>
      <c r="H432" s="117">
        <v>2</v>
      </c>
      <c r="I432" s="73">
        <v>11</v>
      </c>
      <c r="J432" s="73"/>
      <c r="K432" s="73"/>
      <c r="L432" s="73"/>
      <c r="M432" s="60"/>
      <c r="N432" s="60"/>
      <c r="O432" s="73"/>
      <c r="P432" s="73"/>
      <c r="Q432" s="88"/>
      <c r="R432" s="73"/>
      <c r="S432" s="73"/>
      <c r="T432" s="88"/>
      <c r="U432" s="88"/>
      <c r="V432" s="88"/>
      <c r="W432" s="88"/>
      <c r="X432" s="187"/>
      <c r="Y432" s="187"/>
      <c r="Z432" s="187"/>
      <c r="AA432" s="187"/>
      <c r="AB432" s="187"/>
      <c r="AC432" s="187"/>
      <c r="AD432" s="187"/>
      <c r="AE432" s="187"/>
      <c r="AF432" s="187"/>
      <c r="AG432" s="73"/>
    </row>
    <row r="433" spans="1:33" s="226" customFormat="1" ht="13.2" x14ac:dyDescent="0.25">
      <c r="A433" s="70">
        <v>2</v>
      </c>
      <c r="B433" s="100" t="s">
        <v>836</v>
      </c>
      <c r="C433" s="117">
        <v>3</v>
      </c>
      <c r="D433" s="73">
        <v>3</v>
      </c>
      <c r="E433" s="73">
        <v>0</v>
      </c>
      <c r="F433" s="59">
        <v>3</v>
      </c>
      <c r="G433" s="73"/>
      <c r="H433" s="73"/>
      <c r="I433" s="73">
        <v>3</v>
      </c>
      <c r="J433" s="73"/>
      <c r="K433" s="73"/>
      <c r="L433" s="73"/>
      <c r="M433" s="60"/>
      <c r="N433" s="60"/>
      <c r="O433" s="73"/>
      <c r="P433" s="73"/>
      <c r="Q433" s="88"/>
      <c r="R433" s="73"/>
      <c r="S433" s="73"/>
      <c r="T433" s="88"/>
      <c r="U433" s="88"/>
      <c r="V433" s="88"/>
      <c r="W433" s="88"/>
      <c r="X433" s="187"/>
      <c r="Y433" s="187"/>
      <c r="Z433" s="187"/>
      <c r="AA433" s="187"/>
      <c r="AB433" s="187"/>
      <c r="AC433" s="187"/>
      <c r="AD433" s="187"/>
      <c r="AE433" s="187"/>
      <c r="AF433" s="187"/>
      <c r="AG433" s="73"/>
    </row>
    <row r="434" spans="1:33" s="226" customFormat="1" ht="13.2" x14ac:dyDescent="0.25">
      <c r="A434" s="70">
        <v>3</v>
      </c>
      <c r="B434" s="100" t="s">
        <v>140</v>
      </c>
      <c r="C434" s="117">
        <v>8</v>
      </c>
      <c r="D434" s="73">
        <v>7</v>
      </c>
      <c r="E434" s="73">
        <v>1</v>
      </c>
      <c r="F434" s="59">
        <v>6</v>
      </c>
      <c r="G434" s="73"/>
      <c r="H434" s="73"/>
      <c r="I434" s="73">
        <v>2</v>
      </c>
      <c r="J434" s="73">
        <v>4</v>
      </c>
      <c r="K434" s="73"/>
      <c r="L434" s="73"/>
      <c r="M434" s="60"/>
      <c r="N434" s="60"/>
      <c r="O434" s="73"/>
      <c r="P434" s="73">
        <v>1</v>
      </c>
      <c r="Q434" s="88">
        <v>1</v>
      </c>
      <c r="R434" s="73"/>
      <c r="S434" s="73"/>
      <c r="T434" s="88"/>
      <c r="U434" s="88"/>
      <c r="V434" s="88"/>
      <c r="W434" s="88"/>
      <c r="X434" s="187"/>
      <c r="Y434" s="187"/>
      <c r="Z434" s="187"/>
      <c r="AA434" s="187">
        <v>1</v>
      </c>
      <c r="AB434" s="187">
        <v>0</v>
      </c>
      <c r="AC434" s="187">
        <v>1</v>
      </c>
      <c r="AD434" s="187"/>
      <c r="AE434" s="187"/>
      <c r="AF434" s="187"/>
      <c r="AG434" s="73"/>
    </row>
    <row r="435" spans="1:33" s="226" customFormat="1" ht="13.2" x14ac:dyDescent="0.25">
      <c r="A435" s="70">
        <v>4</v>
      </c>
      <c r="B435" s="100" t="s">
        <v>151</v>
      </c>
      <c r="C435" s="117">
        <v>38</v>
      </c>
      <c r="D435" s="73">
        <v>27</v>
      </c>
      <c r="E435" s="73">
        <v>7</v>
      </c>
      <c r="F435" s="59">
        <v>20</v>
      </c>
      <c r="G435" s="73"/>
      <c r="H435" s="73"/>
      <c r="I435" s="73">
        <v>3</v>
      </c>
      <c r="J435" s="73">
        <v>17</v>
      </c>
      <c r="K435" s="73"/>
      <c r="L435" s="73"/>
      <c r="M435" s="60"/>
      <c r="N435" s="60"/>
      <c r="O435" s="73"/>
      <c r="P435" s="73">
        <v>2</v>
      </c>
      <c r="Q435" s="88">
        <v>7</v>
      </c>
      <c r="R435" s="73"/>
      <c r="S435" s="73"/>
      <c r="T435" s="88"/>
      <c r="U435" s="88"/>
      <c r="V435" s="88"/>
      <c r="W435" s="88"/>
      <c r="X435" s="187"/>
      <c r="Y435" s="187"/>
      <c r="Z435" s="187"/>
      <c r="AA435" s="187">
        <v>2</v>
      </c>
      <c r="AB435" s="187">
        <v>2</v>
      </c>
      <c r="AC435" s="187">
        <v>0</v>
      </c>
      <c r="AD435" s="187"/>
      <c r="AE435" s="187"/>
      <c r="AF435" s="187"/>
      <c r="AG435" s="73"/>
    </row>
    <row r="436" spans="1:33" s="226" customFormat="1" ht="13.2" x14ac:dyDescent="0.25">
      <c r="A436" s="70">
        <v>5</v>
      </c>
      <c r="B436" s="100" t="s">
        <v>848</v>
      </c>
      <c r="C436" s="117">
        <v>5</v>
      </c>
      <c r="D436" s="73">
        <v>2</v>
      </c>
      <c r="E436" s="73">
        <v>0</v>
      </c>
      <c r="F436" s="59">
        <v>2</v>
      </c>
      <c r="G436" s="73"/>
      <c r="H436" s="73"/>
      <c r="I436" s="73"/>
      <c r="J436" s="73">
        <v>2</v>
      </c>
      <c r="K436" s="73"/>
      <c r="L436" s="73"/>
      <c r="M436" s="60"/>
      <c r="N436" s="60"/>
      <c r="O436" s="73"/>
      <c r="P436" s="73"/>
      <c r="Q436" s="88"/>
      <c r="R436" s="73"/>
      <c r="S436" s="73"/>
      <c r="T436" s="88"/>
      <c r="U436" s="88"/>
      <c r="V436" s="88"/>
      <c r="W436" s="88"/>
      <c r="X436" s="187"/>
      <c r="Y436" s="187"/>
      <c r="Z436" s="187"/>
      <c r="AA436" s="187"/>
      <c r="AB436" s="187"/>
      <c r="AC436" s="187"/>
      <c r="AD436" s="187"/>
      <c r="AE436" s="187"/>
      <c r="AF436" s="187"/>
      <c r="AG436" s="73"/>
    </row>
    <row r="437" spans="1:33" s="226" customFormat="1" ht="13.2" x14ac:dyDescent="0.25">
      <c r="A437" s="70">
        <v>6</v>
      </c>
      <c r="B437" s="100" t="s">
        <v>803</v>
      </c>
      <c r="C437" s="117">
        <v>8</v>
      </c>
      <c r="D437" s="73">
        <v>8</v>
      </c>
      <c r="E437" s="73">
        <v>0</v>
      </c>
      <c r="F437" s="59">
        <v>8</v>
      </c>
      <c r="G437" s="73"/>
      <c r="H437" s="73"/>
      <c r="I437" s="73"/>
      <c r="J437" s="73">
        <v>7</v>
      </c>
      <c r="K437" s="73"/>
      <c r="L437" s="73"/>
      <c r="M437" s="60"/>
      <c r="N437" s="60"/>
      <c r="O437" s="73"/>
      <c r="P437" s="73"/>
      <c r="Q437" s="88"/>
      <c r="R437" s="73"/>
      <c r="S437" s="73"/>
      <c r="T437" s="88"/>
      <c r="U437" s="88"/>
      <c r="V437" s="88"/>
      <c r="W437" s="88"/>
      <c r="X437" s="187"/>
      <c r="Y437" s="187"/>
      <c r="Z437" s="187"/>
      <c r="AA437" s="187"/>
      <c r="AB437" s="187"/>
      <c r="AC437" s="187"/>
      <c r="AD437" s="187"/>
      <c r="AE437" s="187"/>
      <c r="AF437" s="187"/>
      <c r="AG437" s="73"/>
    </row>
    <row r="438" spans="1:33" s="226" customFormat="1" ht="13.2" x14ac:dyDescent="0.25">
      <c r="A438" s="70">
        <v>7</v>
      </c>
      <c r="B438" s="100" t="s">
        <v>749</v>
      </c>
      <c r="C438" s="117">
        <v>6</v>
      </c>
      <c r="D438" s="73">
        <v>2</v>
      </c>
      <c r="E438" s="73">
        <v>0</v>
      </c>
      <c r="F438" s="59">
        <v>2</v>
      </c>
      <c r="G438" s="73"/>
      <c r="H438" s="73"/>
      <c r="I438" s="73">
        <v>1</v>
      </c>
      <c r="J438" s="73">
        <v>1</v>
      </c>
      <c r="K438" s="73"/>
      <c r="L438" s="73"/>
      <c r="M438" s="60"/>
      <c r="N438" s="60"/>
      <c r="O438" s="73"/>
      <c r="P438" s="73">
        <v>1</v>
      </c>
      <c r="Q438" s="88">
        <v>2</v>
      </c>
      <c r="R438" s="73"/>
      <c r="S438" s="73"/>
      <c r="T438" s="88"/>
      <c r="U438" s="88"/>
      <c r="V438" s="88"/>
      <c r="W438" s="88"/>
      <c r="X438" s="187"/>
      <c r="Y438" s="187"/>
      <c r="Z438" s="187"/>
      <c r="AA438" s="187">
        <v>1</v>
      </c>
      <c r="AB438" s="187">
        <v>0</v>
      </c>
      <c r="AC438" s="187">
        <v>1</v>
      </c>
      <c r="AD438" s="187"/>
      <c r="AE438" s="187"/>
      <c r="AF438" s="187"/>
      <c r="AG438" s="73"/>
    </row>
    <row r="439" spans="1:33" s="226" customFormat="1" ht="13.2" x14ac:dyDescent="0.25">
      <c r="A439" s="70">
        <v>8</v>
      </c>
      <c r="B439" s="100" t="s">
        <v>849</v>
      </c>
      <c r="C439" s="117">
        <v>1</v>
      </c>
      <c r="D439" s="73">
        <v>1</v>
      </c>
      <c r="E439" s="73">
        <v>0</v>
      </c>
      <c r="F439" s="59">
        <v>1</v>
      </c>
      <c r="G439" s="73"/>
      <c r="H439" s="73"/>
      <c r="I439" s="73">
        <v>1</v>
      </c>
      <c r="J439" s="73"/>
      <c r="K439" s="73"/>
      <c r="L439" s="73"/>
      <c r="M439" s="60"/>
      <c r="N439" s="60"/>
      <c r="O439" s="73"/>
      <c r="P439" s="73"/>
      <c r="Q439" s="88"/>
      <c r="R439" s="73"/>
      <c r="S439" s="73"/>
      <c r="T439" s="88"/>
      <c r="U439" s="88"/>
      <c r="V439" s="88"/>
      <c r="W439" s="88"/>
      <c r="X439" s="187"/>
      <c r="Y439" s="187"/>
      <c r="Z439" s="187"/>
      <c r="AA439" s="187"/>
      <c r="AB439" s="187"/>
      <c r="AC439" s="187"/>
      <c r="AD439" s="187"/>
      <c r="AE439" s="187"/>
      <c r="AF439" s="187"/>
      <c r="AG439" s="73"/>
    </row>
    <row r="440" spans="1:33" s="226" customFormat="1" ht="13.2" x14ac:dyDescent="0.25">
      <c r="A440" s="70">
        <v>9</v>
      </c>
      <c r="B440" s="100" t="s">
        <v>725</v>
      </c>
      <c r="C440" s="117">
        <v>8</v>
      </c>
      <c r="D440" s="73">
        <v>7</v>
      </c>
      <c r="E440" s="73">
        <v>1</v>
      </c>
      <c r="F440" s="59">
        <v>6</v>
      </c>
      <c r="G440" s="73"/>
      <c r="H440" s="73"/>
      <c r="I440" s="73">
        <v>5</v>
      </c>
      <c r="J440" s="73">
        <v>1</v>
      </c>
      <c r="K440" s="73"/>
      <c r="L440" s="73"/>
      <c r="M440" s="60"/>
      <c r="N440" s="60"/>
      <c r="O440" s="73"/>
      <c r="P440" s="73"/>
      <c r="Q440" s="88"/>
      <c r="R440" s="73"/>
      <c r="S440" s="73"/>
      <c r="T440" s="88"/>
      <c r="U440" s="88"/>
      <c r="V440" s="88"/>
      <c r="W440" s="88"/>
      <c r="X440" s="187"/>
      <c r="Y440" s="187"/>
      <c r="Z440" s="187"/>
      <c r="AA440" s="187"/>
      <c r="AB440" s="187"/>
      <c r="AC440" s="187"/>
      <c r="AD440" s="187"/>
      <c r="AE440" s="187"/>
      <c r="AF440" s="187"/>
      <c r="AG440" s="73"/>
    </row>
    <row r="441" spans="1:33" s="226" customFormat="1" ht="13.2" x14ac:dyDescent="0.25">
      <c r="A441" s="70">
        <v>10</v>
      </c>
      <c r="B441" s="100" t="s">
        <v>766</v>
      </c>
      <c r="C441" s="117">
        <v>1</v>
      </c>
      <c r="D441" s="73">
        <v>1</v>
      </c>
      <c r="E441" s="73">
        <v>0</v>
      </c>
      <c r="F441" s="59">
        <v>1</v>
      </c>
      <c r="G441" s="73"/>
      <c r="H441" s="73"/>
      <c r="I441" s="73">
        <v>1</v>
      </c>
      <c r="J441" s="73"/>
      <c r="K441" s="73"/>
      <c r="L441" s="73"/>
      <c r="M441" s="60"/>
      <c r="N441" s="60"/>
      <c r="O441" s="73"/>
      <c r="P441" s="73"/>
      <c r="Q441" s="88"/>
      <c r="R441" s="73"/>
      <c r="S441" s="73"/>
      <c r="T441" s="88"/>
      <c r="U441" s="88"/>
      <c r="V441" s="88"/>
      <c r="W441" s="88"/>
      <c r="X441" s="187"/>
      <c r="Y441" s="187"/>
      <c r="Z441" s="187"/>
      <c r="AA441" s="187"/>
      <c r="AB441" s="187"/>
      <c r="AC441" s="187"/>
      <c r="AD441" s="187"/>
      <c r="AE441" s="187"/>
      <c r="AF441" s="187"/>
      <c r="AG441" s="73"/>
    </row>
    <row r="442" spans="1:33" s="226" customFormat="1" ht="13.2" x14ac:dyDescent="0.25">
      <c r="A442" s="70">
        <v>11</v>
      </c>
      <c r="B442" s="100" t="s">
        <v>850</v>
      </c>
      <c r="C442" s="117">
        <v>2</v>
      </c>
      <c r="D442" s="73">
        <v>1</v>
      </c>
      <c r="E442" s="73">
        <v>0</v>
      </c>
      <c r="F442" s="59">
        <v>1</v>
      </c>
      <c r="G442" s="73"/>
      <c r="H442" s="73"/>
      <c r="I442" s="73">
        <v>1</v>
      </c>
      <c r="J442" s="73"/>
      <c r="K442" s="73"/>
      <c r="L442" s="73"/>
      <c r="M442" s="60"/>
      <c r="N442" s="60"/>
      <c r="O442" s="73"/>
      <c r="P442" s="73"/>
      <c r="Q442" s="88"/>
      <c r="R442" s="73"/>
      <c r="S442" s="73"/>
      <c r="T442" s="88"/>
      <c r="U442" s="88"/>
      <c r="V442" s="88"/>
      <c r="W442" s="88"/>
      <c r="X442" s="187"/>
      <c r="Y442" s="187"/>
      <c r="Z442" s="187"/>
      <c r="AA442" s="187"/>
      <c r="AB442" s="187"/>
      <c r="AC442" s="187"/>
      <c r="AD442" s="187"/>
      <c r="AE442" s="187"/>
      <c r="AF442" s="187"/>
      <c r="AG442" s="73"/>
    </row>
    <row r="443" spans="1:33" s="226" customFormat="1" ht="13.2" x14ac:dyDescent="0.25">
      <c r="A443" s="70">
        <v>12</v>
      </c>
      <c r="B443" s="100" t="s">
        <v>802</v>
      </c>
      <c r="C443" s="117">
        <v>7</v>
      </c>
      <c r="D443" s="73">
        <v>4</v>
      </c>
      <c r="E443" s="73">
        <v>1</v>
      </c>
      <c r="F443" s="59">
        <v>3</v>
      </c>
      <c r="G443" s="73"/>
      <c r="H443" s="73"/>
      <c r="I443" s="73">
        <v>2</v>
      </c>
      <c r="J443" s="73">
        <v>1</v>
      </c>
      <c r="K443" s="73"/>
      <c r="L443" s="73"/>
      <c r="M443" s="60"/>
      <c r="N443" s="60"/>
      <c r="O443" s="73"/>
      <c r="P443" s="73"/>
      <c r="Q443" s="88"/>
      <c r="R443" s="73"/>
      <c r="S443" s="73"/>
      <c r="T443" s="88"/>
      <c r="U443" s="88"/>
      <c r="V443" s="88"/>
      <c r="W443" s="88"/>
      <c r="X443" s="187"/>
      <c r="Y443" s="187"/>
      <c r="Z443" s="187"/>
      <c r="AA443" s="187"/>
      <c r="AB443" s="187"/>
      <c r="AC443" s="187"/>
      <c r="AD443" s="187"/>
      <c r="AE443" s="187"/>
      <c r="AF443" s="187"/>
      <c r="AG443" s="73"/>
    </row>
    <row r="444" spans="1:33" s="226" customFormat="1" ht="26.4" x14ac:dyDescent="0.25">
      <c r="A444" s="70">
        <v>13</v>
      </c>
      <c r="B444" s="100" t="s">
        <v>851</v>
      </c>
      <c r="C444" s="117">
        <v>2</v>
      </c>
      <c r="D444" s="73">
        <v>0</v>
      </c>
      <c r="E444" s="73">
        <v>0</v>
      </c>
      <c r="F444" s="59">
        <v>0</v>
      </c>
      <c r="G444" s="73"/>
      <c r="H444" s="73"/>
      <c r="I444" s="73">
        <v>0</v>
      </c>
      <c r="J444" s="73"/>
      <c r="K444" s="73"/>
      <c r="L444" s="73"/>
      <c r="M444" s="60"/>
      <c r="N444" s="60"/>
      <c r="O444" s="73"/>
      <c r="P444" s="73"/>
      <c r="Q444" s="88"/>
      <c r="R444" s="73"/>
      <c r="S444" s="73"/>
      <c r="T444" s="88"/>
      <c r="U444" s="88"/>
      <c r="V444" s="88"/>
      <c r="W444" s="88"/>
      <c r="X444" s="187"/>
      <c r="Y444" s="187"/>
      <c r="Z444" s="187"/>
      <c r="AA444" s="187"/>
      <c r="AB444" s="187"/>
      <c r="AC444" s="187"/>
      <c r="AD444" s="187"/>
      <c r="AE444" s="187"/>
      <c r="AF444" s="187"/>
      <c r="AG444" s="73"/>
    </row>
    <row r="445" spans="1:33" s="226" customFormat="1" ht="13.2" x14ac:dyDescent="0.25">
      <c r="A445" s="70">
        <v>14</v>
      </c>
      <c r="B445" s="100" t="s">
        <v>43</v>
      </c>
      <c r="C445" s="117">
        <v>1</v>
      </c>
      <c r="D445" s="73">
        <v>0</v>
      </c>
      <c r="E445" s="73">
        <v>0</v>
      </c>
      <c r="F445" s="59">
        <v>0</v>
      </c>
      <c r="G445" s="73"/>
      <c r="H445" s="73"/>
      <c r="I445" s="73">
        <v>0</v>
      </c>
      <c r="J445" s="73">
        <v>0</v>
      </c>
      <c r="K445" s="73"/>
      <c r="L445" s="73"/>
      <c r="M445" s="60"/>
      <c r="N445" s="60"/>
      <c r="O445" s="73"/>
      <c r="P445" s="73"/>
      <c r="Q445" s="88"/>
      <c r="R445" s="73"/>
      <c r="S445" s="73"/>
      <c r="T445" s="88"/>
      <c r="U445" s="88"/>
      <c r="V445" s="88"/>
      <c r="W445" s="88"/>
      <c r="X445" s="187"/>
      <c r="Y445" s="187"/>
      <c r="Z445" s="187"/>
      <c r="AA445" s="187"/>
      <c r="AB445" s="187"/>
      <c r="AC445" s="187"/>
      <c r="AD445" s="187">
        <v>1</v>
      </c>
      <c r="AE445" s="187">
        <v>0</v>
      </c>
      <c r="AF445" s="187">
        <v>1</v>
      </c>
      <c r="AG445" s="73"/>
    </row>
    <row r="446" spans="1:33" s="226" customFormat="1" ht="13.2" x14ac:dyDescent="0.25">
      <c r="A446" s="70">
        <v>15</v>
      </c>
      <c r="B446" s="100" t="s">
        <v>726</v>
      </c>
      <c r="C446" s="117">
        <v>5</v>
      </c>
      <c r="D446" s="73">
        <v>2</v>
      </c>
      <c r="E446" s="73">
        <v>1</v>
      </c>
      <c r="F446" s="59">
        <v>1</v>
      </c>
      <c r="G446" s="73"/>
      <c r="H446" s="73"/>
      <c r="I446" s="73">
        <v>1</v>
      </c>
      <c r="J446" s="73"/>
      <c r="K446" s="73"/>
      <c r="L446" s="73"/>
      <c r="M446" s="60"/>
      <c r="N446" s="60"/>
      <c r="O446" s="73"/>
      <c r="P446" s="73"/>
      <c r="Q446" s="88"/>
      <c r="R446" s="73"/>
      <c r="S446" s="73"/>
      <c r="T446" s="88"/>
      <c r="U446" s="88"/>
      <c r="V446" s="88"/>
      <c r="W446" s="88"/>
      <c r="X446" s="187"/>
      <c r="Y446" s="187"/>
      <c r="Z446" s="187"/>
      <c r="AA446" s="187"/>
      <c r="AB446" s="187"/>
      <c r="AC446" s="187"/>
      <c r="AD446" s="187"/>
      <c r="AE446" s="187"/>
      <c r="AF446" s="187"/>
      <c r="AG446" s="73"/>
    </row>
    <row r="447" spans="1:33" s="315" customFormat="1" ht="13.2" x14ac:dyDescent="0.25">
      <c r="A447" s="155">
        <v>12</v>
      </c>
      <c r="B447" s="293" t="s">
        <v>873</v>
      </c>
      <c r="C447" s="314"/>
      <c r="D447" s="154"/>
      <c r="E447" s="154"/>
      <c r="F447" s="176"/>
      <c r="G447" s="154"/>
      <c r="H447" s="154"/>
      <c r="I447" s="154"/>
      <c r="J447" s="154"/>
      <c r="K447" s="154"/>
      <c r="L447" s="154"/>
      <c r="M447" s="180"/>
      <c r="N447" s="180"/>
      <c r="O447" s="154"/>
      <c r="P447" s="154"/>
      <c r="Q447" s="141"/>
      <c r="R447" s="154"/>
      <c r="S447" s="154"/>
      <c r="T447" s="141"/>
      <c r="U447" s="141"/>
      <c r="V447" s="141"/>
      <c r="W447" s="141"/>
      <c r="X447" s="200"/>
      <c r="Y447" s="200"/>
      <c r="Z447" s="200"/>
      <c r="AA447" s="200"/>
      <c r="AB447" s="200"/>
      <c r="AC447" s="200"/>
      <c r="AD447" s="200"/>
      <c r="AE447" s="200"/>
      <c r="AF447" s="200"/>
      <c r="AG447" s="154"/>
    </row>
    <row r="448" spans="1:33" s="316" customFormat="1" ht="13.2" x14ac:dyDescent="0.25">
      <c r="A448" s="83"/>
      <c r="B448" s="84" t="s">
        <v>707</v>
      </c>
      <c r="C448" s="83"/>
      <c r="D448" s="68"/>
      <c r="E448" s="68"/>
      <c r="F448" s="68"/>
      <c r="G448" s="68"/>
      <c r="H448" s="68"/>
      <c r="I448" s="68"/>
      <c r="J448" s="68"/>
      <c r="K448" s="68"/>
      <c r="L448" s="68"/>
      <c r="M448" s="68"/>
      <c r="N448" s="68"/>
      <c r="O448" s="68"/>
      <c r="P448" s="68"/>
      <c r="Q448" s="68"/>
      <c r="R448" s="68"/>
      <c r="S448" s="68"/>
      <c r="T448" s="68"/>
      <c r="U448" s="68"/>
      <c r="V448" s="68"/>
      <c r="W448" s="68"/>
      <c r="X448" s="68">
        <f>SUM(X449:X454)</f>
        <v>5</v>
      </c>
      <c r="Y448" s="68"/>
      <c r="Z448" s="68"/>
      <c r="AA448" s="68">
        <f>SUM(AA449:AA454)</f>
        <v>10</v>
      </c>
      <c r="AB448" s="68"/>
      <c r="AC448" s="68"/>
      <c r="AD448" s="85"/>
      <c r="AE448" s="85"/>
      <c r="AF448" s="85"/>
      <c r="AG448" s="85"/>
    </row>
    <row r="449" spans="1:33" s="226" customFormat="1" ht="105.6" x14ac:dyDescent="0.25">
      <c r="A449" s="77">
        <v>1</v>
      </c>
      <c r="B449" s="87" t="s">
        <v>367</v>
      </c>
      <c r="C449" s="77">
        <v>30</v>
      </c>
      <c r="D449" s="77">
        <v>29</v>
      </c>
      <c r="E449" s="77">
        <v>12</v>
      </c>
      <c r="F449" s="60">
        <v>17</v>
      </c>
      <c r="G449" s="60"/>
      <c r="H449" s="60"/>
      <c r="I449" s="60">
        <v>17</v>
      </c>
      <c r="J449" s="60"/>
      <c r="K449" s="60"/>
      <c r="L449" s="72">
        <v>0.4</v>
      </c>
      <c r="M449" s="60">
        <v>6.8000000000000007</v>
      </c>
      <c r="N449" s="60"/>
      <c r="O449" s="72">
        <v>0.4</v>
      </c>
      <c r="P449" s="60">
        <v>6.8000000000000007</v>
      </c>
      <c r="Q449" s="60"/>
      <c r="R449" s="72"/>
      <c r="S449" s="60"/>
      <c r="T449" s="60"/>
      <c r="U449" s="60"/>
      <c r="V449" s="60"/>
      <c r="W449" s="60"/>
      <c r="X449" s="186">
        <v>4</v>
      </c>
      <c r="Y449" s="186">
        <v>4</v>
      </c>
      <c r="Z449" s="186"/>
      <c r="AA449" s="186"/>
      <c r="AB449" s="186"/>
      <c r="AC449" s="186"/>
      <c r="AD449" s="187"/>
      <c r="AE449" s="187"/>
      <c r="AF449" s="187"/>
      <c r="AG449" s="90" t="s">
        <v>852</v>
      </c>
    </row>
    <row r="450" spans="1:33" s="226" customFormat="1" ht="13.2" x14ac:dyDescent="0.25">
      <c r="A450" s="77">
        <v>2</v>
      </c>
      <c r="B450" s="87" t="s">
        <v>752</v>
      </c>
      <c r="C450" s="77">
        <v>5</v>
      </c>
      <c r="D450" s="77">
        <v>5</v>
      </c>
      <c r="E450" s="77">
        <v>0</v>
      </c>
      <c r="F450" s="60">
        <v>5</v>
      </c>
      <c r="G450" s="60"/>
      <c r="H450" s="60"/>
      <c r="I450" s="60">
        <v>5</v>
      </c>
      <c r="J450" s="60"/>
      <c r="K450" s="60"/>
      <c r="L450" s="60"/>
      <c r="M450" s="60"/>
      <c r="N450" s="60"/>
      <c r="O450" s="72"/>
      <c r="P450" s="60"/>
      <c r="Q450" s="60"/>
      <c r="R450" s="60"/>
      <c r="S450" s="60"/>
      <c r="T450" s="60"/>
      <c r="U450" s="60"/>
      <c r="V450" s="60"/>
      <c r="W450" s="60"/>
      <c r="X450" s="186"/>
      <c r="Y450" s="186"/>
      <c r="Z450" s="186"/>
      <c r="AA450" s="186"/>
      <c r="AB450" s="186"/>
      <c r="AC450" s="186"/>
      <c r="AD450" s="199"/>
      <c r="AE450" s="199"/>
      <c r="AF450" s="199"/>
      <c r="AG450" s="92"/>
    </row>
    <row r="451" spans="1:33" s="226" customFormat="1" ht="79.2" x14ac:dyDescent="0.25">
      <c r="A451" s="77">
        <v>3</v>
      </c>
      <c r="B451" s="87" t="s">
        <v>140</v>
      </c>
      <c r="C451" s="77">
        <v>10</v>
      </c>
      <c r="D451" s="77">
        <v>7</v>
      </c>
      <c r="E451" s="77">
        <v>3</v>
      </c>
      <c r="F451" s="60">
        <v>4</v>
      </c>
      <c r="G451" s="60"/>
      <c r="H451" s="60"/>
      <c r="I451" s="60">
        <v>2</v>
      </c>
      <c r="J451" s="60">
        <v>2</v>
      </c>
      <c r="K451" s="60"/>
      <c r="L451" s="60"/>
      <c r="M451" s="60"/>
      <c r="N451" s="60"/>
      <c r="O451" s="72">
        <v>0.72</v>
      </c>
      <c r="P451" s="60">
        <v>5</v>
      </c>
      <c r="Q451" s="60">
        <v>3</v>
      </c>
      <c r="R451" s="72">
        <v>0.28000000000000003</v>
      </c>
      <c r="S451" s="60">
        <v>2</v>
      </c>
      <c r="T451" s="60">
        <v>0</v>
      </c>
      <c r="U451" s="60"/>
      <c r="V451" s="60"/>
      <c r="W451" s="60"/>
      <c r="X451" s="186"/>
      <c r="Y451" s="186"/>
      <c r="Z451" s="186"/>
      <c r="AA451" s="186">
        <v>3</v>
      </c>
      <c r="AB451" s="186"/>
      <c r="AC451" s="186">
        <v>3</v>
      </c>
      <c r="AD451" s="188"/>
      <c r="AE451" s="188"/>
      <c r="AF451" s="188"/>
      <c r="AG451" s="77" t="s">
        <v>853</v>
      </c>
    </row>
    <row r="452" spans="1:33" s="226" customFormat="1" ht="198" x14ac:dyDescent="0.25">
      <c r="A452" s="77">
        <v>4</v>
      </c>
      <c r="B452" s="87" t="s">
        <v>151</v>
      </c>
      <c r="C452" s="77">
        <v>54</v>
      </c>
      <c r="D452" s="77">
        <v>46</v>
      </c>
      <c r="E452" s="77">
        <v>7</v>
      </c>
      <c r="F452" s="60">
        <v>39</v>
      </c>
      <c r="G452" s="60"/>
      <c r="H452" s="60"/>
      <c r="I452" s="60">
        <v>12</v>
      </c>
      <c r="J452" s="60">
        <v>27</v>
      </c>
      <c r="K452" s="60"/>
      <c r="L452" s="60"/>
      <c r="M452" s="60"/>
      <c r="N452" s="60"/>
      <c r="O452" s="72">
        <v>0.42499999999999999</v>
      </c>
      <c r="P452" s="60">
        <v>20</v>
      </c>
      <c r="Q452" s="60">
        <v>8</v>
      </c>
      <c r="R452" s="72">
        <v>0.57499999999999996</v>
      </c>
      <c r="S452" s="60">
        <v>27</v>
      </c>
      <c r="T452" s="60">
        <v>27</v>
      </c>
      <c r="U452" s="60"/>
      <c r="V452" s="60"/>
      <c r="W452" s="60"/>
      <c r="X452" s="186">
        <v>1</v>
      </c>
      <c r="Y452" s="186">
        <v>1</v>
      </c>
      <c r="Z452" s="186"/>
      <c r="AA452" s="186">
        <v>4</v>
      </c>
      <c r="AB452" s="186"/>
      <c r="AC452" s="186">
        <v>4</v>
      </c>
      <c r="AD452" s="199"/>
      <c r="AE452" s="199"/>
      <c r="AF452" s="199"/>
      <c r="AG452" s="77" t="s">
        <v>854</v>
      </c>
    </row>
    <row r="453" spans="1:33" s="226" customFormat="1" ht="79.2" x14ac:dyDescent="0.25">
      <c r="A453" s="77">
        <v>5</v>
      </c>
      <c r="B453" s="87" t="s">
        <v>855</v>
      </c>
      <c r="C453" s="77">
        <v>12</v>
      </c>
      <c r="D453" s="77">
        <v>12</v>
      </c>
      <c r="E453" s="77">
        <v>3</v>
      </c>
      <c r="F453" s="60">
        <v>9</v>
      </c>
      <c r="G453" s="77"/>
      <c r="H453" s="77"/>
      <c r="I453" s="77">
        <v>2</v>
      </c>
      <c r="J453" s="77">
        <v>7</v>
      </c>
      <c r="K453" s="77"/>
      <c r="L453" s="77"/>
      <c r="M453" s="77"/>
      <c r="N453" s="77"/>
      <c r="O453" s="131">
        <v>0.56000000000000005</v>
      </c>
      <c r="P453" s="60">
        <v>5</v>
      </c>
      <c r="Q453" s="77">
        <v>3</v>
      </c>
      <c r="R453" s="131">
        <v>0.44</v>
      </c>
      <c r="S453" s="60">
        <v>3.96</v>
      </c>
      <c r="T453" s="77"/>
      <c r="U453" s="77"/>
      <c r="V453" s="77"/>
      <c r="W453" s="77"/>
      <c r="X453" s="186"/>
      <c r="Y453" s="188"/>
      <c r="Z453" s="188"/>
      <c r="AA453" s="186">
        <v>2</v>
      </c>
      <c r="AB453" s="186"/>
      <c r="AC453" s="186">
        <v>2</v>
      </c>
      <c r="AD453" s="188"/>
      <c r="AE453" s="188"/>
      <c r="AF453" s="188"/>
      <c r="AG453" s="77" t="s">
        <v>856</v>
      </c>
    </row>
    <row r="454" spans="1:33" s="226" customFormat="1" ht="13.2" x14ac:dyDescent="0.25">
      <c r="A454" s="77">
        <v>6</v>
      </c>
      <c r="B454" s="87" t="s">
        <v>857</v>
      </c>
      <c r="C454" s="77">
        <v>7</v>
      </c>
      <c r="D454" s="77">
        <v>7</v>
      </c>
      <c r="E454" s="77">
        <v>2</v>
      </c>
      <c r="F454" s="60"/>
      <c r="G454" s="77"/>
      <c r="H454" s="77"/>
      <c r="I454" s="77">
        <v>4</v>
      </c>
      <c r="J454" s="77">
        <v>1</v>
      </c>
      <c r="K454" s="77"/>
      <c r="L454" s="77"/>
      <c r="M454" s="77"/>
      <c r="N454" s="77"/>
      <c r="O454" s="131"/>
      <c r="P454" s="60"/>
      <c r="Q454" s="77"/>
      <c r="R454" s="131"/>
      <c r="S454" s="60"/>
      <c r="T454" s="77"/>
      <c r="U454" s="77"/>
      <c r="V454" s="77"/>
      <c r="W454" s="77"/>
      <c r="X454" s="186"/>
      <c r="Y454" s="188"/>
      <c r="Z454" s="188"/>
      <c r="AA454" s="186">
        <v>1</v>
      </c>
      <c r="AB454" s="186"/>
      <c r="AC454" s="186">
        <v>1</v>
      </c>
      <c r="AD454" s="188"/>
      <c r="AE454" s="188"/>
      <c r="AF454" s="188"/>
      <c r="AG454" s="77" t="s">
        <v>858</v>
      </c>
    </row>
    <row r="455" spans="1:33" s="315" customFormat="1" ht="13.2" x14ac:dyDescent="0.25">
      <c r="A455" s="296">
        <v>13</v>
      </c>
      <c r="B455" s="290" t="s">
        <v>874</v>
      </c>
      <c r="C455" s="296"/>
      <c r="D455" s="296"/>
      <c r="E455" s="296"/>
      <c r="F455" s="180"/>
      <c r="G455" s="296"/>
      <c r="H455" s="296"/>
      <c r="I455" s="296"/>
      <c r="J455" s="296"/>
      <c r="K455" s="296"/>
      <c r="L455" s="296"/>
      <c r="M455" s="296"/>
      <c r="N455" s="296"/>
      <c r="O455" s="317"/>
      <c r="P455" s="180"/>
      <c r="Q455" s="296"/>
      <c r="R455" s="317"/>
      <c r="S455" s="180"/>
      <c r="T455" s="296"/>
      <c r="U455" s="296"/>
      <c r="V455" s="296"/>
      <c r="W455" s="296"/>
      <c r="X455" s="207"/>
      <c r="Y455" s="211"/>
      <c r="Z455" s="211"/>
      <c r="AA455" s="207"/>
      <c r="AB455" s="207"/>
      <c r="AC455" s="207"/>
      <c r="AD455" s="211"/>
      <c r="AE455" s="211"/>
      <c r="AF455" s="211"/>
      <c r="AG455" s="296"/>
    </row>
    <row r="456" spans="1:33" s="304" customFormat="1" ht="13.2" x14ac:dyDescent="0.25">
      <c r="A456" s="83"/>
      <c r="B456" s="84" t="s">
        <v>707</v>
      </c>
      <c r="C456" s="77">
        <v>254</v>
      </c>
      <c r="D456" s="77">
        <v>165</v>
      </c>
      <c r="E456" s="77">
        <v>40</v>
      </c>
      <c r="F456" s="77">
        <v>125</v>
      </c>
      <c r="G456" s="77">
        <v>0</v>
      </c>
      <c r="H456" s="77">
        <v>0</v>
      </c>
      <c r="I456" s="77">
        <v>48</v>
      </c>
      <c r="J456" s="77">
        <v>76</v>
      </c>
      <c r="K456" s="77">
        <v>1</v>
      </c>
      <c r="L456" s="131">
        <v>0.15</v>
      </c>
      <c r="M456" s="77">
        <v>18.75</v>
      </c>
      <c r="N456" s="77">
        <v>18.75</v>
      </c>
      <c r="O456" s="131">
        <v>0.85</v>
      </c>
      <c r="P456" s="77">
        <v>106.25</v>
      </c>
      <c r="Q456" s="77">
        <v>58.25</v>
      </c>
      <c r="R456" s="77"/>
      <c r="S456" s="77"/>
      <c r="T456" s="77"/>
      <c r="U456" s="77"/>
      <c r="V456" s="77"/>
      <c r="W456" s="77"/>
      <c r="X456" s="68">
        <v>2</v>
      </c>
      <c r="Y456" s="68">
        <v>2</v>
      </c>
      <c r="Z456" s="68"/>
      <c r="AA456" s="68">
        <v>7</v>
      </c>
      <c r="AB456" s="68">
        <v>2</v>
      </c>
      <c r="AC456" s="68">
        <v>5</v>
      </c>
      <c r="AD456" s="68"/>
      <c r="AE456" s="68"/>
      <c r="AF456" s="68"/>
      <c r="AG456" s="85"/>
    </row>
    <row r="457" spans="1:33" s="226" customFormat="1" ht="39.6" x14ac:dyDescent="0.25">
      <c r="A457" s="78"/>
      <c r="B457" s="71" t="s">
        <v>746</v>
      </c>
      <c r="C457" s="70">
        <v>57</v>
      </c>
      <c r="D457" s="70">
        <v>37</v>
      </c>
      <c r="E457" s="244">
        <v>20</v>
      </c>
      <c r="F457" s="59">
        <v>17</v>
      </c>
      <c r="G457" s="70"/>
      <c r="H457" s="70"/>
      <c r="I457" s="70">
        <v>17</v>
      </c>
      <c r="J457" s="77"/>
      <c r="K457" s="70"/>
      <c r="L457" s="110"/>
      <c r="M457" s="111">
        <v>0</v>
      </c>
      <c r="N457" s="111">
        <v>0</v>
      </c>
      <c r="O457" s="110"/>
      <c r="P457" s="111">
        <v>0</v>
      </c>
      <c r="Q457" s="133">
        <v>0</v>
      </c>
      <c r="R457" s="59"/>
      <c r="S457" s="59"/>
      <c r="T457" s="77"/>
      <c r="U457" s="88"/>
      <c r="V457" s="88"/>
      <c r="W457" s="88"/>
      <c r="X457" s="186">
        <v>2</v>
      </c>
      <c r="Y457" s="186">
        <v>2</v>
      </c>
      <c r="Z457" s="186"/>
      <c r="AA457" s="186"/>
      <c r="AB457" s="186"/>
      <c r="AC457" s="186"/>
      <c r="AD457" s="188"/>
      <c r="AE457" s="187"/>
      <c r="AF457" s="187"/>
      <c r="AG457" s="77" t="s">
        <v>859</v>
      </c>
    </row>
    <row r="458" spans="1:33" s="226" customFormat="1" ht="13.2" x14ac:dyDescent="0.25">
      <c r="A458" s="78"/>
      <c r="B458" s="100" t="s">
        <v>860</v>
      </c>
      <c r="C458" s="70">
        <v>6</v>
      </c>
      <c r="D458" s="70">
        <v>2</v>
      </c>
      <c r="E458" s="244">
        <v>1</v>
      </c>
      <c r="F458" s="59">
        <v>1</v>
      </c>
      <c r="G458" s="70"/>
      <c r="H458" s="70"/>
      <c r="I458" s="77">
        <v>1</v>
      </c>
      <c r="J458" s="77"/>
      <c r="K458" s="70"/>
      <c r="L458" s="72"/>
      <c r="M458" s="111">
        <v>0</v>
      </c>
      <c r="N458" s="111">
        <v>0</v>
      </c>
      <c r="O458" s="72"/>
      <c r="P458" s="111">
        <v>0</v>
      </c>
      <c r="Q458" s="133">
        <v>0</v>
      </c>
      <c r="R458" s="72"/>
      <c r="S458" s="60"/>
      <c r="T458" s="77"/>
      <c r="U458" s="88"/>
      <c r="V458" s="88"/>
      <c r="W458" s="88"/>
      <c r="X458" s="186"/>
      <c r="Y458" s="188"/>
      <c r="Z458" s="188"/>
      <c r="AA458" s="186"/>
      <c r="AB458" s="188"/>
      <c r="AC458" s="188"/>
      <c r="AD458" s="188"/>
      <c r="AE458" s="187"/>
      <c r="AF458" s="187"/>
      <c r="AG458" s="73"/>
    </row>
    <row r="459" spans="1:33" s="226" customFormat="1" ht="13.2" x14ac:dyDescent="0.25">
      <c r="A459" s="78"/>
      <c r="B459" s="100" t="s">
        <v>837</v>
      </c>
      <c r="C459" s="70">
        <v>13</v>
      </c>
      <c r="D459" s="70">
        <v>13</v>
      </c>
      <c r="E459" s="244">
        <v>2</v>
      </c>
      <c r="F459" s="59">
        <v>11</v>
      </c>
      <c r="G459" s="70"/>
      <c r="H459" s="70"/>
      <c r="I459" s="77">
        <v>1</v>
      </c>
      <c r="J459" s="77">
        <v>10</v>
      </c>
      <c r="K459" s="70"/>
      <c r="L459" s="72"/>
      <c r="M459" s="111">
        <v>0</v>
      </c>
      <c r="N459" s="111">
        <v>0</v>
      </c>
      <c r="O459" s="72"/>
      <c r="P459" s="111">
        <v>0</v>
      </c>
      <c r="Q459" s="133"/>
      <c r="R459" s="72"/>
      <c r="S459" s="133">
        <v>0</v>
      </c>
      <c r="T459" s="77"/>
      <c r="U459" s="88"/>
      <c r="V459" s="88"/>
      <c r="W459" s="88"/>
      <c r="X459" s="186"/>
      <c r="Y459" s="188"/>
      <c r="Z459" s="188"/>
      <c r="AA459" s="186"/>
      <c r="AB459" s="188"/>
      <c r="AC459" s="188"/>
      <c r="AD459" s="188"/>
      <c r="AE459" s="187"/>
      <c r="AF459" s="187"/>
      <c r="AG459" s="73"/>
    </row>
    <row r="460" spans="1:33" s="226" customFormat="1" ht="39.6" x14ac:dyDescent="0.25">
      <c r="A460" s="78"/>
      <c r="B460" s="100" t="s">
        <v>223</v>
      </c>
      <c r="C460" s="70">
        <v>98</v>
      </c>
      <c r="D460" s="70">
        <v>61</v>
      </c>
      <c r="E460" s="244">
        <v>9</v>
      </c>
      <c r="F460" s="59">
        <v>52</v>
      </c>
      <c r="G460" s="70"/>
      <c r="H460" s="70"/>
      <c r="I460" s="77">
        <v>5</v>
      </c>
      <c r="J460" s="77">
        <v>47</v>
      </c>
      <c r="K460" s="70"/>
      <c r="L460" s="110"/>
      <c r="M460" s="111">
        <v>0</v>
      </c>
      <c r="N460" s="111">
        <v>0</v>
      </c>
      <c r="O460" s="72"/>
      <c r="P460" s="111">
        <v>0</v>
      </c>
      <c r="Q460" s="133"/>
      <c r="R460" s="72"/>
      <c r="S460" s="133">
        <v>0</v>
      </c>
      <c r="T460" s="77"/>
      <c r="U460" s="88"/>
      <c r="V460" s="88"/>
      <c r="W460" s="88"/>
      <c r="X460" s="186"/>
      <c r="Y460" s="188"/>
      <c r="Z460" s="188"/>
      <c r="AA460" s="186">
        <v>4</v>
      </c>
      <c r="AB460" s="188">
        <v>1</v>
      </c>
      <c r="AC460" s="188">
        <v>3</v>
      </c>
      <c r="AD460" s="188"/>
      <c r="AE460" s="187"/>
      <c r="AF460" s="187"/>
      <c r="AG460" s="70" t="s">
        <v>861</v>
      </c>
    </row>
    <row r="461" spans="1:33" s="226" customFormat="1" ht="13.2" x14ac:dyDescent="0.25">
      <c r="A461" s="78"/>
      <c r="B461" s="100" t="s">
        <v>838</v>
      </c>
      <c r="C461" s="70">
        <v>10</v>
      </c>
      <c r="D461" s="70">
        <v>6</v>
      </c>
      <c r="E461" s="244">
        <v>1</v>
      </c>
      <c r="F461" s="59">
        <v>5</v>
      </c>
      <c r="G461" s="70"/>
      <c r="H461" s="70"/>
      <c r="I461" s="77">
        <v>2</v>
      </c>
      <c r="J461" s="77">
        <v>3</v>
      </c>
      <c r="K461" s="70"/>
      <c r="L461" s="110"/>
      <c r="M461" s="111">
        <v>0</v>
      </c>
      <c r="N461" s="111">
        <v>0</v>
      </c>
      <c r="O461" s="110"/>
      <c r="P461" s="111">
        <v>0</v>
      </c>
      <c r="Q461" s="133"/>
      <c r="R461" s="72"/>
      <c r="S461" s="133">
        <v>0</v>
      </c>
      <c r="T461" s="77"/>
      <c r="U461" s="88"/>
      <c r="V461" s="88"/>
      <c r="W461" s="88"/>
      <c r="X461" s="186"/>
      <c r="Y461" s="188"/>
      <c r="Z461" s="188"/>
      <c r="AA461" s="186"/>
      <c r="AB461" s="188"/>
      <c r="AC461" s="188"/>
      <c r="AD461" s="188"/>
      <c r="AE461" s="187"/>
      <c r="AF461" s="187"/>
      <c r="AG461" s="73"/>
    </row>
    <row r="462" spans="1:33" s="226" customFormat="1" ht="13.2" x14ac:dyDescent="0.25">
      <c r="A462" s="78"/>
      <c r="B462" s="100" t="s">
        <v>308</v>
      </c>
      <c r="C462" s="70">
        <v>14</v>
      </c>
      <c r="D462" s="70">
        <v>11</v>
      </c>
      <c r="E462" s="244">
        <v>1</v>
      </c>
      <c r="F462" s="59">
        <v>10</v>
      </c>
      <c r="G462" s="70"/>
      <c r="H462" s="70"/>
      <c r="I462" s="77">
        <v>4</v>
      </c>
      <c r="J462" s="77">
        <v>6</v>
      </c>
      <c r="K462" s="70"/>
      <c r="L462" s="144"/>
      <c r="M462" s="111">
        <v>0</v>
      </c>
      <c r="N462" s="111">
        <v>0</v>
      </c>
      <c r="O462" s="144"/>
      <c r="P462" s="111">
        <v>0</v>
      </c>
      <c r="Q462" s="133"/>
      <c r="R462" s="144"/>
      <c r="S462" s="133">
        <v>0</v>
      </c>
      <c r="T462" s="77"/>
      <c r="U462" s="88"/>
      <c r="V462" s="88"/>
      <c r="W462" s="88"/>
      <c r="X462" s="186"/>
      <c r="Y462" s="188"/>
      <c r="Z462" s="188"/>
      <c r="AA462" s="186"/>
      <c r="AB462" s="188"/>
      <c r="AC462" s="188"/>
      <c r="AD462" s="188"/>
      <c r="AE462" s="187"/>
      <c r="AF462" s="187"/>
      <c r="AG462" s="73"/>
    </row>
    <row r="463" spans="1:33" s="226" customFormat="1" ht="13.2" x14ac:dyDescent="0.25">
      <c r="A463" s="78"/>
      <c r="B463" s="100" t="s">
        <v>791</v>
      </c>
      <c r="C463" s="70">
        <v>1</v>
      </c>
      <c r="D463" s="70"/>
      <c r="E463" s="244"/>
      <c r="F463" s="59">
        <v>0</v>
      </c>
      <c r="G463" s="70"/>
      <c r="H463" s="70"/>
      <c r="I463" s="77"/>
      <c r="J463" s="77"/>
      <c r="K463" s="70"/>
      <c r="L463" s="70">
        <v>0</v>
      </c>
      <c r="M463" s="111">
        <v>0</v>
      </c>
      <c r="N463" s="111">
        <v>0</v>
      </c>
      <c r="O463" s="70"/>
      <c r="P463" s="111">
        <v>0</v>
      </c>
      <c r="Q463" s="133">
        <v>0</v>
      </c>
      <c r="R463" s="70"/>
      <c r="S463" s="133"/>
      <c r="T463" s="77"/>
      <c r="U463" s="88"/>
      <c r="V463" s="88"/>
      <c r="W463" s="88"/>
      <c r="X463" s="186"/>
      <c r="Y463" s="188"/>
      <c r="Z463" s="188"/>
      <c r="AA463" s="186"/>
      <c r="AB463" s="188"/>
      <c r="AC463" s="188"/>
      <c r="AD463" s="188"/>
      <c r="AE463" s="187"/>
      <c r="AF463" s="187"/>
      <c r="AG463" s="73"/>
    </row>
    <row r="464" spans="1:33" s="226" customFormat="1" ht="52.8" x14ac:dyDescent="0.25">
      <c r="A464" s="78"/>
      <c r="B464" s="100" t="s">
        <v>862</v>
      </c>
      <c r="C464" s="70">
        <v>3</v>
      </c>
      <c r="D464" s="70">
        <v>2</v>
      </c>
      <c r="E464" s="244">
        <v>1</v>
      </c>
      <c r="F464" s="59">
        <v>1</v>
      </c>
      <c r="G464" s="70"/>
      <c r="H464" s="70"/>
      <c r="I464" s="77">
        <v>1</v>
      </c>
      <c r="J464" s="77"/>
      <c r="K464" s="70"/>
      <c r="L464" s="144"/>
      <c r="M464" s="111">
        <v>0</v>
      </c>
      <c r="N464" s="111">
        <v>0</v>
      </c>
      <c r="O464" s="144"/>
      <c r="P464" s="111">
        <v>0</v>
      </c>
      <c r="Q464" s="133">
        <v>0</v>
      </c>
      <c r="R464" s="70"/>
      <c r="S464" s="133"/>
      <c r="T464" s="77"/>
      <c r="U464" s="88"/>
      <c r="V464" s="88"/>
      <c r="W464" s="88"/>
      <c r="X464" s="186"/>
      <c r="Y464" s="188"/>
      <c r="Z464" s="188"/>
      <c r="AA464" s="186">
        <v>1</v>
      </c>
      <c r="AB464" s="188"/>
      <c r="AC464" s="188">
        <v>1</v>
      </c>
      <c r="AD464" s="188"/>
      <c r="AE464" s="187"/>
      <c r="AF464" s="187"/>
      <c r="AG464" s="70" t="s">
        <v>863</v>
      </c>
    </row>
    <row r="465" spans="1:36" s="226" customFormat="1" ht="13.2" x14ac:dyDescent="0.25">
      <c r="A465" s="78"/>
      <c r="B465" s="100" t="s">
        <v>840</v>
      </c>
      <c r="C465" s="70">
        <v>6</v>
      </c>
      <c r="D465" s="70">
        <v>4</v>
      </c>
      <c r="E465" s="244"/>
      <c r="F465" s="59">
        <v>4</v>
      </c>
      <c r="G465" s="70"/>
      <c r="H465" s="70"/>
      <c r="I465" s="77">
        <v>4</v>
      </c>
      <c r="J465" s="77"/>
      <c r="K465" s="70"/>
      <c r="L465" s="70">
        <v>0</v>
      </c>
      <c r="M465" s="111">
        <v>0</v>
      </c>
      <c r="N465" s="111">
        <v>0</v>
      </c>
      <c r="O465" s="144"/>
      <c r="P465" s="111">
        <v>0</v>
      </c>
      <c r="Q465" s="133"/>
      <c r="R465" s="70"/>
      <c r="S465" s="133"/>
      <c r="T465" s="77"/>
      <c r="U465" s="88"/>
      <c r="V465" s="88"/>
      <c r="W465" s="88"/>
      <c r="X465" s="186"/>
      <c r="Y465" s="188"/>
      <c r="Z465" s="188"/>
      <c r="AA465" s="186"/>
      <c r="AB465" s="188"/>
      <c r="AC465" s="188"/>
      <c r="AD465" s="188"/>
      <c r="AE465" s="187"/>
      <c r="AF465" s="187"/>
      <c r="AG465" s="73"/>
    </row>
    <row r="466" spans="1:36" s="226" customFormat="1" ht="13.2" x14ac:dyDescent="0.25">
      <c r="A466" s="78"/>
      <c r="B466" s="100" t="s">
        <v>821</v>
      </c>
      <c r="C466" s="70">
        <v>4</v>
      </c>
      <c r="D466" s="70">
        <v>5</v>
      </c>
      <c r="E466" s="244"/>
      <c r="F466" s="59">
        <v>5</v>
      </c>
      <c r="G466" s="70"/>
      <c r="H466" s="70"/>
      <c r="I466" s="77"/>
      <c r="J466" s="77">
        <v>5</v>
      </c>
      <c r="K466" s="70"/>
      <c r="L466" s="70"/>
      <c r="M466" s="111">
        <v>0</v>
      </c>
      <c r="N466" s="111">
        <v>0</v>
      </c>
      <c r="O466" s="70"/>
      <c r="P466" s="111">
        <v>0</v>
      </c>
      <c r="Q466" s="133">
        <v>0</v>
      </c>
      <c r="R466" s="144"/>
      <c r="S466" s="133">
        <v>0</v>
      </c>
      <c r="T466" s="77"/>
      <c r="U466" s="88"/>
      <c r="V466" s="88"/>
      <c r="W466" s="88"/>
      <c r="X466" s="186"/>
      <c r="Y466" s="188"/>
      <c r="Z466" s="188"/>
      <c r="AA466" s="186"/>
      <c r="AB466" s="188"/>
      <c r="AC466" s="188"/>
      <c r="AD466" s="188"/>
      <c r="AE466" s="187"/>
      <c r="AF466" s="187"/>
      <c r="AG466" s="73"/>
    </row>
    <row r="467" spans="1:36" s="226" customFormat="1" ht="13.2" x14ac:dyDescent="0.25">
      <c r="A467" s="78"/>
      <c r="B467" s="100" t="s">
        <v>739</v>
      </c>
      <c r="C467" s="70">
        <v>5</v>
      </c>
      <c r="D467" s="70">
        <v>2</v>
      </c>
      <c r="E467" s="244"/>
      <c r="F467" s="59">
        <v>2</v>
      </c>
      <c r="G467" s="70"/>
      <c r="H467" s="70"/>
      <c r="I467" s="77"/>
      <c r="J467" s="77">
        <v>2</v>
      </c>
      <c r="K467" s="70"/>
      <c r="L467" s="70"/>
      <c r="M467" s="111">
        <v>0</v>
      </c>
      <c r="N467" s="111">
        <v>0</v>
      </c>
      <c r="O467" s="144"/>
      <c r="P467" s="111">
        <v>0</v>
      </c>
      <c r="Q467" s="133">
        <v>0</v>
      </c>
      <c r="R467" s="70"/>
      <c r="S467" s="133"/>
      <c r="T467" s="77"/>
      <c r="U467" s="88"/>
      <c r="V467" s="88"/>
      <c r="W467" s="88"/>
      <c r="X467" s="186"/>
      <c r="Y467" s="188"/>
      <c r="Z467" s="188"/>
      <c r="AA467" s="186"/>
      <c r="AB467" s="188"/>
      <c r="AC467" s="188"/>
      <c r="AD467" s="188"/>
      <c r="AE467" s="187"/>
      <c r="AF467" s="187"/>
      <c r="AG467" s="73"/>
    </row>
    <row r="468" spans="1:36" s="226" customFormat="1" ht="13.2" x14ac:dyDescent="0.25">
      <c r="A468" s="78"/>
      <c r="B468" s="100" t="s">
        <v>796</v>
      </c>
      <c r="C468" s="70">
        <v>5</v>
      </c>
      <c r="D468" s="70">
        <v>2</v>
      </c>
      <c r="E468" s="244"/>
      <c r="F468" s="59">
        <v>2</v>
      </c>
      <c r="G468" s="70"/>
      <c r="H468" s="70"/>
      <c r="I468" s="77">
        <v>2</v>
      </c>
      <c r="J468" s="77"/>
      <c r="K468" s="70"/>
      <c r="L468" s="70"/>
      <c r="M468" s="111">
        <v>0</v>
      </c>
      <c r="N468" s="111">
        <v>0</v>
      </c>
      <c r="O468" s="144"/>
      <c r="P468" s="111">
        <v>0</v>
      </c>
      <c r="Q468" s="133"/>
      <c r="R468" s="70"/>
      <c r="S468" s="133"/>
      <c r="T468" s="77"/>
      <c r="U468" s="88"/>
      <c r="V468" s="88"/>
      <c r="W468" s="88"/>
      <c r="X468" s="186"/>
      <c r="Y468" s="188"/>
      <c r="Z468" s="188"/>
      <c r="AA468" s="186"/>
      <c r="AB468" s="188"/>
      <c r="AC468" s="188"/>
      <c r="AD468" s="188"/>
      <c r="AE468" s="187"/>
      <c r="AF468" s="187"/>
      <c r="AG468" s="73"/>
    </row>
    <row r="469" spans="1:36" s="226" customFormat="1" ht="13.2" x14ac:dyDescent="0.25">
      <c r="A469" s="78"/>
      <c r="B469" s="100" t="s">
        <v>841</v>
      </c>
      <c r="C469" s="70">
        <v>13</v>
      </c>
      <c r="D469" s="70">
        <v>7</v>
      </c>
      <c r="E469" s="244">
        <v>2</v>
      </c>
      <c r="F469" s="59">
        <v>5</v>
      </c>
      <c r="G469" s="70"/>
      <c r="H469" s="70"/>
      <c r="I469" s="77">
        <v>5</v>
      </c>
      <c r="J469" s="77"/>
      <c r="K469" s="70"/>
      <c r="L469" s="144"/>
      <c r="M469" s="111">
        <v>0</v>
      </c>
      <c r="N469" s="111">
        <v>0</v>
      </c>
      <c r="O469" s="144"/>
      <c r="P469" s="111">
        <v>0</v>
      </c>
      <c r="Q469" s="133">
        <v>0</v>
      </c>
      <c r="R469" s="70"/>
      <c r="S469" s="133"/>
      <c r="T469" s="77"/>
      <c r="U469" s="88"/>
      <c r="V469" s="88"/>
      <c r="W469" s="88"/>
      <c r="X469" s="186"/>
      <c r="Y469" s="188"/>
      <c r="Z469" s="188"/>
      <c r="AA469" s="186"/>
      <c r="AB469" s="188"/>
      <c r="AC469" s="188"/>
      <c r="AD469" s="188"/>
      <c r="AE469" s="187"/>
      <c r="AF469" s="187"/>
      <c r="AG469" s="73"/>
    </row>
    <row r="470" spans="1:36" s="226" customFormat="1" ht="13.2" x14ac:dyDescent="0.25">
      <c r="A470" s="78"/>
      <c r="B470" s="100" t="s">
        <v>810</v>
      </c>
      <c r="C470" s="70">
        <v>1</v>
      </c>
      <c r="D470" s="70">
        <v>1</v>
      </c>
      <c r="E470" s="244"/>
      <c r="F470" s="59">
        <v>1</v>
      </c>
      <c r="G470" s="70"/>
      <c r="H470" s="70"/>
      <c r="I470" s="77"/>
      <c r="J470" s="77">
        <v>1</v>
      </c>
      <c r="K470" s="70"/>
      <c r="L470" s="70"/>
      <c r="M470" s="111">
        <v>0</v>
      </c>
      <c r="N470" s="111">
        <v>0</v>
      </c>
      <c r="O470" s="70"/>
      <c r="P470" s="111">
        <v>0</v>
      </c>
      <c r="Q470" s="133">
        <v>0</v>
      </c>
      <c r="R470" s="144"/>
      <c r="S470" s="133">
        <v>0</v>
      </c>
      <c r="T470" s="77"/>
      <c r="U470" s="88"/>
      <c r="V470" s="88"/>
      <c r="W470" s="88"/>
      <c r="X470" s="186"/>
      <c r="Y470" s="188"/>
      <c r="Z470" s="188"/>
      <c r="AA470" s="186"/>
      <c r="AB470" s="188"/>
      <c r="AC470" s="188"/>
      <c r="AD470" s="188"/>
      <c r="AE470" s="187"/>
      <c r="AF470" s="187"/>
      <c r="AG470" s="73"/>
    </row>
    <row r="471" spans="1:36" s="226" customFormat="1" ht="39.6" x14ac:dyDescent="0.25">
      <c r="A471" s="78"/>
      <c r="B471" s="100" t="s">
        <v>844</v>
      </c>
      <c r="C471" s="70">
        <v>18</v>
      </c>
      <c r="D471" s="70">
        <v>11</v>
      </c>
      <c r="E471" s="244">
        <v>3</v>
      </c>
      <c r="F471" s="59">
        <v>8</v>
      </c>
      <c r="G471" s="70"/>
      <c r="H471" s="70"/>
      <c r="I471" s="77">
        <v>6</v>
      </c>
      <c r="J471" s="77">
        <v>2</v>
      </c>
      <c r="K471" s="70"/>
      <c r="L471" s="70"/>
      <c r="M471" s="111">
        <v>0</v>
      </c>
      <c r="N471" s="111">
        <v>0</v>
      </c>
      <c r="O471" s="144"/>
      <c r="P471" s="111">
        <v>0</v>
      </c>
      <c r="Q471" s="133"/>
      <c r="R471" s="144"/>
      <c r="S471" s="133">
        <v>0</v>
      </c>
      <c r="T471" s="77"/>
      <c r="U471" s="88"/>
      <c r="V471" s="88"/>
      <c r="W471" s="88"/>
      <c r="X471" s="186"/>
      <c r="Y471" s="188"/>
      <c r="Z471" s="188"/>
      <c r="AA471" s="186">
        <v>2</v>
      </c>
      <c r="AB471" s="188">
        <v>1</v>
      </c>
      <c r="AC471" s="188">
        <v>1</v>
      </c>
      <c r="AD471" s="188"/>
      <c r="AE471" s="187"/>
      <c r="AF471" s="187"/>
      <c r="AG471" s="70" t="s">
        <v>750</v>
      </c>
    </row>
    <row r="472" spans="1:36" s="226" customFormat="1" ht="13.2" x14ac:dyDescent="0.25">
      <c r="A472" s="78"/>
      <c r="B472" s="246" t="s">
        <v>864</v>
      </c>
      <c r="C472" s="245"/>
      <c r="D472" s="245">
        <v>1</v>
      </c>
      <c r="E472" s="244"/>
      <c r="F472" s="59">
        <v>1</v>
      </c>
      <c r="G472" s="70"/>
      <c r="H472" s="70"/>
      <c r="I472" s="77"/>
      <c r="J472" s="77"/>
      <c r="K472" s="70">
        <v>1</v>
      </c>
      <c r="L472" s="70"/>
      <c r="M472" s="111">
        <v>0</v>
      </c>
      <c r="N472" s="111">
        <v>0</v>
      </c>
      <c r="O472" s="70"/>
      <c r="P472" s="111">
        <v>0</v>
      </c>
      <c r="Q472" s="133">
        <v>0</v>
      </c>
      <c r="R472" s="70"/>
      <c r="S472" s="133"/>
      <c r="T472" s="77"/>
      <c r="U472" s="88"/>
      <c r="V472" s="88"/>
      <c r="W472" s="88"/>
      <c r="X472" s="186"/>
      <c r="Y472" s="188"/>
      <c r="Z472" s="188"/>
      <c r="AA472" s="186"/>
      <c r="AB472" s="188"/>
      <c r="AC472" s="188"/>
      <c r="AD472" s="188"/>
      <c r="AE472" s="187"/>
      <c r="AF472" s="187"/>
      <c r="AG472" s="73"/>
    </row>
    <row r="473" spans="1:36" s="243" customFormat="1" ht="13.2" x14ac:dyDescent="0.25">
      <c r="A473" s="296">
        <v>14</v>
      </c>
      <c r="B473" s="318" t="s">
        <v>875</v>
      </c>
      <c r="C473" s="248"/>
      <c r="D473" s="248"/>
      <c r="E473" s="247"/>
      <c r="F473" s="58"/>
      <c r="G473" s="8"/>
      <c r="H473" s="8"/>
      <c r="I473" s="83"/>
      <c r="J473" s="83"/>
      <c r="K473" s="8"/>
      <c r="L473" s="8"/>
      <c r="M473" s="107"/>
      <c r="N473" s="107"/>
      <c r="O473" s="8"/>
      <c r="P473" s="107"/>
      <c r="Q473" s="123"/>
      <c r="R473" s="8"/>
      <c r="S473" s="123"/>
      <c r="T473" s="83"/>
      <c r="U473" s="129"/>
      <c r="V473" s="129"/>
      <c r="W473" s="129"/>
      <c r="X473" s="184"/>
      <c r="Y473" s="190"/>
      <c r="Z473" s="190"/>
      <c r="AA473" s="184"/>
      <c r="AB473" s="190"/>
      <c r="AC473" s="190"/>
      <c r="AD473" s="190"/>
      <c r="AE473" s="194"/>
      <c r="AF473" s="194"/>
      <c r="AG473" s="145"/>
    </row>
    <row r="474" spans="1:36" s="86" customFormat="1" ht="13.2" x14ac:dyDescent="0.25">
      <c r="A474" s="83"/>
      <c r="B474" s="84" t="s">
        <v>707</v>
      </c>
      <c r="C474" s="77">
        <v>398</v>
      </c>
      <c r="D474" s="77">
        <v>274</v>
      </c>
      <c r="E474" s="77">
        <v>62</v>
      </c>
      <c r="F474" s="77">
        <v>212</v>
      </c>
      <c r="G474" s="77">
        <v>0</v>
      </c>
      <c r="H474" s="77">
        <v>0</v>
      </c>
      <c r="I474" s="77">
        <v>60</v>
      </c>
      <c r="J474" s="77">
        <v>151</v>
      </c>
      <c r="K474" s="77">
        <v>1</v>
      </c>
      <c r="L474" s="131">
        <v>0.5</v>
      </c>
      <c r="M474" s="77">
        <v>106</v>
      </c>
      <c r="N474" s="77">
        <v>106</v>
      </c>
      <c r="O474" s="131">
        <v>0.4</v>
      </c>
      <c r="P474" s="77">
        <v>84.800000000000011</v>
      </c>
      <c r="Q474" s="153">
        <v>24.800000000000011</v>
      </c>
      <c r="R474" s="131"/>
      <c r="S474" s="77"/>
      <c r="T474" s="77"/>
      <c r="U474" s="77"/>
      <c r="V474" s="77"/>
      <c r="W474" s="77"/>
      <c r="X474" s="68">
        <v>21</v>
      </c>
      <c r="Y474" s="68">
        <v>19</v>
      </c>
      <c r="Z474" s="68">
        <v>2</v>
      </c>
      <c r="AA474" s="68">
        <v>36</v>
      </c>
      <c r="AB474" s="68">
        <v>7</v>
      </c>
      <c r="AC474" s="68">
        <v>29</v>
      </c>
      <c r="AD474" s="68"/>
      <c r="AE474" s="68"/>
      <c r="AF474" s="68"/>
      <c r="AG474" s="85"/>
      <c r="AH474" s="300"/>
      <c r="AI474" s="300"/>
      <c r="AJ474" s="300"/>
    </row>
    <row r="475" spans="1:36" s="10" customFormat="1" ht="39.6" x14ac:dyDescent="0.25">
      <c r="A475" s="78">
        <v>10</v>
      </c>
      <c r="B475" s="71" t="s">
        <v>746</v>
      </c>
      <c r="C475" s="70">
        <v>82</v>
      </c>
      <c r="D475" s="70">
        <v>59</v>
      </c>
      <c r="E475" s="244">
        <v>25</v>
      </c>
      <c r="F475" s="59">
        <v>34</v>
      </c>
      <c r="G475" s="70"/>
      <c r="H475" s="70"/>
      <c r="I475" s="70">
        <v>34</v>
      </c>
      <c r="J475" s="77"/>
      <c r="K475" s="70"/>
      <c r="L475" s="110"/>
      <c r="M475" s="111">
        <v>2</v>
      </c>
      <c r="N475" s="111"/>
      <c r="O475" s="110"/>
      <c r="P475" s="111"/>
      <c r="Q475" s="133"/>
      <c r="R475" s="59"/>
      <c r="S475" s="59"/>
      <c r="T475" s="77"/>
      <c r="U475" s="77"/>
      <c r="V475" s="77"/>
      <c r="W475" s="77"/>
      <c r="X475" s="186">
        <v>18</v>
      </c>
      <c r="Y475" s="188">
        <v>16</v>
      </c>
      <c r="Z475" s="188">
        <v>2</v>
      </c>
      <c r="AA475" s="186"/>
      <c r="AB475" s="188"/>
      <c r="AC475" s="188"/>
      <c r="AD475" s="188"/>
      <c r="AE475" s="188"/>
      <c r="AF475" s="188"/>
      <c r="AG475" s="70" t="s">
        <v>68</v>
      </c>
      <c r="AH475" s="26"/>
      <c r="AI475" s="26"/>
    </row>
    <row r="476" spans="1:36" s="10" customFormat="1" ht="13.2" x14ac:dyDescent="0.25">
      <c r="A476" s="78">
        <v>11</v>
      </c>
      <c r="B476" s="71" t="s">
        <v>860</v>
      </c>
      <c r="C476" s="70">
        <v>9</v>
      </c>
      <c r="D476" s="70">
        <v>5</v>
      </c>
      <c r="E476" s="244">
        <v>3</v>
      </c>
      <c r="F476" s="59">
        <v>2</v>
      </c>
      <c r="G476" s="70"/>
      <c r="H476" s="70"/>
      <c r="I476" s="77">
        <v>2</v>
      </c>
      <c r="J476" s="77"/>
      <c r="K476" s="70"/>
      <c r="L476" s="72"/>
      <c r="M476" s="111"/>
      <c r="N476" s="111"/>
      <c r="O476" s="72"/>
      <c r="P476" s="111"/>
      <c r="Q476" s="133"/>
      <c r="R476" s="72"/>
      <c r="S476" s="60"/>
      <c r="T476" s="77"/>
      <c r="U476" s="77"/>
      <c r="V476" s="77"/>
      <c r="W476" s="77"/>
      <c r="X476" s="186"/>
      <c r="Y476" s="188"/>
      <c r="Z476" s="188"/>
      <c r="AA476" s="186"/>
      <c r="AB476" s="188"/>
      <c r="AC476" s="188"/>
      <c r="AD476" s="188"/>
      <c r="AE476" s="188"/>
      <c r="AF476" s="188"/>
      <c r="AG476" s="70"/>
      <c r="AH476" s="26"/>
      <c r="AI476" s="26"/>
    </row>
    <row r="477" spans="1:36" s="10" customFormat="1" ht="92.4" x14ac:dyDescent="0.25">
      <c r="A477" s="78">
        <v>12</v>
      </c>
      <c r="B477" s="71" t="s">
        <v>837</v>
      </c>
      <c r="C477" s="70">
        <v>20</v>
      </c>
      <c r="D477" s="70">
        <v>18</v>
      </c>
      <c r="E477" s="244">
        <v>4</v>
      </c>
      <c r="F477" s="59">
        <v>14</v>
      </c>
      <c r="G477" s="70"/>
      <c r="H477" s="70"/>
      <c r="I477" s="77">
        <v>2</v>
      </c>
      <c r="J477" s="77">
        <v>12</v>
      </c>
      <c r="K477" s="70"/>
      <c r="L477" s="72"/>
      <c r="M477" s="111"/>
      <c r="N477" s="111"/>
      <c r="O477" s="72"/>
      <c r="P477" s="111">
        <v>5</v>
      </c>
      <c r="Q477" s="133"/>
      <c r="R477" s="72"/>
      <c r="S477" s="133"/>
      <c r="T477" s="77"/>
      <c r="U477" s="77"/>
      <c r="V477" s="77"/>
      <c r="W477" s="77"/>
      <c r="X477" s="186">
        <v>1</v>
      </c>
      <c r="Y477" s="188">
        <v>1</v>
      </c>
      <c r="Z477" s="188"/>
      <c r="AA477" s="186">
        <v>5</v>
      </c>
      <c r="AB477" s="188"/>
      <c r="AC477" s="188">
        <v>5</v>
      </c>
      <c r="AD477" s="188"/>
      <c r="AE477" s="188"/>
      <c r="AF477" s="188"/>
      <c r="AG477" s="70" t="s">
        <v>865</v>
      </c>
      <c r="AH477" s="26"/>
      <c r="AI477" s="26"/>
    </row>
    <row r="478" spans="1:36" s="10" customFormat="1" ht="79.2" x14ac:dyDescent="0.25">
      <c r="A478" s="78">
        <v>13</v>
      </c>
      <c r="B478" s="71" t="s">
        <v>223</v>
      </c>
      <c r="C478" s="70">
        <v>158</v>
      </c>
      <c r="D478" s="70">
        <v>116</v>
      </c>
      <c r="E478" s="244">
        <v>16</v>
      </c>
      <c r="F478" s="59">
        <v>100</v>
      </c>
      <c r="G478" s="70"/>
      <c r="H478" s="70"/>
      <c r="I478" s="77">
        <v>6</v>
      </c>
      <c r="J478" s="77">
        <v>94</v>
      </c>
      <c r="K478" s="70"/>
      <c r="L478" s="110"/>
      <c r="M478" s="111"/>
      <c r="N478" s="111"/>
      <c r="O478" s="72"/>
      <c r="P478" s="111">
        <v>11</v>
      </c>
      <c r="Q478" s="133"/>
      <c r="R478" s="72"/>
      <c r="S478" s="133"/>
      <c r="T478" s="77"/>
      <c r="U478" s="77"/>
      <c r="V478" s="77"/>
      <c r="W478" s="77"/>
      <c r="X478" s="186">
        <v>1</v>
      </c>
      <c r="Y478" s="188">
        <v>1</v>
      </c>
      <c r="Z478" s="188"/>
      <c r="AA478" s="186">
        <v>14</v>
      </c>
      <c r="AB478" s="188">
        <v>3</v>
      </c>
      <c r="AC478" s="188">
        <v>11</v>
      </c>
      <c r="AD478" s="188"/>
      <c r="AE478" s="188"/>
      <c r="AF478" s="188"/>
      <c r="AG478" s="70" t="s">
        <v>866</v>
      </c>
      <c r="AH478" s="26"/>
      <c r="AI478" s="26"/>
    </row>
    <row r="479" spans="1:36" s="10" customFormat="1" ht="39.6" x14ac:dyDescent="0.25">
      <c r="A479" s="78">
        <v>14</v>
      </c>
      <c r="B479" s="71" t="s">
        <v>838</v>
      </c>
      <c r="C479" s="70">
        <v>18</v>
      </c>
      <c r="D479" s="70">
        <v>17</v>
      </c>
      <c r="E479" s="244">
        <v>3</v>
      </c>
      <c r="F479" s="59">
        <v>14</v>
      </c>
      <c r="G479" s="70"/>
      <c r="H479" s="70"/>
      <c r="I479" s="77"/>
      <c r="J479" s="77">
        <v>14</v>
      </c>
      <c r="K479" s="70"/>
      <c r="L479" s="110"/>
      <c r="M479" s="111"/>
      <c r="N479" s="111"/>
      <c r="O479" s="110"/>
      <c r="P479" s="111"/>
      <c r="Q479" s="133"/>
      <c r="R479" s="72"/>
      <c r="S479" s="133"/>
      <c r="T479" s="77"/>
      <c r="U479" s="77"/>
      <c r="V479" s="77"/>
      <c r="W479" s="77"/>
      <c r="X479" s="186"/>
      <c r="Y479" s="188"/>
      <c r="Z479" s="188"/>
      <c r="AA479" s="186">
        <v>1</v>
      </c>
      <c r="AB479" s="188">
        <v>1</v>
      </c>
      <c r="AC479" s="188"/>
      <c r="AD479" s="188"/>
      <c r="AE479" s="188"/>
      <c r="AF479" s="188"/>
      <c r="AG479" s="70" t="s">
        <v>867</v>
      </c>
      <c r="AH479" s="26"/>
      <c r="AI479" s="26"/>
    </row>
    <row r="480" spans="1:36" s="10" customFormat="1" ht="39.6" x14ac:dyDescent="0.25">
      <c r="A480" s="78">
        <v>15</v>
      </c>
      <c r="B480" s="71" t="s">
        <v>308</v>
      </c>
      <c r="C480" s="70">
        <v>35</v>
      </c>
      <c r="D480" s="70">
        <v>21</v>
      </c>
      <c r="E480" s="244">
        <v>5</v>
      </c>
      <c r="F480" s="59">
        <v>16</v>
      </c>
      <c r="G480" s="70"/>
      <c r="H480" s="70"/>
      <c r="I480" s="77">
        <v>2</v>
      </c>
      <c r="J480" s="77">
        <v>14</v>
      </c>
      <c r="K480" s="70"/>
      <c r="L480" s="144"/>
      <c r="M480" s="111"/>
      <c r="N480" s="111"/>
      <c r="O480" s="110"/>
      <c r="P480" s="111">
        <v>8</v>
      </c>
      <c r="Q480" s="133"/>
      <c r="R480" s="144"/>
      <c r="S480" s="133"/>
      <c r="T480" s="77"/>
      <c r="U480" s="77"/>
      <c r="V480" s="77"/>
      <c r="W480" s="77"/>
      <c r="X480" s="186"/>
      <c r="Y480" s="188"/>
      <c r="Z480" s="188"/>
      <c r="AA480" s="186">
        <v>8</v>
      </c>
      <c r="AB480" s="188"/>
      <c r="AC480" s="188">
        <v>8</v>
      </c>
      <c r="AD480" s="188"/>
      <c r="AE480" s="188"/>
      <c r="AF480" s="188"/>
      <c r="AG480" s="70" t="s">
        <v>313</v>
      </c>
      <c r="AH480" s="26"/>
      <c r="AI480" s="26"/>
    </row>
    <row r="481" spans="1:35" s="10" customFormat="1" ht="13.2" x14ac:dyDescent="0.25">
      <c r="A481" s="78">
        <v>16</v>
      </c>
      <c r="B481" s="71" t="s">
        <v>791</v>
      </c>
      <c r="C481" s="70">
        <v>1</v>
      </c>
      <c r="D481" s="70">
        <v>0</v>
      </c>
      <c r="E481" s="244">
        <v>0</v>
      </c>
      <c r="F481" s="59">
        <v>0</v>
      </c>
      <c r="G481" s="70"/>
      <c r="H481" s="70"/>
      <c r="I481" s="77"/>
      <c r="J481" s="77"/>
      <c r="K481" s="70"/>
      <c r="L481" s="70"/>
      <c r="M481" s="111"/>
      <c r="N481" s="111"/>
      <c r="O481" s="70"/>
      <c r="P481" s="111"/>
      <c r="Q481" s="133"/>
      <c r="R481" s="70"/>
      <c r="S481" s="133"/>
      <c r="T481" s="77"/>
      <c r="U481" s="77"/>
      <c r="V481" s="77"/>
      <c r="W481" s="77"/>
      <c r="X481" s="186"/>
      <c r="Y481" s="188"/>
      <c r="Z481" s="188"/>
      <c r="AA481" s="186">
        <v>0</v>
      </c>
      <c r="AB481" s="188"/>
      <c r="AC481" s="188"/>
      <c r="AD481" s="188"/>
      <c r="AE481" s="188"/>
      <c r="AF481" s="188"/>
      <c r="AG481" s="70"/>
      <c r="AH481" s="26"/>
      <c r="AI481" s="26"/>
    </row>
    <row r="482" spans="1:35" s="10" customFormat="1" ht="13.2" x14ac:dyDescent="0.25">
      <c r="A482" s="78">
        <v>17</v>
      </c>
      <c r="B482" s="71" t="s">
        <v>862</v>
      </c>
      <c r="C482" s="70">
        <v>0</v>
      </c>
      <c r="D482" s="70">
        <v>1</v>
      </c>
      <c r="E482" s="244">
        <v>0</v>
      </c>
      <c r="F482" s="59">
        <v>1</v>
      </c>
      <c r="G482" s="70"/>
      <c r="H482" s="70"/>
      <c r="I482" s="77">
        <v>1</v>
      </c>
      <c r="J482" s="77"/>
      <c r="K482" s="70"/>
      <c r="L482" s="144"/>
      <c r="M482" s="111"/>
      <c r="N482" s="111"/>
      <c r="O482" s="144"/>
      <c r="P482" s="111"/>
      <c r="Q482" s="133"/>
      <c r="R482" s="70"/>
      <c r="S482" s="133"/>
      <c r="T482" s="77"/>
      <c r="U482" s="77"/>
      <c r="V482" s="77"/>
      <c r="W482" s="77"/>
      <c r="X482" s="186"/>
      <c r="Y482" s="188"/>
      <c r="Z482" s="188"/>
      <c r="AA482" s="186">
        <v>0</v>
      </c>
      <c r="AB482" s="188"/>
      <c r="AC482" s="188"/>
      <c r="AD482" s="188"/>
      <c r="AE482" s="188"/>
      <c r="AF482" s="188"/>
      <c r="AG482" s="70"/>
      <c r="AH482" s="26"/>
      <c r="AI482" s="26"/>
    </row>
    <row r="483" spans="1:35" s="10" customFormat="1" ht="39.6" x14ac:dyDescent="0.25">
      <c r="A483" s="78">
        <v>18</v>
      </c>
      <c r="B483" s="71" t="s">
        <v>840</v>
      </c>
      <c r="C483" s="70">
        <v>3</v>
      </c>
      <c r="D483" s="70">
        <v>3</v>
      </c>
      <c r="E483" s="244">
        <v>1</v>
      </c>
      <c r="F483" s="59">
        <v>2</v>
      </c>
      <c r="G483" s="70"/>
      <c r="H483" s="70"/>
      <c r="I483" s="77"/>
      <c r="J483" s="77">
        <v>2</v>
      </c>
      <c r="K483" s="70"/>
      <c r="L483" s="70"/>
      <c r="M483" s="111"/>
      <c r="N483" s="111"/>
      <c r="O483" s="110"/>
      <c r="P483" s="111">
        <v>2</v>
      </c>
      <c r="Q483" s="133"/>
      <c r="R483" s="70"/>
      <c r="S483" s="133"/>
      <c r="T483" s="77"/>
      <c r="U483" s="77"/>
      <c r="V483" s="77"/>
      <c r="W483" s="77"/>
      <c r="X483" s="186"/>
      <c r="Y483" s="188"/>
      <c r="Z483" s="188"/>
      <c r="AA483" s="186">
        <v>3</v>
      </c>
      <c r="AB483" s="188">
        <v>1</v>
      </c>
      <c r="AC483" s="188">
        <v>2</v>
      </c>
      <c r="AD483" s="188"/>
      <c r="AE483" s="188"/>
      <c r="AF483" s="188"/>
      <c r="AG483" s="70" t="s">
        <v>868</v>
      </c>
      <c r="AH483" s="26"/>
      <c r="AI483" s="26"/>
    </row>
    <row r="484" spans="1:35" s="10" customFormat="1" ht="13.2" x14ac:dyDescent="0.25">
      <c r="A484" s="78">
        <v>19</v>
      </c>
      <c r="B484" s="71" t="s">
        <v>821</v>
      </c>
      <c r="C484" s="70">
        <v>2</v>
      </c>
      <c r="D484" s="70">
        <v>2</v>
      </c>
      <c r="E484" s="244">
        <v>0</v>
      </c>
      <c r="F484" s="59">
        <v>2</v>
      </c>
      <c r="G484" s="70"/>
      <c r="H484" s="70"/>
      <c r="I484" s="77"/>
      <c r="J484" s="77">
        <v>2</v>
      </c>
      <c r="K484" s="70"/>
      <c r="L484" s="70"/>
      <c r="M484" s="111"/>
      <c r="N484" s="111"/>
      <c r="O484" s="70"/>
      <c r="P484" s="111"/>
      <c r="Q484" s="133"/>
      <c r="R484" s="144"/>
      <c r="S484" s="133"/>
      <c r="T484" s="77"/>
      <c r="U484" s="77"/>
      <c r="V484" s="77"/>
      <c r="W484" s="77"/>
      <c r="X484" s="186"/>
      <c r="Y484" s="188"/>
      <c r="Z484" s="188"/>
      <c r="AA484" s="186"/>
      <c r="AB484" s="188"/>
      <c r="AC484" s="188"/>
      <c r="AD484" s="188"/>
      <c r="AE484" s="188"/>
      <c r="AF484" s="188"/>
      <c r="AG484" s="70"/>
      <c r="AH484" s="26"/>
      <c r="AI484" s="26"/>
    </row>
    <row r="485" spans="1:35" s="10" customFormat="1" ht="13.2" x14ac:dyDescent="0.25">
      <c r="A485" s="78">
        <v>20</v>
      </c>
      <c r="B485" s="71" t="s">
        <v>869</v>
      </c>
      <c r="C485" s="70">
        <v>1</v>
      </c>
      <c r="D485" s="70">
        <v>0</v>
      </c>
      <c r="E485" s="244">
        <v>0</v>
      </c>
      <c r="F485" s="59"/>
      <c r="G485" s="70"/>
      <c r="H485" s="70"/>
      <c r="I485" s="77"/>
      <c r="J485" s="77"/>
      <c r="K485" s="70"/>
      <c r="L485" s="70"/>
      <c r="M485" s="111"/>
      <c r="N485" s="111"/>
      <c r="O485" s="70"/>
      <c r="P485" s="111"/>
      <c r="Q485" s="133"/>
      <c r="R485" s="144"/>
      <c r="S485" s="133"/>
      <c r="T485" s="77"/>
      <c r="U485" s="77"/>
      <c r="V485" s="77"/>
      <c r="W485" s="77"/>
      <c r="X485" s="186"/>
      <c r="Y485" s="188"/>
      <c r="Z485" s="188"/>
      <c r="AA485" s="186"/>
      <c r="AB485" s="188"/>
      <c r="AC485" s="188"/>
      <c r="AD485" s="188"/>
      <c r="AE485" s="188"/>
      <c r="AF485" s="188"/>
      <c r="AG485" s="70"/>
      <c r="AH485" s="26"/>
      <c r="AI485" s="26"/>
    </row>
    <row r="486" spans="1:35" s="10" customFormat="1" ht="13.2" x14ac:dyDescent="0.25">
      <c r="A486" s="78">
        <v>21</v>
      </c>
      <c r="B486" s="71" t="s">
        <v>870</v>
      </c>
      <c r="C486" s="70">
        <v>4</v>
      </c>
      <c r="D486" s="70">
        <v>0</v>
      </c>
      <c r="E486" s="244">
        <v>0</v>
      </c>
      <c r="F486" s="59"/>
      <c r="G486" s="70"/>
      <c r="H486" s="70"/>
      <c r="I486" s="77"/>
      <c r="J486" s="77"/>
      <c r="K486" s="70"/>
      <c r="L486" s="70"/>
      <c r="M486" s="111"/>
      <c r="N486" s="111"/>
      <c r="O486" s="70"/>
      <c r="P486" s="111"/>
      <c r="Q486" s="133"/>
      <c r="R486" s="144"/>
      <c r="S486" s="133"/>
      <c r="T486" s="77"/>
      <c r="U486" s="77"/>
      <c r="V486" s="77"/>
      <c r="W486" s="77"/>
      <c r="X486" s="186"/>
      <c r="Y486" s="188"/>
      <c r="Z486" s="188"/>
      <c r="AA486" s="186"/>
      <c r="AB486" s="188"/>
      <c r="AC486" s="188"/>
      <c r="AD486" s="188"/>
      <c r="AE486" s="188"/>
      <c r="AF486" s="188"/>
      <c r="AG486" s="70"/>
      <c r="AH486" s="26"/>
      <c r="AI486" s="26"/>
    </row>
    <row r="487" spans="1:35" s="10" customFormat="1" ht="13.2" x14ac:dyDescent="0.25">
      <c r="A487" s="78">
        <v>22</v>
      </c>
      <c r="B487" s="71" t="s">
        <v>739</v>
      </c>
      <c r="C487" s="70">
        <v>11</v>
      </c>
      <c r="D487" s="70">
        <v>0</v>
      </c>
      <c r="E487" s="244">
        <v>0</v>
      </c>
      <c r="F487" s="59">
        <v>0</v>
      </c>
      <c r="G487" s="70"/>
      <c r="H487" s="70"/>
      <c r="I487" s="77"/>
      <c r="J487" s="77"/>
      <c r="K487" s="70"/>
      <c r="L487" s="70"/>
      <c r="M487" s="111"/>
      <c r="N487" s="111"/>
      <c r="O487" s="144"/>
      <c r="P487" s="111"/>
      <c r="Q487" s="133"/>
      <c r="R487" s="70"/>
      <c r="S487" s="133"/>
      <c r="T487" s="77"/>
      <c r="U487" s="77"/>
      <c r="V487" s="77"/>
      <c r="W487" s="77"/>
      <c r="X487" s="186"/>
      <c r="Y487" s="188"/>
      <c r="Z487" s="188"/>
      <c r="AA487" s="186"/>
      <c r="AB487" s="188"/>
      <c r="AC487" s="188"/>
      <c r="AD487" s="188"/>
      <c r="AE487" s="188"/>
      <c r="AF487" s="188"/>
      <c r="AG487" s="70"/>
      <c r="AH487" s="26"/>
      <c r="AI487" s="26"/>
    </row>
    <row r="488" spans="1:35" s="10" customFormat="1" ht="13.2" x14ac:dyDescent="0.25">
      <c r="A488" s="78">
        <v>23</v>
      </c>
      <c r="B488" s="71" t="s">
        <v>796</v>
      </c>
      <c r="C488" s="70">
        <v>10</v>
      </c>
      <c r="D488" s="70">
        <v>6</v>
      </c>
      <c r="E488" s="244">
        <v>1</v>
      </c>
      <c r="F488" s="59">
        <v>5</v>
      </c>
      <c r="G488" s="70"/>
      <c r="H488" s="70"/>
      <c r="I488" s="77">
        <v>1</v>
      </c>
      <c r="J488" s="77">
        <v>4</v>
      </c>
      <c r="K488" s="70"/>
      <c r="L488" s="70"/>
      <c r="M488" s="111"/>
      <c r="N488" s="111"/>
      <c r="O488" s="144"/>
      <c r="P488" s="111"/>
      <c r="Q488" s="133"/>
      <c r="R488" s="70"/>
      <c r="S488" s="133"/>
      <c r="T488" s="77"/>
      <c r="U488" s="77"/>
      <c r="V488" s="77"/>
      <c r="W488" s="77"/>
      <c r="X488" s="186"/>
      <c r="Y488" s="188"/>
      <c r="Z488" s="188"/>
      <c r="AA488" s="186"/>
      <c r="AB488" s="188"/>
      <c r="AC488" s="188"/>
      <c r="AD488" s="188"/>
      <c r="AE488" s="188"/>
      <c r="AF488" s="188"/>
      <c r="AG488" s="70"/>
      <c r="AH488" s="26"/>
      <c r="AI488" s="26"/>
    </row>
    <row r="489" spans="1:35" s="10" customFormat="1" ht="39.6" x14ac:dyDescent="0.25">
      <c r="A489" s="78">
        <v>24</v>
      </c>
      <c r="B489" s="71" t="s">
        <v>841</v>
      </c>
      <c r="C489" s="70">
        <v>15</v>
      </c>
      <c r="D489" s="70">
        <v>5</v>
      </c>
      <c r="E489" s="244">
        <v>1</v>
      </c>
      <c r="F489" s="59">
        <v>4</v>
      </c>
      <c r="G489" s="70"/>
      <c r="H489" s="70"/>
      <c r="I489" s="77">
        <v>4</v>
      </c>
      <c r="J489" s="77"/>
      <c r="K489" s="70"/>
      <c r="L489" s="144"/>
      <c r="M489" s="111"/>
      <c r="N489" s="111"/>
      <c r="O489" s="144"/>
      <c r="P489" s="111"/>
      <c r="Q489" s="133"/>
      <c r="R489" s="70"/>
      <c r="S489" s="133"/>
      <c r="T489" s="77"/>
      <c r="U489" s="77"/>
      <c r="V489" s="77"/>
      <c r="W489" s="77"/>
      <c r="X489" s="186">
        <v>1</v>
      </c>
      <c r="Y489" s="188">
        <v>1</v>
      </c>
      <c r="Z489" s="188"/>
      <c r="AA489" s="186"/>
      <c r="AB489" s="188"/>
      <c r="AC489" s="188"/>
      <c r="AD489" s="188"/>
      <c r="AE489" s="188"/>
      <c r="AF489" s="188"/>
      <c r="AG489" s="70" t="s">
        <v>197</v>
      </c>
      <c r="AH489" s="26"/>
      <c r="AI489" s="26"/>
    </row>
    <row r="490" spans="1:35" s="10" customFormat="1" ht="13.2" x14ac:dyDescent="0.25">
      <c r="A490" s="78">
        <v>25</v>
      </c>
      <c r="B490" s="71" t="s">
        <v>43</v>
      </c>
      <c r="C490" s="70">
        <v>2</v>
      </c>
      <c r="D490" s="70">
        <v>2</v>
      </c>
      <c r="E490" s="244">
        <v>0</v>
      </c>
      <c r="F490" s="59">
        <v>2</v>
      </c>
      <c r="G490" s="70"/>
      <c r="H490" s="70"/>
      <c r="I490" s="77"/>
      <c r="J490" s="77">
        <v>2</v>
      </c>
      <c r="K490" s="70"/>
      <c r="L490" s="144"/>
      <c r="M490" s="111"/>
      <c r="N490" s="111"/>
      <c r="O490" s="144"/>
      <c r="P490" s="111"/>
      <c r="Q490" s="133"/>
      <c r="R490" s="70"/>
      <c r="S490" s="133"/>
      <c r="T490" s="77"/>
      <c r="U490" s="77"/>
      <c r="V490" s="77"/>
      <c r="W490" s="77"/>
      <c r="X490" s="186"/>
      <c r="Y490" s="188"/>
      <c r="Z490" s="188"/>
      <c r="AA490" s="186"/>
      <c r="AB490" s="188"/>
      <c r="AC490" s="188"/>
      <c r="AD490" s="188"/>
      <c r="AE490" s="188"/>
      <c r="AF490" s="188"/>
      <c r="AG490" s="70"/>
      <c r="AH490" s="26"/>
      <c r="AI490" s="26"/>
    </row>
    <row r="491" spans="1:35" s="10" customFormat="1" ht="13.2" x14ac:dyDescent="0.25">
      <c r="A491" s="78">
        <v>26</v>
      </c>
      <c r="B491" s="71" t="s">
        <v>810</v>
      </c>
      <c r="C491" s="70">
        <v>2</v>
      </c>
      <c r="D491" s="70">
        <v>0</v>
      </c>
      <c r="E491" s="244">
        <v>0</v>
      </c>
      <c r="F491" s="59">
        <v>0</v>
      </c>
      <c r="G491" s="70"/>
      <c r="H491" s="70"/>
      <c r="I491" s="77"/>
      <c r="J491" s="77"/>
      <c r="K491" s="70"/>
      <c r="L491" s="70"/>
      <c r="M491" s="111"/>
      <c r="N491" s="111"/>
      <c r="O491" s="70"/>
      <c r="P491" s="111"/>
      <c r="Q491" s="133"/>
      <c r="R491" s="144"/>
      <c r="S491" s="133"/>
      <c r="T491" s="77"/>
      <c r="U491" s="77"/>
      <c r="V491" s="77"/>
      <c r="W491" s="77"/>
      <c r="X491" s="186"/>
      <c r="Y491" s="188"/>
      <c r="Z491" s="188"/>
      <c r="AA491" s="186"/>
      <c r="AB491" s="188"/>
      <c r="AC491" s="188"/>
      <c r="AD491" s="188"/>
      <c r="AE491" s="188"/>
      <c r="AF491" s="188"/>
      <c r="AG491" s="70"/>
      <c r="AH491" s="26"/>
      <c r="AI491" s="26"/>
    </row>
    <row r="492" spans="1:35" s="10" customFormat="1" ht="39.6" x14ac:dyDescent="0.25">
      <c r="A492" s="78">
        <v>27</v>
      </c>
      <c r="B492" s="71" t="s">
        <v>844</v>
      </c>
      <c r="C492" s="70">
        <v>24</v>
      </c>
      <c r="D492" s="70">
        <v>18</v>
      </c>
      <c r="E492" s="244">
        <v>3</v>
      </c>
      <c r="F492" s="59">
        <v>15</v>
      </c>
      <c r="G492" s="70"/>
      <c r="H492" s="70"/>
      <c r="I492" s="77">
        <v>8</v>
      </c>
      <c r="J492" s="77">
        <v>7</v>
      </c>
      <c r="K492" s="70"/>
      <c r="L492" s="70"/>
      <c r="M492" s="111"/>
      <c r="N492" s="111"/>
      <c r="O492" s="144"/>
      <c r="P492" s="111">
        <v>3</v>
      </c>
      <c r="Q492" s="133"/>
      <c r="R492" s="144"/>
      <c r="S492" s="133"/>
      <c r="T492" s="77"/>
      <c r="U492" s="77"/>
      <c r="V492" s="77"/>
      <c r="W492" s="77"/>
      <c r="X492" s="186"/>
      <c r="Y492" s="188"/>
      <c r="Z492" s="188"/>
      <c r="AA492" s="186">
        <v>5</v>
      </c>
      <c r="AB492" s="188">
        <v>2</v>
      </c>
      <c r="AC492" s="188">
        <v>3</v>
      </c>
      <c r="AD492" s="188"/>
      <c r="AE492" s="188"/>
      <c r="AF492" s="188"/>
      <c r="AG492" s="70" t="s">
        <v>857</v>
      </c>
      <c r="AH492" s="26"/>
      <c r="AI492" s="26"/>
    </row>
    <row r="493" spans="1:35" s="10" customFormat="1" ht="13.2" x14ac:dyDescent="0.25">
      <c r="A493" s="78">
        <v>28</v>
      </c>
      <c r="B493" s="71" t="s">
        <v>751</v>
      </c>
      <c r="C493" s="70">
        <v>1</v>
      </c>
      <c r="D493" s="70">
        <v>0</v>
      </c>
      <c r="E493" s="244">
        <v>0</v>
      </c>
      <c r="F493" s="59">
        <v>0</v>
      </c>
      <c r="G493" s="70"/>
      <c r="H493" s="70"/>
      <c r="I493" s="77"/>
      <c r="J493" s="77"/>
      <c r="K493" s="70"/>
      <c r="L493" s="70"/>
      <c r="M493" s="111"/>
      <c r="N493" s="111"/>
      <c r="O493" s="144"/>
      <c r="P493" s="111"/>
      <c r="Q493" s="133"/>
      <c r="R493" s="144"/>
      <c r="S493" s="133"/>
      <c r="T493" s="77"/>
      <c r="U493" s="77"/>
      <c r="V493" s="77"/>
      <c r="W493" s="77"/>
      <c r="X493" s="186"/>
      <c r="Y493" s="188"/>
      <c r="Z493" s="188"/>
      <c r="AA493" s="186"/>
      <c r="AB493" s="188"/>
      <c r="AC493" s="188"/>
      <c r="AD493" s="188"/>
      <c r="AE493" s="188"/>
      <c r="AF493" s="188"/>
      <c r="AG493" s="70"/>
      <c r="AH493" s="26"/>
      <c r="AI493" s="26"/>
    </row>
    <row r="494" spans="1:35" s="226" customFormat="1" ht="13.2" x14ac:dyDescent="0.25">
      <c r="A494" s="78">
        <v>29</v>
      </c>
      <c r="B494" s="246" t="s">
        <v>871</v>
      </c>
      <c r="C494" s="245">
        <v>0</v>
      </c>
      <c r="D494" s="70">
        <v>1</v>
      </c>
      <c r="E494" s="244">
        <v>0</v>
      </c>
      <c r="F494" s="59">
        <v>1</v>
      </c>
      <c r="G494" s="70"/>
      <c r="H494" s="70"/>
      <c r="I494" s="77"/>
      <c r="J494" s="77"/>
      <c r="K494" s="70">
        <v>1</v>
      </c>
      <c r="L494" s="70"/>
      <c r="M494" s="111"/>
      <c r="N494" s="111"/>
      <c r="O494" s="70"/>
      <c r="P494" s="111"/>
      <c r="Q494" s="133"/>
      <c r="R494" s="70"/>
      <c r="S494" s="133"/>
      <c r="T494" s="77"/>
      <c r="U494" s="77"/>
      <c r="V494" s="77"/>
      <c r="W494" s="77"/>
      <c r="X494" s="186"/>
      <c r="Y494" s="188"/>
      <c r="Z494" s="188"/>
      <c r="AA494" s="186"/>
      <c r="AB494" s="188"/>
      <c r="AC494" s="188"/>
      <c r="AD494" s="188"/>
      <c r="AE494" s="188"/>
      <c r="AF494" s="188"/>
      <c r="AG494" s="70"/>
    </row>
    <row r="495" spans="1:35" s="315" customFormat="1" ht="26.4" x14ac:dyDescent="0.25">
      <c r="A495" s="296">
        <v>15</v>
      </c>
      <c r="B495" s="319" t="s">
        <v>876</v>
      </c>
      <c r="C495" s="320"/>
      <c r="D495" s="155"/>
      <c r="E495" s="321"/>
      <c r="F495" s="176"/>
      <c r="G495" s="155"/>
      <c r="H495" s="155"/>
      <c r="I495" s="296"/>
      <c r="J495" s="296"/>
      <c r="K495" s="155"/>
      <c r="L495" s="155"/>
      <c r="M495" s="177"/>
      <c r="N495" s="177"/>
      <c r="O495" s="155"/>
      <c r="P495" s="177"/>
      <c r="Q495" s="178"/>
      <c r="R495" s="155"/>
      <c r="S495" s="178"/>
      <c r="T495" s="296"/>
      <c r="U495" s="296"/>
      <c r="V495" s="296"/>
      <c r="W495" s="296"/>
      <c r="X495" s="207"/>
      <c r="Y495" s="211"/>
      <c r="Z495" s="211"/>
      <c r="AA495" s="207"/>
      <c r="AB495" s="211"/>
      <c r="AC495" s="211"/>
      <c r="AD495" s="211"/>
      <c r="AE495" s="211"/>
      <c r="AF495" s="211"/>
      <c r="AG495" s="155"/>
    </row>
    <row r="496" spans="1:35" s="21" customFormat="1" ht="13.2" x14ac:dyDescent="0.25">
      <c r="A496" s="8"/>
      <c r="B496" s="105" t="s">
        <v>707</v>
      </c>
      <c r="C496" s="8">
        <v>250</v>
      </c>
      <c r="D496" s="58">
        <v>208</v>
      </c>
      <c r="E496" s="58">
        <v>55</v>
      </c>
      <c r="F496" s="58">
        <f>G496+H496+I496+J496+K496</f>
        <v>153</v>
      </c>
      <c r="G496" s="58">
        <v>0</v>
      </c>
      <c r="H496" s="58">
        <v>0</v>
      </c>
      <c r="I496" s="58">
        <v>92</v>
      </c>
      <c r="J496" s="58">
        <v>61</v>
      </c>
      <c r="K496" s="58">
        <v>0</v>
      </c>
      <c r="L496" s="249"/>
      <c r="M496" s="250"/>
      <c r="N496" s="250"/>
      <c r="O496" s="249"/>
      <c r="P496" s="250"/>
      <c r="Q496" s="251"/>
      <c r="R496" s="250"/>
      <c r="S496" s="250"/>
      <c r="T496" s="251"/>
      <c r="U496" s="251"/>
      <c r="V496" s="251"/>
      <c r="W496" s="251"/>
      <c r="X496" s="252">
        <f>SUM(X497:X515)</f>
        <v>11</v>
      </c>
      <c r="Y496" s="252">
        <f>SUM(Y497:Y515)</f>
        <v>11</v>
      </c>
      <c r="Z496" s="252">
        <f>SUM(Z497:Z515)</f>
        <v>0</v>
      </c>
      <c r="AA496" s="252">
        <f>SUM(AA497:AA515)</f>
        <v>2</v>
      </c>
      <c r="AB496" s="252">
        <f t="shared" ref="AB496:AF496" si="153">SUM(AB497:AB515)</f>
        <v>0</v>
      </c>
      <c r="AC496" s="252">
        <f t="shared" si="153"/>
        <v>2</v>
      </c>
      <c r="AD496" s="252">
        <f t="shared" si="153"/>
        <v>0</v>
      </c>
      <c r="AE496" s="252">
        <f t="shared" si="153"/>
        <v>0</v>
      </c>
      <c r="AF496" s="252">
        <f t="shared" si="153"/>
        <v>0</v>
      </c>
      <c r="AG496" s="253"/>
    </row>
    <row r="497" spans="1:33" s="260" customFormat="1" ht="13.2" x14ac:dyDescent="0.25">
      <c r="A497" s="6">
        <v>1</v>
      </c>
      <c r="B497" s="61" t="s">
        <v>746</v>
      </c>
      <c r="C497" s="6">
        <v>56</v>
      </c>
      <c r="D497" s="7">
        <v>46</v>
      </c>
      <c r="E497" s="7">
        <v>25</v>
      </c>
      <c r="F497" s="7">
        <f>G497+H497+I497+J497+K497</f>
        <v>21</v>
      </c>
      <c r="G497" s="7">
        <v>0</v>
      </c>
      <c r="H497" s="7">
        <v>0</v>
      </c>
      <c r="I497" s="7">
        <v>21</v>
      </c>
      <c r="J497" s="7"/>
      <c r="K497" s="7"/>
      <c r="L497" s="254"/>
      <c r="M497" s="255"/>
      <c r="N497" s="255"/>
      <c r="O497" s="254">
        <v>1</v>
      </c>
      <c r="P497" s="255">
        <f>O497*F497</f>
        <v>21</v>
      </c>
      <c r="Q497" s="256">
        <f>P497-I497</f>
        <v>0</v>
      </c>
      <c r="R497" s="254"/>
      <c r="S497" s="255"/>
      <c r="T497" s="256"/>
      <c r="U497" s="256"/>
      <c r="V497" s="256"/>
      <c r="W497" s="256"/>
      <c r="X497" s="257">
        <f>Y497+Z497</f>
        <v>7</v>
      </c>
      <c r="Y497" s="257">
        <v>7</v>
      </c>
      <c r="Z497" s="257"/>
      <c r="AA497" s="257"/>
      <c r="AB497" s="257"/>
      <c r="AC497" s="257"/>
      <c r="AD497" s="258"/>
      <c r="AE497" s="258"/>
      <c r="AF497" s="258"/>
      <c r="AG497" s="259"/>
    </row>
    <row r="498" spans="1:33" s="260" customFormat="1" ht="13.2" x14ac:dyDescent="0.25">
      <c r="A498" s="6">
        <v>2</v>
      </c>
      <c r="B498" s="61" t="s">
        <v>752</v>
      </c>
      <c r="C498" s="6">
        <v>2</v>
      </c>
      <c r="D498" s="7">
        <v>2</v>
      </c>
      <c r="E498" s="7">
        <v>1</v>
      </c>
      <c r="F498" s="7">
        <f t="shared" ref="F498:F515" si="154">G498+H498+I498+J498+K498</f>
        <v>1</v>
      </c>
      <c r="G498" s="7">
        <v>0</v>
      </c>
      <c r="H498" s="7">
        <v>0</v>
      </c>
      <c r="I498" s="7">
        <v>1</v>
      </c>
      <c r="J498" s="7"/>
      <c r="K498" s="7"/>
      <c r="L498" s="254"/>
      <c r="M498" s="255"/>
      <c r="N498" s="255"/>
      <c r="O498" s="254">
        <v>1</v>
      </c>
      <c r="P498" s="255">
        <f>O498*F498</f>
        <v>1</v>
      </c>
      <c r="Q498" s="256"/>
      <c r="R498" s="254"/>
      <c r="S498" s="255"/>
      <c r="T498" s="256"/>
      <c r="U498" s="256"/>
      <c r="V498" s="256"/>
      <c r="W498" s="256"/>
      <c r="X498" s="257">
        <f>Y498+Z498</f>
        <v>1</v>
      </c>
      <c r="Y498" s="257">
        <v>1</v>
      </c>
      <c r="Z498" s="257"/>
      <c r="AA498" s="257"/>
      <c r="AB498" s="257"/>
      <c r="AC498" s="257"/>
      <c r="AD498" s="258"/>
      <c r="AE498" s="258"/>
      <c r="AF498" s="258"/>
      <c r="AG498" s="259"/>
    </row>
    <row r="499" spans="1:33" s="260" customFormat="1" ht="13.2" x14ac:dyDescent="0.25">
      <c r="A499" s="6">
        <v>3</v>
      </c>
      <c r="B499" s="61" t="s">
        <v>140</v>
      </c>
      <c r="C499" s="6">
        <v>15</v>
      </c>
      <c r="D499" s="7">
        <v>13</v>
      </c>
      <c r="E499" s="7">
        <v>3</v>
      </c>
      <c r="F499" s="7">
        <f t="shared" si="154"/>
        <v>10</v>
      </c>
      <c r="G499" s="7">
        <v>0</v>
      </c>
      <c r="H499" s="7">
        <v>0</v>
      </c>
      <c r="I499" s="7">
        <v>2</v>
      </c>
      <c r="J499" s="7">
        <v>8</v>
      </c>
      <c r="K499" s="7"/>
      <c r="L499" s="254"/>
      <c r="M499" s="255"/>
      <c r="N499" s="255"/>
      <c r="O499" s="254">
        <v>0.2</v>
      </c>
      <c r="P499" s="255">
        <f>O499*F499</f>
        <v>2</v>
      </c>
      <c r="Q499" s="256">
        <f>P499-I499</f>
        <v>0</v>
      </c>
      <c r="R499" s="254">
        <v>0.8</v>
      </c>
      <c r="S499" s="255">
        <f>R499*F499</f>
        <v>8</v>
      </c>
      <c r="T499" s="256">
        <f>S499-J499</f>
        <v>0</v>
      </c>
      <c r="U499" s="256"/>
      <c r="V499" s="256"/>
      <c r="W499" s="256"/>
      <c r="X499" s="257"/>
      <c r="Y499" s="257"/>
      <c r="Z499" s="257"/>
      <c r="AA499" s="257"/>
      <c r="AB499" s="257"/>
      <c r="AC499" s="257"/>
      <c r="AD499" s="258"/>
      <c r="AE499" s="258"/>
      <c r="AF499" s="258"/>
      <c r="AG499" s="259"/>
    </row>
    <row r="500" spans="1:33" s="9" customFormat="1" ht="13.2" x14ac:dyDescent="0.25">
      <c r="A500" s="6">
        <v>4</v>
      </c>
      <c r="B500" s="71" t="s">
        <v>151</v>
      </c>
      <c r="C500" s="6">
        <v>107</v>
      </c>
      <c r="D500" s="7">
        <v>96</v>
      </c>
      <c r="E500" s="59">
        <v>14</v>
      </c>
      <c r="F500" s="7">
        <f t="shared" si="154"/>
        <v>82</v>
      </c>
      <c r="G500" s="7">
        <v>0</v>
      </c>
      <c r="H500" s="7">
        <v>0</v>
      </c>
      <c r="I500" s="59">
        <v>49</v>
      </c>
      <c r="J500" s="59">
        <v>33</v>
      </c>
      <c r="K500" s="59"/>
      <c r="L500" s="254"/>
      <c r="M500" s="255"/>
      <c r="N500" s="255"/>
      <c r="O500" s="254">
        <v>0.62</v>
      </c>
      <c r="P500" s="255">
        <v>51</v>
      </c>
      <c r="Q500" s="256">
        <f>P500-I500</f>
        <v>2</v>
      </c>
      <c r="R500" s="254">
        <v>0.38</v>
      </c>
      <c r="S500" s="255">
        <v>33</v>
      </c>
      <c r="T500" s="256">
        <f>S500-J500</f>
        <v>0</v>
      </c>
      <c r="U500" s="261"/>
      <c r="V500" s="261"/>
      <c r="W500" s="261"/>
      <c r="X500" s="262">
        <f>Y500+Z500</f>
        <v>1</v>
      </c>
      <c r="Y500" s="262">
        <v>1</v>
      </c>
      <c r="Z500" s="262"/>
      <c r="AA500" s="262">
        <f>AB500+AC500</f>
        <v>1</v>
      </c>
      <c r="AB500" s="262"/>
      <c r="AC500" s="262">
        <v>1</v>
      </c>
      <c r="AD500" s="263"/>
      <c r="AE500" s="263"/>
      <c r="AF500" s="263"/>
      <c r="AG500" s="264"/>
    </row>
    <row r="501" spans="1:33" s="9" customFormat="1" ht="13.2" x14ac:dyDescent="0.25">
      <c r="A501" s="6">
        <v>5</v>
      </c>
      <c r="B501" s="71" t="s">
        <v>790</v>
      </c>
      <c r="C501" s="6">
        <v>14</v>
      </c>
      <c r="D501" s="7">
        <v>14</v>
      </c>
      <c r="E501" s="59">
        <v>1</v>
      </c>
      <c r="F501" s="7">
        <f t="shared" si="154"/>
        <v>13</v>
      </c>
      <c r="G501" s="7">
        <v>0</v>
      </c>
      <c r="H501" s="7">
        <v>0</v>
      </c>
      <c r="I501" s="59">
        <v>3</v>
      </c>
      <c r="J501" s="59">
        <v>10</v>
      </c>
      <c r="K501" s="59"/>
      <c r="L501" s="254"/>
      <c r="M501" s="255"/>
      <c r="N501" s="255"/>
      <c r="O501" s="254">
        <v>0.3</v>
      </c>
      <c r="P501" s="255">
        <v>4</v>
      </c>
      <c r="Q501" s="256">
        <f>P501-I501</f>
        <v>1</v>
      </c>
      <c r="R501" s="254">
        <v>0.7</v>
      </c>
      <c r="S501" s="255">
        <v>9</v>
      </c>
      <c r="T501" s="256">
        <f>S501-J501</f>
        <v>-1</v>
      </c>
      <c r="U501" s="261"/>
      <c r="V501" s="261"/>
      <c r="W501" s="261"/>
      <c r="X501" s="262"/>
      <c r="Y501" s="262"/>
      <c r="Z501" s="262"/>
      <c r="AA501" s="262">
        <f>AB501+AC501</f>
        <v>1</v>
      </c>
      <c r="AB501" s="262"/>
      <c r="AC501" s="262">
        <v>1</v>
      </c>
      <c r="AD501" s="263"/>
      <c r="AE501" s="263"/>
      <c r="AF501" s="263"/>
      <c r="AG501" s="264"/>
    </row>
    <row r="502" spans="1:33" s="9" customFormat="1" ht="13.2" x14ac:dyDescent="0.25">
      <c r="A502" s="6">
        <v>6</v>
      </c>
      <c r="B502" s="71" t="s">
        <v>737</v>
      </c>
      <c r="C502" s="6">
        <v>16</v>
      </c>
      <c r="D502" s="7">
        <v>12</v>
      </c>
      <c r="E502" s="59">
        <v>2</v>
      </c>
      <c r="F502" s="7">
        <f t="shared" si="154"/>
        <v>10</v>
      </c>
      <c r="G502" s="7">
        <v>0</v>
      </c>
      <c r="H502" s="7">
        <v>0</v>
      </c>
      <c r="I502" s="59">
        <v>3</v>
      </c>
      <c r="J502" s="59">
        <v>7</v>
      </c>
      <c r="K502" s="59"/>
      <c r="L502" s="254"/>
      <c r="M502" s="255"/>
      <c r="N502" s="255"/>
      <c r="O502" s="254">
        <v>0.3</v>
      </c>
      <c r="P502" s="255">
        <f>O502*F502</f>
        <v>3</v>
      </c>
      <c r="Q502" s="256">
        <f>P502-I502</f>
        <v>0</v>
      </c>
      <c r="R502" s="254">
        <v>0.7</v>
      </c>
      <c r="S502" s="255">
        <f>R502*F502</f>
        <v>7</v>
      </c>
      <c r="T502" s="256">
        <f>S502-J502</f>
        <v>0</v>
      </c>
      <c r="U502" s="261"/>
      <c r="V502" s="261"/>
      <c r="W502" s="261"/>
      <c r="X502" s="262"/>
      <c r="Y502" s="262"/>
      <c r="Z502" s="262"/>
      <c r="AA502" s="262"/>
      <c r="AB502" s="262"/>
      <c r="AC502" s="262"/>
      <c r="AD502" s="263"/>
      <c r="AE502" s="263"/>
      <c r="AF502" s="263"/>
      <c r="AG502" s="264"/>
    </row>
    <row r="503" spans="1:33" s="9" customFormat="1" ht="13.2" x14ac:dyDescent="0.25">
      <c r="A503" s="6">
        <v>7</v>
      </c>
      <c r="B503" s="71" t="s">
        <v>754</v>
      </c>
      <c r="C503" s="6">
        <v>1</v>
      </c>
      <c r="D503" s="7">
        <v>0</v>
      </c>
      <c r="E503" s="59"/>
      <c r="F503" s="7">
        <f t="shared" si="154"/>
        <v>0</v>
      </c>
      <c r="G503" s="7">
        <v>0</v>
      </c>
      <c r="H503" s="7">
        <v>0</v>
      </c>
      <c r="I503" s="59"/>
      <c r="J503" s="59"/>
      <c r="K503" s="59"/>
      <c r="L503" s="254"/>
      <c r="M503" s="255"/>
      <c r="N503" s="255"/>
      <c r="O503" s="254"/>
      <c r="P503" s="255"/>
      <c r="Q503" s="256"/>
      <c r="R503" s="254"/>
      <c r="S503" s="255"/>
      <c r="T503" s="256"/>
      <c r="U503" s="261"/>
      <c r="V503" s="261"/>
      <c r="W503" s="261"/>
      <c r="X503" s="262"/>
      <c r="Y503" s="262"/>
      <c r="Z503" s="262"/>
      <c r="AA503" s="262"/>
      <c r="AB503" s="262"/>
      <c r="AC503" s="262"/>
      <c r="AD503" s="263"/>
      <c r="AE503" s="263"/>
      <c r="AF503" s="263"/>
      <c r="AG503" s="264"/>
    </row>
    <row r="504" spans="1:33" s="9" customFormat="1" ht="13.2" x14ac:dyDescent="0.25">
      <c r="A504" s="6">
        <v>8</v>
      </c>
      <c r="B504" s="71" t="s">
        <v>727</v>
      </c>
      <c r="C504" s="6">
        <v>4</v>
      </c>
      <c r="D504" s="7">
        <v>4</v>
      </c>
      <c r="E504" s="59">
        <v>4</v>
      </c>
      <c r="F504" s="7">
        <f t="shared" si="154"/>
        <v>0</v>
      </c>
      <c r="G504" s="7">
        <v>0</v>
      </c>
      <c r="H504" s="7">
        <v>0</v>
      </c>
      <c r="I504" s="59">
        <v>0</v>
      </c>
      <c r="J504" s="59">
        <v>0</v>
      </c>
      <c r="K504" s="59"/>
      <c r="L504" s="254"/>
      <c r="M504" s="255"/>
      <c r="N504" s="255"/>
      <c r="O504" s="254"/>
      <c r="P504" s="255"/>
      <c r="Q504" s="256"/>
      <c r="R504" s="254"/>
      <c r="S504" s="255"/>
      <c r="T504" s="256"/>
      <c r="U504" s="261"/>
      <c r="V504" s="261"/>
      <c r="W504" s="261"/>
      <c r="X504" s="262">
        <f>Y504+Z504</f>
        <v>1</v>
      </c>
      <c r="Y504" s="262">
        <v>1</v>
      </c>
      <c r="Z504" s="262"/>
      <c r="AA504" s="262"/>
      <c r="AB504" s="262"/>
      <c r="AC504" s="262"/>
      <c r="AD504" s="263"/>
      <c r="AE504" s="263"/>
      <c r="AF504" s="263"/>
      <c r="AG504" s="264"/>
    </row>
    <row r="505" spans="1:33" s="9" customFormat="1" ht="13.2" x14ac:dyDescent="0.25">
      <c r="A505" s="6">
        <v>9</v>
      </c>
      <c r="B505" s="71" t="s">
        <v>802</v>
      </c>
      <c r="C505" s="6">
        <v>4</v>
      </c>
      <c r="D505" s="7">
        <v>4</v>
      </c>
      <c r="E505" s="59">
        <v>1</v>
      </c>
      <c r="F505" s="7">
        <f t="shared" si="154"/>
        <v>3</v>
      </c>
      <c r="G505" s="7">
        <v>0</v>
      </c>
      <c r="H505" s="7">
        <v>0</v>
      </c>
      <c r="I505" s="59">
        <v>1</v>
      </c>
      <c r="J505" s="59">
        <v>2</v>
      </c>
      <c r="K505" s="59"/>
      <c r="L505" s="254"/>
      <c r="M505" s="255"/>
      <c r="N505" s="255"/>
      <c r="O505" s="254">
        <v>0.33</v>
      </c>
      <c r="P505" s="255">
        <v>1</v>
      </c>
      <c r="Q505" s="256">
        <f>P505-I505</f>
        <v>0</v>
      </c>
      <c r="R505" s="254">
        <v>0.67</v>
      </c>
      <c r="S505" s="255">
        <v>2</v>
      </c>
      <c r="T505" s="256">
        <f>S505-J505</f>
        <v>0</v>
      </c>
      <c r="U505" s="261"/>
      <c r="V505" s="261"/>
      <c r="W505" s="261"/>
      <c r="X505" s="262">
        <f>Y505+Z505</f>
        <v>1</v>
      </c>
      <c r="Y505" s="262">
        <v>1</v>
      </c>
      <c r="Z505" s="262"/>
      <c r="AA505" s="262"/>
      <c r="AB505" s="262"/>
      <c r="AC505" s="262"/>
      <c r="AD505" s="263"/>
      <c r="AE505" s="263"/>
      <c r="AF505" s="263"/>
      <c r="AG505" s="264"/>
    </row>
    <row r="506" spans="1:33" s="9" customFormat="1" ht="13.2" x14ac:dyDescent="0.25">
      <c r="A506" s="6">
        <v>10</v>
      </c>
      <c r="B506" s="71" t="s">
        <v>877</v>
      </c>
      <c r="C506" s="6">
        <v>1</v>
      </c>
      <c r="D506" s="7">
        <v>0</v>
      </c>
      <c r="E506" s="59"/>
      <c r="F506" s="7">
        <f t="shared" si="154"/>
        <v>0</v>
      </c>
      <c r="G506" s="7">
        <v>0</v>
      </c>
      <c r="H506" s="7">
        <v>0</v>
      </c>
      <c r="I506" s="59"/>
      <c r="J506" s="59"/>
      <c r="K506" s="59"/>
      <c r="L506" s="254"/>
      <c r="M506" s="255"/>
      <c r="N506" s="255"/>
      <c r="O506" s="254"/>
      <c r="P506" s="255"/>
      <c r="Q506" s="256"/>
      <c r="R506" s="254"/>
      <c r="S506" s="255"/>
      <c r="T506" s="256"/>
      <c r="U506" s="261"/>
      <c r="V506" s="261"/>
      <c r="W506" s="261"/>
      <c r="X506" s="262"/>
      <c r="Y506" s="262"/>
      <c r="Z506" s="262"/>
      <c r="AA506" s="262"/>
      <c r="AB506" s="262"/>
      <c r="AC506" s="262"/>
      <c r="AD506" s="263"/>
      <c r="AE506" s="263"/>
      <c r="AF506" s="263"/>
      <c r="AG506" s="264"/>
    </row>
    <row r="507" spans="1:33" s="9" customFormat="1" ht="13.2" x14ac:dyDescent="0.25">
      <c r="A507" s="6">
        <v>11</v>
      </c>
      <c r="B507" s="71" t="s">
        <v>738</v>
      </c>
      <c r="C507" s="6">
        <v>1</v>
      </c>
      <c r="D507" s="7">
        <v>0</v>
      </c>
      <c r="E507" s="59"/>
      <c r="F507" s="7">
        <f t="shared" si="154"/>
        <v>0</v>
      </c>
      <c r="G507" s="7">
        <v>0</v>
      </c>
      <c r="H507" s="7">
        <v>0</v>
      </c>
      <c r="I507" s="59"/>
      <c r="J507" s="59"/>
      <c r="K507" s="59"/>
      <c r="L507" s="254"/>
      <c r="M507" s="255"/>
      <c r="N507" s="255"/>
      <c r="O507" s="254"/>
      <c r="P507" s="255"/>
      <c r="Q507" s="256"/>
      <c r="R507" s="254"/>
      <c r="S507" s="255"/>
      <c r="T507" s="256"/>
      <c r="U507" s="261"/>
      <c r="V507" s="261"/>
      <c r="W507" s="261"/>
      <c r="X507" s="262"/>
      <c r="Y507" s="262"/>
      <c r="Z507" s="262"/>
      <c r="AA507" s="262"/>
      <c r="AB507" s="262"/>
      <c r="AC507" s="262"/>
      <c r="AD507" s="263"/>
      <c r="AE507" s="263"/>
      <c r="AF507" s="263"/>
      <c r="AG507" s="264"/>
    </row>
    <row r="508" spans="1:33" s="9" customFormat="1" ht="13.2" x14ac:dyDescent="0.25">
      <c r="A508" s="6">
        <v>12</v>
      </c>
      <c r="B508" s="71" t="s">
        <v>728</v>
      </c>
      <c r="C508" s="6">
        <v>0</v>
      </c>
      <c r="D508" s="7">
        <v>0</v>
      </c>
      <c r="E508" s="59"/>
      <c r="F508" s="7">
        <f t="shared" si="154"/>
        <v>0</v>
      </c>
      <c r="G508" s="7">
        <v>0</v>
      </c>
      <c r="H508" s="7">
        <v>0</v>
      </c>
      <c r="I508" s="59"/>
      <c r="J508" s="59"/>
      <c r="K508" s="59"/>
      <c r="L508" s="254"/>
      <c r="M508" s="255"/>
      <c r="N508" s="255"/>
      <c r="O508" s="254"/>
      <c r="P508" s="255"/>
      <c r="Q508" s="256"/>
      <c r="R508" s="254"/>
      <c r="S508" s="255"/>
      <c r="T508" s="256"/>
      <c r="U508" s="261"/>
      <c r="V508" s="261"/>
      <c r="W508" s="261"/>
      <c r="X508" s="262"/>
      <c r="Y508" s="262"/>
      <c r="Z508" s="262"/>
      <c r="AA508" s="262"/>
      <c r="AB508" s="262"/>
      <c r="AC508" s="262"/>
      <c r="AD508" s="263"/>
      <c r="AE508" s="263"/>
      <c r="AF508" s="263"/>
      <c r="AG508" s="264"/>
    </row>
    <row r="509" spans="1:33" s="9" customFormat="1" ht="13.2" x14ac:dyDescent="0.25">
      <c r="A509" s="6">
        <v>13</v>
      </c>
      <c r="B509" s="71" t="s">
        <v>807</v>
      </c>
      <c r="C509" s="6">
        <v>2</v>
      </c>
      <c r="D509" s="7">
        <v>0</v>
      </c>
      <c r="E509" s="59"/>
      <c r="F509" s="7">
        <f t="shared" si="154"/>
        <v>0</v>
      </c>
      <c r="G509" s="7">
        <v>0</v>
      </c>
      <c r="H509" s="7">
        <v>0</v>
      </c>
      <c r="I509" s="59"/>
      <c r="J509" s="59"/>
      <c r="K509" s="59"/>
      <c r="L509" s="254"/>
      <c r="M509" s="255"/>
      <c r="N509" s="255"/>
      <c r="O509" s="254"/>
      <c r="P509" s="255"/>
      <c r="Q509" s="256"/>
      <c r="R509" s="254"/>
      <c r="S509" s="255"/>
      <c r="T509" s="256"/>
      <c r="U509" s="261"/>
      <c r="V509" s="261"/>
      <c r="W509" s="261"/>
      <c r="X509" s="262"/>
      <c r="Y509" s="262"/>
      <c r="Z509" s="262"/>
      <c r="AA509" s="262"/>
      <c r="AB509" s="262"/>
      <c r="AC509" s="262"/>
      <c r="AD509" s="263"/>
      <c r="AE509" s="263"/>
      <c r="AF509" s="263"/>
      <c r="AG509" s="264"/>
    </row>
    <row r="510" spans="1:33" s="9" customFormat="1" ht="13.2" x14ac:dyDescent="0.25">
      <c r="A510" s="6">
        <v>14</v>
      </c>
      <c r="B510" s="71" t="s">
        <v>726</v>
      </c>
      <c r="C510" s="6">
        <v>10</v>
      </c>
      <c r="D510" s="7">
        <v>4</v>
      </c>
      <c r="E510" s="59">
        <v>1</v>
      </c>
      <c r="F510" s="7">
        <v>3</v>
      </c>
      <c r="G510" s="7">
        <v>0</v>
      </c>
      <c r="H510" s="7">
        <v>0</v>
      </c>
      <c r="I510" s="59">
        <v>3</v>
      </c>
      <c r="J510" s="59">
        <v>0</v>
      </c>
      <c r="K510" s="59"/>
      <c r="L510" s="254"/>
      <c r="M510" s="255"/>
      <c r="N510" s="255"/>
      <c r="O510" s="254">
        <v>1</v>
      </c>
      <c r="P510" s="255">
        <f>F510*O510</f>
        <v>3</v>
      </c>
      <c r="Q510" s="256">
        <f>P510-I510</f>
        <v>0</v>
      </c>
      <c r="R510" s="254"/>
      <c r="S510" s="255"/>
      <c r="T510" s="256"/>
      <c r="U510" s="261"/>
      <c r="V510" s="261"/>
      <c r="W510" s="261"/>
      <c r="X510" s="262"/>
      <c r="Y510" s="262"/>
      <c r="Z510" s="262"/>
      <c r="AA510" s="262"/>
      <c r="AB510" s="262"/>
      <c r="AC510" s="262"/>
      <c r="AD510" s="263"/>
      <c r="AE510" s="263"/>
      <c r="AF510" s="263"/>
      <c r="AG510" s="264"/>
    </row>
    <row r="511" spans="1:33" s="9" customFormat="1" ht="13.2" x14ac:dyDescent="0.25">
      <c r="A511" s="6">
        <v>15</v>
      </c>
      <c r="B511" s="71" t="s">
        <v>744</v>
      </c>
      <c r="C511" s="6">
        <v>2</v>
      </c>
      <c r="D511" s="7">
        <v>1</v>
      </c>
      <c r="E511" s="59">
        <v>0</v>
      </c>
      <c r="F511" s="7">
        <f t="shared" si="154"/>
        <v>1</v>
      </c>
      <c r="G511" s="7">
        <v>0</v>
      </c>
      <c r="H511" s="7">
        <v>0</v>
      </c>
      <c r="I511" s="59">
        <v>0</v>
      </c>
      <c r="J511" s="59">
        <v>1</v>
      </c>
      <c r="K511" s="59"/>
      <c r="L511" s="254"/>
      <c r="M511" s="255"/>
      <c r="N511" s="255"/>
      <c r="O511" s="254"/>
      <c r="P511" s="255"/>
      <c r="Q511" s="256"/>
      <c r="R511" s="254">
        <v>1</v>
      </c>
      <c r="S511" s="255">
        <f>R511*J511</f>
        <v>1</v>
      </c>
      <c r="T511" s="256">
        <f>S511-J511</f>
        <v>0</v>
      </c>
      <c r="U511" s="261"/>
      <c r="V511" s="261"/>
      <c r="W511" s="261"/>
      <c r="X511" s="262"/>
      <c r="Y511" s="262"/>
      <c r="Z511" s="262"/>
      <c r="AA511" s="262"/>
      <c r="AB511" s="262"/>
      <c r="AC511" s="262"/>
      <c r="AD511" s="263"/>
      <c r="AE511" s="263"/>
      <c r="AF511" s="263"/>
      <c r="AG511" s="264"/>
    </row>
    <row r="512" spans="1:33" s="9" customFormat="1" ht="13.2" x14ac:dyDescent="0.25">
      <c r="A512" s="6">
        <v>16</v>
      </c>
      <c r="B512" s="71" t="s">
        <v>763</v>
      </c>
      <c r="C512" s="6">
        <v>1</v>
      </c>
      <c r="D512" s="7">
        <v>0</v>
      </c>
      <c r="E512" s="59"/>
      <c r="F512" s="7"/>
      <c r="G512" s="7"/>
      <c r="H512" s="7"/>
      <c r="I512" s="59"/>
      <c r="J512" s="59"/>
      <c r="K512" s="59"/>
      <c r="L512" s="254"/>
      <c r="M512" s="255"/>
      <c r="N512" s="255"/>
      <c r="O512" s="254"/>
      <c r="P512" s="255"/>
      <c r="Q512" s="256"/>
      <c r="R512" s="254"/>
      <c r="S512" s="255"/>
      <c r="T512" s="256"/>
      <c r="U512" s="261"/>
      <c r="V512" s="261"/>
      <c r="W512" s="261"/>
      <c r="X512" s="262"/>
      <c r="Y512" s="262"/>
      <c r="Z512" s="262"/>
      <c r="AA512" s="262"/>
      <c r="AB512" s="262"/>
      <c r="AC512" s="262"/>
      <c r="AD512" s="263"/>
      <c r="AE512" s="263"/>
      <c r="AF512" s="263"/>
      <c r="AG512" s="264"/>
    </row>
    <row r="513" spans="1:33" s="9" customFormat="1" ht="26.4" x14ac:dyDescent="0.25">
      <c r="A513" s="6">
        <v>17</v>
      </c>
      <c r="B513" s="71" t="s">
        <v>878</v>
      </c>
      <c r="C513" s="6">
        <v>1</v>
      </c>
      <c r="D513" s="7">
        <v>1</v>
      </c>
      <c r="E513" s="59">
        <v>1</v>
      </c>
      <c r="F513" s="7"/>
      <c r="G513" s="7"/>
      <c r="H513" s="7"/>
      <c r="I513" s="59"/>
      <c r="J513" s="59"/>
      <c r="K513" s="59"/>
      <c r="L513" s="254"/>
      <c r="M513" s="255"/>
      <c r="N513" s="255"/>
      <c r="O513" s="254"/>
      <c r="P513" s="255"/>
      <c r="Q513" s="256"/>
      <c r="R513" s="254"/>
      <c r="S513" s="255"/>
      <c r="T513" s="256"/>
      <c r="U513" s="261"/>
      <c r="V513" s="261"/>
      <c r="W513" s="261"/>
      <c r="X513" s="262"/>
      <c r="Y513" s="262"/>
      <c r="Z513" s="262"/>
      <c r="AA513" s="262"/>
      <c r="AB513" s="262"/>
      <c r="AC513" s="262"/>
      <c r="AD513" s="263"/>
      <c r="AE513" s="263"/>
      <c r="AF513" s="263"/>
      <c r="AG513" s="264"/>
    </row>
    <row r="514" spans="1:33" s="9" customFormat="1" ht="13.2" x14ac:dyDescent="0.25">
      <c r="A514" s="6">
        <v>18</v>
      </c>
      <c r="B514" s="71" t="s">
        <v>750</v>
      </c>
      <c r="C514" s="6">
        <v>10</v>
      </c>
      <c r="D514" s="7">
        <v>10</v>
      </c>
      <c r="E514" s="59">
        <v>2</v>
      </c>
      <c r="F514" s="7">
        <v>8</v>
      </c>
      <c r="G514" s="7">
        <v>0</v>
      </c>
      <c r="H514" s="7">
        <v>0</v>
      </c>
      <c r="I514" s="59">
        <v>8</v>
      </c>
      <c r="J514" s="59">
        <v>0</v>
      </c>
      <c r="K514" s="59"/>
      <c r="L514" s="254"/>
      <c r="M514" s="255"/>
      <c r="N514" s="255"/>
      <c r="O514" s="254">
        <v>1</v>
      </c>
      <c r="P514" s="255">
        <f>O514*F514</f>
        <v>8</v>
      </c>
      <c r="Q514" s="256">
        <f>P514-I514</f>
        <v>0</v>
      </c>
      <c r="R514" s="254"/>
      <c r="S514" s="255"/>
      <c r="T514" s="256"/>
      <c r="U514" s="261"/>
      <c r="V514" s="261"/>
      <c r="W514" s="261"/>
      <c r="X514" s="262"/>
      <c r="Y514" s="262"/>
      <c r="Z514" s="262"/>
      <c r="AA514" s="262"/>
      <c r="AB514" s="262"/>
      <c r="AC514" s="262"/>
      <c r="AD514" s="263"/>
      <c r="AE514" s="263"/>
      <c r="AF514" s="263"/>
      <c r="AG514" s="264"/>
    </row>
    <row r="515" spans="1:33" s="9" customFormat="1" ht="26.4" x14ac:dyDescent="0.25">
      <c r="A515" s="6">
        <v>19</v>
      </c>
      <c r="B515" s="71" t="s">
        <v>768</v>
      </c>
      <c r="C515" s="6">
        <v>3</v>
      </c>
      <c r="D515" s="7">
        <v>1</v>
      </c>
      <c r="E515" s="59">
        <v>0</v>
      </c>
      <c r="F515" s="7">
        <f t="shared" si="154"/>
        <v>1</v>
      </c>
      <c r="G515" s="7">
        <v>0</v>
      </c>
      <c r="H515" s="7">
        <v>0</v>
      </c>
      <c r="I515" s="59">
        <v>1</v>
      </c>
      <c r="J515" s="59">
        <v>0</v>
      </c>
      <c r="K515" s="59"/>
      <c r="L515" s="254"/>
      <c r="M515" s="255"/>
      <c r="N515" s="255"/>
      <c r="O515" s="254">
        <v>1</v>
      </c>
      <c r="P515" s="255">
        <f>O515*I515</f>
        <v>1</v>
      </c>
      <c r="Q515" s="256">
        <f>P515-I515</f>
        <v>0</v>
      </c>
      <c r="R515" s="254"/>
      <c r="S515" s="255"/>
      <c r="T515" s="256"/>
      <c r="U515" s="261"/>
      <c r="V515" s="261"/>
      <c r="W515" s="261"/>
      <c r="X515" s="262"/>
      <c r="Y515" s="262"/>
      <c r="Z515" s="262"/>
      <c r="AA515" s="262"/>
      <c r="AB515" s="262"/>
      <c r="AC515" s="262"/>
      <c r="AD515" s="263"/>
      <c r="AE515" s="263"/>
      <c r="AF515" s="263"/>
      <c r="AG515" s="264"/>
    </row>
    <row r="516" spans="1:33" s="239" customFormat="1" ht="13.2" x14ac:dyDescent="0.25">
      <c r="A516" s="296">
        <v>16</v>
      </c>
      <c r="B516" s="306" t="s">
        <v>889</v>
      </c>
      <c r="C516" s="142"/>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c r="AB516" s="141"/>
      <c r="AC516" s="141"/>
      <c r="AD516" s="141"/>
      <c r="AE516" s="141"/>
      <c r="AF516" s="141"/>
      <c r="AG516" s="141"/>
    </row>
    <row r="517" spans="1:33" s="21" customFormat="1" ht="13.2" x14ac:dyDescent="0.25">
      <c r="A517" s="8" t="s">
        <v>723</v>
      </c>
      <c r="B517" s="105" t="s">
        <v>707</v>
      </c>
      <c r="C517" s="8">
        <f>SUM(C518:C547)</f>
        <v>426</v>
      </c>
      <c r="D517" s="8">
        <f t="shared" ref="D517:AF517" si="155">SUM(D518:D547)</f>
        <v>316</v>
      </c>
      <c r="E517" s="8">
        <f t="shared" si="155"/>
        <v>49</v>
      </c>
      <c r="F517" s="8">
        <f t="shared" si="155"/>
        <v>267</v>
      </c>
      <c r="G517" s="8">
        <f t="shared" si="155"/>
        <v>0</v>
      </c>
      <c r="H517" s="8">
        <f t="shared" si="155"/>
        <v>0</v>
      </c>
      <c r="I517" s="8">
        <f t="shared" si="155"/>
        <v>212</v>
      </c>
      <c r="J517" s="8">
        <f t="shared" si="155"/>
        <v>54</v>
      </c>
      <c r="K517" s="8">
        <f t="shared" si="155"/>
        <v>1</v>
      </c>
      <c r="L517" s="8">
        <f t="shared" si="155"/>
        <v>5</v>
      </c>
      <c r="M517" s="8">
        <f t="shared" si="155"/>
        <v>120</v>
      </c>
      <c r="N517" s="8">
        <f t="shared" si="155"/>
        <v>120</v>
      </c>
      <c r="O517" s="8">
        <f t="shared" si="155"/>
        <v>5</v>
      </c>
      <c r="P517" s="8">
        <f t="shared" si="155"/>
        <v>120</v>
      </c>
      <c r="Q517" s="8">
        <f t="shared" si="155"/>
        <v>-71</v>
      </c>
      <c r="R517" s="8">
        <f t="shared" si="155"/>
        <v>7.5</v>
      </c>
      <c r="S517" s="8">
        <f t="shared" si="155"/>
        <v>122</v>
      </c>
      <c r="T517" s="8">
        <f t="shared" si="155"/>
        <v>73</v>
      </c>
      <c r="U517" s="8">
        <f t="shared" si="155"/>
        <v>0</v>
      </c>
      <c r="V517" s="8">
        <f t="shared" si="155"/>
        <v>0</v>
      </c>
      <c r="W517" s="8">
        <f t="shared" si="155"/>
        <v>0</v>
      </c>
      <c r="X517" s="8">
        <f t="shared" si="155"/>
        <v>0</v>
      </c>
      <c r="Y517" s="8">
        <f t="shared" si="155"/>
        <v>15</v>
      </c>
      <c r="Z517" s="8">
        <f t="shared" si="155"/>
        <v>2</v>
      </c>
      <c r="AA517" s="8">
        <f t="shared" si="155"/>
        <v>0</v>
      </c>
      <c r="AB517" s="8">
        <f t="shared" si="155"/>
        <v>0</v>
      </c>
      <c r="AC517" s="8">
        <f t="shared" si="155"/>
        <v>6</v>
      </c>
      <c r="AD517" s="8">
        <f t="shared" si="155"/>
        <v>0</v>
      </c>
      <c r="AE517" s="8">
        <f t="shared" si="155"/>
        <v>0</v>
      </c>
      <c r="AF517" s="8">
        <f t="shared" si="155"/>
        <v>1</v>
      </c>
      <c r="AG517" s="69"/>
    </row>
    <row r="518" spans="1:33" s="10" customFormat="1" ht="13.2" x14ac:dyDescent="0.25">
      <c r="A518" s="70">
        <v>1</v>
      </c>
      <c r="B518" s="71" t="s">
        <v>367</v>
      </c>
      <c r="C518" s="70">
        <v>96</v>
      </c>
      <c r="D518" s="70">
        <f>E518+F518</f>
        <v>60</v>
      </c>
      <c r="E518" s="70">
        <v>23</v>
      </c>
      <c r="F518" s="59">
        <f>G518+H518+I518+J518+K518</f>
        <v>37</v>
      </c>
      <c r="G518" s="60"/>
      <c r="H518" s="60">
        <v>0</v>
      </c>
      <c r="I518" s="60">
        <v>37</v>
      </c>
      <c r="J518" s="60"/>
      <c r="K518" s="60"/>
      <c r="L518" s="72">
        <v>0.5</v>
      </c>
      <c r="M518" s="58">
        <f t="shared" ref="M518:M528" si="156">F518*L518</f>
        <v>18.5</v>
      </c>
      <c r="N518" s="60">
        <f>M518-H518</f>
        <v>18.5</v>
      </c>
      <c r="O518" s="72">
        <v>0.5</v>
      </c>
      <c r="P518" s="68">
        <f>F518*O518</f>
        <v>18.5</v>
      </c>
      <c r="Q518" s="60">
        <f>P518-I518</f>
        <v>-18.5</v>
      </c>
      <c r="R518" s="72">
        <v>0.5</v>
      </c>
      <c r="S518" s="60">
        <f>F518*R518</f>
        <v>18.5</v>
      </c>
      <c r="T518" s="60">
        <f>S518-J518</f>
        <v>18.5</v>
      </c>
      <c r="U518" s="60"/>
      <c r="V518" s="60"/>
      <c r="W518" s="60"/>
      <c r="X518" s="186"/>
      <c r="Y518" s="186">
        <v>10</v>
      </c>
      <c r="Z518" s="186">
        <v>0</v>
      </c>
      <c r="AA518" s="186"/>
      <c r="AB518" s="186">
        <v>0</v>
      </c>
      <c r="AC518" s="186">
        <v>1</v>
      </c>
      <c r="AD518" s="187"/>
      <c r="AE518" s="187"/>
      <c r="AF518" s="187"/>
      <c r="AG518" s="73"/>
    </row>
    <row r="519" spans="1:33" s="10" customFormat="1" ht="13.2" x14ac:dyDescent="0.25">
      <c r="A519" s="70">
        <v>2</v>
      </c>
      <c r="B519" s="71" t="s">
        <v>752</v>
      </c>
      <c r="C519" s="70">
        <v>1</v>
      </c>
      <c r="D519" s="70">
        <f t="shared" ref="D519:D528" si="157">E519+F519</f>
        <v>1</v>
      </c>
      <c r="E519" s="70">
        <v>0</v>
      </c>
      <c r="F519" s="59">
        <f t="shared" ref="F519:F528" si="158">G519+H519+I519+J519+K519</f>
        <v>1</v>
      </c>
      <c r="G519" s="60"/>
      <c r="H519" s="60">
        <v>0</v>
      </c>
      <c r="I519" s="117">
        <v>1</v>
      </c>
      <c r="J519" s="60"/>
      <c r="K519" s="60"/>
      <c r="L519" s="72">
        <v>0.5</v>
      </c>
      <c r="M519" s="58">
        <f t="shared" si="156"/>
        <v>0.5</v>
      </c>
      <c r="N519" s="60">
        <f t="shared" ref="N519:N527" si="159">M519-H519</f>
        <v>0.5</v>
      </c>
      <c r="O519" s="72">
        <v>0.5</v>
      </c>
      <c r="P519" s="68">
        <f t="shared" ref="P519:P528" si="160">F519*O519</f>
        <v>0.5</v>
      </c>
      <c r="Q519" s="60">
        <f t="shared" ref="Q519:Q528" si="161">P519-I519</f>
        <v>-0.5</v>
      </c>
      <c r="R519" s="72">
        <v>0.5</v>
      </c>
      <c r="S519" s="60">
        <f t="shared" ref="S519:S527" si="162">F519*R519</f>
        <v>0.5</v>
      </c>
      <c r="T519" s="60">
        <f t="shared" ref="T519:T527" si="163">S519-J519</f>
        <v>0.5</v>
      </c>
      <c r="U519" s="60"/>
      <c r="V519" s="60"/>
      <c r="W519" s="60"/>
      <c r="X519" s="186"/>
      <c r="Y519" s="186">
        <v>0</v>
      </c>
      <c r="Z519" s="186">
        <v>0</v>
      </c>
      <c r="AA519" s="186"/>
      <c r="AB519" s="186">
        <v>0</v>
      </c>
      <c r="AC519" s="186"/>
      <c r="AD519" s="187"/>
      <c r="AE519" s="187"/>
      <c r="AF519" s="187"/>
      <c r="AG519" s="73"/>
    </row>
    <row r="520" spans="1:33" s="10" customFormat="1" ht="13.2" x14ac:dyDescent="0.25">
      <c r="A520" s="70">
        <v>3</v>
      </c>
      <c r="B520" s="71" t="s">
        <v>140</v>
      </c>
      <c r="C520" s="70">
        <v>26</v>
      </c>
      <c r="D520" s="70">
        <f t="shared" si="157"/>
        <v>22</v>
      </c>
      <c r="E520" s="70">
        <v>3</v>
      </c>
      <c r="F520" s="59">
        <f t="shared" si="158"/>
        <v>19</v>
      </c>
      <c r="G520" s="60"/>
      <c r="H520" s="60">
        <v>0</v>
      </c>
      <c r="I520" s="60">
        <v>3</v>
      </c>
      <c r="J520" s="60">
        <v>16</v>
      </c>
      <c r="K520" s="60"/>
      <c r="L520" s="72">
        <v>0.5</v>
      </c>
      <c r="M520" s="58">
        <f t="shared" si="156"/>
        <v>9.5</v>
      </c>
      <c r="N520" s="60">
        <f t="shared" si="159"/>
        <v>9.5</v>
      </c>
      <c r="O520" s="72">
        <v>0.5</v>
      </c>
      <c r="P520" s="68">
        <f t="shared" si="160"/>
        <v>9.5</v>
      </c>
      <c r="Q520" s="60">
        <f t="shared" si="161"/>
        <v>6.5</v>
      </c>
      <c r="R520" s="72">
        <v>0.5</v>
      </c>
      <c r="S520" s="60">
        <f t="shared" si="162"/>
        <v>9.5</v>
      </c>
      <c r="T520" s="60">
        <f t="shared" si="163"/>
        <v>-6.5</v>
      </c>
      <c r="U520" s="60"/>
      <c r="V520" s="60"/>
      <c r="W520" s="60"/>
      <c r="X520" s="186"/>
      <c r="Y520" s="186">
        <v>1</v>
      </c>
      <c r="Z520" s="186">
        <v>0</v>
      </c>
      <c r="AA520" s="186"/>
      <c r="AB520" s="186">
        <v>0</v>
      </c>
      <c r="AC520" s="186"/>
      <c r="AD520" s="187"/>
      <c r="AE520" s="187"/>
      <c r="AF520" s="187"/>
      <c r="AG520" s="73"/>
    </row>
    <row r="521" spans="1:33" s="10" customFormat="1" ht="13.2" x14ac:dyDescent="0.25">
      <c r="A521" s="70">
        <v>4</v>
      </c>
      <c r="B521" s="71" t="s">
        <v>151</v>
      </c>
      <c r="C521" s="70">
        <v>202</v>
      </c>
      <c r="D521" s="70">
        <f t="shared" si="157"/>
        <v>165</v>
      </c>
      <c r="E521" s="70">
        <v>11</v>
      </c>
      <c r="F521" s="59">
        <f t="shared" si="158"/>
        <v>154</v>
      </c>
      <c r="G521" s="59"/>
      <c r="H521" s="60">
        <v>0</v>
      </c>
      <c r="I521" s="59">
        <v>123</v>
      </c>
      <c r="J521" s="59">
        <v>31</v>
      </c>
      <c r="K521" s="59"/>
      <c r="L521" s="72">
        <v>0.5</v>
      </c>
      <c r="M521" s="58">
        <f t="shared" si="156"/>
        <v>77</v>
      </c>
      <c r="N521" s="60">
        <f t="shared" si="159"/>
        <v>77</v>
      </c>
      <c r="O521" s="110">
        <v>0.5</v>
      </c>
      <c r="P521" s="68">
        <f t="shared" si="160"/>
        <v>77</v>
      </c>
      <c r="Q521" s="60">
        <f t="shared" si="161"/>
        <v>-46</v>
      </c>
      <c r="R521" s="72">
        <v>0.5</v>
      </c>
      <c r="S521" s="60">
        <f t="shared" si="162"/>
        <v>77</v>
      </c>
      <c r="T521" s="60">
        <f t="shared" si="163"/>
        <v>46</v>
      </c>
      <c r="U521" s="60"/>
      <c r="V521" s="60"/>
      <c r="W521" s="60"/>
      <c r="X521" s="186"/>
      <c r="Y521" s="186">
        <v>1</v>
      </c>
      <c r="Z521" s="186">
        <v>2</v>
      </c>
      <c r="AA521" s="186"/>
      <c r="AB521" s="186">
        <v>0</v>
      </c>
      <c r="AC521" s="186">
        <v>4</v>
      </c>
      <c r="AD521" s="187"/>
      <c r="AE521" s="187"/>
      <c r="AF521" s="187"/>
      <c r="AG521" s="73"/>
    </row>
    <row r="522" spans="1:33" s="10" customFormat="1" ht="13.2" x14ac:dyDescent="0.25">
      <c r="A522" s="70">
        <v>5</v>
      </c>
      <c r="B522" s="100" t="s">
        <v>790</v>
      </c>
      <c r="C522" s="117">
        <v>16</v>
      </c>
      <c r="D522" s="70">
        <f t="shared" si="157"/>
        <v>13</v>
      </c>
      <c r="E522" s="117">
        <v>0</v>
      </c>
      <c r="F522" s="59">
        <f t="shared" si="158"/>
        <v>13</v>
      </c>
      <c r="G522" s="73"/>
      <c r="H522" s="60">
        <v>0</v>
      </c>
      <c r="I522" s="117">
        <v>12</v>
      </c>
      <c r="J522" s="70">
        <v>1</v>
      </c>
      <c r="K522" s="73"/>
      <c r="L522" s="72">
        <v>0.5</v>
      </c>
      <c r="M522" s="58">
        <f t="shared" si="156"/>
        <v>6.5</v>
      </c>
      <c r="N522" s="60">
        <f t="shared" si="159"/>
        <v>6.5</v>
      </c>
      <c r="O522" s="72">
        <v>0.5</v>
      </c>
      <c r="P522" s="68">
        <f t="shared" si="160"/>
        <v>6.5</v>
      </c>
      <c r="Q522" s="60">
        <f t="shared" si="161"/>
        <v>-5.5</v>
      </c>
      <c r="R522" s="72">
        <v>0.5</v>
      </c>
      <c r="S522" s="60">
        <f t="shared" si="162"/>
        <v>6.5</v>
      </c>
      <c r="T522" s="60">
        <f t="shared" si="163"/>
        <v>5.5</v>
      </c>
      <c r="U522" s="88"/>
      <c r="V522" s="88"/>
      <c r="W522" s="88"/>
      <c r="X522" s="187"/>
      <c r="Y522" s="188">
        <v>0</v>
      </c>
      <c r="Z522" s="188"/>
      <c r="AA522" s="187"/>
      <c r="AB522" s="188">
        <v>0</v>
      </c>
      <c r="AC522" s="188"/>
      <c r="AD522" s="187"/>
      <c r="AE522" s="187"/>
      <c r="AF522" s="187"/>
      <c r="AG522" s="73"/>
    </row>
    <row r="523" spans="1:33" s="10" customFormat="1" ht="13.2" x14ac:dyDescent="0.25">
      <c r="A523" s="70">
        <v>6</v>
      </c>
      <c r="B523" s="100" t="s">
        <v>749</v>
      </c>
      <c r="C523" s="117">
        <v>17</v>
      </c>
      <c r="D523" s="70">
        <f t="shared" si="157"/>
        <v>15</v>
      </c>
      <c r="E523" s="117">
        <v>3</v>
      </c>
      <c r="F523" s="59">
        <f t="shared" si="158"/>
        <v>12</v>
      </c>
      <c r="G523" s="73"/>
      <c r="H523" s="60">
        <v>0</v>
      </c>
      <c r="I523" s="117">
        <v>12</v>
      </c>
      <c r="J523" s="70"/>
      <c r="K523" s="73"/>
      <c r="L523" s="72">
        <v>0.5</v>
      </c>
      <c r="M523" s="58">
        <f t="shared" si="156"/>
        <v>6</v>
      </c>
      <c r="N523" s="60">
        <f t="shared" si="159"/>
        <v>6</v>
      </c>
      <c r="O523" s="110">
        <v>0.5</v>
      </c>
      <c r="P523" s="68">
        <f t="shared" si="160"/>
        <v>6</v>
      </c>
      <c r="Q523" s="60">
        <f t="shared" si="161"/>
        <v>-6</v>
      </c>
      <c r="R523" s="72">
        <v>0.5</v>
      </c>
      <c r="S523" s="60">
        <f t="shared" si="162"/>
        <v>6</v>
      </c>
      <c r="T523" s="60">
        <f t="shared" si="163"/>
        <v>6</v>
      </c>
      <c r="U523" s="88"/>
      <c r="V523" s="88"/>
      <c r="W523" s="88"/>
      <c r="X523" s="187"/>
      <c r="Y523" s="188">
        <v>0</v>
      </c>
      <c r="Z523" s="188">
        <v>0</v>
      </c>
      <c r="AA523" s="187"/>
      <c r="AB523" s="188">
        <v>0</v>
      </c>
      <c r="AC523" s="188">
        <v>1</v>
      </c>
      <c r="AD523" s="187"/>
      <c r="AE523" s="187"/>
      <c r="AF523" s="187"/>
      <c r="AG523" s="73"/>
    </row>
    <row r="524" spans="1:33" s="10" customFormat="1" ht="13.2" x14ac:dyDescent="0.25">
      <c r="A524" s="70">
        <v>7</v>
      </c>
      <c r="B524" s="71" t="s">
        <v>754</v>
      </c>
      <c r="C524" s="70">
        <v>1</v>
      </c>
      <c r="D524" s="70">
        <f t="shared" si="157"/>
        <v>0</v>
      </c>
      <c r="E524" s="117">
        <v>0</v>
      </c>
      <c r="F524" s="59">
        <f t="shared" si="158"/>
        <v>0</v>
      </c>
      <c r="G524" s="73"/>
      <c r="H524" s="60">
        <v>0</v>
      </c>
      <c r="I524" s="117"/>
      <c r="J524" s="70"/>
      <c r="K524" s="73"/>
      <c r="L524" s="72">
        <v>0.5</v>
      </c>
      <c r="M524" s="58">
        <f t="shared" si="156"/>
        <v>0</v>
      </c>
      <c r="N524" s="60">
        <f t="shared" si="159"/>
        <v>0</v>
      </c>
      <c r="O524" s="72">
        <v>0.5</v>
      </c>
      <c r="P524" s="68">
        <f t="shared" si="160"/>
        <v>0</v>
      </c>
      <c r="Q524" s="60">
        <f t="shared" si="161"/>
        <v>0</v>
      </c>
      <c r="R524" s="72">
        <v>0.5</v>
      </c>
      <c r="S524" s="60">
        <f t="shared" si="162"/>
        <v>0</v>
      </c>
      <c r="T524" s="60">
        <f t="shared" si="163"/>
        <v>0</v>
      </c>
      <c r="U524" s="88"/>
      <c r="V524" s="88"/>
      <c r="W524" s="88"/>
      <c r="X524" s="187"/>
      <c r="Y524" s="188">
        <v>0</v>
      </c>
      <c r="Z524" s="188"/>
      <c r="AA524" s="187"/>
      <c r="AB524" s="188">
        <v>0</v>
      </c>
      <c r="AC524" s="188"/>
      <c r="AD524" s="187"/>
      <c r="AE524" s="187"/>
      <c r="AF524" s="187"/>
      <c r="AG524" s="73"/>
    </row>
    <row r="525" spans="1:33" s="10" customFormat="1" ht="13.2" x14ac:dyDescent="0.25">
      <c r="A525" s="70">
        <v>8</v>
      </c>
      <c r="B525" s="100" t="s">
        <v>727</v>
      </c>
      <c r="C525" s="117">
        <v>4</v>
      </c>
      <c r="D525" s="70">
        <f t="shared" si="157"/>
        <v>4</v>
      </c>
      <c r="E525" s="117">
        <v>4</v>
      </c>
      <c r="F525" s="59">
        <f t="shared" si="158"/>
        <v>0</v>
      </c>
      <c r="G525" s="73"/>
      <c r="H525" s="60">
        <v>0</v>
      </c>
      <c r="I525" s="117"/>
      <c r="J525" s="70"/>
      <c r="K525" s="73"/>
      <c r="L525" s="72">
        <v>0.5</v>
      </c>
      <c r="M525" s="58">
        <f t="shared" si="156"/>
        <v>0</v>
      </c>
      <c r="N525" s="60">
        <f t="shared" si="159"/>
        <v>0</v>
      </c>
      <c r="O525" s="110">
        <v>0.5</v>
      </c>
      <c r="P525" s="68">
        <f t="shared" si="160"/>
        <v>0</v>
      </c>
      <c r="Q525" s="60">
        <f t="shared" si="161"/>
        <v>0</v>
      </c>
      <c r="R525" s="72">
        <v>0.5</v>
      </c>
      <c r="S525" s="60">
        <f t="shared" si="162"/>
        <v>0</v>
      </c>
      <c r="T525" s="60">
        <f t="shared" si="163"/>
        <v>0</v>
      </c>
      <c r="U525" s="88"/>
      <c r="V525" s="88"/>
      <c r="W525" s="88"/>
      <c r="X525" s="187"/>
      <c r="Y525" s="188">
        <v>1</v>
      </c>
      <c r="Z525" s="188"/>
      <c r="AA525" s="187"/>
      <c r="AB525" s="188">
        <v>0</v>
      </c>
      <c r="AC525" s="188"/>
      <c r="AD525" s="187"/>
      <c r="AE525" s="187"/>
      <c r="AF525" s="187"/>
      <c r="AG525" s="73"/>
    </row>
    <row r="526" spans="1:33" s="10" customFormat="1" ht="13.2" x14ac:dyDescent="0.25">
      <c r="A526" s="70">
        <v>9</v>
      </c>
      <c r="B526" s="100" t="s">
        <v>877</v>
      </c>
      <c r="C526" s="117">
        <v>1</v>
      </c>
      <c r="D526" s="70">
        <f t="shared" si="157"/>
        <v>0</v>
      </c>
      <c r="E526" s="117">
        <v>0</v>
      </c>
      <c r="F526" s="59">
        <f t="shared" si="158"/>
        <v>0</v>
      </c>
      <c r="G526" s="73"/>
      <c r="H526" s="60">
        <v>0</v>
      </c>
      <c r="I526" s="117"/>
      <c r="J526" s="70"/>
      <c r="K526" s="73"/>
      <c r="L526" s="72">
        <v>0.5</v>
      </c>
      <c r="M526" s="58">
        <f t="shared" si="156"/>
        <v>0</v>
      </c>
      <c r="N526" s="60">
        <f t="shared" si="159"/>
        <v>0</v>
      </c>
      <c r="O526" s="72">
        <v>0.5</v>
      </c>
      <c r="P526" s="68">
        <f t="shared" si="160"/>
        <v>0</v>
      </c>
      <c r="Q526" s="60">
        <f t="shared" si="161"/>
        <v>0</v>
      </c>
      <c r="R526" s="72">
        <v>0.5</v>
      </c>
      <c r="S526" s="60">
        <f t="shared" si="162"/>
        <v>0</v>
      </c>
      <c r="T526" s="60">
        <f t="shared" si="163"/>
        <v>0</v>
      </c>
      <c r="U526" s="88"/>
      <c r="V526" s="88"/>
      <c r="W526" s="88"/>
      <c r="X526" s="187"/>
      <c r="Y526" s="188">
        <v>0</v>
      </c>
      <c r="Z526" s="188"/>
      <c r="AA526" s="187"/>
      <c r="AB526" s="188">
        <v>0</v>
      </c>
      <c r="AC526" s="188"/>
      <c r="AD526" s="187"/>
      <c r="AE526" s="187"/>
      <c r="AF526" s="187"/>
      <c r="AG526" s="73"/>
    </row>
    <row r="527" spans="1:33" s="10" customFormat="1" ht="13.2" x14ac:dyDescent="0.25">
      <c r="A527" s="70">
        <v>10</v>
      </c>
      <c r="B527" s="100" t="s">
        <v>802</v>
      </c>
      <c r="C527" s="117">
        <v>6</v>
      </c>
      <c r="D527" s="70">
        <f t="shared" si="157"/>
        <v>6</v>
      </c>
      <c r="E527" s="117">
        <v>2</v>
      </c>
      <c r="F527" s="59">
        <f t="shared" si="158"/>
        <v>4</v>
      </c>
      <c r="G527" s="73"/>
      <c r="H527" s="60">
        <v>0</v>
      </c>
      <c r="I527" s="117">
        <v>3</v>
      </c>
      <c r="J527" s="70">
        <v>1</v>
      </c>
      <c r="K527" s="73"/>
      <c r="L527" s="72">
        <v>0.5</v>
      </c>
      <c r="M527" s="58">
        <f>F527*L527</f>
        <v>2</v>
      </c>
      <c r="N527" s="60">
        <f t="shared" si="159"/>
        <v>2</v>
      </c>
      <c r="O527" s="110">
        <v>0.5</v>
      </c>
      <c r="P527" s="68">
        <f t="shared" si="160"/>
        <v>2</v>
      </c>
      <c r="Q527" s="60">
        <f t="shared" si="161"/>
        <v>-1</v>
      </c>
      <c r="R527" s="72">
        <v>0.5</v>
      </c>
      <c r="S527" s="60">
        <f t="shared" si="162"/>
        <v>2</v>
      </c>
      <c r="T527" s="60">
        <f t="shared" si="163"/>
        <v>1</v>
      </c>
      <c r="U527" s="88"/>
      <c r="V527" s="88"/>
      <c r="W527" s="88"/>
      <c r="X527" s="187"/>
      <c r="Y527" s="188">
        <v>0</v>
      </c>
      <c r="Z527" s="188"/>
      <c r="AA527" s="187"/>
      <c r="AB527" s="188">
        <v>0</v>
      </c>
      <c r="AC527" s="188"/>
      <c r="AD527" s="187"/>
      <c r="AE527" s="187"/>
      <c r="AF527" s="187"/>
      <c r="AG527" s="73"/>
    </row>
    <row r="528" spans="1:33" s="10" customFormat="1" ht="13.2" x14ac:dyDescent="0.25">
      <c r="A528" s="70">
        <v>11</v>
      </c>
      <c r="B528" s="100" t="s">
        <v>803</v>
      </c>
      <c r="C528" s="117">
        <v>2</v>
      </c>
      <c r="D528" s="70">
        <f t="shared" si="157"/>
        <v>2</v>
      </c>
      <c r="E528" s="117">
        <v>0</v>
      </c>
      <c r="F528" s="59">
        <f t="shared" si="158"/>
        <v>2</v>
      </c>
      <c r="G528" s="73"/>
      <c r="H528" s="73"/>
      <c r="I528" s="117"/>
      <c r="J528" s="70">
        <v>2</v>
      </c>
      <c r="K528" s="73"/>
      <c r="L528" s="70"/>
      <c r="M528" s="58">
        <f t="shared" si="156"/>
        <v>0</v>
      </c>
      <c r="N528" s="73"/>
      <c r="O528" s="73"/>
      <c r="P528" s="68">
        <f t="shared" si="160"/>
        <v>0</v>
      </c>
      <c r="Q528" s="60">
        <f t="shared" si="161"/>
        <v>0</v>
      </c>
      <c r="R528" s="73"/>
      <c r="S528" s="60"/>
      <c r="T528" s="60"/>
      <c r="U528" s="88"/>
      <c r="V528" s="88"/>
      <c r="W528" s="88"/>
      <c r="X528" s="187"/>
      <c r="Y528" s="188">
        <v>0</v>
      </c>
      <c r="Z528" s="188"/>
      <c r="AA528" s="187"/>
      <c r="AB528" s="188">
        <v>0</v>
      </c>
      <c r="AC528" s="188"/>
      <c r="AD528" s="187"/>
      <c r="AE528" s="187"/>
      <c r="AF528" s="187"/>
      <c r="AG528" s="73"/>
    </row>
    <row r="529" spans="1:33" s="10" customFormat="1" ht="13.2" x14ac:dyDescent="0.25">
      <c r="A529" s="70">
        <v>12</v>
      </c>
      <c r="B529" s="100" t="s">
        <v>733</v>
      </c>
      <c r="C529" s="117">
        <v>2</v>
      </c>
      <c r="D529" s="70">
        <f>E529+F529</f>
        <v>2</v>
      </c>
      <c r="E529" s="73">
        <v>0</v>
      </c>
      <c r="F529" s="73">
        <f>G529+H529+I529+J529+K529</f>
        <v>2</v>
      </c>
      <c r="G529" s="73"/>
      <c r="H529" s="73"/>
      <c r="I529" s="73">
        <v>2</v>
      </c>
      <c r="J529" s="73"/>
      <c r="K529" s="73"/>
      <c r="L529" s="73"/>
      <c r="M529" s="58"/>
      <c r="N529" s="73"/>
      <c r="O529" s="73"/>
      <c r="P529" s="68"/>
      <c r="Q529" s="60"/>
      <c r="R529" s="103">
        <v>0.5</v>
      </c>
      <c r="S529" s="73">
        <f>F529*R529</f>
        <v>1</v>
      </c>
      <c r="T529" s="88">
        <f>S529-J529</f>
        <v>1</v>
      </c>
      <c r="U529" s="88"/>
      <c r="V529" s="88"/>
      <c r="W529" s="88"/>
      <c r="X529" s="187"/>
      <c r="Y529" s="187"/>
      <c r="Z529" s="187"/>
      <c r="AA529" s="187"/>
      <c r="AB529" s="187"/>
      <c r="AC529" s="187"/>
      <c r="AD529" s="187"/>
      <c r="AE529" s="187"/>
      <c r="AF529" s="187"/>
      <c r="AG529" s="73"/>
    </row>
    <row r="530" spans="1:33" s="10" customFormat="1" ht="13.2" x14ac:dyDescent="0.25">
      <c r="A530" s="70">
        <v>13</v>
      </c>
      <c r="B530" s="100" t="s">
        <v>588</v>
      </c>
      <c r="C530" s="117">
        <v>1</v>
      </c>
      <c r="D530" s="70">
        <f t="shared" ref="D530:D533" si="164">E530+F530</f>
        <v>0</v>
      </c>
      <c r="E530" s="73">
        <v>0</v>
      </c>
      <c r="F530" s="73">
        <f t="shared" ref="F530:F533" si="165">G530+H530+I530+J530+K530</f>
        <v>0</v>
      </c>
      <c r="G530" s="73"/>
      <c r="H530" s="73"/>
      <c r="I530" s="73"/>
      <c r="J530" s="73"/>
      <c r="K530" s="73"/>
      <c r="L530" s="73"/>
      <c r="M530" s="58"/>
      <c r="N530" s="73"/>
      <c r="O530" s="73"/>
      <c r="P530" s="68"/>
      <c r="Q530" s="60"/>
      <c r="R530" s="103">
        <v>0.5</v>
      </c>
      <c r="S530" s="73">
        <f t="shared" ref="S530:S533" si="166">F530*R530</f>
        <v>0</v>
      </c>
      <c r="T530" s="88">
        <f t="shared" ref="T530:T533" si="167">S530-J530</f>
        <v>0</v>
      </c>
      <c r="U530" s="88"/>
      <c r="V530" s="88"/>
      <c r="W530" s="88"/>
      <c r="X530" s="187"/>
      <c r="Y530" s="187"/>
      <c r="Z530" s="187"/>
      <c r="AA530" s="187"/>
      <c r="AB530" s="187"/>
      <c r="AC530" s="187"/>
      <c r="AD530" s="187"/>
      <c r="AE530" s="187"/>
      <c r="AF530" s="187"/>
      <c r="AG530" s="73"/>
    </row>
    <row r="531" spans="1:33" s="10" customFormat="1" ht="13.2" x14ac:dyDescent="0.25">
      <c r="A531" s="70">
        <v>14</v>
      </c>
      <c r="B531" s="100" t="s">
        <v>738</v>
      </c>
      <c r="C531" s="117">
        <v>2</v>
      </c>
      <c r="D531" s="70">
        <f t="shared" si="164"/>
        <v>1</v>
      </c>
      <c r="E531" s="73">
        <v>0</v>
      </c>
      <c r="F531" s="73">
        <f t="shared" si="165"/>
        <v>1</v>
      </c>
      <c r="G531" s="73"/>
      <c r="H531" s="73"/>
      <c r="I531" s="73"/>
      <c r="J531" s="73"/>
      <c r="K531" s="73">
        <v>1</v>
      </c>
      <c r="L531" s="73"/>
      <c r="M531" s="58"/>
      <c r="N531" s="73"/>
      <c r="O531" s="73"/>
      <c r="P531" s="68"/>
      <c r="Q531" s="60"/>
      <c r="R531" s="103">
        <v>0.5</v>
      </c>
      <c r="S531" s="73">
        <f t="shared" si="166"/>
        <v>0.5</v>
      </c>
      <c r="T531" s="88">
        <f t="shared" si="167"/>
        <v>0.5</v>
      </c>
      <c r="U531" s="88"/>
      <c r="V531" s="88"/>
      <c r="W531" s="88"/>
      <c r="X531" s="187"/>
      <c r="Y531" s="187"/>
      <c r="Z531" s="187"/>
      <c r="AA531" s="187"/>
      <c r="AB531" s="187"/>
      <c r="AC531" s="187"/>
      <c r="AD531" s="187"/>
      <c r="AE531" s="188">
        <v>0</v>
      </c>
      <c r="AF531" s="188">
        <v>1</v>
      </c>
      <c r="AG531" s="73"/>
    </row>
    <row r="532" spans="1:33" s="10" customFormat="1" ht="13.2" x14ac:dyDescent="0.25">
      <c r="A532" s="70">
        <v>15</v>
      </c>
      <c r="B532" s="100" t="s">
        <v>739</v>
      </c>
      <c r="C532" s="117">
        <v>2</v>
      </c>
      <c r="D532" s="70">
        <f t="shared" si="164"/>
        <v>1</v>
      </c>
      <c r="E532" s="73">
        <v>0</v>
      </c>
      <c r="F532" s="73">
        <f t="shared" si="165"/>
        <v>1</v>
      </c>
      <c r="G532" s="73"/>
      <c r="H532" s="73"/>
      <c r="I532" s="73">
        <v>1</v>
      </c>
      <c r="J532" s="73"/>
      <c r="K532" s="73"/>
      <c r="L532" s="73"/>
      <c r="M532" s="58"/>
      <c r="N532" s="73"/>
      <c r="O532" s="73"/>
      <c r="P532" s="68"/>
      <c r="Q532" s="60"/>
      <c r="R532" s="103">
        <v>0.5</v>
      </c>
      <c r="S532" s="73">
        <f t="shared" si="166"/>
        <v>0.5</v>
      </c>
      <c r="T532" s="88">
        <f t="shared" si="167"/>
        <v>0.5</v>
      </c>
      <c r="U532" s="88"/>
      <c r="V532" s="88"/>
      <c r="W532" s="88"/>
      <c r="X532" s="187"/>
      <c r="Y532" s="187"/>
      <c r="Z532" s="187"/>
      <c r="AA532" s="187"/>
      <c r="AB532" s="187"/>
      <c r="AC532" s="187"/>
      <c r="AD532" s="187"/>
      <c r="AE532" s="187"/>
      <c r="AF532" s="187"/>
      <c r="AG532" s="73"/>
    </row>
    <row r="533" spans="1:33" s="10" customFormat="1" ht="13.2" x14ac:dyDescent="0.25">
      <c r="A533" s="70">
        <v>16</v>
      </c>
      <c r="B533" s="100" t="s">
        <v>879</v>
      </c>
      <c r="C533" s="117">
        <v>1</v>
      </c>
      <c r="D533" s="70">
        <f t="shared" si="164"/>
        <v>0</v>
      </c>
      <c r="E533" s="73">
        <v>0</v>
      </c>
      <c r="F533" s="73">
        <f t="shared" si="165"/>
        <v>0</v>
      </c>
      <c r="G533" s="73"/>
      <c r="H533" s="73"/>
      <c r="I533" s="73"/>
      <c r="J533" s="73"/>
      <c r="K533" s="73"/>
      <c r="L533" s="73"/>
      <c r="M533" s="58"/>
      <c r="N533" s="73"/>
      <c r="O533" s="73"/>
      <c r="P533" s="68"/>
      <c r="Q533" s="60"/>
      <c r="R533" s="103">
        <v>0.5</v>
      </c>
      <c r="S533" s="73">
        <f t="shared" si="166"/>
        <v>0</v>
      </c>
      <c r="T533" s="88">
        <f t="shared" si="167"/>
        <v>0</v>
      </c>
      <c r="U533" s="88"/>
      <c r="V533" s="88"/>
      <c r="W533" s="88"/>
      <c r="X533" s="187"/>
      <c r="Y533" s="187"/>
      <c r="Z533" s="187"/>
      <c r="AA533" s="187"/>
      <c r="AB533" s="187"/>
      <c r="AC533" s="187"/>
      <c r="AD533" s="187"/>
      <c r="AE533" s="187"/>
      <c r="AF533" s="187"/>
      <c r="AG533" s="73"/>
    </row>
    <row r="534" spans="1:33" s="10" customFormat="1" ht="13.2" x14ac:dyDescent="0.25">
      <c r="A534" s="70">
        <v>17</v>
      </c>
      <c r="B534" s="100" t="s">
        <v>880</v>
      </c>
      <c r="C534" s="117">
        <v>2</v>
      </c>
      <c r="D534" s="70">
        <f>E534+F534</f>
        <v>0</v>
      </c>
      <c r="E534" s="73"/>
      <c r="F534" s="73">
        <f>G534+H534+I534+J534+K534</f>
        <v>0</v>
      </c>
      <c r="G534" s="73"/>
      <c r="H534" s="73"/>
      <c r="I534" s="73"/>
      <c r="J534" s="73"/>
      <c r="K534" s="73"/>
      <c r="L534" s="73"/>
      <c r="M534" s="58"/>
      <c r="N534" s="73"/>
      <c r="O534" s="73"/>
      <c r="P534" s="68"/>
      <c r="Q534" s="60"/>
      <c r="R534" s="73"/>
      <c r="S534" s="73"/>
      <c r="T534" s="88"/>
      <c r="U534" s="88"/>
      <c r="V534" s="88"/>
      <c r="W534" s="88"/>
      <c r="X534" s="187"/>
      <c r="Y534" s="187"/>
      <c r="Z534" s="187"/>
      <c r="AA534" s="187"/>
      <c r="AB534" s="187"/>
      <c r="AC534" s="187"/>
      <c r="AD534" s="187"/>
      <c r="AE534" s="187"/>
      <c r="AF534" s="187"/>
      <c r="AG534" s="73"/>
    </row>
    <row r="535" spans="1:33" s="10" customFormat="1" ht="26.4" x14ac:dyDescent="0.25">
      <c r="A535" s="70">
        <v>18</v>
      </c>
      <c r="B535" s="100" t="s">
        <v>881</v>
      </c>
      <c r="C535" s="117">
        <v>3</v>
      </c>
      <c r="D535" s="70">
        <f t="shared" ref="D535:D547" si="168">E535+F535</f>
        <v>1</v>
      </c>
      <c r="E535" s="73">
        <v>1</v>
      </c>
      <c r="F535" s="73">
        <f t="shared" ref="F535:F547" si="169">G535+H535+I535+J535+K535</f>
        <v>0</v>
      </c>
      <c r="G535" s="73"/>
      <c r="H535" s="73"/>
      <c r="I535" s="73"/>
      <c r="J535" s="73"/>
      <c r="K535" s="73"/>
      <c r="L535" s="73"/>
      <c r="M535" s="58"/>
      <c r="N535" s="73"/>
      <c r="O535" s="73"/>
      <c r="P535" s="68"/>
      <c r="Q535" s="60"/>
      <c r="R535" s="73"/>
      <c r="S535" s="73"/>
      <c r="T535" s="88"/>
      <c r="U535" s="88"/>
      <c r="V535" s="88"/>
      <c r="W535" s="88"/>
      <c r="X535" s="187"/>
      <c r="Y535" s="187"/>
      <c r="Z535" s="187"/>
      <c r="AA535" s="187"/>
      <c r="AB535" s="187"/>
      <c r="AC535" s="187"/>
      <c r="AD535" s="187"/>
      <c r="AE535" s="187"/>
      <c r="AF535" s="187"/>
      <c r="AG535" s="73"/>
    </row>
    <row r="536" spans="1:33" s="10" customFormat="1" ht="13.2" x14ac:dyDescent="0.25">
      <c r="A536" s="70">
        <v>19</v>
      </c>
      <c r="B536" s="100" t="s">
        <v>882</v>
      </c>
      <c r="C536" s="117">
        <v>2</v>
      </c>
      <c r="D536" s="70">
        <f t="shared" si="168"/>
        <v>0</v>
      </c>
      <c r="E536" s="73"/>
      <c r="F536" s="73">
        <f t="shared" si="169"/>
        <v>0</v>
      </c>
      <c r="G536" s="73"/>
      <c r="H536" s="73"/>
      <c r="I536" s="73"/>
      <c r="J536" s="73"/>
      <c r="K536" s="73"/>
      <c r="L536" s="73"/>
      <c r="M536" s="58"/>
      <c r="N536" s="73"/>
      <c r="O536" s="73"/>
      <c r="P536" s="68"/>
      <c r="Q536" s="60"/>
      <c r="R536" s="73"/>
      <c r="S536" s="73"/>
      <c r="T536" s="88"/>
      <c r="U536" s="88"/>
      <c r="V536" s="88"/>
      <c r="W536" s="88"/>
      <c r="X536" s="187"/>
      <c r="Y536" s="187"/>
      <c r="Z536" s="187"/>
      <c r="AA536" s="187"/>
      <c r="AB536" s="187"/>
      <c r="AC536" s="187"/>
      <c r="AD536" s="187"/>
      <c r="AE536" s="187"/>
      <c r="AF536" s="187"/>
      <c r="AG536" s="73"/>
    </row>
    <row r="537" spans="1:33" s="10" customFormat="1" ht="13.2" x14ac:dyDescent="0.25">
      <c r="A537" s="70">
        <v>20</v>
      </c>
      <c r="B537" s="100" t="s">
        <v>883</v>
      </c>
      <c r="C537" s="117">
        <v>3</v>
      </c>
      <c r="D537" s="70">
        <f t="shared" si="168"/>
        <v>1</v>
      </c>
      <c r="E537" s="73"/>
      <c r="F537" s="73">
        <f t="shared" si="169"/>
        <v>1</v>
      </c>
      <c r="G537" s="73"/>
      <c r="H537" s="73"/>
      <c r="I537" s="73">
        <v>1</v>
      </c>
      <c r="J537" s="73"/>
      <c r="K537" s="73"/>
      <c r="L537" s="73"/>
      <c r="M537" s="58"/>
      <c r="N537" s="73"/>
      <c r="O537" s="73"/>
      <c r="P537" s="68"/>
      <c r="Q537" s="60"/>
      <c r="R537" s="73"/>
      <c r="S537" s="73"/>
      <c r="T537" s="88"/>
      <c r="U537" s="88"/>
      <c r="V537" s="88"/>
      <c r="W537" s="88"/>
      <c r="X537" s="187"/>
      <c r="Y537" s="187"/>
      <c r="Z537" s="187"/>
      <c r="AA537" s="187"/>
      <c r="AB537" s="187"/>
      <c r="AC537" s="187"/>
      <c r="AD537" s="187"/>
      <c r="AE537" s="187"/>
      <c r="AF537" s="187"/>
      <c r="AG537" s="73"/>
    </row>
    <row r="538" spans="1:33" s="10" customFormat="1" ht="13.2" x14ac:dyDescent="0.25">
      <c r="A538" s="70">
        <v>21</v>
      </c>
      <c r="B538" s="100" t="s">
        <v>884</v>
      </c>
      <c r="C538" s="117">
        <v>3</v>
      </c>
      <c r="D538" s="70">
        <f t="shared" si="168"/>
        <v>1</v>
      </c>
      <c r="E538" s="73"/>
      <c r="F538" s="73">
        <f t="shared" si="169"/>
        <v>1</v>
      </c>
      <c r="G538" s="73"/>
      <c r="H538" s="73"/>
      <c r="I538" s="73"/>
      <c r="J538" s="73">
        <v>1</v>
      </c>
      <c r="K538" s="73"/>
      <c r="L538" s="73"/>
      <c r="M538" s="58"/>
      <c r="N538" s="73"/>
      <c r="O538" s="103"/>
      <c r="P538" s="68"/>
      <c r="Q538" s="60"/>
      <c r="R538" s="73"/>
      <c r="S538" s="73"/>
      <c r="T538" s="88"/>
      <c r="U538" s="88"/>
      <c r="V538" s="88"/>
      <c r="W538" s="88"/>
      <c r="X538" s="187"/>
      <c r="Y538" s="187"/>
      <c r="Z538" s="187"/>
      <c r="AA538" s="187"/>
      <c r="AB538" s="187"/>
      <c r="AC538" s="187"/>
      <c r="AD538" s="187"/>
      <c r="AE538" s="187"/>
      <c r="AF538" s="187"/>
      <c r="AG538" s="73"/>
    </row>
    <row r="539" spans="1:33" s="10" customFormat="1" ht="13.2" x14ac:dyDescent="0.25">
      <c r="A539" s="70">
        <v>22</v>
      </c>
      <c r="B539" s="100" t="s">
        <v>885</v>
      </c>
      <c r="C539" s="117">
        <v>1</v>
      </c>
      <c r="D539" s="70">
        <f t="shared" si="168"/>
        <v>0</v>
      </c>
      <c r="E539" s="73"/>
      <c r="F539" s="73">
        <f t="shared" si="169"/>
        <v>0</v>
      </c>
      <c r="G539" s="73"/>
      <c r="H539" s="73"/>
      <c r="I539" s="73"/>
      <c r="J539" s="73"/>
      <c r="K539" s="73"/>
      <c r="L539" s="73"/>
      <c r="M539" s="58"/>
      <c r="N539" s="73"/>
      <c r="O539" s="73"/>
      <c r="P539" s="68"/>
      <c r="Q539" s="60"/>
      <c r="R539" s="73"/>
      <c r="S539" s="73"/>
      <c r="T539" s="88"/>
      <c r="U539" s="88"/>
      <c r="V539" s="88"/>
      <c r="W539" s="88"/>
      <c r="X539" s="187"/>
      <c r="Y539" s="187"/>
      <c r="Z539" s="187"/>
      <c r="AA539" s="187"/>
      <c r="AB539" s="187"/>
      <c r="AC539" s="187"/>
      <c r="AD539" s="187"/>
      <c r="AE539" s="187"/>
      <c r="AF539" s="187"/>
      <c r="AG539" s="73"/>
    </row>
    <row r="540" spans="1:33" s="10" customFormat="1" ht="13.2" x14ac:dyDescent="0.25">
      <c r="A540" s="70">
        <v>23</v>
      </c>
      <c r="B540" s="100" t="s">
        <v>744</v>
      </c>
      <c r="C540" s="117">
        <v>1</v>
      </c>
      <c r="D540" s="70">
        <f t="shared" si="168"/>
        <v>1</v>
      </c>
      <c r="E540" s="73"/>
      <c r="F540" s="73">
        <f t="shared" si="169"/>
        <v>1</v>
      </c>
      <c r="G540" s="73"/>
      <c r="H540" s="73"/>
      <c r="I540" s="73">
        <v>1</v>
      </c>
      <c r="J540" s="73"/>
      <c r="K540" s="73"/>
      <c r="L540" s="73"/>
      <c r="M540" s="58"/>
      <c r="N540" s="73"/>
      <c r="O540" s="73"/>
      <c r="P540" s="68"/>
      <c r="Q540" s="60"/>
      <c r="R540" s="73"/>
      <c r="S540" s="73"/>
      <c r="T540" s="88"/>
      <c r="U540" s="88"/>
      <c r="V540" s="88"/>
      <c r="W540" s="88"/>
      <c r="X540" s="187"/>
      <c r="Y540" s="187"/>
      <c r="Z540" s="187"/>
      <c r="AA540" s="187"/>
      <c r="AB540" s="187"/>
      <c r="AC540" s="187"/>
      <c r="AD540" s="187"/>
      <c r="AE540" s="187"/>
      <c r="AF540" s="187"/>
      <c r="AG540" s="73"/>
    </row>
    <row r="541" spans="1:33" s="10" customFormat="1" ht="13.2" x14ac:dyDescent="0.25">
      <c r="A541" s="70">
        <v>24</v>
      </c>
      <c r="B541" s="100" t="s">
        <v>763</v>
      </c>
      <c r="C541" s="117">
        <v>2</v>
      </c>
      <c r="D541" s="70">
        <f t="shared" si="168"/>
        <v>0</v>
      </c>
      <c r="E541" s="73"/>
      <c r="F541" s="73">
        <f t="shared" si="169"/>
        <v>0</v>
      </c>
      <c r="G541" s="73"/>
      <c r="H541" s="73"/>
      <c r="I541" s="73"/>
      <c r="J541" s="73"/>
      <c r="K541" s="73"/>
      <c r="L541" s="73"/>
      <c r="M541" s="58"/>
      <c r="N541" s="73"/>
      <c r="O541" s="73"/>
      <c r="P541" s="68"/>
      <c r="Q541" s="60"/>
      <c r="R541" s="73"/>
      <c r="S541" s="73"/>
      <c r="T541" s="88"/>
      <c r="U541" s="88"/>
      <c r="V541" s="88"/>
      <c r="W541" s="88"/>
      <c r="X541" s="187"/>
      <c r="Y541" s="187"/>
      <c r="Z541" s="187"/>
      <c r="AA541" s="187"/>
      <c r="AB541" s="187"/>
      <c r="AC541" s="187"/>
      <c r="AD541" s="187"/>
      <c r="AE541" s="187"/>
      <c r="AF541" s="187"/>
      <c r="AG541" s="73"/>
    </row>
    <row r="542" spans="1:33" s="10" customFormat="1" ht="13.2" x14ac:dyDescent="0.25">
      <c r="A542" s="70">
        <v>25</v>
      </c>
      <c r="B542" s="100" t="s">
        <v>886</v>
      </c>
      <c r="C542" s="117">
        <v>3</v>
      </c>
      <c r="D542" s="70">
        <f t="shared" si="168"/>
        <v>0</v>
      </c>
      <c r="E542" s="73"/>
      <c r="F542" s="73">
        <f t="shared" si="169"/>
        <v>0</v>
      </c>
      <c r="G542" s="73"/>
      <c r="H542" s="73"/>
      <c r="I542" s="73"/>
      <c r="J542" s="73"/>
      <c r="K542" s="73"/>
      <c r="L542" s="73"/>
      <c r="M542" s="58"/>
      <c r="N542" s="73"/>
      <c r="O542" s="73"/>
      <c r="P542" s="68"/>
      <c r="Q542" s="60"/>
      <c r="R542" s="73"/>
      <c r="S542" s="73"/>
      <c r="T542" s="88"/>
      <c r="U542" s="88"/>
      <c r="V542" s="88"/>
      <c r="W542" s="88"/>
      <c r="X542" s="187"/>
      <c r="Y542" s="187"/>
      <c r="Z542" s="187"/>
      <c r="AA542" s="187"/>
      <c r="AB542" s="187"/>
      <c r="AC542" s="187"/>
      <c r="AD542" s="187"/>
      <c r="AE542" s="187"/>
      <c r="AF542" s="187"/>
      <c r="AG542" s="73"/>
    </row>
    <row r="543" spans="1:33" s="10" customFormat="1" ht="13.2" x14ac:dyDescent="0.25">
      <c r="A543" s="70">
        <v>26</v>
      </c>
      <c r="B543" s="100" t="s">
        <v>887</v>
      </c>
      <c r="C543" s="117">
        <v>2</v>
      </c>
      <c r="D543" s="70">
        <f t="shared" si="168"/>
        <v>0</v>
      </c>
      <c r="E543" s="73"/>
      <c r="F543" s="73">
        <f t="shared" si="169"/>
        <v>0</v>
      </c>
      <c r="G543" s="73"/>
      <c r="H543" s="73"/>
      <c r="I543" s="73"/>
      <c r="J543" s="73"/>
      <c r="K543" s="73"/>
      <c r="L543" s="73"/>
      <c r="M543" s="58"/>
      <c r="N543" s="73"/>
      <c r="O543" s="73"/>
      <c r="P543" s="68"/>
      <c r="Q543" s="60"/>
      <c r="R543" s="73"/>
      <c r="S543" s="73"/>
      <c r="T543" s="88"/>
      <c r="U543" s="88"/>
      <c r="V543" s="88"/>
      <c r="W543" s="88"/>
      <c r="X543" s="187"/>
      <c r="Y543" s="187"/>
      <c r="Z543" s="187"/>
      <c r="AA543" s="187"/>
      <c r="AB543" s="187"/>
      <c r="AC543" s="187"/>
      <c r="AD543" s="187"/>
      <c r="AE543" s="187"/>
      <c r="AF543" s="187"/>
      <c r="AG543" s="73"/>
    </row>
    <row r="544" spans="1:33" s="10" customFormat="1" ht="13.2" x14ac:dyDescent="0.25">
      <c r="A544" s="70">
        <v>27</v>
      </c>
      <c r="B544" s="100" t="s">
        <v>731</v>
      </c>
      <c r="C544" s="117">
        <v>2</v>
      </c>
      <c r="D544" s="70">
        <f t="shared" si="168"/>
        <v>0</v>
      </c>
      <c r="E544" s="73"/>
      <c r="F544" s="73">
        <f t="shared" si="169"/>
        <v>0</v>
      </c>
      <c r="G544" s="73"/>
      <c r="H544" s="73"/>
      <c r="I544" s="73"/>
      <c r="J544" s="73"/>
      <c r="K544" s="73"/>
      <c r="L544" s="73"/>
      <c r="M544" s="58"/>
      <c r="N544" s="73"/>
      <c r="O544" s="73"/>
      <c r="P544" s="68"/>
      <c r="Q544" s="60"/>
      <c r="R544" s="73"/>
      <c r="S544" s="73"/>
      <c r="T544" s="88"/>
      <c r="U544" s="88"/>
      <c r="V544" s="88"/>
      <c r="W544" s="88"/>
      <c r="X544" s="187"/>
      <c r="Y544" s="187"/>
      <c r="Z544" s="187"/>
      <c r="AA544" s="187"/>
      <c r="AB544" s="187"/>
      <c r="AC544" s="187"/>
      <c r="AD544" s="187"/>
      <c r="AE544" s="187"/>
      <c r="AF544" s="187"/>
      <c r="AG544" s="73"/>
    </row>
    <row r="545" spans="1:33" s="10" customFormat="1" ht="13.2" x14ac:dyDescent="0.25">
      <c r="A545" s="70">
        <v>28</v>
      </c>
      <c r="B545" s="100" t="s">
        <v>888</v>
      </c>
      <c r="C545" s="117">
        <v>0</v>
      </c>
      <c r="D545" s="70">
        <f t="shared" si="168"/>
        <v>0</v>
      </c>
      <c r="E545" s="73"/>
      <c r="F545" s="73">
        <f t="shared" si="169"/>
        <v>0</v>
      </c>
      <c r="G545" s="73"/>
      <c r="H545" s="73"/>
      <c r="I545" s="73"/>
      <c r="J545" s="73"/>
      <c r="K545" s="73"/>
      <c r="L545" s="73"/>
      <c r="M545" s="58"/>
      <c r="N545" s="73"/>
      <c r="O545" s="73"/>
      <c r="P545" s="68"/>
      <c r="Q545" s="60"/>
      <c r="R545" s="73"/>
      <c r="S545" s="73"/>
      <c r="T545" s="88"/>
      <c r="U545" s="88"/>
      <c r="V545" s="88"/>
      <c r="W545" s="88"/>
      <c r="X545" s="187"/>
      <c r="Y545" s="187"/>
      <c r="Z545" s="187"/>
      <c r="AA545" s="187"/>
      <c r="AB545" s="187"/>
      <c r="AC545" s="187"/>
      <c r="AD545" s="187"/>
      <c r="AE545" s="187"/>
      <c r="AF545" s="187"/>
      <c r="AG545" s="73"/>
    </row>
    <row r="546" spans="1:33" s="10" customFormat="1" ht="13.2" x14ac:dyDescent="0.25">
      <c r="A546" s="70">
        <v>29</v>
      </c>
      <c r="B546" s="100" t="s">
        <v>750</v>
      </c>
      <c r="C546" s="117">
        <v>22</v>
      </c>
      <c r="D546" s="70">
        <f t="shared" si="168"/>
        <v>20</v>
      </c>
      <c r="E546" s="73">
        <v>2</v>
      </c>
      <c r="F546" s="73">
        <f t="shared" si="169"/>
        <v>18</v>
      </c>
      <c r="G546" s="73"/>
      <c r="H546" s="73"/>
      <c r="I546" s="73">
        <v>16</v>
      </c>
      <c r="J546" s="73">
        <v>2</v>
      </c>
      <c r="K546" s="73"/>
      <c r="L546" s="103"/>
      <c r="M546" s="58"/>
      <c r="N546" s="73"/>
      <c r="O546" s="73"/>
      <c r="P546" s="68"/>
      <c r="Q546" s="60"/>
      <c r="R546" s="73"/>
      <c r="S546" s="73"/>
      <c r="T546" s="88"/>
      <c r="U546" s="88"/>
      <c r="V546" s="88"/>
      <c r="W546" s="88"/>
      <c r="X546" s="187"/>
      <c r="Y546" s="187">
        <v>2</v>
      </c>
      <c r="Z546" s="187">
        <v>0</v>
      </c>
      <c r="AA546" s="187"/>
      <c r="AB546" s="187"/>
      <c r="AC546" s="187"/>
      <c r="AD546" s="187"/>
      <c r="AE546" s="187"/>
      <c r="AF546" s="187"/>
      <c r="AG546" s="73"/>
    </row>
    <row r="547" spans="1:33" s="10" customFormat="1" ht="13.2" x14ac:dyDescent="0.25">
      <c r="A547" s="70">
        <v>30</v>
      </c>
      <c r="B547" s="100" t="s">
        <v>751</v>
      </c>
      <c r="C547" s="117">
        <v>0</v>
      </c>
      <c r="D547" s="70">
        <f t="shared" si="168"/>
        <v>0</v>
      </c>
      <c r="E547" s="73"/>
      <c r="F547" s="73">
        <f t="shared" si="169"/>
        <v>0</v>
      </c>
      <c r="G547" s="73"/>
      <c r="H547" s="73"/>
      <c r="I547" s="73"/>
      <c r="J547" s="73"/>
      <c r="K547" s="73"/>
      <c r="L547" s="73"/>
      <c r="M547" s="58"/>
      <c r="N547" s="73"/>
      <c r="O547" s="73"/>
      <c r="P547" s="68"/>
      <c r="Q547" s="60"/>
      <c r="R547" s="73"/>
      <c r="S547" s="73"/>
      <c r="T547" s="88"/>
      <c r="U547" s="88"/>
      <c r="V547" s="88"/>
      <c r="W547" s="88"/>
      <c r="X547" s="187"/>
      <c r="Y547" s="187"/>
      <c r="Z547" s="187"/>
      <c r="AA547" s="187"/>
      <c r="AB547" s="187"/>
      <c r="AC547" s="187"/>
      <c r="AD547" s="187"/>
      <c r="AE547" s="187"/>
      <c r="AF547" s="187"/>
      <c r="AG547" s="73"/>
    </row>
    <row r="548" spans="1:33" s="297" customFormat="1" ht="13.2" x14ac:dyDescent="0.25">
      <c r="A548" s="155">
        <v>17</v>
      </c>
      <c r="B548" s="293" t="s">
        <v>891</v>
      </c>
      <c r="C548" s="155"/>
      <c r="D548" s="155"/>
      <c r="E548" s="154"/>
      <c r="F548" s="154"/>
      <c r="G548" s="154"/>
      <c r="H548" s="154"/>
      <c r="I548" s="154"/>
      <c r="J548" s="154"/>
      <c r="K548" s="154"/>
      <c r="L548" s="154"/>
      <c r="M548" s="154"/>
      <c r="N548" s="154"/>
      <c r="O548" s="154"/>
      <c r="P548" s="154"/>
      <c r="Q548" s="141"/>
      <c r="R548" s="154"/>
      <c r="S548" s="154"/>
      <c r="T548" s="141"/>
      <c r="U548" s="141"/>
      <c r="V548" s="141"/>
      <c r="W548" s="141"/>
      <c r="X548" s="200"/>
      <c r="Y548" s="200"/>
      <c r="Z548" s="200"/>
      <c r="AA548" s="200"/>
      <c r="AB548" s="200"/>
      <c r="AC548" s="200"/>
      <c r="AD548" s="200"/>
      <c r="AE548" s="200"/>
      <c r="AF548" s="200"/>
      <c r="AG548" s="154"/>
    </row>
    <row r="549" spans="1:33" s="21" customFormat="1" ht="13.2" x14ac:dyDescent="0.25">
      <c r="A549" s="8" t="s">
        <v>723</v>
      </c>
      <c r="B549" s="105" t="s">
        <v>707</v>
      </c>
      <c r="C549" s="8">
        <f>SUM(C550:C567)</f>
        <v>290</v>
      </c>
      <c r="D549" s="8">
        <f t="shared" ref="D549:K549" si="170">SUM(D550:D1061)</f>
        <v>5830</v>
      </c>
      <c r="E549" s="8">
        <f t="shared" si="170"/>
        <v>1189</v>
      </c>
      <c r="F549" s="8">
        <f t="shared" si="170"/>
        <v>4836</v>
      </c>
      <c r="G549" s="8">
        <f t="shared" si="170"/>
        <v>0</v>
      </c>
      <c r="H549" s="8">
        <f t="shared" si="170"/>
        <v>60</v>
      </c>
      <c r="I549" s="8">
        <f t="shared" si="170"/>
        <v>2964</v>
      </c>
      <c r="J549" s="8">
        <f t="shared" si="170"/>
        <v>1784</v>
      </c>
      <c r="K549" s="8">
        <f t="shared" si="170"/>
        <v>36</v>
      </c>
      <c r="L549" s="106"/>
      <c r="M549" s="58"/>
      <c r="N549" s="58"/>
      <c r="O549" s="106"/>
      <c r="P549" s="58"/>
      <c r="Q549" s="68"/>
      <c r="R549" s="58"/>
      <c r="S549" s="58"/>
      <c r="T549" s="68"/>
      <c r="U549" s="68"/>
      <c r="V549" s="68"/>
      <c r="W549" s="68"/>
      <c r="X549" s="184"/>
      <c r="Y549" s="184"/>
      <c r="Z549" s="184"/>
      <c r="AA549" s="184"/>
      <c r="AB549" s="184"/>
      <c r="AC549" s="184"/>
      <c r="AD549" s="190"/>
      <c r="AE549" s="190"/>
      <c r="AF549" s="190"/>
      <c r="AG549" s="8"/>
    </row>
    <row r="550" spans="1:33" s="149" customFormat="1" ht="13.2" x14ac:dyDescent="0.25">
      <c r="A550" s="70">
        <v>1</v>
      </c>
      <c r="B550" s="71" t="s">
        <v>367</v>
      </c>
      <c r="C550" s="70">
        <v>57</v>
      </c>
      <c r="D550" s="59">
        <f t="shared" ref="D550:D567" si="171">E550+F550</f>
        <v>49</v>
      </c>
      <c r="E550" s="70">
        <v>29</v>
      </c>
      <c r="F550" s="59">
        <f>G550+H550+I550+J550+K550</f>
        <v>20</v>
      </c>
      <c r="G550" s="60"/>
      <c r="H550" s="60"/>
      <c r="I550" s="60">
        <v>20</v>
      </c>
      <c r="J550" s="60"/>
      <c r="K550" s="60"/>
      <c r="L550" s="72">
        <v>0</v>
      </c>
      <c r="M550" s="60">
        <f>F550*L550</f>
        <v>0</v>
      </c>
      <c r="N550" s="60">
        <f>M550-H550</f>
        <v>0</v>
      </c>
      <c r="O550" s="72">
        <v>1</v>
      </c>
      <c r="P550" s="133">
        <f>F550*O550</f>
        <v>20</v>
      </c>
      <c r="Q550" s="60">
        <f>P550-I550</f>
        <v>0</v>
      </c>
      <c r="R550" s="72"/>
      <c r="S550" s="60"/>
      <c r="T550" s="60"/>
      <c r="U550" s="60"/>
      <c r="V550" s="60"/>
      <c r="W550" s="60"/>
      <c r="X550" s="186">
        <f>Y550+Z550</f>
        <v>2</v>
      </c>
      <c r="Y550" s="186">
        <v>2</v>
      </c>
      <c r="Z550" s="186"/>
      <c r="AA550" s="186">
        <f>AB550+AC550</f>
        <v>0</v>
      </c>
      <c r="AB550" s="186"/>
      <c r="AC550" s="186"/>
      <c r="AD550" s="188">
        <f>AE550+AF550</f>
        <v>0</v>
      </c>
      <c r="AE550" s="188"/>
      <c r="AF550" s="188"/>
      <c r="AG550" s="70"/>
    </row>
    <row r="551" spans="1:33" s="150" customFormat="1" ht="13.2" x14ac:dyDescent="0.25">
      <c r="A551" s="70">
        <v>2</v>
      </c>
      <c r="B551" s="71" t="s">
        <v>752</v>
      </c>
      <c r="C551" s="70">
        <v>10</v>
      </c>
      <c r="D551" s="59">
        <f t="shared" si="171"/>
        <v>9</v>
      </c>
      <c r="E551" s="70">
        <v>4</v>
      </c>
      <c r="F551" s="59">
        <f t="shared" ref="F551:F567" si="172">G551+H551+I551+J551+K551</f>
        <v>5</v>
      </c>
      <c r="G551" s="60"/>
      <c r="H551" s="60"/>
      <c r="I551" s="60">
        <v>5</v>
      </c>
      <c r="J551" s="60"/>
      <c r="K551" s="60"/>
      <c r="L551" s="72">
        <v>0</v>
      </c>
      <c r="M551" s="60">
        <f t="shared" ref="M551:M567" si="173">F551*L551</f>
        <v>0</v>
      </c>
      <c r="N551" s="60">
        <f t="shared" ref="N551:N567" si="174">M551-H551</f>
        <v>0</v>
      </c>
      <c r="O551" s="72">
        <v>1</v>
      </c>
      <c r="P551" s="133">
        <f t="shared" ref="P551:P567" si="175">F551*O551</f>
        <v>5</v>
      </c>
      <c r="Q551" s="60">
        <f t="shared" ref="Q551:Q567" si="176">P551-I551</f>
        <v>0</v>
      </c>
      <c r="R551" s="60"/>
      <c r="S551" s="60"/>
      <c r="T551" s="60"/>
      <c r="U551" s="60"/>
      <c r="V551" s="60"/>
      <c r="W551" s="60"/>
      <c r="X551" s="186">
        <f t="shared" ref="X551:X567" si="177">Y551+Z551</f>
        <v>0</v>
      </c>
      <c r="Y551" s="186"/>
      <c r="Z551" s="186"/>
      <c r="AA551" s="186">
        <f t="shared" ref="AA551:AA567" si="178">AB551+AC551</f>
        <v>0</v>
      </c>
      <c r="AB551" s="186"/>
      <c r="AC551" s="186"/>
      <c r="AD551" s="188">
        <f t="shared" ref="AD551:AD567" si="179">AE551+AF551</f>
        <v>0</v>
      </c>
      <c r="AE551" s="188"/>
      <c r="AF551" s="188"/>
      <c r="AG551" s="70"/>
    </row>
    <row r="552" spans="1:33" s="149" customFormat="1" ht="13.2" x14ac:dyDescent="0.25">
      <c r="A552" s="70">
        <v>3</v>
      </c>
      <c r="B552" s="71" t="s">
        <v>140</v>
      </c>
      <c r="C552" s="70">
        <v>17</v>
      </c>
      <c r="D552" s="59">
        <f t="shared" si="171"/>
        <v>17</v>
      </c>
      <c r="E552" s="70">
        <v>2</v>
      </c>
      <c r="F552" s="59">
        <f t="shared" si="172"/>
        <v>15</v>
      </c>
      <c r="G552" s="59"/>
      <c r="H552" s="59"/>
      <c r="I552" s="59">
        <v>5</v>
      </c>
      <c r="J552" s="59">
        <v>10</v>
      </c>
      <c r="K552" s="59"/>
      <c r="L552" s="72">
        <v>0</v>
      </c>
      <c r="M552" s="60">
        <f t="shared" si="173"/>
        <v>0</v>
      </c>
      <c r="N552" s="60">
        <f t="shared" si="174"/>
        <v>0</v>
      </c>
      <c r="O552" s="72">
        <v>0.4</v>
      </c>
      <c r="P552" s="133">
        <f>F552*O552</f>
        <v>6</v>
      </c>
      <c r="Q552" s="133">
        <f t="shared" si="176"/>
        <v>1</v>
      </c>
      <c r="R552" s="72">
        <v>0.6</v>
      </c>
      <c r="S552" s="111">
        <f>F552*R552</f>
        <v>9</v>
      </c>
      <c r="T552" s="133">
        <f>S552-J552</f>
        <v>-1</v>
      </c>
      <c r="U552" s="60"/>
      <c r="V552" s="60"/>
      <c r="W552" s="60"/>
      <c r="X552" s="186">
        <f t="shared" si="177"/>
        <v>1</v>
      </c>
      <c r="Y552" s="186">
        <v>1</v>
      </c>
      <c r="Z552" s="186"/>
      <c r="AA552" s="186">
        <f t="shared" si="178"/>
        <v>1</v>
      </c>
      <c r="AB552" s="186"/>
      <c r="AC552" s="186">
        <v>1</v>
      </c>
      <c r="AD552" s="188">
        <f t="shared" si="179"/>
        <v>0</v>
      </c>
      <c r="AE552" s="188"/>
      <c r="AF552" s="188"/>
      <c r="AG552" s="70"/>
    </row>
    <row r="553" spans="1:33" s="149" customFormat="1" ht="13.2" x14ac:dyDescent="0.25">
      <c r="A553" s="70">
        <v>4</v>
      </c>
      <c r="B553" s="71" t="s">
        <v>151</v>
      </c>
      <c r="C553" s="70">
        <v>120</v>
      </c>
      <c r="D553" s="59">
        <f t="shared" si="171"/>
        <v>119</v>
      </c>
      <c r="E553" s="70">
        <v>12</v>
      </c>
      <c r="F553" s="59">
        <f t="shared" si="172"/>
        <v>107</v>
      </c>
      <c r="G553" s="59"/>
      <c r="H553" s="59"/>
      <c r="I553" s="59">
        <v>66</v>
      </c>
      <c r="J553" s="59">
        <v>41</v>
      </c>
      <c r="K553" s="59"/>
      <c r="L553" s="72">
        <v>0</v>
      </c>
      <c r="M553" s="60">
        <f t="shared" si="173"/>
        <v>0</v>
      </c>
      <c r="N553" s="60">
        <f t="shared" si="174"/>
        <v>0</v>
      </c>
      <c r="O553" s="72">
        <v>0.65</v>
      </c>
      <c r="P553" s="133">
        <f t="shared" si="175"/>
        <v>69.55</v>
      </c>
      <c r="Q553" s="133">
        <f t="shared" si="176"/>
        <v>3.5499999999999972</v>
      </c>
      <c r="R553" s="72">
        <v>0.35</v>
      </c>
      <c r="S553" s="133">
        <f>F553*R553</f>
        <v>37.449999999999996</v>
      </c>
      <c r="T553" s="133">
        <f>S553-J553</f>
        <v>-3.5500000000000043</v>
      </c>
      <c r="U553" s="60"/>
      <c r="V553" s="60"/>
      <c r="W553" s="60"/>
      <c r="X553" s="186">
        <f t="shared" si="177"/>
        <v>0</v>
      </c>
      <c r="Y553" s="186"/>
      <c r="Z553" s="186"/>
      <c r="AA553" s="186">
        <f t="shared" si="178"/>
        <v>3</v>
      </c>
      <c r="AB553" s="186"/>
      <c r="AC553" s="186">
        <v>3</v>
      </c>
      <c r="AD553" s="188">
        <f t="shared" si="179"/>
        <v>0</v>
      </c>
      <c r="AE553" s="188"/>
      <c r="AF553" s="188"/>
      <c r="AG553" s="77"/>
    </row>
    <row r="554" spans="1:33" s="150" customFormat="1" ht="13.2" x14ac:dyDescent="0.25">
      <c r="A554" s="70">
        <v>5</v>
      </c>
      <c r="B554" s="71" t="s">
        <v>790</v>
      </c>
      <c r="C554" s="70">
        <v>16</v>
      </c>
      <c r="D554" s="59">
        <f t="shared" si="171"/>
        <v>14</v>
      </c>
      <c r="E554" s="70">
        <v>1</v>
      </c>
      <c r="F554" s="59">
        <f t="shared" si="172"/>
        <v>13</v>
      </c>
      <c r="G554" s="59"/>
      <c r="H554" s="59"/>
      <c r="I554" s="59">
        <v>10</v>
      </c>
      <c r="J554" s="59">
        <v>3</v>
      </c>
      <c r="K554" s="59"/>
      <c r="L554" s="72">
        <v>0</v>
      </c>
      <c r="M554" s="60">
        <f t="shared" si="173"/>
        <v>0</v>
      </c>
      <c r="N554" s="60">
        <f t="shared" si="174"/>
        <v>0</v>
      </c>
      <c r="O554" s="72">
        <v>0.77</v>
      </c>
      <c r="P554" s="133">
        <f t="shared" si="175"/>
        <v>10.01</v>
      </c>
      <c r="Q554" s="133">
        <f t="shared" si="176"/>
        <v>9.9999999999997868E-3</v>
      </c>
      <c r="R554" s="72">
        <v>0.23</v>
      </c>
      <c r="S554" s="133">
        <f>F554*R554</f>
        <v>2.99</v>
      </c>
      <c r="T554" s="133">
        <f>S554-J554</f>
        <v>-9.9999999999997868E-3</v>
      </c>
      <c r="U554" s="60"/>
      <c r="V554" s="60"/>
      <c r="W554" s="60"/>
      <c r="X554" s="186">
        <f t="shared" si="177"/>
        <v>0</v>
      </c>
      <c r="Y554" s="186"/>
      <c r="Z554" s="186"/>
      <c r="AA554" s="186">
        <f t="shared" si="178"/>
        <v>0</v>
      </c>
      <c r="AB554" s="186"/>
      <c r="AC554" s="186"/>
      <c r="AD554" s="188">
        <f t="shared" si="179"/>
        <v>0</v>
      </c>
      <c r="AE554" s="188"/>
      <c r="AF554" s="188"/>
      <c r="AG554" s="70"/>
    </row>
    <row r="555" spans="1:33" s="149" customFormat="1" ht="13.2" x14ac:dyDescent="0.25">
      <c r="A555" s="70">
        <v>6</v>
      </c>
      <c r="B555" s="100" t="s">
        <v>737</v>
      </c>
      <c r="C555" s="70">
        <v>19</v>
      </c>
      <c r="D555" s="59">
        <f t="shared" si="171"/>
        <v>19</v>
      </c>
      <c r="E555" s="70">
        <v>3</v>
      </c>
      <c r="F555" s="59">
        <f t="shared" si="172"/>
        <v>16</v>
      </c>
      <c r="G555" s="70"/>
      <c r="H555" s="70"/>
      <c r="I555" s="70">
        <v>10</v>
      </c>
      <c r="J555" s="70">
        <v>6</v>
      </c>
      <c r="K555" s="70"/>
      <c r="L555" s="72">
        <v>0</v>
      </c>
      <c r="M555" s="60">
        <f t="shared" si="173"/>
        <v>0</v>
      </c>
      <c r="N555" s="60">
        <f t="shared" si="174"/>
        <v>0</v>
      </c>
      <c r="O555" s="72">
        <v>0.75</v>
      </c>
      <c r="P555" s="133">
        <f t="shared" si="175"/>
        <v>12</v>
      </c>
      <c r="Q555" s="133">
        <f t="shared" si="176"/>
        <v>2</v>
      </c>
      <c r="R555" s="72">
        <v>0.25</v>
      </c>
      <c r="S555" s="133">
        <f t="shared" ref="S555:S566" si="180">F555*R555</f>
        <v>4</v>
      </c>
      <c r="T555" s="133">
        <f t="shared" ref="T555:T566" si="181">S555-J555</f>
        <v>-2</v>
      </c>
      <c r="U555" s="77"/>
      <c r="V555" s="77"/>
      <c r="W555" s="77"/>
      <c r="X555" s="186">
        <f t="shared" si="177"/>
        <v>0</v>
      </c>
      <c r="Y555" s="188"/>
      <c r="Z555" s="188"/>
      <c r="AA555" s="186">
        <f t="shared" si="178"/>
        <v>2</v>
      </c>
      <c r="AB555" s="188"/>
      <c r="AC555" s="188">
        <v>2</v>
      </c>
      <c r="AD555" s="188">
        <f t="shared" si="179"/>
        <v>0</v>
      </c>
      <c r="AE555" s="188"/>
      <c r="AF555" s="188"/>
      <c r="AG555" s="70"/>
    </row>
    <row r="556" spans="1:33" s="150" customFormat="1" ht="13.2" x14ac:dyDescent="0.25">
      <c r="A556" s="70">
        <v>7</v>
      </c>
      <c r="B556" s="100" t="s">
        <v>754</v>
      </c>
      <c r="C556" s="70">
        <v>0</v>
      </c>
      <c r="D556" s="59">
        <f t="shared" si="171"/>
        <v>0</v>
      </c>
      <c r="E556" s="70"/>
      <c r="F556" s="59">
        <f t="shared" si="172"/>
        <v>0</v>
      </c>
      <c r="G556" s="70"/>
      <c r="H556" s="70"/>
      <c r="I556" s="70"/>
      <c r="J556" s="70"/>
      <c r="K556" s="70"/>
      <c r="L556" s="72">
        <v>0</v>
      </c>
      <c r="M556" s="60">
        <f t="shared" si="173"/>
        <v>0</v>
      </c>
      <c r="N556" s="60">
        <f t="shared" si="174"/>
        <v>0</v>
      </c>
      <c r="O556" s="72">
        <v>1</v>
      </c>
      <c r="P556" s="133">
        <f t="shared" si="175"/>
        <v>0</v>
      </c>
      <c r="Q556" s="133">
        <f t="shared" si="176"/>
        <v>0</v>
      </c>
      <c r="R556" s="72"/>
      <c r="S556" s="133"/>
      <c r="T556" s="133"/>
      <c r="U556" s="77"/>
      <c r="V556" s="77"/>
      <c r="W556" s="77"/>
      <c r="X556" s="186">
        <f t="shared" si="177"/>
        <v>0</v>
      </c>
      <c r="Y556" s="188"/>
      <c r="Z556" s="188"/>
      <c r="AA556" s="186">
        <f t="shared" si="178"/>
        <v>0</v>
      </c>
      <c r="AB556" s="188"/>
      <c r="AC556" s="188"/>
      <c r="AD556" s="188">
        <f t="shared" si="179"/>
        <v>0</v>
      </c>
      <c r="AE556" s="188"/>
      <c r="AF556" s="188"/>
      <c r="AG556" s="70"/>
    </row>
    <row r="557" spans="1:33" s="149" customFormat="1" ht="13.2" x14ac:dyDescent="0.25">
      <c r="A557" s="70">
        <v>8</v>
      </c>
      <c r="B557" s="100" t="s">
        <v>727</v>
      </c>
      <c r="C557" s="70">
        <v>2</v>
      </c>
      <c r="D557" s="59">
        <f t="shared" si="171"/>
        <v>2</v>
      </c>
      <c r="E557" s="70">
        <v>2</v>
      </c>
      <c r="F557" s="59">
        <f t="shared" si="172"/>
        <v>0</v>
      </c>
      <c r="G557" s="70"/>
      <c r="H557" s="70"/>
      <c r="I557" s="70"/>
      <c r="J557" s="70"/>
      <c r="K557" s="70"/>
      <c r="L557" s="72">
        <v>0</v>
      </c>
      <c r="M557" s="60">
        <f t="shared" si="173"/>
        <v>0</v>
      </c>
      <c r="N557" s="60">
        <f t="shared" si="174"/>
        <v>0</v>
      </c>
      <c r="O557" s="72">
        <v>1</v>
      </c>
      <c r="P557" s="133">
        <f t="shared" si="175"/>
        <v>0</v>
      </c>
      <c r="Q557" s="133">
        <f t="shared" si="176"/>
        <v>0</v>
      </c>
      <c r="R557" s="72"/>
      <c r="S557" s="133"/>
      <c r="T557" s="133"/>
      <c r="U557" s="77"/>
      <c r="V557" s="77"/>
      <c r="W557" s="77"/>
      <c r="X557" s="186">
        <f t="shared" si="177"/>
        <v>1</v>
      </c>
      <c r="Y557" s="188">
        <v>1</v>
      </c>
      <c r="Z557" s="188"/>
      <c r="AA557" s="186">
        <f t="shared" si="178"/>
        <v>0</v>
      </c>
      <c r="AB557" s="188"/>
      <c r="AC557" s="188"/>
      <c r="AD557" s="188">
        <f t="shared" si="179"/>
        <v>0</v>
      </c>
      <c r="AE557" s="188"/>
      <c r="AF557" s="188"/>
      <c r="AG557" s="70"/>
    </row>
    <row r="558" spans="1:33" s="150" customFormat="1" ht="13.2" x14ac:dyDescent="0.25">
      <c r="A558" s="70">
        <v>9</v>
      </c>
      <c r="B558" s="100" t="s">
        <v>802</v>
      </c>
      <c r="C558" s="70">
        <v>8</v>
      </c>
      <c r="D558" s="59">
        <f t="shared" si="171"/>
        <v>8</v>
      </c>
      <c r="E558" s="70">
        <v>1</v>
      </c>
      <c r="F558" s="59">
        <f t="shared" si="172"/>
        <v>7</v>
      </c>
      <c r="G558" s="70"/>
      <c r="H558" s="70"/>
      <c r="I558" s="70">
        <v>5</v>
      </c>
      <c r="J558" s="70">
        <v>2</v>
      </c>
      <c r="K558" s="70"/>
      <c r="L558" s="72">
        <v>0</v>
      </c>
      <c r="M558" s="60">
        <f t="shared" si="173"/>
        <v>0</v>
      </c>
      <c r="N558" s="60">
        <f t="shared" si="174"/>
        <v>0</v>
      </c>
      <c r="O558" s="72">
        <v>0.72</v>
      </c>
      <c r="P558" s="133">
        <f t="shared" si="175"/>
        <v>5.04</v>
      </c>
      <c r="Q558" s="133">
        <f t="shared" si="176"/>
        <v>4.0000000000000036E-2</v>
      </c>
      <c r="R558" s="72">
        <v>0.28000000000000003</v>
      </c>
      <c r="S558" s="133">
        <f t="shared" si="180"/>
        <v>1.9600000000000002</v>
      </c>
      <c r="T558" s="133">
        <f t="shared" si="181"/>
        <v>-3.9999999999999813E-2</v>
      </c>
      <c r="U558" s="77"/>
      <c r="V558" s="77"/>
      <c r="W558" s="77"/>
      <c r="X558" s="186">
        <f t="shared" si="177"/>
        <v>0</v>
      </c>
      <c r="Y558" s="188"/>
      <c r="Z558" s="188"/>
      <c r="AA558" s="186">
        <f t="shared" si="178"/>
        <v>0</v>
      </c>
      <c r="AB558" s="188"/>
      <c r="AC558" s="188"/>
      <c r="AD558" s="188">
        <f t="shared" si="179"/>
        <v>0</v>
      </c>
      <c r="AE558" s="188"/>
      <c r="AF558" s="188"/>
      <c r="AG558" s="70"/>
    </row>
    <row r="559" spans="1:33" s="150" customFormat="1" ht="13.2" x14ac:dyDescent="0.25">
      <c r="A559" s="70">
        <v>10</v>
      </c>
      <c r="B559" s="100" t="s">
        <v>803</v>
      </c>
      <c r="C559" s="70">
        <v>0</v>
      </c>
      <c r="D559" s="59">
        <f t="shared" si="171"/>
        <v>0</v>
      </c>
      <c r="E559" s="70"/>
      <c r="F559" s="59">
        <f t="shared" si="172"/>
        <v>0</v>
      </c>
      <c r="G559" s="70"/>
      <c r="H559" s="70"/>
      <c r="I559" s="70"/>
      <c r="J559" s="70"/>
      <c r="K559" s="70"/>
      <c r="L559" s="72">
        <v>0</v>
      </c>
      <c r="M559" s="60">
        <f t="shared" si="173"/>
        <v>0</v>
      </c>
      <c r="N559" s="60">
        <f t="shared" si="174"/>
        <v>0</v>
      </c>
      <c r="O559" s="72">
        <v>1</v>
      </c>
      <c r="P559" s="133">
        <f t="shared" si="175"/>
        <v>0</v>
      </c>
      <c r="Q559" s="133">
        <f t="shared" si="176"/>
        <v>0</v>
      </c>
      <c r="R559" s="72"/>
      <c r="S559" s="133"/>
      <c r="T559" s="133"/>
      <c r="U559" s="77"/>
      <c r="V559" s="77"/>
      <c r="W559" s="77"/>
      <c r="X559" s="186">
        <f t="shared" si="177"/>
        <v>0</v>
      </c>
      <c r="Y559" s="188"/>
      <c r="Z559" s="188"/>
      <c r="AA559" s="186">
        <f t="shared" si="178"/>
        <v>0</v>
      </c>
      <c r="AB559" s="188"/>
      <c r="AC559" s="188"/>
      <c r="AD559" s="188">
        <f t="shared" si="179"/>
        <v>0</v>
      </c>
      <c r="AE559" s="188"/>
      <c r="AF559" s="188"/>
      <c r="AG559" s="70"/>
    </row>
    <row r="560" spans="1:33" s="150" customFormat="1" ht="13.2" x14ac:dyDescent="0.25">
      <c r="A560" s="70">
        <v>11</v>
      </c>
      <c r="B560" s="100" t="s">
        <v>890</v>
      </c>
      <c r="C560" s="70">
        <v>1</v>
      </c>
      <c r="D560" s="59">
        <f t="shared" si="171"/>
        <v>0</v>
      </c>
      <c r="E560" s="70"/>
      <c r="F560" s="59">
        <f t="shared" si="172"/>
        <v>0</v>
      </c>
      <c r="G560" s="70"/>
      <c r="H560" s="70"/>
      <c r="I560" s="70"/>
      <c r="J560" s="70"/>
      <c r="K560" s="70"/>
      <c r="L560" s="72">
        <v>0</v>
      </c>
      <c r="M560" s="60">
        <f t="shared" si="173"/>
        <v>0</v>
      </c>
      <c r="N560" s="60">
        <f t="shared" si="174"/>
        <v>0</v>
      </c>
      <c r="O560" s="72">
        <v>1</v>
      </c>
      <c r="P560" s="133">
        <f t="shared" si="175"/>
        <v>0</v>
      </c>
      <c r="Q560" s="133">
        <f t="shared" si="176"/>
        <v>0</v>
      </c>
      <c r="R560" s="72"/>
      <c r="S560" s="133"/>
      <c r="T560" s="133"/>
      <c r="U560" s="77"/>
      <c r="V560" s="77"/>
      <c r="W560" s="77"/>
      <c r="X560" s="186">
        <f t="shared" si="177"/>
        <v>0</v>
      </c>
      <c r="Y560" s="188"/>
      <c r="Z560" s="188"/>
      <c r="AA560" s="186">
        <f t="shared" si="178"/>
        <v>0</v>
      </c>
      <c r="AB560" s="188"/>
      <c r="AC560" s="188"/>
      <c r="AD560" s="188">
        <f t="shared" si="179"/>
        <v>0</v>
      </c>
      <c r="AE560" s="188"/>
      <c r="AF560" s="188"/>
      <c r="AG560" s="70"/>
    </row>
    <row r="561" spans="1:33" s="150" customFormat="1" ht="13.2" x14ac:dyDescent="0.25">
      <c r="A561" s="70">
        <v>12</v>
      </c>
      <c r="B561" s="100" t="s">
        <v>728</v>
      </c>
      <c r="C561" s="151">
        <v>1</v>
      </c>
      <c r="D561" s="59">
        <f t="shared" si="171"/>
        <v>0</v>
      </c>
      <c r="E561" s="70"/>
      <c r="F561" s="59">
        <f t="shared" si="172"/>
        <v>0</v>
      </c>
      <c r="G561" s="70"/>
      <c r="H561" s="70"/>
      <c r="I561" s="70"/>
      <c r="J561" s="70"/>
      <c r="K561" s="70"/>
      <c r="L561" s="72">
        <v>0</v>
      </c>
      <c r="M561" s="60">
        <f t="shared" si="173"/>
        <v>0</v>
      </c>
      <c r="N561" s="60">
        <f t="shared" si="174"/>
        <v>0</v>
      </c>
      <c r="O561" s="72">
        <v>1</v>
      </c>
      <c r="P561" s="133">
        <f t="shared" si="175"/>
        <v>0</v>
      </c>
      <c r="Q561" s="133">
        <f t="shared" si="176"/>
        <v>0</v>
      </c>
      <c r="R561" s="72"/>
      <c r="S561" s="133"/>
      <c r="T561" s="133"/>
      <c r="U561" s="77"/>
      <c r="V561" s="77"/>
      <c r="W561" s="77"/>
      <c r="X561" s="186">
        <f t="shared" si="177"/>
        <v>0</v>
      </c>
      <c r="Y561" s="188"/>
      <c r="Z561" s="188"/>
      <c r="AA561" s="186">
        <f t="shared" si="178"/>
        <v>0</v>
      </c>
      <c r="AB561" s="188"/>
      <c r="AC561" s="188"/>
      <c r="AD561" s="188">
        <f t="shared" si="179"/>
        <v>0</v>
      </c>
      <c r="AE561" s="188"/>
      <c r="AF561" s="188"/>
      <c r="AG561" s="70"/>
    </row>
    <row r="562" spans="1:33" s="149" customFormat="1" ht="13.2" x14ac:dyDescent="0.25">
      <c r="A562" s="70">
        <v>13</v>
      </c>
      <c r="B562" s="294" t="s">
        <v>730</v>
      </c>
      <c r="C562" s="151">
        <v>7</v>
      </c>
      <c r="D562" s="59">
        <v>1</v>
      </c>
      <c r="E562" s="70"/>
      <c r="F562" s="59">
        <f t="shared" si="172"/>
        <v>1</v>
      </c>
      <c r="G562" s="70"/>
      <c r="H562" s="70"/>
      <c r="I562" s="70"/>
      <c r="J562" s="70">
        <v>1</v>
      </c>
      <c r="K562" s="70"/>
      <c r="L562" s="72">
        <v>0</v>
      </c>
      <c r="M562" s="60">
        <f t="shared" si="173"/>
        <v>0</v>
      </c>
      <c r="N562" s="60">
        <f t="shared" si="174"/>
        <v>0</v>
      </c>
      <c r="O562" s="72">
        <v>1</v>
      </c>
      <c r="P562" s="133">
        <f t="shared" si="175"/>
        <v>1</v>
      </c>
      <c r="Q562" s="133">
        <f t="shared" si="176"/>
        <v>1</v>
      </c>
      <c r="R562" s="72">
        <v>0</v>
      </c>
      <c r="S562" s="133">
        <f t="shared" si="180"/>
        <v>0</v>
      </c>
      <c r="T562" s="133">
        <f t="shared" si="181"/>
        <v>-1</v>
      </c>
      <c r="U562" s="77"/>
      <c r="V562" s="77"/>
      <c r="W562" s="77"/>
      <c r="X562" s="186">
        <f t="shared" si="177"/>
        <v>0</v>
      </c>
      <c r="Y562" s="188"/>
      <c r="Z562" s="188"/>
      <c r="AA562" s="186">
        <f t="shared" si="178"/>
        <v>1</v>
      </c>
      <c r="AB562" s="188"/>
      <c r="AC562" s="188">
        <v>1</v>
      </c>
      <c r="AD562" s="188">
        <f t="shared" si="179"/>
        <v>0</v>
      </c>
      <c r="AE562" s="188"/>
      <c r="AF562" s="188"/>
      <c r="AG562" s="70"/>
    </row>
    <row r="563" spans="1:33" s="138" customFormat="1" ht="13.2" x14ac:dyDescent="0.25">
      <c r="A563" s="77">
        <v>14</v>
      </c>
      <c r="B563" s="295" t="s">
        <v>726</v>
      </c>
      <c r="C563" s="151">
        <v>13</v>
      </c>
      <c r="D563" s="60">
        <f>E563+F563</f>
        <v>6</v>
      </c>
      <c r="E563" s="77">
        <v>2</v>
      </c>
      <c r="F563" s="60">
        <f t="shared" si="172"/>
        <v>4</v>
      </c>
      <c r="G563" s="77"/>
      <c r="H563" s="77"/>
      <c r="I563" s="77">
        <v>4</v>
      </c>
      <c r="J563" s="77"/>
      <c r="K563" s="77"/>
      <c r="L563" s="72">
        <v>0</v>
      </c>
      <c r="M563" s="60">
        <f t="shared" si="173"/>
        <v>0</v>
      </c>
      <c r="N563" s="60">
        <f t="shared" si="174"/>
        <v>0</v>
      </c>
      <c r="O563" s="72">
        <v>1</v>
      </c>
      <c r="P563" s="133">
        <f t="shared" si="175"/>
        <v>4</v>
      </c>
      <c r="Q563" s="133">
        <f t="shared" si="176"/>
        <v>0</v>
      </c>
      <c r="R563" s="72"/>
      <c r="S563" s="133"/>
      <c r="T563" s="133"/>
      <c r="U563" s="77"/>
      <c r="V563" s="77"/>
      <c r="W563" s="77"/>
      <c r="X563" s="186">
        <f t="shared" si="177"/>
        <v>1</v>
      </c>
      <c r="Y563" s="188">
        <v>1</v>
      </c>
      <c r="Z563" s="188"/>
      <c r="AA563" s="186">
        <f t="shared" si="178"/>
        <v>0</v>
      </c>
      <c r="AB563" s="188"/>
      <c r="AC563" s="188"/>
      <c r="AD563" s="188">
        <f t="shared" si="179"/>
        <v>0</v>
      </c>
      <c r="AE563" s="188"/>
      <c r="AF563" s="188"/>
      <c r="AG563" s="77"/>
    </row>
    <row r="564" spans="1:33" s="152" customFormat="1" ht="13.2" x14ac:dyDescent="0.25">
      <c r="A564" s="77">
        <v>15</v>
      </c>
      <c r="B564" s="91" t="s">
        <v>43</v>
      </c>
      <c r="C564" s="151">
        <v>1</v>
      </c>
      <c r="D564" s="60">
        <f t="shared" si="171"/>
        <v>0</v>
      </c>
      <c r="E564" s="77"/>
      <c r="F564" s="60">
        <f t="shared" si="172"/>
        <v>0</v>
      </c>
      <c r="G564" s="77"/>
      <c r="H564" s="77"/>
      <c r="I564" s="77"/>
      <c r="J564" s="77"/>
      <c r="K564" s="77"/>
      <c r="L564" s="72">
        <v>0</v>
      </c>
      <c r="M564" s="60">
        <f t="shared" si="173"/>
        <v>0</v>
      </c>
      <c r="N564" s="60">
        <f t="shared" si="174"/>
        <v>0</v>
      </c>
      <c r="O564" s="72">
        <v>1</v>
      </c>
      <c r="P564" s="133">
        <f t="shared" si="175"/>
        <v>0</v>
      </c>
      <c r="Q564" s="133">
        <f t="shared" si="176"/>
        <v>0</v>
      </c>
      <c r="R564" s="72"/>
      <c r="S564" s="133"/>
      <c r="T564" s="133"/>
      <c r="U564" s="77"/>
      <c r="V564" s="77"/>
      <c r="W564" s="77"/>
      <c r="X564" s="186">
        <f t="shared" si="177"/>
        <v>0</v>
      </c>
      <c r="Y564" s="188"/>
      <c r="Z564" s="188"/>
      <c r="AA564" s="186">
        <f t="shared" si="178"/>
        <v>0</v>
      </c>
      <c r="AB564" s="188"/>
      <c r="AC564" s="188"/>
      <c r="AD564" s="188">
        <f t="shared" si="179"/>
        <v>0</v>
      </c>
      <c r="AE564" s="188"/>
      <c r="AF564" s="188"/>
      <c r="AG564" s="77"/>
    </row>
    <row r="565" spans="1:33" s="152" customFormat="1" ht="13.2" x14ac:dyDescent="0.25">
      <c r="A565" s="77">
        <v>16</v>
      </c>
      <c r="B565" s="91" t="s">
        <v>744</v>
      </c>
      <c r="C565" s="151">
        <v>1</v>
      </c>
      <c r="D565" s="60">
        <f t="shared" si="171"/>
        <v>0</v>
      </c>
      <c r="E565" s="77"/>
      <c r="F565" s="60">
        <f t="shared" si="172"/>
        <v>0</v>
      </c>
      <c r="G565" s="77"/>
      <c r="H565" s="77"/>
      <c r="I565" s="77"/>
      <c r="J565" s="77"/>
      <c r="K565" s="77"/>
      <c r="L565" s="72">
        <v>0</v>
      </c>
      <c r="M565" s="60">
        <f t="shared" si="173"/>
        <v>0</v>
      </c>
      <c r="N565" s="60">
        <f t="shared" si="174"/>
        <v>0</v>
      </c>
      <c r="O565" s="72">
        <v>1</v>
      </c>
      <c r="P565" s="133">
        <f t="shared" si="175"/>
        <v>0</v>
      </c>
      <c r="Q565" s="133">
        <f t="shared" si="176"/>
        <v>0</v>
      </c>
      <c r="R565" s="72"/>
      <c r="S565" s="133"/>
      <c r="T565" s="133"/>
      <c r="U565" s="77"/>
      <c r="V565" s="77"/>
      <c r="W565" s="77"/>
      <c r="X565" s="186">
        <f t="shared" si="177"/>
        <v>0</v>
      </c>
      <c r="Y565" s="188"/>
      <c r="Z565" s="188"/>
      <c r="AA565" s="186">
        <f t="shared" si="178"/>
        <v>0</v>
      </c>
      <c r="AB565" s="188"/>
      <c r="AC565" s="188"/>
      <c r="AD565" s="188">
        <f t="shared" si="179"/>
        <v>0</v>
      </c>
      <c r="AE565" s="188"/>
      <c r="AF565" s="188"/>
      <c r="AG565" s="77"/>
    </row>
    <row r="566" spans="1:33" s="152" customFormat="1" ht="13.2" x14ac:dyDescent="0.25">
      <c r="A566" s="77">
        <v>17</v>
      </c>
      <c r="B566" s="91" t="s">
        <v>725</v>
      </c>
      <c r="C566" s="151">
        <v>16</v>
      </c>
      <c r="D566" s="60">
        <f t="shared" si="171"/>
        <v>16</v>
      </c>
      <c r="E566" s="77">
        <v>3</v>
      </c>
      <c r="F566" s="60">
        <f t="shared" si="172"/>
        <v>13</v>
      </c>
      <c r="G566" s="77"/>
      <c r="H566" s="77"/>
      <c r="I566" s="77">
        <v>12</v>
      </c>
      <c r="J566" s="77">
        <v>1</v>
      </c>
      <c r="K566" s="77"/>
      <c r="L566" s="72">
        <v>0</v>
      </c>
      <c r="M566" s="60">
        <f t="shared" si="173"/>
        <v>0</v>
      </c>
      <c r="N566" s="60">
        <f t="shared" si="174"/>
        <v>0</v>
      </c>
      <c r="O566" s="72">
        <v>0.93</v>
      </c>
      <c r="P566" s="133">
        <f t="shared" si="175"/>
        <v>12.09</v>
      </c>
      <c r="Q566" s="133">
        <f>P566-I566</f>
        <v>8.9999999999999858E-2</v>
      </c>
      <c r="R566" s="72">
        <v>7.0000000000000007E-2</v>
      </c>
      <c r="S566" s="133">
        <f t="shared" si="180"/>
        <v>0.91000000000000014</v>
      </c>
      <c r="T566" s="133">
        <f t="shared" si="181"/>
        <v>-8.9999999999999858E-2</v>
      </c>
      <c r="U566" s="77"/>
      <c r="V566" s="77"/>
      <c r="W566" s="77"/>
      <c r="X566" s="186">
        <f t="shared" si="177"/>
        <v>0</v>
      </c>
      <c r="Y566" s="188"/>
      <c r="Z566" s="188"/>
      <c r="AA566" s="186">
        <f t="shared" si="178"/>
        <v>0</v>
      </c>
      <c r="AB566" s="188"/>
      <c r="AC566" s="188"/>
      <c r="AD566" s="188">
        <f t="shared" si="179"/>
        <v>0</v>
      </c>
      <c r="AE566" s="188"/>
      <c r="AF566" s="188"/>
      <c r="AG566" s="77"/>
    </row>
    <row r="567" spans="1:33" s="152" customFormat="1" ht="13.2" x14ac:dyDescent="0.25">
      <c r="A567" s="77">
        <v>18</v>
      </c>
      <c r="B567" s="91" t="s">
        <v>796</v>
      </c>
      <c r="C567" s="151">
        <v>1</v>
      </c>
      <c r="D567" s="60">
        <f t="shared" si="171"/>
        <v>1</v>
      </c>
      <c r="E567" s="77"/>
      <c r="F567" s="60">
        <f t="shared" si="172"/>
        <v>1</v>
      </c>
      <c r="G567" s="77"/>
      <c r="H567" s="77"/>
      <c r="I567" s="77">
        <v>1</v>
      </c>
      <c r="J567" s="77"/>
      <c r="K567" s="77"/>
      <c r="L567" s="72">
        <v>0</v>
      </c>
      <c r="M567" s="60">
        <f t="shared" si="173"/>
        <v>0</v>
      </c>
      <c r="N567" s="60">
        <f t="shared" si="174"/>
        <v>0</v>
      </c>
      <c r="O567" s="72">
        <v>1</v>
      </c>
      <c r="P567" s="133">
        <f t="shared" si="175"/>
        <v>1</v>
      </c>
      <c r="Q567" s="133">
        <f t="shared" si="176"/>
        <v>0</v>
      </c>
      <c r="R567" s="77"/>
      <c r="S567" s="153"/>
      <c r="T567" s="153"/>
      <c r="U567" s="77"/>
      <c r="V567" s="77"/>
      <c r="W567" s="77"/>
      <c r="X567" s="186">
        <f t="shared" si="177"/>
        <v>0</v>
      </c>
      <c r="Y567" s="188"/>
      <c r="Z567" s="188"/>
      <c r="AA567" s="186">
        <f t="shared" si="178"/>
        <v>0</v>
      </c>
      <c r="AB567" s="188"/>
      <c r="AC567" s="188"/>
      <c r="AD567" s="188">
        <f t="shared" si="179"/>
        <v>0</v>
      </c>
      <c r="AE567" s="188"/>
      <c r="AF567" s="188"/>
      <c r="AG567" s="77"/>
    </row>
    <row r="568" spans="1:33" s="297" customFormat="1" ht="13.2" x14ac:dyDescent="0.25">
      <c r="A568" s="155">
        <v>18</v>
      </c>
      <c r="B568" s="293" t="s">
        <v>898</v>
      </c>
      <c r="C568" s="314"/>
      <c r="D568" s="154"/>
      <c r="E568" s="154"/>
      <c r="F568" s="154"/>
      <c r="G568" s="154"/>
      <c r="H568" s="154"/>
      <c r="I568" s="154"/>
      <c r="J568" s="154"/>
      <c r="K568" s="154"/>
      <c r="L568" s="154"/>
      <c r="M568" s="154"/>
      <c r="N568" s="154"/>
      <c r="O568" s="154"/>
      <c r="P568" s="154"/>
      <c r="Q568" s="141"/>
      <c r="R568" s="154"/>
      <c r="S568" s="154"/>
      <c r="T568" s="141"/>
      <c r="U568" s="141"/>
      <c r="V568" s="141"/>
      <c r="W568" s="141"/>
      <c r="X568" s="200"/>
      <c r="Y568" s="200"/>
      <c r="Z568" s="200"/>
      <c r="AA568" s="200"/>
      <c r="AB568" s="200"/>
      <c r="AC568" s="200"/>
      <c r="AD568" s="200"/>
      <c r="AE568" s="200"/>
      <c r="AF568" s="200"/>
      <c r="AG568" s="154"/>
    </row>
    <row r="569" spans="1:33" s="21" customFormat="1" ht="13.2" x14ac:dyDescent="0.25">
      <c r="A569" s="157" t="s">
        <v>723</v>
      </c>
      <c r="B569" s="158" t="s">
        <v>707</v>
      </c>
      <c r="C569" s="159">
        <f>SUM(C570:C590)</f>
        <v>289</v>
      </c>
      <c r="D569" s="159">
        <f t="shared" ref="D569:AC569" si="182">SUM(D570:D590)</f>
        <v>202</v>
      </c>
      <c r="E569" s="157">
        <f t="shared" si="182"/>
        <v>51</v>
      </c>
      <c r="F569" s="160">
        <f t="shared" si="182"/>
        <v>151</v>
      </c>
      <c r="G569" s="160">
        <f t="shared" si="182"/>
        <v>0</v>
      </c>
      <c r="H569" s="160">
        <f t="shared" si="182"/>
        <v>0</v>
      </c>
      <c r="I569" s="160">
        <f t="shared" si="182"/>
        <v>82</v>
      </c>
      <c r="J569" s="160">
        <f t="shared" si="182"/>
        <v>73</v>
      </c>
      <c r="K569" s="160">
        <f t="shared" si="182"/>
        <v>0</v>
      </c>
      <c r="L569" s="160">
        <f t="shared" si="182"/>
        <v>0</v>
      </c>
      <c r="M569" s="160">
        <f t="shared" si="182"/>
        <v>0</v>
      </c>
      <c r="N569" s="160">
        <f t="shared" si="182"/>
        <v>0</v>
      </c>
      <c r="O569" s="161">
        <v>0.68</v>
      </c>
      <c r="P569" s="160">
        <f t="shared" si="182"/>
        <v>102</v>
      </c>
      <c r="Q569" s="160">
        <f t="shared" si="182"/>
        <v>20</v>
      </c>
      <c r="R569" s="161">
        <v>0.32</v>
      </c>
      <c r="S569" s="160">
        <f t="shared" si="182"/>
        <v>49</v>
      </c>
      <c r="T569" s="160">
        <f t="shared" si="182"/>
        <v>-20</v>
      </c>
      <c r="U569" s="160"/>
      <c r="V569" s="160"/>
      <c r="W569" s="160"/>
      <c r="X569" s="201"/>
      <c r="Y569" s="201"/>
      <c r="Z569" s="201"/>
      <c r="AA569" s="201">
        <f t="shared" si="182"/>
        <v>4</v>
      </c>
      <c r="AB569" s="201">
        <v>0</v>
      </c>
      <c r="AC569" s="201">
        <f t="shared" si="182"/>
        <v>4</v>
      </c>
      <c r="AD569" s="201"/>
      <c r="AE569" s="201"/>
      <c r="AF569" s="201"/>
      <c r="AG569" s="160"/>
    </row>
    <row r="570" spans="1:33" s="149" customFormat="1" ht="13.2" x14ac:dyDescent="0.25">
      <c r="A570" s="6">
        <v>1</v>
      </c>
      <c r="B570" s="61" t="s">
        <v>367</v>
      </c>
      <c r="C570" s="162">
        <v>62</v>
      </c>
      <c r="D570" s="162">
        <f>E570+F570</f>
        <v>45</v>
      </c>
      <c r="E570" s="163">
        <v>24</v>
      </c>
      <c r="F570" s="75">
        <f>G570+H570+I570+J570+K570</f>
        <v>21</v>
      </c>
      <c r="G570" s="75">
        <v>0</v>
      </c>
      <c r="H570" s="75">
        <v>0</v>
      </c>
      <c r="I570" s="75">
        <v>21</v>
      </c>
      <c r="J570" s="75"/>
      <c r="K570" s="75"/>
      <c r="L570" s="74"/>
      <c r="M570" s="75"/>
      <c r="N570" s="75"/>
      <c r="O570" s="74">
        <v>1</v>
      </c>
      <c r="P570" s="75">
        <v>21</v>
      </c>
      <c r="Q570" s="75">
        <f t="shared" ref="Q570:Q572" si="183">P570-I570</f>
        <v>0</v>
      </c>
      <c r="R570" s="74"/>
      <c r="S570" s="164"/>
      <c r="T570" s="60">
        <f t="shared" ref="T570:T572" si="184">S570-J570</f>
        <v>0</v>
      </c>
      <c r="U570" s="164"/>
      <c r="V570" s="164"/>
      <c r="W570" s="164"/>
      <c r="X570" s="191"/>
      <c r="Y570" s="191"/>
      <c r="Z570" s="191"/>
      <c r="AA570" s="191"/>
      <c r="AB570" s="191"/>
      <c r="AC570" s="191"/>
      <c r="AD570" s="197"/>
      <c r="AE570" s="197"/>
      <c r="AF570" s="197"/>
      <c r="AG570" s="156"/>
    </row>
    <row r="571" spans="1:33" s="10" customFormat="1" ht="13.2" x14ac:dyDescent="0.25">
      <c r="A571" s="6">
        <v>2</v>
      </c>
      <c r="B571" s="61" t="s">
        <v>752</v>
      </c>
      <c r="C571" s="162">
        <v>5</v>
      </c>
      <c r="D571" s="162">
        <f t="shared" ref="D571:D589" si="185">E571+F571</f>
        <v>5</v>
      </c>
      <c r="E571" s="79">
        <v>1</v>
      </c>
      <c r="F571" s="75">
        <f t="shared" ref="F571:F576" si="186">G571+H571+I571+J571+K571</f>
        <v>4</v>
      </c>
      <c r="G571" s="75"/>
      <c r="H571" s="75"/>
      <c r="I571" s="75">
        <v>4</v>
      </c>
      <c r="J571" s="75"/>
      <c r="K571" s="75"/>
      <c r="L571" s="75"/>
      <c r="M571" s="75">
        <v>0</v>
      </c>
      <c r="N571" s="75">
        <v>0</v>
      </c>
      <c r="O571" s="74">
        <v>1</v>
      </c>
      <c r="P571" s="75">
        <v>4</v>
      </c>
      <c r="Q571" s="75">
        <f t="shared" si="183"/>
        <v>0</v>
      </c>
      <c r="R571" s="75"/>
      <c r="S571" s="60"/>
      <c r="T571" s="60">
        <f t="shared" si="184"/>
        <v>0</v>
      </c>
      <c r="U571" s="60"/>
      <c r="V571" s="60"/>
      <c r="W571" s="60"/>
      <c r="X571" s="186"/>
      <c r="Y571" s="186"/>
      <c r="Z571" s="186"/>
      <c r="AA571" s="186"/>
      <c r="AB571" s="186"/>
      <c r="AC571" s="186"/>
      <c r="AD571" s="187"/>
      <c r="AE571" s="187"/>
      <c r="AF571" s="187"/>
      <c r="AG571" s="73"/>
    </row>
    <row r="572" spans="1:33" s="10" customFormat="1" ht="13.2" x14ac:dyDescent="0.25">
      <c r="A572" s="6">
        <v>3</v>
      </c>
      <c r="B572" s="61" t="s">
        <v>140</v>
      </c>
      <c r="C572" s="162">
        <v>18</v>
      </c>
      <c r="D572" s="162">
        <f t="shared" si="185"/>
        <v>14</v>
      </c>
      <c r="E572" s="163">
        <v>3</v>
      </c>
      <c r="F572" s="75">
        <f t="shared" si="186"/>
        <v>11</v>
      </c>
      <c r="G572" s="75"/>
      <c r="H572" s="75">
        <v>0</v>
      </c>
      <c r="I572" s="75">
        <v>0</v>
      </c>
      <c r="J572" s="75">
        <v>11</v>
      </c>
      <c r="K572" s="75"/>
      <c r="L572" s="165"/>
      <c r="M572" s="75"/>
      <c r="N572" s="75"/>
      <c r="O572" s="74">
        <v>0.1</v>
      </c>
      <c r="P572" s="75">
        <v>1</v>
      </c>
      <c r="Q572" s="75">
        <f t="shared" si="183"/>
        <v>1</v>
      </c>
      <c r="R572" s="74">
        <v>0.9</v>
      </c>
      <c r="S572" s="60">
        <v>10</v>
      </c>
      <c r="T572" s="60">
        <f t="shared" si="184"/>
        <v>-1</v>
      </c>
      <c r="U572" s="60"/>
      <c r="V572" s="60"/>
      <c r="W572" s="60"/>
      <c r="X572" s="186"/>
      <c r="Y572" s="186"/>
      <c r="Z572" s="186"/>
      <c r="AA572" s="186"/>
      <c r="AB572" s="186"/>
      <c r="AC572" s="186"/>
      <c r="AD572" s="187"/>
      <c r="AE572" s="187"/>
      <c r="AF572" s="187"/>
      <c r="AG572" s="73"/>
    </row>
    <row r="573" spans="1:33" s="150" customFormat="1" ht="13.2" x14ac:dyDescent="0.25">
      <c r="A573" s="6">
        <v>4</v>
      </c>
      <c r="B573" s="61" t="s">
        <v>151</v>
      </c>
      <c r="C573" s="162">
        <v>110</v>
      </c>
      <c r="D573" s="162">
        <f t="shared" si="185"/>
        <v>74</v>
      </c>
      <c r="E573" s="79">
        <v>10</v>
      </c>
      <c r="F573" s="75">
        <f t="shared" si="186"/>
        <v>64</v>
      </c>
      <c r="G573" s="75"/>
      <c r="H573" s="75"/>
      <c r="I573" s="75">
        <v>25</v>
      </c>
      <c r="J573" s="75">
        <v>39</v>
      </c>
      <c r="K573" s="75"/>
      <c r="L573" s="75"/>
      <c r="M573" s="75">
        <v>0</v>
      </c>
      <c r="N573" s="75"/>
      <c r="O573" s="74">
        <v>0.6</v>
      </c>
      <c r="P573" s="75">
        <v>38</v>
      </c>
      <c r="Q573" s="75">
        <f>P573-I573</f>
        <v>13</v>
      </c>
      <c r="R573" s="74">
        <v>0.4</v>
      </c>
      <c r="S573" s="75">
        <v>26</v>
      </c>
      <c r="T573" s="75">
        <f>S573-J573</f>
        <v>-13</v>
      </c>
      <c r="U573" s="75"/>
      <c r="V573" s="75"/>
      <c r="W573" s="75"/>
      <c r="X573" s="202"/>
      <c r="Y573" s="202"/>
      <c r="Z573" s="202"/>
      <c r="AA573" s="202">
        <v>1</v>
      </c>
      <c r="AB573" s="202">
        <v>0</v>
      </c>
      <c r="AC573" s="202">
        <v>1</v>
      </c>
      <c r="AD573" s="203"/>
      <c r="AE573" s="203"/>
      <c r="AF573" s="203"/>
      <c r="AG573" s="166"/>
    </row>
    <row r="574" spans="1:33" s="150" customFormat="1" ht="13.2" x14ac:dyDescent="0.25">
      <c r="A574" s="6">
        <v>5</v>
      </c>
      <c r="B574" s="167" t="s">
        <v>790</v>
      </c>
      <c r="C574" s="162">
        <v>23</v>
      </c>
      <c r="D574" s="162">
        <f t="shared" si="185"/>
        <v>17</v>
      </c>
      <c r="E574" s="166">
        <v>1</v>
      </c>
      <c r="F574" s="168">
        <f t="shared" si="186"/>
        <v>16</v>
      </c>
      <c r="G574" s="169"/>
      <c r="H574" s="170"/>
      <c r="I574" s="170">
        <v>7</v>
      </c>
      <c r="J574" s="170">
        <v>9</v>
      </c>
      <c r="K574" s="170"/>
      <c r="L574" s="170"/>
      <c r="M574" s="170"/>
      <c r="N574" s="170"/>
      <c r="O574" s="171">
        <v>0.63</v>
      </c>
      <c r="P574" s="170">
        <v>10</v>
      </c>
      <c r="Q574" s="168">
        <f t="shared" ref="Q574:Q578" si="187">P574-I574</f>
        <v>3</v>
      </c>
      <c r="R574" s="171">
        <v>0.37</v>
      </c>
      <c r="S574" s="170">
        <v>6</v>
      </c>
      <c r="T574" s="168">
        <f t="shared" ref="T574:T576" si="188">S574-J574</f>
        <v>-3</v>
      </c>
      <c r="U574" s="169"/>
      <c r="V574" s="169"/>
      <c r="W574" s="169"/>
      <c r="X574" s="203"/>
      <c r="Y574" s="203"/>
      <c r="Z574" s="203"/>
      <c r="AA574" s="204">
        <v>2</v>
      </c>
      <c r="AB574" s="204">
        <v>0</v>
      </c>
      <c r="AC574" s="204">
        <v>2</v>
      </c>
      <c r="AD574" s="203"/>
      <c r="AE574" s="203"/>
      <c r="AF574" s="203"/>
      <c r="AG574" s="166"/>
    </row>
    <row r="575" spans="1:33" s="152" customFormat="1" ht="13.2" x14ac:dyDescent="0.25">
      <c r="A575" s="78">
        <v>6</v>
      </c>
      <c r="B575" s="172" t="s">
        <v>737</v>
      </c>
      <c r="C575" s="169">
        <v>23</v>
      </c>
      <c r="D575" s="169">
        <f t="shared" si="185"/>
        <v>16</v>
      </c>
      <c r="E575" s="173">
        <v>2</v>
      </c>
      <c r="F575" s="174">
        <f t="shared" si="186"/>
        <v>14</v>
      </c>
      <c r="G575" s="173"/>
      <c r="H575" s="78"/>
      <c r="I575" s="78">
        <v>8</v>
      </c>
      <c r="J575" s="78">
        <v>6</v>
      </c>
      <c r="K575" s="78"/>
      <c r="L575" s="78"/>
      <c r="M575" s="78"/>
      <c r="N575" s="78"/>
      <c r="O575" s="175">
        <v>0.7</v>
      </c>
      <c r="P575" s="78">
        <v>11</v>
      </c>
      <c r="Q575" s="75">
        <f t="shared" si="187"/>
        <v>3</v>
      </c>
      <c r="R575" s="175">
        <v>0.3</v>
      </c>
      <c r="S575" s="78">
        <v>3</v>
      </c>
      <c r="T575" s="75">
        <f t="shared" si="188"/>
        <v>-3</v>
      </c>
      <c r="U575" s="173"/>
      <c r="V575" s="173"/>
      <c r="W575" s="173"/>
      <c r="X575" s="205"/>
      <c r="Y575" s="205"/>
      <c r="Z575" s="205"/>
      <c r="AA575" s="206">
        <v>1</v>
      </c>
      <c r="AB575" s="206">
        <v>0</v>
      </c>
      <c r="AC575" s="206">
        <v>1</v>
      </c>
      <c r="AD575" s="205"/>
      <c r="AE575" s="205"/>
      <c r="AF575" s="205"/>
      <c r="AG575" s="173"/>
    </row>
    <row r="576" spans="1:33" s="10" customFormat="1" ht="13.2" x14ac:dyDescent="0.25">
      <c r="A576" s="6">
        <v>7</v>
      </c>
      <c r="B576" s="167" t="s">
        <v>892</v>
      </c>
      <c r="C576" s="162">
        <v>3</v>
      </c>
      <c r="D576" s="162">
        <f t="shared" si="185"/>
        <v>3</v>
      </c>
      <c r="E576" s="166">
        <v>0</v>
      </c>
      <c r="F576" s="168">
        <f t="shared" si="186"/>
        <v>3</v>
      </c>
      <c r="G576" s="169"/>
      <c r="H576" s="170"/>
      <c r="I576" s="170"/>
      <c r="J576" s="170">
        <v>3</v>
      </c>
      <c r="K576" s="170"/>
      <c r="L576" s="170"/>
      <c r="M576" s="170"/>
      <c r="N576" s="170"/>
      <c r="O576" s="171"/>
      <c r="P576" s="170"/>
      <c r="Q576" s="168">
        <f t="shared" si="187"/>
        <v>0</v>
      </c>
      <c r="R576" s="171">
        <v>1</v>
      </c>
      <c r="S576" s="92">
        <v>3</v>
      </c>
      <c r="T576" s="125">
        <f t="shared" si="188"/>
        <v>0</v>
      </c>
      <c r="U576" s="88"/>
      <c r="V576" s="88"/>
      <c r="W576" s="88"/>
      <c r="X576" s="187"/>
      <c r="Y576" s="187"/>
      <c r="Z576" s="187"/>
      <c r="AA576" s="187"/>
      <c r="AB576" s="187"/>
      <c r="AC576" s="187"/>
      <c r="AD576" s="187"/>
      <c r="AE576" s="187"/>
      <c r="AF576" s="187"/>
      <c r="AG576" s="73"/>
    </row>
    <row r="577" spans="1:33" s="10" customFormat="1" ht="13.2" x14ac:dyDescent="0.25">
      <c r="A577" s="6">
        <v>8</v>
      </c>
      <c r="B577" s="167" t="s">
        <v>727</v>
      </c>
      <c r="C577" s="162">
        <v>4</v>
      </c>
      <c r="D577" s="162">
        <f t="shared" si="185"/>
        <v>2</v>
      </c>
      <c r="E577" s="166">
        <v>1</v>
      </c>
      <c r="F577" s="169">
        <v>1</v>
      </c>
      <c r="G577" s="169"/>
      <c r="H577" s="170"/>
      <c r="I577" s="170">
        <v>1</v>
      </c>
      <c r="J577" s="170"/>
      <c r="K577" s="170"/>
      <c r="L577" s="170"/>
      <c r="M577" s="170"/>
      <c r="N577" s="170"/>
      <c r="O577" s="171">
        <v>1</v>
      </c>
      <c r="P577" s="78">
        <v>1</v>
      </c>
      <c r="Q577" s="75">
        <f t="shared" si="187"/>
        <v>0</v>
      </c>
      <c r="R577" s="170"/>
      <c r="S577" s="92"/>
      <c r="T577" s="92">
        <v>0</v>
      </c>
      <c r="U577" s="88"/>
      <c r="V577" s="88"/>
      <c r="W577" s="88"/>
      <c r="X577" s="187"/>
      <c r="Y577" s="187"/>
      <c r="Z577" s="187"/>
      <c r="AA577" s="187"/>
      <c r="AB577" s="187"/>
      <c r="AC577" s="187"/>
      <c r="AD577" s="187"/>
      <c r="AE577" s="187"/>
      <c r="AF577" s="187"/>
      <c r="AG577" s="73"/>
    </row>
    <row r="578" spans="1:33" s="10" customFormat="1" ht="13.2" x14ac:dyDescent="0.25">
      <c r="A578" s="6">
        <v>9</v>
      </c>
      <c r="B578" s="167" t="s">
        <v>802</v>
      </c>
      <c r="C578" s="162">
        <v>5</v>
      </c>
      <c r="D578" s="162">
        <f t="shared" si="185"/>
        <v>5</v>
      </c>
      <c r="E578" s="166">
        <v>1</v>
      </c>
      <c r="F578" s="170">
        <v>4</v>
      </c>
      <c r="G578" s="170"/>
      <c r="H578" s="170"/>
      <c r="I578" s="170">
        <v>3</v>
      </c>
      <c r="J578" s="170">
        <v>1</v>
      </c>
      <c r="K578" s="170"/>
      <c r="L578" s="170"/>
      <c r="M578" s="170"/>
      <c r="N578" s="170"/>
      <c r="O578" s="171">
        <v>0.75</v>
      </c>
      <c r="P578" s="78">
        <v>3</v>
      </c>
      <c r="Q578" s="75">
        <f t="shared" si="187"/>
        <v>0</v>
      </c>
      <c r="R578" s="171">
        <v>0.25</v>
      </c>
      <c r="S578" s="92">
        <v>1</v>
      </c>
      <c r="T578" s="92">
        <v>0</v>
      </c>
      <c r="U578" s="88"/>
      <c r="V578" s="88"/>
      <c r="W578" s="88"/>
      <c r="X578" s="187"/>
      <c r="Y578" s="187"/>
      <c r="Z578" s="187"/>
      <c r="AA578" s="187"/>
      <c r="AB578" s="187"/>
      <c r="AC578" s="187"/>
      <c r="AD578" s="187"/>
      <c r="AE578" s="187"/>
      <c r="AF578" s="187"/>
      <c r="AG578" s="73"/>
    </row>
    <row r="579" spans="1:33" s="10" customFormat="1" ht="13.2" x14ac:dyDescent="0.25">
      <c r="A579" s="6">
        <v>10</v>
      </c>
      <c r="B579" s="167" t="s">
        <v>893</v>
      </c>
      <c r="C579" s="162">
        <v>1</v>
      </c>
      <c r="D579" s="162">
        <f t="shared" si="185"/>
        <v>0</v>
      </c>
      <c r="E579" s="166">
        <v>0</v>
      </c>
      <c r="F579" s="170"/>
      <c r="G579" s="170"/>
      <c r="H579" s="170"/>
      <c r="I579" s="170"/>
      <c r="J579" s="170">
        <v>1</v>
      </c>
      <c r="K579" s="170"/>
      <c r="L579" s="170"/>
      <c r="M579" s="170"/>
      <c r="N579" s="170"/>
      <c r="O579" s="170"/>
      <c r="P579" s="78"/>
      <c r="Q579" s="75"/>
      <c r="R579" s="171"/>
      <c r="S579" s="92"/>
      <c r="T579" s="92"/>
      <c r="U579" s="88"/>
      <c r="V579" s="88"/>
      <c r="W579" s="88"/>
      <c r="X579" s="187"/>
      <c r="Y579" s="187"/>
      <c r="Z579" s="187"/>
      <c r="AA579" s="187"/>
      <c r="AB579" s="187"/>
      <c r="AC579" s="187"/>
      <c r="AD579" s="187"/>
      <c r="AE579" s="187"/>
      <c r="AF579" s="187"/>
      <c r="AG579" s="73"/>
    </row>
    <row r="580" spans="1:33" s="10" customFormat="1" ht="13.2" x14ac:dyDescent="0.25">
      <c r="A580" s="6">
        <v>11</v>
      </c>
      <c r="B580" s="167" t="s">
        <v>877</v>
      </c>
      <c r="C580" s="162">
        <v>1</v>
      </c>
      <c r="D580" s="162">
        <f t="shared" si="185"/>
        <v>0</v>
      </c>
      <c r="E580" s="166">
        <v>0</v>
      </c>
      <c r="F580" s="170"/>
      <c r="G580" s="170"/>
      <c r="H580" s="170"/>
      <c r="I580" s="170"/>
      <c r="J580" s="170">
        <v>1</v>
      </c>
      <c r="K580" s="170"/>
      <c r="L580" s="170"/>
      <c r="M580" s="170"/>
      <c r="N580" s="170"/>
      <c r="O580" s="171"/>
      <c r="P580" s="78"/>
      <c r="Q580" s="75"/>
      <c r="R580" s="171"/>
      <c r="S580" s="92"/>
      <c r="T580" s="92"/>
      <c r="U580" s="88"/>
      <c r="V580" s="88"/>
      <c r="W580" s="88"/>
      <c r="X580" s="187"/>
      <c r="Y580" s="187"/>
      <c r="Z580" s="187"/>
      <c r="AA580" s="187"/>
      <c r="AB580" s="187"/>
      <c r="AC580" s="187"/>
      <c r="AD580" s="187"/>
      <c r="AE580" s="187"/>
      <c r="AF580" s="187"/>
      <c r="AG580" s="73"/>
    </row>
    <row r="581" spans="1:33" s="10" customFormat="1" ht="13.2" x14ac:dyDescent="0.25">
      <c r="A581" s="6">
        <v>12</v>
      </c>
      <c r="B581" s="167" t="s">
        <v>739</v>
      </c>
      <c r="C581" s="162">
        <v>1</v>
      </c>
      <c r="D581" s="162">
        <v>0</v>
      </c>
      <c r="E581" s="166">
        <v>0</v>
      </c>
      <c r="F581" s="170"/>
      <c r="G581" s="170"/>
      <c r="H581" s="170"/>
      <c r="I581" s="170"/>
      <c r="J581" s="170">
        <v>1</v>
      </c>
      <c r="K581" s="170"/>
      <c r="L581" s="170"/>
      <c r="M581" s="170"/>
      <c r="N581" s="170"/>
      <c r="O581" s="171"/>
      <c r="P581" s="78"/>
      <c r="Q581" s="75"/>
      <c r="R581" s="171"/>
      <c r="S581" s="92"/>
      <c r="T581" s="92"/>
      <c r="U581" s="88"/>
      <c r="V581" s="88"/>
      <c r="W581" s="88"/>
      <c r="X581" s="187"/>
      <c r="Y581" s="187"/>
      <c r="Z581" s="187"/>
      <c r="AA581" s="187"/>
      <c r="AB581" s="187"/>
      <c r="AC581" s="187"/>
      <c r="AD581" s="187"/>
      <c r="AE581" s="187"/>
      <c r="AF581" s="187"/>
      <c r="AG581" s="73"/>
    </row>
    <row r="582" spans="1:33" s="10" customFormat="1" ht="13.2" x14ac:dyDescent="0.25">
      <c r="A582" s="6">
        <v>13</v>
      </c>
      <c r="B582" s="167" t="s">
        <v>588</v>
      </c>
      <c r="C582" s="162">
        <v>1</v>
      </c>
      <c r="D582" s="162">
        <f t="shared" si="185"/>
        <v>0</v>
      </c>
      <c r="E582" s="166">
        <v>0</v>
      </c>
      <c r="F582" s="170"/>
      <c r="G582" s="170"/>
      <c r="H582" s="170"/>
      <c r="I582" s="170">
        <v>1</v>
      </c>
      <c r="J582" s="170">
        <v>1</v>
      </c>
      <c r="K582" s="170"/>
      <c r="L582" s="170"/>
      <c r="M582" s="170"/>
      <c r="N582" s="170"/>
      <c r="O582" s="171"/>
      <c r="P582" s="78"/>
      <c r="Q582" s="75"/>
      <c r="R582" s="171"/>
      <c r="S582" s="92"/>
      <c r="T582" s="92"/>
      <c r="U582" s="88"/>
      <c r="V582" s="88"/>
      <c r="W582" s="88"/>
      <c r="X582" s="187"/>
      <c r="Y582" s="187"/>
      <c r="Z582" s="187"/>
      <c r="AA582" s="187"/>
      <c r="AB582" s="187"/>
      <c r="AC582" s="187"/>
      <c r="AD582" s="187"/>
      <c r="AE582" s="187"/>
      <c r="AF582" s="187"/>
      <c r="AG582" s="73"/>
    </row>
    <row r="583" spans="1:33" s="10" customFormat="1" ht="26.4" x14ac:dyDescent="0.25">
      <c r="A583" s="6">
        <v>14</v>
      </c>
      <c r="B583" s="167" t="s">
        <v>894</v>
      </c>
      <c r="C583" s="162">
        <v>2</v>
      </c>
      <c r="D583" s="162">
        <f t="shared" si="185"/>
        <v>0</v>
      </c>
      <c r="E583" s="166">
        <v>0</v>
      </c>
      <c r="F583" s="170"/>
      <c r="G583" s="170"/>
      <c r="H583" s="170"/>
      <c r="I583" s="170"/>
      <c r="J583" s="170"/>
      <c r="K583" s="170"/>
      <c r="L583" s="170"/>
      <c r="M583" s="170"/>
      <c r="N583" s="170"/>
      <c r="O583" s="170"/>
      <c r="P583" s="78"/>
      <c r="Q583" s="170"/>
      <c r="R583" s="170"/>
      <c r="S583" s="92"/>
      <c r="T583" s="92"/>
      <c r="U583" s="88"/>
      <c r="V583" s="88"/>
      <c r="W583" s="88"/>
      <c r="X583" s="187"/>
      <c r="Y583" s="187"/>
      <c r="Z583" s="187"/>
      <c r="AA583" s="187"/>
      <c r="AB583" s="187"/>
      <c r="AC583" s="187"/>
      <c r="AD583" s="187"/>
      <c r="AE583" s="187"/>
      <c r="AF583" s="187"/>
      <c r="AG583" s="73"/>
    </row>
    <row r="584" spans="1:33" s="10" customFormat="1" ht="13.2" x14ac:dyDescent="0.25">
      <c r="A584" s="6">
        <v>15</v>
      </c>
      <c r="B584" s="167" t="s">
        <v>880</v>
      </c>
      <c r="C584" s="162">
        <v>2</v>
      </c>
      <c r="D584" s="162">
        <v>3</v>
      </c>
      <c r="E584" s="166">
        <v>1</v>
      </c>
      <c r="F584" s="170">
        <v>2</v>
      </c>
      <c r="G584" s="170"/>
      <c r="H584" s="170"/>
      <c r="I584" s="170">
        <v>2</v>
      </c>
      <c r="J584" s="170"/>
      <c r="K584" s="170"/>
      <c r="L584" s="170"/>
      <c r="M584" s="170"/>
      <c r="N584" s="170"/>
      <c r="O584" s="171">
        <v>1</v>
      </c>
      <c r="P584" s="170">
        <v>2</v>
      </c>
      <c r="Q584" s="170">
        <v>0</v>
      </c>
      <c r="R584" s="170"/>
      <c r="S584" s="92"/>
      <c r="T584" s="92"/>
      <c r="U584" s="88"/>
      <c r="V584" s="88"/>
      <c r="W584" s="88"/>
      <c r="X584" s="187"/>
      <c r="Y584" s="187"/>
      <c r="Z584" s="187"/>
      <c r="AA584" s="187"/>
      <c r="AB584" s="187"/>
      <c r="AC584" s="187"/>
      <c r="AD584" s="187"/>
      <c r="AE584" s="187"/>
      <c r="AF584" s="187"/>
      <c r="AG584" s="73"/>
    </row>
    <row r="585" spans="1:33" s="10" customFormat="1" ht="26.4" x14ac:dyDescent="0.25">
      <c r="A585" s="6">
        <v>16</v>
      </c>
      <c r="B585" s="167" t="s">
        <v>895</v>
      </c>
      <c r="C585" s="162">
        <v>3</v>
      </c>
      <c r="D585" s="162">
        <v>2</v>
      </c>
      <c r="E585" s="166">
        <v>2</v>
      </c>
      <c r="F585" s="170"/>
      <c r="G585" s="170"/>
      <c r="H585" s="170"/>
      <c r="I585" s="170"/>
      <c r="J585" s="170"/>
      <c r="K585" s="170"/>
      <c r="L585" s="170"/>
      <c r="M585" s="170"/>
      <c r="N585" s="170"/>
      <c r="O585" s="170"/>
      <c r="P585" s="170"/>
      <c r="Q585" s="170"/>
      <c r="R585" s="170"/>
      <c r="S585" s="92"/>
      <c r="T585" s="92"/>
      <c r="U585" s="88"/>
      <c r="V585" s="88"/>
      <c r="W585" s="88"/>
      <c r="X585" s="187"/>
      <c r="Y585" s="187"/>
      <c r="Z585" s="187"/>
      <c r="AA585" s="187"/>
      <c r="AB585" s="187"/>
      <c r="AC585" s="187"/>
      <c r="AD585" s="187"/>
      <c r="AE585" s="187"/>
      <c r="AF585" s="187"/>
      <c r="AG585" s="73"/>
    </row>
    <row r="586" spans="1:33" s="10" customFormat="1" ht="13.2" x14ac:dyDescent="0.25">
      <c r="A586" s="6">
        <v>17</v>
      </c>
      <c r="B586" s="167" t="s">
        <v>896</v>
      </c>
      <c r="C586" s="162">
        <v>5</v>
      </c>
      <c r="D586" s="162">
        <f t="shared" si="185"/>
        <v>2</v>
      </c>
      <c r="E586" s="166">
        <v>1</v>
      </c>
      <c r="F586" s="170">
        <v>1</v>
      </c>
      <c r="G586" s="170"/>
      <c r="H586" s="170"/>
      <c r="I586" s="170">
        <v>2</v>
      </c>
      <c r="J586" s="170"/>
      <c r="K586" s="170"/>
      <c r="L586" s="170"/>
      <c r="M586" s="170"/>
      <c r="N586" s="170"/>
      <c r="O586" s="170"/>
      <c r="P586" s="170">
        <v>1</v>
      </c>
      <c r="Q586" s="170"/>
      <c r="R586" s="170"/>
      <c r="S586" s="92"/>
      <c r="T586" s="92"/>
      <c r="U586" s="88"/>
      <c r="V586" s="88"/>
      <c r="W586" s="88"/>
      <c r="X586" s="187"/>
      <c r="Y586" s="187"/>
      <c r="Z586" s="187"/>
      <c r="AA586" s="187"/>
      <c r="AB586" s="187"/>
      <c r="AC586" s="187"/>
      <c r="AD586" s="187"/>
      <c r="AE586" s="187"/>
      <c r="AF586" s="187"/>
      <c r="AG586" s="73"/>
    </row>
    <row r="587" spans="1:33" s="10" customFormat="1" ht="13.2" x14ac:dyDescent="0.25">
      <c r="A587" s="6">
        <v>18</v>
      </c>
      <c r="B587" s="167" t="s">
        <v>725</v>
      </c>
      <c r="C587" s="162">
        <v>16</v>
      </c>
      <c r="D587" s="162">
        <f t="shared" si="185"/>
        <v>10</v>
      </c>
      <c r="E587" s="166">
        <v>3</v>
      </c>
      <c r="F587" s="170">
        <v>7</v>
      </c>
      <c r="G587" s="170"/>
      <c r="H587" s="170"/>
      <c r="I587" s="170">
        <v>6</v>
      </c>
      <c r="J587" s="170"/>
      <c r="K587" s="170"/>
      <c r="L587" s="170"/>
      <c r="M587" s="170"/>
      <c r="N587" s="170"/>
      <c r="O587" s="171">
        <v>1</v>
      </c>
      <c r="P587" s="78">
        <v>7</v>
      </c>
      <c r="Q587" s="170">
        <v>0</v>
      </c>
      <c r="R587" s="170"/>
      <c r="S587" s="92"/>
      <c r="T587" s="92"/>
      <c r="U587" s="88"/>
      <c r="V587" s="88"/>
      <c r="W587" s="88"/>
      <c r="X587" s="187"/>
      <c r="Y587" s="187"/>
      <c r="Z587" s="187"/>
      <c r="AA587" s="187"/>
      <c r="AB587" s="187"/>
      <c r="AC587" s="187"/>
      <c r="AD587" s="187"/>
      <c r="AE587" s="187"/>
      <c r="AF587" s="187"/>
      <c r="AG587" s="73"/>
    </row>
    <row r="588" spans="1:33" s="10" customFormat="1" ht="13.2" x14ac:dyDescent="0.25">
      <c r="A588" s="6">
        <v>19</v>
      </c>
      <c r="B588" s="167" t="s">
        <v>766</v>
      </c>
      <c r="C588" s="162">
        <v>1</v>
      </c>
      <c r="D588" s="162">
        <f t="shared" si="185"/>
        <v>1</v>
      </c>
      <c r="E588" s="166">
        <v>0</v>
      </c>
      <c r="F588" s="170">
        <v>1</v>
      </c>
      <c r="G588" s="170"/>
      <c r="H588" s="170"/>
      <c r="I588" s="170">
        <v>1</v>
      </c>
      <c r="J588" s="170"/>
      <c r="K588" s="170"/>
      <c r="L588" s="170"/>
      <c r="M588" s="170"/>
      <c r="N588" s="170"/>
      <c r="O588" s="171">
        <v>1</v>
      </c>
      <c r="P588" s="78">
        <v>1</v>
      </c>
      <c r="Q588" s="170">
        <v>0</v>
      </c>
      <c r="R588" s="170"/>
      <c r="S588" s="92"/>
      <c r="T588" s="92"/>
      <c r="U588" s="88"/>
      <c r="V588" s="88"/>
      <c r="W588" s="88"/>
      <c r="X588" s="187"/>
      <c r="Y588" s="187"/>
      <c r="Z588" s="187"/>
      <c r="AA588" s="187"/>
      <c r="AB588" s="187"/>
      <c r="AC588" s="187"/>
      <c r="AD588" s="187"/>
      <c r="AE588" s="187"/>
      <c r="AF588" s="187"/>
      <c r="AG588" s="73"/>
    </row>
    <row r="589" spans="1:33" s="10" customFormat="1" ht="13.2" x14ac:dyDescent="0.25">
      <c r="A589" s="6">
        <v>20</v>
      </c>
      <c r="B589" s="167" t="s">
        <v>897</v>
      </c>
      <c r="C589" s="162">
        <v>1</v>
      </c>
      <c r="D589" s="162">
        <f t="shared" si="185"/>
        <v>1</v>
      </c>
      <c r="E589" s="166"/>
      <c r="F589" s="170">
        <v>1</v>
      </c>
      <c r="G589" s="170"/>
      <c r="H589" s="170"/>
      <c r="I589" s="170">
        <v>1</v>
      </c>
      <c r="J589" s="170"/>
      <c r="K589" s="170"/>
      <c r="L589" s="170"/>
      <c r="M589" s="170"/>
      <c r="N589" s="170"/>
      <c r="O589" s="171">
        <v>1</v>
      </c>
      <c r="P589" s="78">
        <v>1</v>
      </c>
      <c r="Q589" s="170">
        <v>0</v>
      </c>
      <c r="R589" s="170"/>
      <c r="S589" s="92"/>
      <c r="T589" s="92"/>
      <c r="U589" s="88"/>
      <c r="V589" s="88"/>
      <c r="W589" s="88"/>
      <c r="X589" s="187"/>
      <c r="Y589" s="187"/>
      <c r="Z589" s="187"/>
      <c r="AA589" s="187"/>
      <c r="AB589" s="187"/>
      <c r="AC589" s="187"/>
      <c r="AD589" s="187"/>
      <c r="AE589" s="187"/>
      <c r="AF589" s="187"/>
      <c r="AG589" s="73"/>
    </row>
    <row r="590" spans="1:33" s="10" customFormat="1" ht="13.2" x14ac:dyDescent="0.25">
      <c r="A590" s="6">
        <v>21</v>
      </c>
      <c r="B590" s="167" t="s">
        <v>796</v>
      </c>
      <c r="C590" s="162">
        <v>2</v>
      </c>
      <c r="D590" s="162">
        <v>2</v>
      </c>
      <c r="E590" s="166">
        <v>1</v>
      </c>
      <c r="F590" s="170">
        <v>1</v>
      </c>
      <c r="G590" s="170"/>
      <c r="H590" s="170"/>
      <c r="I590" s="170"/>
      <c r="J590" s="170"/>
      <c r="K590" s="170"/>
      <c r="L590" s="170"/>
      <c r="M590" s="170"/>
      <c r="N590" s="170"/>
      <c r="O590" s="171">
        <v>1</v>
      </c>
      <c r="P590" s="78">
        <v>1</v>
      </c>
      <c r="Q590" s="170">
        <v>0</v>
      </c>
      <c r="R590" s="170"/>
      <c r="S590" s="92"/>
      <c r="T590" s="92"/>
      <c r="U590" s="88"/>
      <c r="V590" s="88"/>
      <c r="W590" s="88"/>
      <c r="X590" s="187"/>
      <c r="Y590" s="187"/>
      <c r="Z590" s="187"/>
      <c r="AA590" s="187"/>
      <c r="AB590" s="187"/>
      <c r="AC590" s="187"/>
      <c r="AD590" s="187"/>
      <c r="AE590" s="187"/>
      <c r="AF590" s="187"/>
      <c r="AG590" s="73"/>
    </row>
    <row r="591" spans="1:33" s="13" customFormat="1" ht="13.2" x14ac:dyDescent="0.25">
      <c r="A591" s="155">
        <v>19</v>
      </c>
      <c r="B591" s="293" t="s">
        <v>901</v>
      </c>
      <c r="C591" s="69"/>
      <c r="D591" s="145"/>
      <c r="E591" s="145"/>
      <c r="F591" s="145"/>
      <c r="G591" s="145"/>
      <c r="H591" s="145"/>
      <c r="I591" s="145"/>
      <c r="J591" s="145"/>
      <c r="K591" s="145"/>
      <c r="L591" s="145"/>
      <c r="M591" s="145"/>
      <c r="N591" s="145"/>
      <c r="O591" s="145"/>
      <c r="P591" s="145"/>
      <c r="Q591" s="129"/>
      <c r="R591" s="145"/>
      <c r="S591" s="145"/>
      <c r="T591" s="129"/>
      <c r="U591" s="129"/>
      <c r="V591" s="129"/>
      <c r="W591" s="129"/>
      <c r="X591" s="194"/>
      <c r="Y591" s="194"/>
      <c r="Z591" s="194"/>
      <c r="AA591" s="194"/>
      <c r="AB591" s="194"/>
      <c r="AC591" s="194"/>
      <c r="AD591" s="194"/>
      <c r="AE591" s="194"/>
      <c r="AF591" s="194"/>
      <c r="AG591" s="145"/>
    </row>
    <row r="592" spans="1:33" s="21" customFormat="1" ht="13.2" x14ac:dyDescent="0.25">
      <c r="A592" s="8" t="s">
        <v>723</v>
      </c>
      <c r="B592" s="105" t="s">
        <v>707</v>
      </c>
      <c r="C592" s="8">
        <v>283</v>
      </c>
      <c r="D592" s="58">
        <f t="shared" ref="D592:K592" si="189">SUM(D593:D607)</f>
        <v>220</v>
      </c>
      <c r="E592" s="58">
        <f t="shared" si="189"/>
        <v>42</v>
      </c>
      <c r="F592" s="68">
        <f t="shared" si="189"/>
        <v>178</v>
      </c>
      <c r="G592" s="68">
        <f t="shared" si="189"/>
        <v>0</v>
      </c>
      <c r="H592" s="68">
        <f t="shared" si="189"/>
        <v>1</v>
      </c>
      <c r="I592" s="68">
        <f t="shared" si="189"/>
        <v>131</v>
      </c>
      <c r="J592" s="68">
        <f t="shared" si="189"/>
        <v>46</v>
      </c>
      <c r="K592" s="68">
        <f t="shared" si="189"/>
        <v>0</v>
      </c>
      <c r="L592" s="68"/>
      <c r="M592" s="68">
        <f>SUM(M593:M607)</f>
        <v>2</v>
      </c>
      <c r="N592" s="68">
        <f>SUM(N593:N607)</f>
        <v>1</v>
      </c>
      <c r="O592" s="68"/>
      <c r="P592" s="68">
        <f>SUM(P593:P607)</f>
        <v>137</v>
      </c>
      <c r="Q592" s="68">
        <f>SUM(Q593:Q607)</f>
        <v>6</v>
      </c>
      <c r="R592" s="68"/>
      <c r="S592" s="68">
        <f t="shared" ref="S592:AF592" si="190">SUM(S593:S607)</f>
        <v>39</v>
      </c>
      <c r="T592" s="68">
        <f t="shared" si="190"/>
        <v>0</v>
      </c>
      <c r="U592" s="68">
        <f t="shared" si="190"/>
        <v>0</v>
      </c>
      <c r="V592" s="68">
        <f t="shared" si="190"/>
        <v>0</v>
      </c>
      <c r="W592" s="68">
        <f t="shared" si="190"/>
        <v>0</v>
      </c>
      <c r="X592" s="184">
        <f t="shared" si="190"/>
        <v>5</v>
      </c>
      <c r="Y592" s="184">
        <f t="shared" si="190"/>
        <v>4</v>
      </c>
      <c r="Z592" s="184">
        <f t="shared" si="190"/>
        <v>1</v>
      </c>
      <c r="AA592" s="184">
        <f t="shared" si="190"/>
        <v>6</v>
      </c>
      <c r="AB592" s="184">
        <f t="shared" si="190"/>
        <v>0</v>
      </c>
      <c r="AC592" s="184">
        <f t="shared" si="190"/>
        <v>6</v>
      </c>
      <c r="AD592" s="184">
        <f t="shared" si="190"/>
        <v>0</v>
      </c>
      <c r="AE592" s="184">
        <f t="shared" si="190"/>
        <v>0</v>
      </c>
      <c r="AF592" s="184">
        <f t="shared" si="190"/>
        <v>0</v>
      </c>
      <c r="AG592" s="68"/>
    </row>
    <row r="593" spans="1:33" s="10" customFormat="1" ht="13.2" x14ac:dyDescent="0.25">
      <c r="A593" s="70">
        <v>1</v>
      </c>
      <c r="B593" s="71" t="s">
        <v>367</v>
      </c>
      <c r="C593" s="70"/>
      <c r="D593" s="70">
        <f>+E593+F593</f>
        <v>51</v>
      </c>
      <c r="E593" s="70">
        <v>16</v>
      </c>
      <c r="F593" s="60">
        <f>+G593+H593+I593+J593+K593</f>
        <v>35</v>
      </c>
      <c r="G593" s="60"/>
      <c r="H593" s="60">
        <v>1</v>
      </c>
      <c r="I593" s="60">
        <v>34</v>
      </c>
      <c r="J593" s="60"/>
      <c r="K593" s="60"/>
      <c r="L593" s="72">
        <v>0.02</v>
      </c>
      <c r="M593" s="60">
        <v>1</v>
      </c>
      <c r="N593" s="60">
        <v>0</v>
      </c>
      <c r="O593" s="72">
        <v>0.98</v>
      </c>
      <c r="P593" s="60">
        <v>34</v>
      </c>
      <c r="Q593" s="60"/>
      <c r="R593" s="72"/>
      <c r="S593" s="60"/>
      <c r="T593" s="60"/>
      <c r="U593" s="60"/>
      <c r="V593" s="60"/>
      <c r="W593" s="60"/>
      <c r="X593" s="186">
        <f>Y593+Z593</f>
        <v>1</v>
      </c>
      <c r="Y593" s="186">
        <v>1</v>
      </c>
      <c r="Z593" s="186"/>
      <c r="AA593" s="186"/>
      <c r="AB593" s="186"/>
      <c r="AC593" s="186"/>
      <c r="AD593" s="187"/>
      <c r="AE593" s="187"/>
      <c r="AF593" s="187"/>
      <c r="AG593" s="88"/>
    </row>
    <row r="594" spans="1:33" s="9" customFormat="1" ht="13.2" x14ac:dyDescent="0.25">
      <c r="A594" s="70">
        <v>2</v>
      </c>
      <c r="B594" s="71" t="s">
        <v>899</v>
      </c>
      <c r="C594" s="70"/>
      <c r="D594" s="70">
        <f t="shared" ref="D594:D607" si="191">+E594+F594</f>
        <v>3</v>
      </c>
      <c r="E594" s="70"/>
      <c r="F594" s="60">
        <f>+G594+H594+I594+J594+K594</f>
        <v>3</v>
      </c>
      <c r="G594" s="60"/>
      <c r="H594" s="60"/>
      <c r="I594" s="60">
        <v>3</v>
      </c>
      <c r="J594" s="60"/>
      <c r="K594" s="60"/>
      <c r="L594" s="72"/>
      <c r="M594" s="60"/>
      <c r="N594" s="60"/>
      <c r="O594" s="72">
        <v>1</v>
      </c>
      <c r="P594" s="60">
        <f t="shared" ref="P594" si="192">F594*O594</f>
        <v>3</v>
      </c>
      <c r="Q594" s="60"/>
      <c r="R594" s="60"/>
      <c r="S594" s="60"/>
      <c r="T594" s="60"/>
      <c r="U594" s="60"/>
      <c r="V594" s="60"/>
      <c r="W594" s="60"/>
      <c r="X594" s="186"/>
      <c r="Y594" s="186"/>
      <c r="Z594" s="186"/>
      <c r="AA594" s="186"/>
      <c r="AB594" s="186"/>
      <c r="AC594" s="186"/>
      <c r="AD594" s="199"/>
      <c r="AE594" s="199"/>
      <c r="AF594" s="199"/>
      <c r="AG594" s="92"/>
    </row>
    <row r="595" spans="1:33" s="10" customFormat="1" ht="13.2" x14ac:dyDescent="0.25">
      <c r="A595" s="70">
        <v>3</v>
      </c>
      <c r="B595" s="71" t="s">
        <v>140</v>
      </c>
      <c r="C595" s="70"/>
      <c r="D595" s="70">
        <f t="shared" si="191"/>
        <v>13</v>
      </c>
      <c r="E595" s="70">
        <v>3</v>
      </c>
      <c r="F595" s="60">
        <f t="shared" ref="F595:F607" si="193">+G595+H595+I595+J595+K595</f>
        <v>10</v>
      </c>
      <c r="G595" s="60"/>
      <c r="H595" s="60"/>
      <c r="I595" s="60">
        <v>3</v>
      </c>
      <c r="J595" s="60">
        <v>7</v>
      </c>
      <c r="K595" s="60"/>
      <c r="L595" s="72"/>
      <c r="M595" s="60"/>
      <c r="N595" s="60"/>
      <c r="O595" s="72">
        <v>0.3</v>
      </c>
      <c r="P595" s="60">
        <f>F595*O595</f>
        <v>3</v>
      </c>
      <c r="Q595" s="60"/>
      <c r="R595" s="72">
        <v>0.7</v>
      </c>
      <c r="S595" s="60">
        <f>R595*F595</f>
        <v>7</v>
      </c>
      <c r="T595" s="60"/>
      <c r="U595" s="60"/>
      <c r="V595" s="60"/>
      <c r="W595" s="60"/>
      <c r="X595" s="186">
        <f t="shared" ref="X595:X596" si="194">Y595+Z595</f>
        <v>1</v>
      </c>
      <c r="Y595" s="186">
        <v>1</v>
      </c>
      <c r="Z595" s="186"/>
      <c r="AA595" s="186"/>
      <c r="AB595" s="186"/>
      <c r="AC595" s="186"/>
      <c r="AD595" s="187"/>
      <c r="AE595" s="187"/>
      <c r="AF595" s="187"/>
      <c r="AG595" s="88"/>
    </row>
    <row r="596" spans="1:33" s="9" customFormat="1" ht="13.2" x14ac:dyDescent="0.25">
      <c r="A596" s="70">
        <v>4</v>
      </c>
      <c r="B596" s="71" t="s">
        <v>151</v>
      </c>
      <c r="C596" s="70"/>
      <c r="D596" s="70">
        <f t="shared" si="191"/>
        <v>92</v>
      </c>
      <c r="E596" s="70">
        <v>12</v>
      </c>
      <c r="F596" s="60">
        <f t="shared" si="193"/>
        <v>80</v>
      </c>
      <c r="G596" s="60"/>
      <c r="H596" s="60"/>
      <c r="I596" s="60">
        <v>52</v>
      </c>
      <c r="J596" s="60">
        <v>28</v>
      </c>
      <c r="K596" s="60"/>
      <c r="L596" s="72">
        <v>0.01</v>
      </c>
      <c r="M596" s="133">
        <v>1</v>
      </c>
      <c r="N596" s="60">
        <f t="shared" ref="N596" si="195">M596-H596</f>
        <v>1</v>
      </c>
      <c r="O596" s="72">
        <v>0.7</v>
      </c>
      <c r="P596" s="60">
        <f t="shared" ref="P596:P607" si="196">F596*O596</f>
        <v>56</v>
      </c>
      <c r="Q596" s="60">
        <f t="shared" ref="Q596:Q606" si="197">P596-I596</f>
        <v>4</v>
      </c>
      <c r="R596" s="72">
        <v>0.28999999999999998</v>
      </c>
      <c r="S596" s="60">
        <v>23</v>
      </c>
      <c r="T596" s="60"/>
      <c r="U596" s="60"/>
      <c r="V596" s="60"/>
      <c r="W596" s="60"/>
      <c r="X596" s="186">
        <f t="shared" si="194"/>
        <v>3</v>
      </c>
      <c r="Y596" s="186">
        <v>2</v>
      </c>
      <c r="Z596" s="186">
        <v>1</v>
      </c>
      <c r="AA596" s="186">
        <f t="shared" ref="AA596:AA606" si="198">AB596+AC596</f>
        <v>4</v>
      </c>
      <c r="AB596" s="186"/>
      <c r="AC596" s="186">
        <v>4</v>
      </c>
      <c r="AD596" s="199"/>
      <c r="AE596" s="199"/>
      <c r="AF596" s="199"/>
      <c r="AG596" s="92"/>
    </row>
    <row r="597" spans="1:33" s="9" customFormat="1" ht="13.2" x14ac:dyDescent="0.25">
      <c r="A597" s="70">
        <v>5</v>
      </c>
      <c r="B597" s="100" t="s">
        <v>790</v>
      </c>
      <c r="C597" s="117"/>
      <c r="D597" s="70">
        <f t="shared" si="191"/>
        <v>11</v>
      </c>
      <c r="E597" s="117">
        <v>1</v>
      </c>
      <c r="F597" s="60">
        <f t="shared" si="193"/>
        <v>10</v>
      </c>
      <c r="G597" s="92"/>
      <c r="H597" s="92"/>
      <c r="I597" s="92">
        <v>9</v>
      </c>
      <c r="J597" s="92">
        <v>1</v>
      </c>
      <c r="K597" s="92"/>
      <c r="L597" s="72"/>
      <c r="M597" s="60"/>
      <c r="N597" s="60"/>
      <c r="O597" s="72">
        <v>0.9</v>
      </c>
      <c r="P597" s="60">
        <f t="shared" si="196"/>
        <v>9</v>
      </c>
      <c r="Q597" s="60"/>
      <c r="R597" s="72">
        <v>0.1</v>
      </c>
      <c r="S597" s="60">
        <f t="shared" ref="S597:S606" si="199">R597*F597</f>
        <v>1</v>
      </c>
      <c r="T597" s="60"/>
      <c r="U597" s="92"/>
      <c r="V597" s="92"/>
      <c r="W597" s="92"/>
      <c r="X597" s="186"/>
      <c r="Y597" s="199"/>
      <c r="Z597" s="199"/>
      <c r="AA597" s="186"/>
      <c r="AB597" s="199"/>
      <c r="AC597" s="199"/>
      <c r="AD597" s="199"/>
      <c r="AE597" s="199"/>
      <c r="AF597" s="199"/>
      <c r="AG597" s="92"/>
    </row>
    <row r="598" spans="1:33" s="9" customFormat="1" ht="13.2" x14ac:dyDescent="0.25">
      <c r="A598" s="70">
        <v>6</v>
      </c>
      <c r="B598" s="100" t="s">
        <v>737</v>
      </c>
      <c r="C598" s="117"/>
      <c r="D598" s="70">
        <f t="shared" si="191"/>
        <v>16</v>
      </c>
      <c r="E598" s="117">
        <v>3</v>
      </c>
      <c r="F598" s="60">
        <f t="shared" si="193"/>
        <v>13</v>
      </c>
      <c r="G598" s="92"/>
      <c r="H598" s="92"/>
      <c r="I598" s="92">
        <v>9</v>
      </c>
      <c r="J598" s="92">
        <v>4</v>
      </c>
      <c r="K598" s="92"/>
      <c r="L598" s="72"/>
      <c r="M598" s="60"/>
      <c r="N598" s="60"/>
      <c r="O598" s="72">
        <v>0.7</v>
      </c>
      <c r="P598" s="60">
        <v>9</v>
      </c>
      <c r="Q598" s="60"/>
      <c r="R598" s="72">
        <v>0.3</v>
      </c>
      <c r="S598" s="60">
        <v>4</v>
      </c>
      <c r="T598" s="60"/>
      <c r="U598" s="92"/>
      <c r="V598" s="92"/>
      <c r="W598" s="92"/>
      <c r="X598" s="186"/>
      <c r="Y598" s="199"/>
      <c r="Z598" s="199"/>
      <c r="AA598" s="186"/>
      <c r="AB598" s="199"/>
      <c r="AC598" s="199"/>
      <c r="AD598" s="199"/>
      <c r="AE598" s="199"/>
      <c r="AF598" s="199"/>
      <c r="AG598" s="92"/>
    </row>
    <row r="599" spans="1:33" s="9" customFormat="1" ht="13.2" x14ac:dyDescent="0.25">
      <c r="A599" s="70">
        <v>7</v>
      </c>
      <c r="B599" s="100" t="s">
        <v>727</v>
      </c>
      <c r="C599" s="117"/>
      <c r="D599" s="70">
        <f t="shared" si="191"/>
        <v>3</v>
      </c>
      <c r="E599" s="117">
        <v>2</v>
      </c>
      <c r="F599" s="60">
        <f t="shared" si="193"/>
        <v>1</v>
      </c>
      <c r="G599" s="92"/>
      <c r="H599" s="92"/>
      <c r="I599" s="92">
        <v>1</v>
      </c>
      <c r="J599" s="92"/>
      <c r="K599" s="92"/>
      <c r="L599" s="72"/>
      <c r="M599" s="60"/>
      <c r="N599" s="60"/>
      <c r="O599" s="72">
        <v>1</v>
      </c>
      <c r="P599" s="60">
        <f t="shared" si="196"/>
        <v>1</v>
      </c>
      <c r="Q599" s="60"/>
      <c r="R599" s="72"/>
      <c r="S599" s="60"/>
      <c r="T599" s="60"/>
      <c r="U599" s="92"/>
      <c r="V599" s="92"/>
      <c r="W599" s="92"/>
      <c r="X599" s="186"/>
      <c r="Y599" s="199"/>
      <c r="Z599" s="199"/>
      <c r="AA599" s="186"/>
      <c r="AB599" s="199"/>
      <c r="AC599" s="199"/>
      <c r="AD599" s="199"/>
      <c r="AE599" s="199"/>
      <c r="AF599" s="199"/>
      <c r="AG599" s="92"/>
    </row>
    <row r="600" spans="1:33" s="9" customFormat="1" ht="13.2" x14ac:dyDescent="0.25">
      <c r="A600" s="70">
        <v>8</v>
      </c>
      <c r="B600" s="100" t="s">
        <v>802</v>
      </c>
      <c r="C600" s="117"/>
      <c r="D600" s="70">
        <f t="shared" si="191"/>
        <v>3</v>
      </c>
      <c r="E600" s="117">
        <v>1</v>
      </c>
      <c r="F600" s="60">
        <f t="shared" si="193"/>
        <v>2</v>
      </c>
      <c r="G600" s="92"/>
      <c r="H600" s="92"/>
      <c r="I600" s="92"/>
      <c r="J600" s="92">
        <v>2</v>
      </c>
      <c r="K600" s="92"/>
      <c r="L600" s="72"/>
      <c r="M600" s="60"/>
      <c r="N600" s="60"/>
      <c r="O600" s="72"/>
      <c r="P600" s="60"/>
      <c r="Q600" s="60"/>
      <c r="R600" s="72">
        <v>1</v>
      </c>
      <c r="S600" s="60">
        <f t="shared" si="199"/>
        <v>2</v>
      </c>
      <c r="T600" s="60"/>
      <c r="U600" s="92"/>
      <c r="V600" s="92"/>
      <c r="W600" s="92"/>
      <c r="X600" s="186"/>
      <c r="Y600" s="199"/>
      <c r="Z600" s="199"/>
      <c r="AA600" s="186"/>
      <c r="AB600" s="199"/>
      <c r="AC600" s="199"/>
      <c r="AD600" s="199"/>
      <c r="AE600" s="199"/>
      <c r="AF600" s="199"/>
      <c r="AG600" s="92"/>
    </row>
    <row r="601" spans="1:33" s="9" customFormat="1" ht="13.2" x14ac:dyDescent="0.25">
      <c r="A601" s="70">
        <v>9</v>
      </c>
      <c r="B601" s="100" t="s">
        <v>803</v>
      </c>
      <c r="C601" s="117"/>
      <c r="D601" s="70">
        <f t="shared" si="191"/>
        <v>1</v>
      </c>
      <c r="E601" s="117">
        <v>0</v>
      </c>
      <c r="F601" s="60">
        <f t="shared" si="193"/>
        <v>1</v>
      </c>
      <c r="G601" s="92"/>
      <c r="H601" s="92"/>
      <c r="I601" s="92"/>
      <c r="J601" s="92">
        <v>1</v>
      </c>
      <c r="K601" s="92"/>
      <c r="L601" s="72"/>
      <c r="M601" s="60"/>
      <c r="N601" s="60"/>
      <c r="O601" s="72"/>
      <c r="P601" s="60"/>
      <c r="Q601" s="60"/>
      <c r="R601" s="72">
        <v>1</v>
      </c>
      <c r="S601" s="60">
        <f t="shared" si="199"/>
        <v>1</v>
      </c>
      <c r="T601" s="60"/>
      <c r="U601" s="92"/>
      <c r="V601" s="92"/>
      <c r="W601" s="92"/>
      <c r="X601" s="186"/>
      <c r="Y601" s="199"/>
      <c r="Z601" s="199"/>
      <c r="AA601" s="186"/>
      <c r="AB601" s="199"/>
      <c r="AC601" s="199"/>
      <c r="AD601" s="199"/>
      <c r="AE601" s="199"/>
      <c r="AF601" s="199"/>
      <c r="AG601" s="92"/>
    </row>
    <row r="602" spans="1:33" s="9" customFormat="1" ht="13.2" x14ac:dyDescent="0.25">
      <c r="A602" s="70">
        <v>10</v>
      </c>
      <c r="B602" s="100" t="s">
        <v>739</v>
      </c>
      <c r="C602" s="117"/>
      <c r="D602" s="70">
        <f t="shared" si="191"/>
        <v>2</v>
      </c>
      <c r="E602" s="117">
        <v>0</v>
      </c>
      <c r="F602" s="92">
        <f t="shared" si="193"/>
        <v>2</v>
      </c>
      <c r="G602" s="92"/>
      <c r="H602" s="92"/>
      <c r="I602" s="92">
        <v>2</v>
      </c>
      <c r="J602" s="92"/>
      <c r="K602" s="92"/>
      <c r="L602" s="72"/>
      <c r="M602" s="60"/>
      <c r="N602" s="60"/>
      <c r="O602" s="72">
        <v>1</v>
      </c>
      <c r="P602" s="60">
        <f t="shared" si="196"/>
        <v>2</v>
      </c>
      <c r="Q602" s="60"/>
      <c r="R602" s="72"/>
      <c r="S602" s="60"/>
      <c r="T602" s="60"/>
      <c r="U602" s="92"/>
      <c r="V602" s="92"/>
      <c r="W602" s="92"/>
      <c r="X602" s="186"/>
      <c r="Y602" s="199"/>
      <c r="Z602" s="199"/>
      <c r="AA602" s="186"/>
      <c r="AB602" s="199"/>
      <c r="AC602" s="199"/>
      <c r="AD602" s="199"/>
      <c r="AE602" s="199"/>
      <c r="AF602" s="199"/>
      <c r="AG602" s="92"/>
    </row>
    <row r="603" spans="1:33" s="9" customFormat="1" ht="13.2" x14ac:dyDescent="0.25">
      <c r="A603" s="70">
        <v>11</v>
      </c>
      <c r="B603" s="100" t="s">
        <v>726</v>
      </c>
      <c r="C603" s="117"/>
      <c r="D603" s="70">
        <f t="shared" si="191"/>
        <v>10</v>
      </c>
      <c r="E603" s="117">
        <v>2</v>
      </c>
      <c r="F603" s="60">
        <f t="shared" si="193"/>
        <v>8</v>
      </c>
      <c r="G603" s="92"/>
      <c r="H603" s="92"/>
      <c r="I603" s="92">
        <v>7</v>
      </c>
      <c r="J603" s="92">
        <v>1</v>
      </c>
      <c r="K603" s="92"/>
      <c r="L603" s="72"/>
      <c r="M603" s="60"/>
      <c r="N603" s="60"/>
      <c r="O603" s="72">
        <v>1</v>
      </c>
      <c r="P603" s="60">
        <f t="shared" si="196"/>
        <v>8</v>
      </c>
      <c r="Q603" s="60">
        <f t="shared" si="197"/>
        <v>1</v>
      </c>
      <c r="R603" s="72"/>
      <c r="S603" s="60"/>
      <c r="T603" s="60"/>
      <c r="U603" s="92"/>
      <c r="V603" s="92"/>
      <c r="W603" s="92"/>
      <c r="X603" s="186"/>
      <c r="Y603" s="199"/>
      <c r="Z603" s="199"/>
      <c r="AA603" s="186">
        <f t="shared" si="198"/>
        <v>1</v>
      </c>
      <c r="AB603" s="199"/>
      <c r="AC603" s="199">
        <v>1</v>
      </c>
      <c r="AD603" s="199"/>
      <c r="AE603" s="199"/>
      <c r="AF603" s="199"/>
      <c r="AG603" s="92"/>
    </row>
    <row r="604" spans="1:33" s="9" customFormat="1" ht="13.2" x14ac:dyDescent="0.25">
      <c r="A604" s="70">
        <v>12</v>
      </c>
      <c r="B604" s="100" t="s">
        <v>43</v>
      </c>
      <c r="C604" s="117"/>
      <c r="D604" s="70">
        <f t="shared" si="191"/>
        <v>0</v>
      </c>
      <c r="E604" s="117">
        <v>0</v>
      </c>
      <c r="F604" s="60">
        <f t="shared" si="193"/>
        <v>0</v>
      </c>
      <c r="G604" s="92"/>
      <c r="H604" s="92"/>
      <c r="I604" s="92"/>
      <c r="J604" s="92"/>
      <c r="K604" s="92"/>
      <c r="L604" s="72"/>
      <c r="M604" s="60"/>
      <c r="N604" s="60"/>
      <c r="O604" s="72"/>
      <c r="P604" s="60">
        <f t="shared" si="196"/>
        <v>0</v>
      </c>
      <c r="Q604" s="60"/>
      <c r="R604" s="72"/>
      <c r="S604" s="60"/>
      <c r="T604" s="60"/>
      <c r="U604" s="92"/>
      <c r="V604" s="92"/>
      <c r="W604" s="92"/>
      <c r="X604" s="186"/>
      <c r="Y604" s="199"/>
      <c r="Z604" s="199"/>
      <c r="AA604" s="186"/>
      <c r="AB604" s="199"/>
      <c r="AC604" s="199"/>
      <c r="AD604" s="199"/>
      <c r="AE604" s="199"/>
      <c r="AF604" s="199"/>
      <c r="AG604" s="92"/>
    </row>
    <row r="605" spans="1:33" s="9" customFormat="1" ht="13.2" x14ac:dyDescent="0.25">
      <c r="A605" s="70">
        <v>13</v>
      </c>
      <c r="B605" s="100" t="s">
        <v>744</v>
      </c>
      <c r="C605" s="117"/>
      <c r="D605" s="70">
        <f t="shared" si="191"/>
        <v>1</v>
      </c>
      <c r="E605" s="117">
        <v>0</v>
      </c>
      <c r="F605" s="60">
        <f t="shared" si="193"/>
        <v>1</v>
      </c>
      <c r="G605" s="92"/>
      <c r="H605" s="92"/>
      <c r="I605" s="92">
        <v>1</v>
      </c>
      <c r="J605" s="92"/>
      <c r="K605" s="92"/>
      <c r="L605" s="72"/>
      <c r="M605" s="60"/>
      <c r="N605" s="60"/>
      <c r="O605" s="72">
        <v>1</v>
      </c>
      <c r="P605" s="60">
        <f t="shared" si="196"/>
        <v>1</v>
      </c>
      <c r="Q605" s="60"/>
      <c r="R605" s="72"/>
      <c r="S605" s="60"/>
      <c r="T605" s="60"/>
      <c r="U605" s="92"/>
      <c r="V605" s="92"/>
      <c r="W605" s="92"/>
      <c r="X605" s="186"/>
      <c r="Y605" s="199"/>
      <c r="Z605" s="199"/>
      <c r="AA605" s="186"/>
      <c r="AB605" s="199"/>
      <c r="AC605" s="199"/>
      <c r="AD605" s="199"/>
      <c r="AE605" s="199"/>
      <c r="AF605" s="199"/>
      <c r="AG605" s="92"/>
    </row>
    <row r="606" spans="1:33" s="9" customFormat="1" ht="13.2" x14ac:dyDescent="0.25">
      <c r="A606" s="70">
        <v>14</v>
      </c>
      <c r="B606" s="100" t="s">
        <v>750</v>
      </c>
      <c r="C606" s="117"/>
      <c r="D606" s="70">
        <f t="shared" si="191"/>
        <v>12</v>
      </c>
      <c r="E606" s="117">
        <v>2</v>
      </c>
      <c r="F606" s="60">
        <f t="shared" si="193"/>
        <v>10</v>
      </c>
      <c r="G606" s="92"/>
      <c r="H606" s="92"/>
      <c r="I606" s="92">
        <v>8</v>
      </c>
      <c r="J606" s="92">
        <v>2</v>
      </c>
      <c r="K606" s="92"/>
      <c r="L606" s="72"/>
      <c r="M606" s="60"/>
      <c r="N606" s="60"/>
      <c r="O606" s="72">
        <v>0.9</v>
      </c>
      <c r="P606" s="60">
        <f t="shared" si="196"/>
        <v>9</v>
      </c>
      <c r="Q606" s="60">
        <f t="shared" si="197"/>
        <v>1</v>
      </c>
      <c r="R606" s="72">
        <v>0.1</v>
      </c>
      <c r="S606" s="60">
        <f t="shared" si="199"/>
        <v>1</v>
      </c>
      <c r="T606" s="60"/>
      <c r="U606" s="92"/>
      <c r="V606" s="92"/>
      <c r="W606" s="92"/>
      <c r="X606" s="186"/>
      <c r="Y606" s="199"/>
      <c r="Z606" s="199"/>
      <c r="AA606" s="186">
        <f t="shared" si="198"/>
        <v>1</v>
      </c>
      <c r="AB606" s="199"/>
      <c r="AC606" s="199">
        <v>1</v>
      </c>
      <c r="AD606" s="199"/>
      <c r="AE606" s="199"/>
      <c r="AF606" s="199"/>
      <c r="AG606" s="92"/>
    </row>
    <row r="607" spans="1:33" s="9" customFormat="1" ht="13.2" x14ac:dyDescent="0.25">
      <c r="A607" s="70">
        <v>15</v>
      </c>
      <c r="B607" s="100" t="s">
        <v>900</v>
      </c>
      <c r="C607" s="117"/>
      <c r="D607" s="70">
        <f t="shared" si="191"/>
        <v>2</v>
      </c>
      <c r="E607" s="117">
        <v>0</v>
      </c>
      <c r="F607" s="92">
        <f t="shared" si="193"/>
        <v>2</v>
      </c>
      <c r="G607" s="92"/>
      <c r="H607" s="92"/>
      <c r="I607" s="92">
        <v>2</v>
      </c>
      <c r="J607" s="92"/>
      <c r="K607" s="92"/>
      <c r="L607" s="72"/>
      <c r="M607" s="60"/>
      <c r="N607" s="60"/>
      <c r="O607" s="72">
        <v>1</v>
      </c>
      <c r="P607" s="60">
        <f t="shared" si="196"/>
        <v>2</v>
      </c>
      <c r="Q607" s="60"/>
      <c r="R607" s="72"/>
      <c r="S607" s="60"/>
      <c r="T607" s="60"/>
      <c r="U607" s="92"/>
      <c r="V607" s="92"/>
      <c r="W607" s="92"/>
      <c r="X607" s="186"/>
      <c r="Y607" s="199"/>
      <c r="Z607" s="199"/>
      <c r="AA607" s="186"/>
      <c r="AB607" s="199"/>
      <c r="AC607" s="199"/>
      <c r="AD607" s="199"/>
      <c r="AE607" s="199"/>
      <c r="AF607" s="199"/>
      <c r="AG607" s="92"/>
    </row>
    <row r="608" spans="1:33" s="309" customFormat="1" ht="13.2" x14ac:dyDescent="0.25">
      <c r="A608" s="296">
        <v>20</v>
      </c>
      <c r="B608" s="290" t="s">
        <v>955</v>
      </c>
      <c r="C608" s="296"/>
      <c r="D608" s="180"/>
      <c r="E608" s="180"/>
      <c r="F608" s="180"/>
      <c r="G608" s="180"/>
      <c r="H608" s="180"/>
      <c r="I608" s="180"/>
      <c r="J608" s="180"/>
      <c r="K608" s="180"/>
      <c r="L608" s="180"/>
      <c r="M608" s="178"/>
      <c r="N608" s="178"/>
      <c r="O608" s="180"/>
      <c r="P608" s="178"/>
      <c r="Q608" s="178"/>
      <c r="R608" s="180"/>
      <c r="S608" s="178"/>
      <c r="T608" s="179"/>
      <c r="U608" s="180"/>
      <c r="V608" s="178"/>
      <c r="W608" s="179"/>
      <c r="X608" s="180"/>
      <c r="Y608" s="180"/>
      <c r="Z608" s="180"/>
      <c r="AA608" s="180"/>
      <c r="AB608" s="180"/>
      <c r="AC608" s="180"/>
      <c r="AD608" s="142"/>
      <c r="AE608" s="142"/>
      <c r="AF608" s="142"/>
      <c r="AG608" s="142"/>
    </row>
    <row r="609" spans="1:33" s="21" customFormat="1" ht="13.2" x14ac:dyDescent="0.25">
      <c r="A609" s="8" t="s">
        <v>723</v>
      </c>
      <c r="B609" s="105" t="s">
        <v>707</v>
      </c>
      <c r="C609" s="8">
        <v>436</v>
      </c>
      <c r="D609" s="58">
        <f>SUM(D610:D624)</f>
        <v>347</v>
      </c>
      <c r="E609" s="58">
        <f>SUM(E610:E624)</f>
        <v>54</v>
      </c>
      <c r="F609" s="58">
        <f>SUM(F610:F624)</f>
        <v>293</v>
      </c>
      <c r="G609" s="58">
        <f t="shared" ref="G609:AG609" si="200">SUM(G610:G624)</f>
        <v>0</v>
      </c>
      <c r="H609" s="58">
        <f t="shared" si="200"/>
        <v>0</v>
      </c>
      <c r="I609" s="58">
        <f t="shared" si="200"/>
        <v>173</v>
      </c>
      <c r="J609" s="58">
        <f t="shared" si="200"/>
        <v>118</v>
      </c>
      <c r="K609" s="58">
        <f t="shared" si="200"/>
        <v>2</v>
      </c>
      <c r="L609" s="58">
        <f t="shared" si="200"/>
        <v>0</v>
      </c>
      <c r="M609" s="58">
        <f t="shared" si="200"/>
        <v>0</v>
      </c>
      <c r="N609" s="58">
        <f t="shared" si="200"/>
        <v>0</v>
      </c>
      <c r="O609" s="58"/>
      <c r="P609" s="107">
        <f>SUM(P610:P624)</f>
        <v>186.92</v>
      </c>
      <c r="Q609" s="107">
        <f t="shared" si="200"/>
        <v>13.890000000000009</v>
      </c>
      <c r="R609" s="58"/>
      <c r="S609" s="107">
        <f t="shared" si="200"/>
        <v>104.07999999999998</v>
      </c>
      <c r="T609" s="58">
        <f t="shared" si="200"/>
        <v>0</v>
      </c>
      <c r="U609" s="58"/>
      <c r="V609" s="58">
        <f t="shared" si="200"/>
        <v>2</v>
      </c>
      <c r="W609" s="58">
        <f t="shared" si="200"/>
        <v>0</v>
      </c>
      <c r="X609" s="58">
        <f>SUM(X610:X624)</f>
        <v>10</v>
      </c>
      <c r="Y609" s="58">
        <f t="shared" si="200"/>
        <v>10</v>
      </c>
      <c r="Z609" s="58">
        <f t="shared" si="200"/>
        <v>0</v>
      </c>
      <c r="AA609" s="58">
        <f t="shared" si="200"/>
        <v>14</v>
      </c>
      <c r="AB609" s="58">
        <f t="shared" si="200"/>
        <v>0</v>
      </c>
      <c r="AC609" s="58">
        <f t="shared" si="200"/>
        <v>14</v>
      </c>
      <c r="AD609" s="58">
        <f t="shared" si="200"/>
        <v>0</v>
      </c>
      <c r="AE609" s="58">
        <f t="shared" si="200"/>
        <v>0</v>
      </c>
      <c r="AF609" s="58">
        <f t="shared" si="200"/>
        <v>0</v>
      </c>
      <c r="AG609" s="58">
        <f t="shared" si="200"/>
        <v>0</v>
      </c>
    </row>
    <row r="610" spans="1:33" s="10" customFormat="1" ht="13.2" x14ac:dyDescent="0.25">
      <c r="A610" s="70">
        <v>1</v>
      </c>
      <c r="B610" s="71" t="s">
        <v>367</v>
      </c>
      <c r="C610" s="70"/>
      <c r="D610" s="70">
        <f>E610+F610</f>
        <v>74</v>
      </c>
      <c r="E610" s="70">
        <v>24</v>
      </c>
      <c r="F610" s="59">
        <f>+G610+H610+I610+J610+K610</f>
        <v>50</v>
      </c>
      <c r="G610" s="59"/>
      <c r="H610" s="59"/>
      <c r="I610" s="59">
        <v>50</v>
      </c>
      <c r="J610" s="59"/>
      <c r="K610" s="59"/>
      <c r="L610" s="110">
        <v>0</v>
      </c>
      <c r="M610" s="208">
        <f>F610*L610</f>
        <v>0</v>
      </c>
      <c r="N610" s="59">
        <v>0</v>
      </c>
      <c r="O610" s="110">
        <v>1</v>
      </c>
      <c r="P610" s="111">
        <f>F610*O610</f>
        <v>50</v>
      </c>
      <c r="Q610" s="111">
        <f>P610-I610</f>
        <v>0</v>
      </c>
      <c r="R610" s="110"/>
      <c r="S610" s="59"/>
      <c r="T610" s="59"/>
      <c r="U610" s="59"/>
      <c r="V610" s="59"/>
      <c r="W610" s="59"/>
      <c r="X610" s="59">
        <f>Y610+Z610</f>
        <v>8</v>
      </c>
      <c r="Y610" s="59">
        <v>8</v>
      </c>
      <c r="Z610" s="59"/>
      <c r="AA610" s="59"/>
      <c r="AB610" s="59"/>
      <c r="AC610" s="59"/>
      <c r="AD610" s="73"/>
      <c r="AE610" s="73"/>
      <c r="AF610" s="73"/>
      <c r="AG610" s="73"/>
    </row>
    <row r="611" spans="1:33" s="9" customFormat="1" ht="13.2" x14ac:dyDescent="0.25">
      <c r="A611" s="70">
        <v>2</v>
      </c>
      <c r="B611" s="71" t="s">
        <v>899</v>
      </c>
      <c r="C611" s="70"/>
      <c r="D611" s="70">
        <f t="shared" ref="D611:D623" si="201">E611+F611</f>
        <v>1</v>
      </c>
      <c r="E611" s="70"/>
      <c r="F611" s="59">
        <f>+G611+H611+I611+J611+K611</f>
        <v>1</v>
      </c>
      <c r="G611" s="59"/>
      <c r="H611" s="59"/>
      <c r="I611" s="59">
        <v>1</v>
      </c>
      <c r="J611" s="59"/>
      <c r="K611" s="59"/>
      <c r="L611" s="110"/>
      <c r="M611" s="59"/>
      <c r="N611" s="59"/>
      <c r="O611" s="110">
        <v>1</v>
      </c>
      <c r="P611" s="59">
        <f t="shared" ref="P611" si="202">F611*O611</f>
        <v>1</v>
      </c>
      <c r="Q611" s="59"/>
      <c r="R611" s="59"/>
      <c r="S611" s="59"/>
      <c r="T611" s="59"/>
      <c r="U611" s="59"/>
      <c r="V611" s="59"/>
      <c r="W611" s="59"/>
      <c r="X611" s="59"/>
      <c r="Y611" s="59"/>
      <c r="Z611" s="59"/>
      <c r="AA611" s="59"/>
      <c r="AB611" s="59"/>
      <c r="AC611" s="59"/>
      <c r="AD611" s="117"/>
      <c r="AE611" s="117"/>
      <c r="AF611" s="117"/>
      <c r="AG611" s="117"/>
    </row>
    <row r="612" spans="1:33" s="10" customFormat="1" ht="13.2" x14ac:dyDescent="0.25">
      <c r="A612" s="70">
        <v>3</v>
      </c>
      <c r="B612" s="71" t="s">
        <v>140</v>
      </c>
      <c r="C612" s="70"/>
      <c r="D612" s="70">
        <f t="shared" si="201"/>
        <v>24</v>
      </c>
      <c r="E612" s="70">
        <v>3</v>
      </c>
      <c r="F612" s="59">
        <f t="shared" ref="F612:F623" si="203">+G612+H612+I612+J612+K612</f>
        <v>21</v>
      </c>
      <c r="G612" s="59"/>
      <c r="H612" s="59"/>
      <c r="I612" s="59">
        <v>6</v>
      </c>
      <c r="J612" s="59">
        <v>15</v>
      </c>
      <c r="K612" s="59"/>
      <c r="L612" s="110"/>
      <c r="M612" s="59"/>
      <c r="N612" s="59"/>
      <c r="O612" s="110">
        <v>0.43</v>
      </c>
      <c r="P612" s="111">
        <f>F612*O612</f>
        <v>9.0299999999999994</v>
      </c>
      <c r="Q612" s="111">
        <f>P612-I612</f>
        <v>3.0299999999999994</v>
      </c>
      <c r="R612" s="110">
        <v>0.56999999999999995</v>
      </c>
      <c r="S612" s="111">
        <f>R612*F612</f>
        <v>11.969999999999999</v>
      </c>
      <c r="T612" s="59"/>
      <c r="U612" s="59"/>
      <c r="V612" s="59"/>
      <c r="W612" s="59"/>
      <c r="X612" s="59"/>
      <c r="Y612" s="59"/>
      <c r="Z612" s="59"/>
      <c r="AA612" s="59">
        <f>AB612+AC612</f>
        <v>3</v>
      </c>
      <c r="AB612" s="59"/>
      <c r="AC612" s="59">
        <v>3</v>
      </c>
      <c r="AD612" s="73"/>
      <c r="AE612" s="73"/>
      <c r="AF612" s="73"/>
      <c r="AG612" s="73"/>
    </row>
    <row r="613" spans="1:33" s="9" customFormat="1" ht="13.2" x14ac:dyDescent="0.25">
      <c r="A613" s="70">
        <v>4</v>
      </c>
      <c r="B613" s="71" t="s">
        <v>151</v>
      </c>
      <c r="C613" s="70"/>
      <c r="D613" s="70">
        <f t="shared" si="201"/>
        <v>162</v>
      </c>
      <c r="E613" s="70">
        <v>14</v>
      </c>
      <c r="F613" s="59">
        <f t="shared" si="203"/>
        <v>148</v>
      </c>
      <c r="G613" s="59"/>
      <c r="H613" s="59"/>
      <c r="I613" s="59">
        <v>69</v>
      </c>
      <c r="J613" s="59">
        <v>79</v>
      </c>
      <c r="K613" s="59"/>
      <c r="L613" s="110"/>
      <c r="M613" s="208">
        <f>F613*L613</f>
        <v>0</v>
      </c>
      <c r="N613" s="59">
        <f t="shared" ref="N613" si="204">M613-H613</f>
        <v>0</v>
      </c>
      <c r="O613" s="110">
        <v>0.52</v>
      </c>
      <c r="P613" s="111">
        <f>F613*O613</f>
        <v>76.960000000000008</v>
      </c>
      <c r="Q613" s="111">
        <f>P613-I613</f>
        <v>7.960000000000008</v>
      </c>
      <c r="R613" s="110">
        <v>0.48</v>
      </c>
      <c r="S613" s="111">
        <f>F613*R613</f>
        <v>71.039999999999992</v>
      </c>
      <c r="T613" s="59"/>
      <c r="U613" s="59"/>
      <c r="V613" s="59"/>
      <c r="W613" s="59"/>
      <c r="X613" s="59"/>
      <c r="Y613" s="59"/>
      <c r="Z613" s="59"/>
      <c r="AA613" s="59">
        <f>AB613+AC613</f>
        <v>8</v>
      </c>
      <c r="AB613" s="59"/>
      <c r="AC613" s="59">
        <v>8</v>
      </c>
      <c r="AD613" s="117"/>
      <c r="AE613" s="117"/>
      <c r="AF613" s="117"/>
      <c r="AG613" s="117"/>
    </row>
    <row r="614" spans="1:33" s="9" customFormat="1" ht="13.2" x14ac:dyDescent="0.25">
      <c r="A614" s="70">
        <v>5</v>
      </c>
      <c r="B614" s="100" t="s">
        <v>790</v>
      </c>
      <c r="C614" s="117"/>
      <c r="D614" s="70">
        <f t="shared" si="201"/>
        <v>22</v>
      </c>
      <c r="E614" s="117">
        <v>1</v>
      </c>
      <c r="F614" s="59">
        <f t="shared" si="203"/>
        <v>21</v>
      </c>
      <c r="G614" s="117"/>
      <c r="H614" s="117"/>
      <c r="I614" s="117">
        <v>9</v>
      </c>
      <c r="J614" s="117">
        <v>12</v>
      </c>
      <c r="K614" s="117"/>
      <c r="L614" s="110"/>
      <c r="M614" s="59"/>
      <c r="N614" s="59"/>
      <c r="O614" s="110">
        <v>0.43</v>
      </c>
      <c r="P614" s="111">
        <f>F614*O614</f>
        <v>9.0299999999999994</v>
      </c>
      <c r="Q614" s="111"/>
      <c r="R614" s="110">
        <v>0.56999999999999995</v>
      </c>
      <c r="S614" s="111">
        <f t="shared" ref="S614:S623" si="205">R614*F614</f>
        <v>11.969999999999999</v>
      </c>
      <c r="T614" s="59"/>
      <c r="U614" s="117"/>
      <c r="V614" s="117"/>
      <c r="W614" s="117"/>
      <c r="X614" s="59"/>
      <c r="Y614" s="117"/>
      <c r="Z614" s="117"/>
      <c r="AA614" s="59"/>
      <c r="AB614" s="117"/>
      <c r="AC614" s="117"/>
      <c r="AD614" s="117"/>
      <c r="AE614" s="117"/>
      <c r="AF614" s="117"/>
      <c r="AG614" s="117"/>
    </row>
    <row r="615" spans="1:33" s="9" customFormat="1" ht="13.2" x14ac:dyDescent="0.25">
      <c r="A615" s="70">
        <v>6</v>
      </c>
      <c r="B615" s="100" t="s">
        <v>737</v>
      </c>
      <c r="C615" s="117"/>
      <c r="D615" s="70">
        <f t="shared" si="201"/>
        <v>27</v>
      </c>
      <c r="E615" s="117">
        <v>5</v>
      </c>
      <c r="F615" s="59">
        <f t="shared" si="203"/>
        <v>22</v>
      </c>
      <c r="G615" s="117"/>
      <c r="H615" s="117"/>
      <c r="I615" s="117">
        <v>14</v>
      </c>
      <c r="J615" s="117">
        <v>8</v>
      </c>
      <c r="K615" s="117"/>
      <c r="L615" s="110"/>
      <c r="M615" s="59"/>
      <c r="N615" s="59"/>
      <c r="O615" s="110">
        <v>0.77</v>
      </c>
      <c r="P615" s="111">
        <f>F615*O615</f>
        <v>16.940000000000001</v>
      </c>
      <c r="Q615" s="111">
        <f t="shared" ref="Q615:Q623" si="206">P615-I615</f>
        <v>2.9400000000000013</v>
      </c>
      <c r="R615" s="110">
        <v>0.23</v>
      </c>
      <c r="S615" s="111">
        <f t="shared" si="205"/>
        <v>5.0600000000000005</v>
      </c>
      <c r="T615" s="59"/>
      <c r="U615" s="117"/>
      <c r="V615" s="117"/>
      <c r="W615" s="117"/>
      <c r="X615" s="59"/>
      <c r="Y615" s="117"/>
      <c r="Z615" s="117"/>
      <c r="AA615" s="59">
        <f>AB615+AC615</f>
        <v>3</v>
      </c>
      <c r="AB615" s="117"/>
      <c r="AC615" s="117">
        <v>3</v>
      </c>
      <c r="AD615" s="117"/>
      <c r="AE615" s="117"/>
      <c r="AF615" s="117"/>
      <c r="AG615" s="117"/>
    </row>
    <row r="616" spans="1:33" s="9" customFormat="1" ht="13.2" x14ac:dyDescent="0.25">
      <c r="A616" s="70">
        <v>7</v>
      </c>
      <c r="B616" s="100" t="s">
        <v>727</v>
      </c>
      <c r="C616" s="117"/>
      <c r="D616" s="70">
        <f t="shared" si="201"/>
        <v>5</v>
      </c>
      <c r="E616" s="117">
        <v>3</v>
      </c>
      <c r="F616" s="59">
        <f t="shared" si="203"/>
        <v>2</v>
      </c>
      <c r="G616" s="117"/>
      <c r="H616" s="117"/>
      <c r="I616" s="117">
        <v>2</v>
      </c>
      <c r="J616" s="117"/>
      <c r="K616" s="117"/>
      <c r="L616" s="110"/>
      <c r="M616" s="59"/>
      <c r="N616" s="59"/>
      <c r="O616" s="110">
        <v>1</v>
      </c>
      <c r="P616" s="111">
        <f t="shared" ref="P616:P623" si="207">F616*O616</f>
        <v>2</v>
      </c>
      <c r="Q616" s="111">
        <f t="shared" si="206"/>
        <v>0</v>
      </c>
      <c r="R616" s="110"/>
      <c r="S616" s="111"/>
      <c r="T616" s="59"/>
      <c r="U616" s="117"/>
      <c r="V616" s="117"/>
      <c r="W616" s="117"/>
      <c r="X616" s="59">
        <f t="shared" ref="X616:X617" si="208">Y616+Z616</f>
        <v>1</v>
      </c>
      <c r="Y616" s="117">
        <v>1</v>
      </c>
      <c r="Z616" s="117"/>
      <c r="AA616" s="59"/>
      <c r="AB616" s="117"/>
      <c r="AC616" s="117"/>
      <c r="AD616" s="117"/>
      <c r="AE616" s="117"/>
      <c r="AF616" s="117"/>
      <c r="AG616" s="117"/>
    </row>
    <row r="617" spans="1:33" s="9" customFormat="1" ht="13.2" x14ac:dyDescent="0.25">
      <c r="A617" s="70">
        <v>8</v>
      </c>
      <c r="B617" s="100" t="s">
        <v>802</v>
      </c>
      <c r="C617" s="117"/>
      <c r="D617" s="70">
        <f t="shared" si="201"/>
        <v>6</v>
      </c>
      <c r="E617" s="117">
        <v>1</v>
      </c>
      <c r="F617" s="59">
        <f t="shared" si="203"/>
        <v>5</v>
      </c>
      <c r="G617" s="117"/>
      <c r="H617" s="117"/>
      <c r="I617" s="117">
        <v>4</v>
      </c>
      <c r="J617" s="117">
        <v>1</v>
      </c>
      <c r="K617" s="117"/>
      <c r="L617" s="110"/>
      <c r="M617" s="59"/>
      <c r="N617" s="59"/>
      <c r="O617" s="110">
        <v>0.8</v>
      </c>
      <c r="P617" s="111">
        <f t="shared" si="207"/>
        <v>4</v>
      </c>
      <c r="Q617" s="111">
        <f t="shared" si="206"/>
        <v>0</v>
      </c>
      <c r="R617" s="110">
        <v>0.2</v>
      </c>
      <c r="S617" s="111">
        <f t="shared" si="205"/>
        <v>1</v>
      </c>
      <c r="T617" s="59"/>
      <c r="U617" s="117"/>
      <c r="V617" s="117"/>
      <c r="W617" s="117"/>
      <c r="X617" s="59">
        <f t="shared" si="208"/>
        <v>1</v>
      </c>
      <c r="Y617" s="117">
        <v>1</v>
      </c>
      <c r="Z617" s="117"/>
      <c r="AA617" s="59"/>
      <c r="AB617" s="117"/>
      <c r="AC617" s="117"/>
      <c r="AD617" s="117"/>
      <c r="AE617" s="117"/>
      <c r="AF617" s="117"/>
      <c r="AG617" s="117"/>
    </row>
    <row r="618" spans="1:33" s="9" customFormat="1" ht="13.2" x14ac:dyDescent="0.25">
      <c r="A618" s="70">
        <v>9</v>
      </c>
      <c r="B618" s="100" t="s">
        <v>908</v>
      </c>
      <c r="C618" s="117"/>
      <c r="D618" s="70">
        <f t="shared" si="201"/>
        <v>1</v>
      </c>
      <c r="E618" s="117">
        <v>0</v>
      </c>
      <c r="F618" s="59">
        <f t="shared" si="203"/>
        <v>1</v>
      </c>
      <c r="G618" s="117"/>
      <c r="H618" s="117"/>
      <c r="I618" s="117">
        <v>1</v>
      </c>
      <c r="J618" s="117"/>
      <c r="K618" s="117"/>
      <c r="L618" s="110"/>
      <c r="M618" s="59"/>
      <c r="N618" s="59"/>
      <c r="O618" s="110">
        <v>1</v>
      </c>
      <c r="P618" s="111">
        <f t="shared" si="207"/>
        <v>1</v>
      </c>
      <c r="Q618" s="111">
        <f t="shared" si="206"/>
        <v>0</v>
      </c>
      <c r="R618" s="110"/>
      <c r="S618" s="111">
        <f t="shared" si="205"/>
        <v>0</v>
      </c>
      <c r="T618" s="59"/>
      <c r="U618" s="117"/>
      <c r="V618" s="117"/>
      <c r="W618" s="117"/>
      <c r="X618" s="59"/>
      <c r="Y618" s="117"/>
      <c r="Z618" s="117"/>
      <c r="AA618" s="59"/>
      <c r="AB618" s="117"/>
      <c r="AC618" s="117"/>
      <c r="AD618" s="117"/>
      <c r="AE618" s="117"/>
      <c r="AF618" s="117"/>
      <c r="AG618" s="117"/>
    </row>
    <row r="619" spans="1:33" s="9" customFormat="1" ht="13.2" x14ac:dyDescent="0.25">
      <c r="A619" s="70">
        <v>10</v>
      </c>
      <c r="B619" s="100" t="s">
        <v>739</v>
      </c>
      <c r="C619" s="117"/>
      <c r="D619" s="70">
        <f t="shared" si="201"/>
        <v>0</v>
      </c>
      <c r="E619" s="117">
        <v>0</v>
      </c>
      <c r="F619" s="117">
        <f t="shared" si="203"/>
        <v>0</v>
      </c>
      <c r="G619" s="117"/>
      <c r="H619" s="117"/>
      <c r="I619" s="117"/>
      <c r="J619" s="117"/>
      <c r="K619" s="117"/>
      <c r="L619" s="110"/>
      <c r="M619" s="59"/>
      <c r="N619" s="59"/>
      <c r="O619" s="110">
        <v>1</v>
      </c>
      <c r="P619" s="111">
        <f t="shared" si="207"/>
        <v>0</v>
      </c>
      <c r="Q619" s="111">
        <f t="shared" si="206"/>
        <v>0</v>
      </c>
      <c r="R619" s="110"/>
      <c r="S619" s="111"/>
      <c r="T619" s="59"/>
      <c r="U619" s="117"/>
      <c r="V619" s="117"/>
      <c r="W619" s="117"/>
      <c r="X619" s="59"/>
      <c r="Y619" s="117"/>
      <c r="Z619" s="117"/>
      <c r="AA619" s="59"/>
      <c r="AB619" s="117"/>
      <c r="AC619" s="117"/>
      <c r="AD619" s="117"/>
      <c r="AE619" s="117"/>
      <c r="AF619" s="117"/>
      <c r="AG619" s="117"/>
    </row>
    <row r="620" spans="1:33" s="9" customFormat="1" ht="13.2" x14ac:dyDescent="0.25">
      <c r="A620" s="70">
        <v>11</v>
      </c>
      <c r="B620" s="100" t="s">
        <v>726</v>
      </c>
      <c r="C620" s="117"/>
      <c r="D620" s="70">
        <f t="shared" si="201"/>
        <v>1</v>
      </c>
      <c r="E620" s="117"/>
      <c r="F620" s="59">
        <f t="shared" si="203"/>
        <v>1</v>
      </c>
      <c r="G620" s="117"/>
      <c r="H620" s="117"/>
      <c r="I620" s="117">
        <v>1</v>
      </c>
      <c r="J620" s="117"/>
      <c r="K620" s="117"/>
      <c r="L620" s="110"/>
      <c r="M620" s="59"/>
      <c r="N620" s="59"/>
      <c r="O620" s="110">
        <v>1</v>
      </c>
      <c r="P620" s="111">
        <f t="shared" si="207"/>
        <v>1</v>
      </c>
      <c r="Q620" s="111">
        <f t="shared" si="206"/>
        <v>0</v>
      </c>
      <c r="R620" s="110"/>
      <c r="S620" s="111"/>
      <c r="T620" s="59"/>
      <c r="U620" s="117"/>
      <c r="V620" s="117"/>
      <c r="W620" s="117"/>
      <c r="X620" s="59"/>
      <c r="Y620" s="117"/>
      <c r="Z620" s="117"/>
      <c r="AA620" s="59"/>
      <c r="AB620" s="117"/>
      <c r="AC620" s="117"/>
      <c r="AD620" s="117"/>
      <c r="AE620" s="117"/>
      <c r="AF620" s="117"/>
      <c r="AG620" s="117"/>
    </row>
    <row r="621" spans="1:33" s="9" customFormat="1" ht="13.2" x14ac:dyDescent="0.25">
      <c r="A621" s="70">
        <v>12</v>
      </c>
      <c r="B621" s="100" t="s">
        <v>744</v>
      </c>
      <c r="C621" s="117"/>
      <c r="D621" s="70">
        <f t="shared" si="201"/>
        <v>1</v>
      </c>
      <c r="E621" s="117">
        <v>0</v>
      </c>
      <c r="F621" s="59">
        <f t="shared" si="203"/>
        <v>1</v>
      </c>
      <c r="G621" s="117"/>
      <c r="H621" s="117"/>
      <c r="I621" s="117"/>
      <c r="J621" s="117">
        <v>1</v>
      </c>
      <c r="K621" s="117"/>
      <c r="L621" s="110"/>
      <c r="M621" s="59"/>
      <c r="N621" s="59"/>
      <c r="O621" s="110"/>
      <c r="P621" s="111"/>
      <c r="Q621" s="111">
        <f t="shared" si="206"/>
        <v>0</v>
      </c>
      <c r="R621" s="110">
        <v>1</v>
      </c>
      <c r="S621" s="111">
        <f>R621*F621</f>
        <v>1</v>
      </c>
      <c r="T621" s="59"/>
      <c r="U621" s="117"/>
      <c r="V621" s="117"/>
      <c r="W621" s="117"/>
      <c r="X621" s="59"/>
      <c r="Y621" s="117"/>
      <c r="Z621" s="117"/>
      <c r="AA621" s="59"/>
      <c r="AB621" s="117"/>
      <c r="AC621" s="117"/>
      <c r="AD621" s="117"/>
      <c r="AE621" s="117"/>
      <c r="AF621" s="117"/>
      <c r="AG621" s="117"/>
    </row>
    <row r="622" spans="1:33" s="9" customFormat="1" ht="13.2" x14ac:dyDescent="0.25">
      <c r="A622" s="70">
        <v>13</v>
      </c>
      <c r="B622" s="100" t="s">
        <v>750</v>
      </c>
      <c r="C622" s="117"/>
      <c r="D622" s="70">
        <f t="shared" si="201"/>
        <v>18</v>
      </c>
      <c r="E622" s="117">
        <v>3</v>
      </c>
      <c r="F622" s="59">
        <f t="shared" si="203"/>
        <v>15</v>
      </c>
      <c r="G622" s="117"/>
      <c r="H622" s="117"/>
      <c r="I622" s="117">
        <v>14</v>
      </c>
      <c r="J622" s="117">
        <v>1</v>
      </c>
      <c r="K622" s="117"/>
      <c r="L622" s="110"/>
      <c r="M622" s="59"/>
      <c r="N622" s="59"/>
      <c r="O622" s="110">
        <v>0.93</v>
      </c>
      <c r="P622" s="111">
        <f>F622*O622</f>
        <v>13.950000000000001</v>
      </c>
      <c r="Q622" s="111">
        <f t="shared" si="206"/>
        <v>-4.9999999999998934E-2</v>
      </c>
      <c r="R622" s="110">
        <v>7.0000000000000007E-2</v>
      </c>
      <c r="S622" s="111">
        <f t="shared" si="205"/>
        <v>1.05</v>
      </c>
      <c r="T622" s="59"/>
      <c r="U622" s="117"/>
      <c r="V622" s="117"/>
      <c r="W622" s="117"/>
      <c r="X622" s="59"/>
      <c r="Y622" s="117"/>
      <c r="Z622" s="117"/>
      <c r="AA622" s="59"/>
      <c r="AB622" s="117"/>
      <c r="AC622" s="117"/>
      <c r="AD622" s="117"/>
      <c r="AE622" s="117"/>
      <c r="AF622" s="117"/>
      <c r="AG622" s="117"/>
    </row>
    <row r="623" spans="1:33" s="9" customFormat="1" ht="13.2" x14ac:dyDescent="0.25">
      <c r="A623" s="70">
        <v>14</v>
      </c>
      <c r="B623" s="100" t="s">
        <v>733</v>
      </c>
      <c r="C623" s="117"/>
      <c r="D623" s="70">
        <f t="shared" si="201"/>
        <v>3</v>
      </c>
      <c r="E623" s="117">
        <v>0</v>
      </c>
      <c r="F623" s="117">
        <f t="shared" si="203"/>
        <v>3</v>
      </c>
      <c r="G623" s="117"/>
      <c r="H623" s="117"/>
      <c r="I623" s="117">
        <v>2</v>
      </c>
      <c r="J623" s="117">
        <v>1</v>
      </c>
      <c r="K623" s="117"/>
      <c r="L623" s="110"/>
      <c r="M623" s="59"/>
      <c r="N623" s="59"/>
      <c r="O623" s="110">
        <v>0.67</v>
      </c>
      <c r="P623" s="111">
        <f t="shared" si="207"/>
        <v>2.0100000000000002</v>
      </c>
      <c r="Q623" s="111">
        <f t="shared" si="206"/>
        <v>1.0000000000000231E-2</v>
      </c>
      <c r="R623" s="110">
        <v>0.33</v>
      </c>
      <c r="S623" s="111">
        <f t="shared" si="205"/>
        <v>0.99</v>
      </c>
      <c r="T623" s="59"/>
      <c r="U623" s="117"/>
      <c r="V623" s="117"/>
      <c r="W623" s="117"/>
      <c r="X623" s="59"/>
      <c r="Y623" s="117"/>
      <c r="Z623" s="117"/>
      <c r="AA623" s="59"/>
      <c r="AB623" s="117"/>
      <c r="AC623" s="117"/>
      <c r="AD623" s="117"/>
      <c r="AE623" s="117"/>
      <c r="AF623" s="117"/>
      <c r="AG623" s="117"/>
    </row>
    <row r="624" spans="1:33" s="9" customFormat="1" ht="13.2" x14ac:dyDescent="0.25">
      <c r="A624" s="70">
        <v>15</v>
      </c>
      <c r="B624" s="100" t="s">
        <v>815</v>
      </c>
      <c r="C624" s="117"/>
      <c r="D624" s="70">
        <f>E624+F624</f>
        <v>2</v>
      </c>
      <c r="E624" s="117">
        <v>0</v>
      </c>
      <c r="F624" s="59">
        <f>+G624+H624+I624+J624+K624</f>
        <v>2</v>
      </c>
      <c r="G624" s="117"/>
      <c r="H624" s="117"/>
      <c r="I624" s="117"/>
      <c r="J624" s="117"/>
      <c r="K624" s="117">
        <v>2</v>
      </c>
      <c r="L624" s="110"/>
      <c r="M624" s="59"/>
      <c r="N624" s="59"/>
      <c r="O624" s="110"/>
      <c r="P624" s="111">
        <f>F624*O624</f>
        <v>0</v>
      </c>
      <c r="Q624" s="59"/>
      <c r="R624" s="110"/>
      <c r="S624" s="111"/>
      <c r="T624" s="59"/>
      <c r="U624" s="209">
        <v>1</v>
      </c>
      <c r="V624" s="117">
        <f>D624*U624</f>
        <v>2</v>
      </c>
      <c r="W624" s="117"/>
      <c r="X624" s="59"/>
      <c r="Y624" s="117"/>
      <c r="Z624" s="117"/>
      <c r="AA624" s="59"/>
      <c r="AB624" s="117"/>
      <c r="AC624" s="117"/>
      <c r="AD624" s="117"/>
      <c r="AE624" s="117"/>
      <c r="AF624" s="117"/>
      <c r="AG624" s="117"/>
    </row>
    <row r="625" spans="1:33" s="138" customFormat="1" ht="13.2" x14ac:dyDescent="0.25">
      <c r="A625" s="180">
        <v>21</v>
      </c>
      <c r="B625" s="755" t="s">
        <v>915</v>
      </c>
      <c r="C625" s="756"/>
      <c r="D625" s="756"/>
      <c r="E625" s="756"/>
      <c r="F625" s="756"/>
      <c r="G625" s="756"/>
      <c r="H625" s="756"/>
      <c r="I625" s="756"/>
      <c r="J625" s="756"/>
      <c r="K625" s="756"/>
      <c r="L625" s="756"/>
      <c r="M625" s="756"/>
      <c r="N625" s="756"/>
      <c r="O625" s="756"/>
      <c r="P625" s="756"/>
      <c r="Q625" s="756"/>
      <c r="R625" s="756"/>
      <c r="S625" s="756"/>
      <c r="T625" s="756"/>
      <c r="U625" s="756"/>
      <c r="V625" s="756"/>
      <c r="W625" s="756"/>
      <c r="X625" s="756"/>
      <c r="Y625" s="756"/>
      <c r="Z625" s="756"/>
      <c r="AA625" s="756"/>
      <c r="AB625" s="756"/>
      <c r="AC625" s="756"/>
      <c r="AD625" s="756"/>
      <c r="AE625" s="756"/>
      <c r="AF625" s="756"/>
      <c r="AG625" s="756"/>
    </row>
    <row r="626" spans="1:33" s="21" customFormat="1" ht="13.2" x14ac:dyDescent="0.25">
      <c r="A626" s="8"/>
      <c r="B626" s="105" t="s">
        <v>707</v>
      </c>
      <c r="C626" s="8">
        <v>257</v>
      </c>
      <c r="D626" s="58">
        <f>E626+F626</f>
        <v>195</v>
      </c>
      <c r="E626" s="58">
        <v>49</v>
      </c>
      <c r="F626" s="58">
        <f>G626+H626+I626+J626+K626</f>
        <v>146</v>
      </c>
      <c r="G626" s="58">
        <v>0</v>
      </c>
      <c r="H626" s="58">
        <v>0</v>
      </c>
      <c r="I626" s="58">
        <v>94</v>
      </c>
      <c r="J626" s="58">
        <v>52</v>
      </c>
      <c r="K626" s="58">
        <v>0</v>
      </c>
      <c r="L626" s="106">
        <v>0.1</v>
      </c>
      <c r="M626" s="58">
        <v>15</v>
      </c>
      <c r="N626" s="58">
        <f>M626-H626</f>
        <v>15</v>
      </c>
      <c r="O626" s="106">
        <v>0.66</v>
      </c>
      <c r="P626" s="58">
        <v>96</v>
      </c>
      <c r="Q626" s="68">
        <f>P626-I626</f>
        <v>2</v>
      </c>
      <c r="R626" s="106">
        <v>0.24</v>
      </c>
      <c r="S626" s="58">
        <v>35</v>
      </c>
      <c r="T626" s="68">
        <f>S626-J626</f>
        <v>-17</v>
      </c>
      <c r="U626" s="68">
        <v>0</v>
      </c>
      <c r="V626" s="68"/>
      <c r="W626" s="68"/>
      <c r="X626" s="184"/>
      <c r="Y626" s="184"/>
      <c r="Z626" s="184"/>
      <c r="AA626" s="184"/>
      <c r="AB626" s="184"/>
      <c r="AC626" s="184"/>
      <c r="AD626" s="185"/>
      <c r="AE626" s="185"/>
      <c r="AF626" s="185"/>
      <c r="AG626" s="69"/>
    </row>
    <row r="627" spans="1:33" s="10" customFormat="1" ht="13.2" x14ac:dyDescent="0.25">
      <c r="A627" s="70">
        <v>1</v>
      </c>
      <c r="B627" s="71" t="s">
        <v>367</v>
      </c>
      <c r="C627" s="265"/>
      <c r="D627" s="265"/>
      <c r="E627" s="265">
        <v>20</v>
      </c>
      <c r="F627" s="266">
        <f t="shared" ref="F627:F638" si="209">G627+H627+I627+J627+K627</f>
        <v>16</v>
      </c>
      <c r="G627" s="266">
        <v>0</v>
      </c>
      <c r="H627" s="266">
        <v>0</v>
      </c>
      <c r="I627" s="267">
        <v>16</v>
      </c>
      <c r="J627" s="267">
        <v>0</v>
      </c>
      <c r="K627" s="267"/>
      <c r="L627" s="268"/>
      <c r="M627" s="267"/>
      <c r="N627" s="267"/>
      <c r="O627" s="268"/>
      <c r="P627" s="267"/>
      <c r="Q627" s="267"/>
      <c r="R627" s="268"/>
      <c r="S627" s="267"/>
      <c r="T627" s="267"/>
      <c r="U627" s="267"/>
      <c r="V627" s="267"/>
      <c r="W627" s="267"/>
      <c r="X627" s="196"/>
      <c r="Y627" s="196">
        <v>2</v>
      </c>
      <c r="Z627" s="196"/>
      <c r="AA627" s="196"/>
      <c r="AB627" s="196"/>
      <c r="AC627" s="196"/>
      <c r="AD627" s="269"/>
      <c r="AE627" s="269"/>
      <c r="AF627" s="269"/>
      <c r="AG627" s="270"/>
    </row>
    <row r="628" spans="1:33" s="10" customFormat="1" ht="13.2" x14ac:dyDescent="0.25">
      <c r="A628" s="70">
        <v>2</v>
      </c>
      <c r="B628" s="71" t="s">
        <v>752</v>
      </c>
      <c r="C628" s="265"/>
      <c r="D628" s="265"/>
      <c r="E628" s="265">
        <v>3</v>
      </c>
      <c r="F628" s="266">
        <f t="shared" si="209"/>
        <v>1</v>
      </c>
      <c r="G628" s="266">
        <v>0</v>
      </c>
      <c r="H628" s="266">
        <v>0</v>
      </c>
      <c r="I628" s="267">
        <v>1</v>
      </c>
      <c r="J628" s="267">
        <v>0</v>
      </c>
      <c r="K628" s="267"/>
      <c r="L628" s="267"/>
      <c r="M628" s="267"/>
      <c r="N628" s="267"/>
      <c r="O628" s="268"/>
      <c r="P628" s="267"/>
      <c r="Q628" s="267"/>
      <c r="R628" s="267"/>
      <c r="S628" s="267"/>
      <c r="T628" s="267"/>
      <c r="U628" s="267"/>
      <c r="V628" s="267"/>
      <c r="W628" s="267"/>
      <c r="X628" s="196"/>
      <c r="Y628" s="196"/>
      <c r="Z628" s="196"/>
      <c r="AA628" s="196"/>
      <c r="AB628" s="196"/>
      <c r="AC628" s="196"/>
      <c r="AD628" s="269"/>
      <c r="AE628" s="269"/>
      <c r="AF628" s="269"/>
      <c r="AG628" s="270"/>
    </row>
    <row r="629" spans="1:33" s="10" customFormat="1" ht="13.2" x14ac:dyDescent="0.25">
      <c r="A629" s="70">
        <v>3</v>
      </c>
      <c r="B629" s="71" t="s">
        <v>140</v>
      </c>
      <c r="C629" s="265"/>
      <c r="D629" s="265"/>
      <c r="E629" s="265">
        <v>3</v>
      </c>
      <c r="F629" s="266">
        <f t="shared" si="209"/>
        <v>11</v>
      </c>
      <c r="G629" s="266">
        <v>0</v>
      </c>
      <c r="H629" s="266">
        <v>0</v>
      </c>
      <c r="I629" s="266">
        <v>5</v>
      </c>
      <c r="J629" s="266">
        <v>6</v>
      </c>
      <c r="K629" s="266"/>
      <c r="L629" s="266"/>
      <c r="M629" s="266"/>
      <c r="N629" s="266"/>
      <c r="O629" s="268"/>
      <c r="P629" s="266"/>
      <c r="Q629" s="267"/>
      <c r="R629" s="268"/>
      <c r="S629" s="266"/>
      <c r="T629" s="267"/>
      <c r="U629" s="267"/>
      <c r="V629" s="267"/>
      <c r="W629" s="267"/>
      <c r="X629" s="196"/>
      <c r="Y629" s="196"/>
      <c r="Z629" s="196"/>
      <c r="AA629" s="196"/>
      <c r="AB629" s="196"/>
      <c r="AC629" s="196"/>
      <c r="AD629" s="269"/>
      <c r="AE629" s="269"/>
      <c r="AF629" s="269"/>
      <c r="AG629" s="270"/>
    </row>
    <row r="630" spans="1:33" s="10" customFormat="1" ht="13.2" x14ac:dyDescent="0.25">
      <c r="A630" s="70">
        <v>4</v>
      </c>
      <c r="B630" s="71" t="s">
        <v>151</v>
      </c>
      <c r="C630" s="265"/>
      <c r="D630" s="265"/>
      <c r="E630" s="265">
        <v>12</v>
      </c>
      <c r="F630" s="266">
        <f t="shared" si="209"/>
        <v>68</v>
      </c>
      <c r="G630" s="266">
        <v>0</v>
      </c>
      <c r="H630" s="266">
        <v>0</v>
      </c>
      <c r="I630" s="266">
        <v>41</v>
      </c>
      <c r="J630" s="266">
        <v>27</v>
      </c>
      <c r="K630" s="266"/>
      <c r="L630" s="266"/>
      <c r="M630" s="266"/>
      <c r="N630" s="266"/>
      <c r="O630" s="266"/>
      <c r="P630" s="266"/>
      <c r="Q630" s="267"/>
      <c r="R630" s="267"/>
      <c r="S630" s="266"/>
      <c r="T630" s="267"/>
      <c r="U630" s="267"/>
      <c r="V630" s="267"/>
      <c r="W630" s="267"/>
      <c r="X630" s="196"/>
      <c r="Y630" s="196"/>
      <c r="Z630" s="196"/>
      <c r="AA630" s="196"/>
      <c r="AB630" s="196">
        <v>1</v>
      </c>
      <c r="AC630" s="196"/>
      <c r="AD630" s="269"/>
      <c r="AE630" s="269"/>
      <c r="AF630" s="269"/>
      <c r="AG630" s="270"/>
    </row>
    <row r="631" spans="1:33" s="10" customFormat="1" ht="13.2" x14ac:dyDescent="0.25">
      <c r="A631" s="70">
        <v>5</v>
      </c>
      <c r="B631" s="71" t="s">
        <v>838</v>
      </c>
      <c r="C631" s="265"/>
      <c r="D631" s="265"/>
      <c r="E631" s="265">
        <v>1</v>
      </c>
      <c r="F631" s="266">
        <f t="shared" si="209"/>
        <v>16</v>
      </c>
      <c r="G631" s="266">
        <v>0</v>
      </c>
      <c r="H631" s="266">
        <v>0</v>
      </c>
      <c r="I631" s="266">
        <v>4</v>
      </c>
      <c r="J631" s="266">
        <v>12</v>
      </c>
      <c r="K631" s="266"/>
      <c r="L631" s="266"/>
      <c r="M631" s="266"/>
      <c r="N631" s="266"/>
      <c r="O631" s="266"/>
      <c r="P631" s="266"/>
      <c r="Q631" s="267"/>
      <c r="R631" s="267"/>
      <c r="S631" s="266"/>
      <c r="T631" s="267"/>
      <c r="U631" s="267"/>
      <c r="V631" s="267"/>
      <c r="W631" s="267"/>
      <c r="X631" s="196"/>
      <c r="Y631" s="196"/>
      <c r="Z631" s="196"/>
      <c r="AA631" s="196"/>
      <c r="AB631" s="196"/>
      <c r="AC631" s="196"/>
      <c r="AD631" s="269"/>
      <c r="AE631" s="269"/>
      <c r="AF631" s="269"/>
      <c r="AG631" s="270"/>
    </row>
    <row r="632" spans="1:33" s="10" customFormat="1" ht="13.2" x14ac:dyDescent="0.25">
      <c r="A632" s="70">
        <v>6</v>
      </c>
      <c r="B632" s="71" t="s">
        <v>749</v>
      </c>
      <c r="C632" s="265"/>
      <c r="D632" s="265"/>
      <c r="E632" s="265">
        <v>6</v>
      </c>
      <c r="F632" s="266">
        <f t="shared" si="209"/>
        <v>14</v>
      </c>
      <c r="G632" s="266">
        <v>0</v>
      </c>
      <c r="H632" s="266">
        <v>0</v>
      </c>
      <c r="I632" s="266">
        <v>8</v>
      </c>
      <c r="J632" s="266">
        <v>6</v>
      </c>
      <c r="K632" s="266"/>
      <c r="L632" s="266"/>
      <c r="M632" s="266"/>
      <c r="N632" s="266"/>
      <c r="O632" s="266"/>
      <c r="P632" s="266"/>
      <c r="Q632" s="267"/>
      <c r="R632" s="267"/>
      <c r="S632" s="266"/>
      <c r="T632" s="267"/>
      <c r="U632" s="267"/>
      <c r="V632" s="267"/>
      <c r="W632" s="267"/>
      <c r="X632" s="196"/>
      <c r="Y632" s="196"/>
      <c r="Z632" s="196"/>
      <c r="AA632" s="196"/>
      <c r="AB632" s="196"/>
      <c r="AC632" s="196">
        <v>1</v>
      </c>
      <c r="AD632" s="269"/>
      <c r="AE632" s="269"/>
      <c r="AF632" s="269"/>
      <c r="AG632" s="270"/>
    </row>
    <row r="633" spans="1:33" s="10" customFormat="1" ht="13.2" x14ac:dyDescent="0.25">
      <c r="A633" s="70">
        <v>7</v>
      </c>
      <c r="B633" s="71" t="s">
        <v>818</v>
      </c>
      <c r="C633" s="265"/>
      <c r="D633" s="265"/>
      <c r="E633" s="265">
        <v>0</v>
      </c>
      <c r="F633" s="266">
        <f t="shared" si="209"/>
        <v>1</v>
      </c>
      <c r="G633" s="266">
        <v>0</v>
      </c>
      <c r="H633" s="266">
        <v>0</v>
      </c>
      <c r="I633" s="266">
        <v>0</v>
      </c>
      <c r="J633" s="266">
        <v>1</v>
      </c>
      <c r="K633" s="266"/>
      <c r="L633" s="266"/>
      <c r="M633" s="266"/>
      <c r="N633" s="266"/>
      <c r="O633" s="266"/>
      <c r="P633" s="266"/>
      <c r="Q633" s="267"/>
      <c r="R633" s="267"/>
      <c r="S633" s="266"/>
      <c r="T633" s="267"/>
      <c r="U633" s="267"/>
      <c r="V633" s="267"/>
      <c r="W633" s="267"/>
      <c r="X633" s="196"/>
      <c r="Y633" s="196"/>
      <c r="Z633" s="196"/>
      <c r="AA633" s="196"/>
      <c r="AB633" s="196"/>
      <c r="AC633" s="196"/>
      <c r="AD633" s="269"/>
      <c r="AE633" s="269"/>
      <c r="AF633" s="269"/>
      <c r="AG633" s="270"/>
    </row>
    <row r="634" spans="1:33" s="10" customFormat="1" ht="13.2" x14ac:dyDescent="0.25">
      <c r="A634" s="70">
        <v>8</v>
      </c>
      <c r="B634" s="71" t="s">
        <v>727</v>
      </c>
      <c r="C634" s="265"/>
      <c r="D634" s="265"/>
      <c r="E634" s="265">
        <v>1</v>
      </c>
      <c r="F634" s="266">
        <f t="shared" si="209"/>
        <v>1</v>
      </c>
      <c r="G634" s="266">
        <v>0</v>
      </c>
      <c r="H634" s="266">
        <v>0</v>
      </c>
      <c r="I634" s="266">
        <v>1</v>
      </c>
      <c r="J634" s="266">
        <v>0</v>
      </c>
      <c r="K634" s="266"/>
      <c r="L634" s="266"/>
      <c r="M634" s="266"/>
      <c r="N634" s="266"/>
      <c r="O634" s="266"/>
      <c r="P634" s="266"/>
      <c r="Q634" s="267"/>
      <c r="R634" s="267"/>
      <c r="S634" s="266"/>
      <c r="T634" s="267"/>
      <c r="U634" s="267"/>
      <c r="V634" s="267"/>
      <c r="W634" s="267"/>
      <c r="X634" s="196"/>
      <c r="Y634" s="196"/>
      <c r="Z634" s="196"/>
      <c r="AA634" s="196"/>
      <c r="AB634" s="196"/>
      <c r="AC634" s="196"/>
      <c r="AD634" s="269"/>
      <c r="AE634" s="269"/>
      <c r="AF634" s="269"/>
      <c r="AG634" s="270"/>
    </row>
    <row r="635" spans="1:33" s="10" customFormat="1" ht="13.2" x14ac:dyDescent="0.25">
      <c r="A635" s="70">
        <v>9</v>
      </c>
      <c r="B635" s="100" t="s">
        <v>841</v>
      </c>
      <c r="C635" s="270"/>
      <c r="D635" s="270"/>
      <c r="E635" s="270">
        <v>2</v>
      </c>
      <c r="F635" s="266">
        <f t="shared" si="209"/>
        <v>4</v>
      </c>
      <c r="G635" s="266">
        <v>0</v>
      </c>
      <c r="H635" s="266">
        <v>0</v>
      </c>
      <c r="I635" s="270">
        <v>4</v>
      </c>
      <c r="J635" s="270">
        <v>0</v>
      </c>
      <c r="K635" s="270"/>
      <c r="L635" s="270"/>
      <c r="M635" s="270"/>
      <c r="N635" s="270"/>
      <c r="O635" s="270"/>
      <c r="P635" s="270"/>
      <c r="Q635" s="271"/>
      <c r="R635" s="270"/>
      <c r="S635" s="270"/>
      <c r="T635" s="271"/>
      <c r="U635" s="271"/>
      <c r="V635" s="271"/>
      <c r="W635" s="271"/>
      <c r="X635" s="269"/>
      <c r="Y635" s="269"/>
      <c r="Z635" s="269"/>
      <c r="AA635" s="269"/>
      <c r="AB635" s="269"/>
      <c r="AC635" s="269"/>
      <c r="AD635" s="269"/>
      <c r="AE635" s="269"/>
      <c r="AF635" s="269"/>
      <c r="AG635" s="270"/>
    </row>
    <row r="636" spans="1:33" s="10" customFormat="1" ht="13.2" x14ac:dyDescent="0.25">
      <c r="A636" s="70">
        <v>10</v>
      </c>
      <c r="B636" s="100" t="s">
        <v>725</v>
      </c>
      <c r="C636" s="270"/>
      <c r="D636" s="270"/>
      <c r="E636" s="270">
        <v>1</v>
      </c>
      <c r="F636" s="266">
        <f t="shared" si="209"/>
        <v>13</v>
      </c>
      <c r="G636" s="266">
        <v>0</v>
      </c>
      <c r="H636" s="266">
        <v>0</v>
      </c>
      <c r="I636" s="270">
        <v>13</v>
      </c>
      <c r="J636" s="270">
        <v>0</v>
      </c>
      <c r="K636" s="270"/>
      <c r="L636" s="270"/>
      <c r="M636" s="270"/>
      <c r="N636" s="270"/>
      <c r="O636" s="270"/>
      <c r="P636" s="270"/>
      <c r="Q636" s="271"/>
      <c r="R636" s="270"/>
      <c r="S636" s="270"/>
      <c r="T636" s="271"/>
      <c r="U636" s="271"/>
      <c r="V636" s="271"/>
      <c r="W636" s="271"/>
      <c r="X636" s="269"/>
      <c r="Y636" s="269">
        <v>1</v>
      </c>
      <c r="Z636" s="269"/>
      <c r="AA636" s="269"/>
      <c r="AB636" s="269"/>
      <c r="AC636" s="269"/>
      <c r="AD636" s="269"/>
      <c r="AE636" s="269"/>
      <c r="AF636" s="269"/>
      <c r="AG636" s="270"/>
    </row>
    <row r="637" spans="1:33" s="10" customFormat="1" ht="13.2" x14ac:dyDescent="0.25">
      <c r="A637" s="70">
        <v>11</v>
      </c>
      <c r="B637" s="100" t="s">
        <v>733</v>
      </c>
      <c r="C637" s="270"/>
      <c r="D637" s="270"/>
      <c r="E637" s="270">
        <v>0</v>
      </c>
      <c r="F637" s="266">
        <f t="shared" si="209"/>
        <v>1</v>
      </c>
      <c r="G637" s="266">
        <v>0</v>
      </c>
      <c r="H637" s="266">
        <v>0</v>
      </c>
      <c r="I637" s="270">
        <v>1</v>
      </c>
      <c r="J637" s="270">
        <v>0</v>
      </c>
      <c r="K637" s="270"/>
      <c r="L637" s="270"/>
      <c r="M637" s="270"/>
      <c r="N637" s="270"/>
      <c r="O637" s="270"/>
      <c r="P637" s="270"/>
      <c r="Q637" s="271"/>
      <c r="R637" s="270"/>
      <c r="S637" s="270"/>
      <c r="T637" s="271"/>
      <c r="U637" s="271"/>
      <c r="V637" s="271"/>
      <c r="W637" s="271"/>
      <c r="X637" s="269"/>
      <c r="Y637" s="269"/>
      <c r="Z637" s="269"/>
      <c r="AA637" s="269"/>
      <c r="AB637" s="269"/>
      <c r="AC637" s="269"/>
      <c r="AD637" s="269"/>
      <c r="AE637" s="269"/>
      <c r="AF637" s="269"/>
      <c r="AG637" s="270"/>
    </row>
    <row r="638" spans="1:33" s="10" customFormat="1" ht="13.2" x14ac:dyDescent="0.25">
      <c r="A638" s="70">
        <v>12</v>
      </c>
      <c r="B638" s="100" t="s">
        <v>766</v>
      </c>
      <c r="C638" s="117"/>
      <c r="D638" s="73"/>
      <c r="E638" s="73">
        <v>0</v>
      </c>
      <c r="F638" s="58">
        <f t="shared" si="209"/>
        <v>0</v>
      </c>
      <c r="G638" s="58">
        <v>0</v>
      </c>
      <c r="H638" s="58">
        <v>0</v>
      </c>
      <c r="I638" s="73">
        <v>0</v>
      </c>
      <c r="J638" s="73">
        <v>0</v>
      </c>
      <c r="K638" s="73"/>
      <c r="L638" s="73"/>
      <c r="M638" s="73"/>
      <c r="N638" s="73"/>
      <c r="O638" s="73"/>
      <c r="P638" s="73"/>
      <c r="Q638" s="88"/>
      <c r="R638" s="73"/>
      <c r="S638" s="73"/>
      <c r="T638" s="88"/>
      <c r="U638" s="88"/>
      <c r="V638" s="88"/>
      <c r="W638" s="88"/>
      <c r="X638" s="187"/>
      <c r="Y638" s="187"/>
      <c r="Z638" s="187"/>
      <c r="AA638" s="187"/>
      <c r="AB638" s="187"/>
      <c r="AC638" s="187"/>
      <c r="AD638" s="187"/>
      <c r="AE638" s="187"/>
      <c r="AF638" s="187"/>
      <c r="AG638" s="73"/>
    </row>
    <row r="639" spans="1:33" s="325" customFormat="1" ht="13.2" x14ac:dyDescent="0.3">
      <c r="A639" s="296">
        <v>22</v>
      </c>
      <c r="B639" s="751" t="s">
        <v>916</v>
      </c>
      <c r="C639" s="751"/>
      <c r="D639" s="751"/>
      <c r="E639" s="751"/>
      <c r="F639" s="751"/>
      <c r="G639" s="751"/>
      <c r="H639" s="751"/>
      <c r="I639" s="751"/>
      <c r="J639" s="751"/>
      <c r="K639" s="751"/>
      <c r="L639" s="751"/>
      <c r="M639" s="751"/>
      <c r="N639" s="751"/>
      <c r="O639" s="751"/>
      <c r="P639" s="751"/>
      <c r="Q639" s="751"/>
      <c r="R639" s="751"/>
      <c r="S639" s="751"/>
      <c r="T639" s="751"/>
      <c r="U639" s="751"/>
      <c r="V639" s="751"/>
      <c r="W639" s="751"/>
      <c r="X639" s="751"/>
      <c r="Y639" s="751"/>
      <c r="Z639" s="751"/>
      <c r="AA639" s="751"/>
      <c r="AB639" s="751"/>
      <c r="AC639" s="751"/>
      <c r="AD639" s="751"/>
      <c r="AE639" s="751"/>
      <c r="AF639" s="751"/>
      <c r="AG639" s="751"/>
    </row>
    <row r="640" spans="1:33" s="10" customFormat="1" ht="13.2" x14ac:dyDescent="0.25">
      <c r="A640" s="8"/>
      <c r="B640" s="105" t="s">
        <v>707</v>
      </c>
      <c r="C640" s="8">
        <v>295</v>
      </c>
      <c r="D640" s="58">
        <v>271</v>
      </c>
      <c r="E640" s="58">
        <v>58</v>
      </c>
      <c r="F640" s="58">
        <v>213</v>
      </c>
      <c r="G640" s="58"/>
      <c r="H640" s="58"/>
      <c r="I640" s="58">
        <v>98</v>
      </c>
      <c r="J640" s="58">
        <v>115</v>
      </c>
      <c r="K640" s="58"/>
      <c r="L640" s="58"/>
      <c r="M640" s="58"/>
      <c r="N640" s="58"/>
      <c r="O640" s="58"/>
      <c r="P640" s="58"/>
      <c r="Q640" s="68"/>
      <c r="R640" s="58"/>
      <c r="S640" s="58"/>
      <c r="T640" s="68"/>
      <c r="U640" s="68"/>
      <c r="V640" s="68"/>
      <c r="W640" s="68"/>
      <c r="X640" s="184">
        <v>4</v>
      </c>
      <c r="Y640" s="184">
        <v>4</v>
      </c>
      <c r="Z640" s="184">
        <v>0</v>
      </c>
      <c r="AA640" s="184">
        <v>5</v>
      </c>
      <c r="AB640" s="184">
        <v>0</v>
      </c>
      <c r="AC640" s="184">
        <v>5</v>
      </c>
      <c r="AD640" s="190">
        <v>0</v>
      </c>
      <c r="AE640" s="190">
        <v>0</v>
      </c>
      <c r="AF640" s="190">
        <v>0</v>
      </c>
      <c r="AG640" s="8"/>
    </row>
    <row r="641" spans="1:33" s="10" customFormat="1" ht="13.2" x14ac:dyDescent="0.25">
      <c r="A641" s="70">
        <v>1</v>
      </c>
      <c r="B641" s="71" t="s">
        <v>367</v>
      </c>
      <c r="C641" s="70"/>
      <c r="D641" s="70">
        <v>52</v>
      </c>
      <c r="E641" s="70">
        <v>27</v>
      </c>
      <c r="F641" s="59">
        <v>25</v>
      </c>
      <c r="G641" s="60"/>
      <c r="H641" s="60"/>
      <c r="I641" s="60">
        <v>25</v>
      </c>
      <c r="J641" s="60"/>
      <c r="K641" s="60"/>
      <c r="L641" s="72"/>
      <c r="M641" s="60"/>
      <c r="N641" s="60"/>
      <c r="O641" s="72"/>
      <c r="P641" s="60"/>
      <c r="Q641" s="60"/>
      <c r="R641" s="72"/>
      <c r="S641" s="60"/>
      <c r="T641" s="60"/>
      <c r="U641" s="60"/>
      <c r="V641" s="60"/>
      <c r="W641" s="60"/>
      <c r="X641" s="186">
        <v>4</v>
      </c>
      <c r="Y641" s="186">
        <v>4</v>
      </c>
      <c r="Z641" s="186">
        <v>0</v>
      </c>
      <c r="AA641" s="186">
        <v>0</v>
      </c>
      <c r="AB641" s="186">
        <v>0</v>
      </c>
      <c r="AC641" s="186">
        <v>0</v>
      </c>
      <c r="AD641" s="188">
        <v>0</v>
      </c>
      <c r="AE641" s="188">
        <v>0</v>
      </c>
      <c r="AF641" s="188">
        <v>0</v>
      </c>
      <c r="AG641" s="93"/>
    </row>
    <row r="642" spans="1:33" s="10" customFormat="1" ht="13.2" x14ac:dyDescent="0.25">
      <c r="A642" s="70">
        <v>3</v>
      </c>
      <c r="B642" s="71" t="s">
        <v>831</v>
      </c>
      <c r="C642" s="70"/>
      <c r="D642" s="70">
        <v>5</v>
      </c>
      <c r="E642" s="70">
        <v>3</v>
      </c>
      <c r="F642" s="59">
        <v>2</v>
      </c>
      <c r="G642" s="60"/>
      <c r="H642" s="60"/>
      <c r="I642" s="60">
        <v>2</v>
      </c>
      <c r="J642" s="60"/>
      <c r="K642" s="60"/>
      <c r="L642" s="60"/>
      <c r="M642" s="60"/>
      <c r="N642" s="60"/>
      <c r="O642" s="72"/>
      <c r="P642" s="60"/>
      <c r="Q642" s="60"/>
      <c r="R642" s="60"/>
      <c r="S642" s="60"/>
      <c r="T642" s="60"/>
      <c r="U642" s="60"/>
      <c r="V642" s="60"/>
      <c r="W642" s="60"/>
      <c r="X642" s="186"/>
      <c r="Y642" s="186"/>
      <c r="Z642" s="186"/>
      <c r="AA642" s="186"/>
      <c r="AB642" s="186"/>
      <c r="AC642" s="186"/>
      <c r="AD642" s="193"/>
      <c r="AE642" s="193"/>
      <c r="AF642" s="193"/>
      <c r="AG642" s="93"/>
    </row>
    <row r="643" spans="1:33" s="10" customFormat="1" ht="13.2" x14ac:dyDescent="0.25">
      <c r="A643" s="70">
        <v>4</v>
      </c>
      <c r="B643" s="71" t="s">
        <v>140</v>
      </c>
      <c r="C643" s="70"/>
      <c r="D643" s="70">
        <v>20</v>
      </c>
      <c r="E643" s="70">
        <v>3</v>
      </c>
      <c r="F643" s="59">
        <v>17</v>
      </c>
      <c r="G643" s="59"/>
      <c r="H643" s="59"/>
      <c r="I643" s="59">
        <v>5</v>
      </c>
      <c r="J643" s="59">
        <v>12</v>
      </c>
      <c r="K643" s="59"/>
      <c r="L643" s="59"/>
      <c r="M643" s="59"/>
      <c r="N643" s="59"/>
      <c r="O643" s="72"/>
      <c r="P643" s="59"/>
      <c r="Q643" s="60"/>
      <c r="R643" s="72"/>
      <c r="S643" s="59"/>
      <c r="T643" s="60"/>
      <c r="U643" s="60"/>
      <c r="V643" s="60"/>
      <c r="W643" s="60"/>
      <c r="X643" s="186"/>
      <c r="Y643" s="186"/>
      <c r="Z643" s="186"/>
      <c r="AA643" s="186"/>
      <c r="AB643" s="186"/>
      <c r="AC643" s="186"/>
      <c r="AD643" s="193"/>
      <c r="AE643" s="193"/>
      <c r="AF643" s="193"/>
      <c r="AG643" s="93"/>
    </row>
    <row r="644" spans="1:33" s="10" customFormat="1" ht="26.4" x14ac:dyDescent="0.25">
      <c r="A644" s="70">
        <v>5</v>
      </c>
      <c r="B644" s="71" t="s">
        <v>151</v>
      </c>
      <c r="C644" s="70"/>
      <c r="D644" s="70">
        <v>123</v>
      </c>
      <c r="E644" s="70">
        <v>12</v>
      </c>
      <c r="F644" s="59">
        <v>111</v>
      </c>
      <c r="G644" s="59"/>
      <c r="H644" s="59"/>
      <c r="I644" s="59">
        <v>33</v>
      </c>
      <c r="J644" s="59">
        <v>78</v>
      </c>
      <c r="K644" s="59"/>
      <c r="L644" s="59">
        <v>0</v>
      </c>
      <c r="M644" s="59">
        <v>0</v>
      </c>
      <c r="N644" s="59">
        <v>0</v>
      </c>
      <c r="O644" s="59" t="s">
        <v>902</v>
      </c>
      <c r="P644" s="59">
        <v>38</v>
      </c>
      <c r="Q644" s="60">
        <v>5</v>
      </c>
      <c r="R644" s="60" t="s">
        <v>903</v>
      </c>
      <c r="S644" s="59">
        <v>73</v>
      </c>
      <c r="T644" s="60">
        <v>0</v>
      </c>
      <c r="U644" s="60">
        <v>0</v>
      </c>
      <c r="V644" s="60">
        <v>0</v>
      </c>
      <c r="W644" s="60">
        <v>0</v>
      </c>
      <c r="X644" s="186">
        <v>0</v>
      </c>
      <c r="Y644" s="186">
        <v>0</v>
      </c>
      <c r="Z644" s="186">
        <v>0</v>
      </c>
      <c r="AA644" s="186">
        <v>4</v>
      </c>
      <c r="AB644" s="186">
        <v>0</v>
      </c>
      <c r="AC644" s="186">
        <v>4</v>
      </c>
      <c r="AD644" s="188">
        <v>0</v>
      </c>
      <c r="AE644" s="188">
        <v>0</v>
      </c>
      <c r="AF644" s="188">
        <v>0</v>
      </c>
      <c r="AG644" s="93"/>
    </row>
    <row r="645" spans="1:33" s="10" customFormat="1" ht="13.2" x14ac:dyDescent="0.25">
      <c r="A645" s="70">
        <v>6</v>
      </c>
      <c r="B645" s="71" t="s">
        <v>790</v>
      </c>
      <c r="C645" s="70"/>
      <c r="D645" s="70">
        <v>16</v>
      </c>
      <c r="E645" s="70">
        <v>2</v>
      </c>
      <c r="F645" s="70">
        <v>14</v>
      </c>
      <c r="G645" s="70"/>
      <c r="H645" s="70"/>
      <c r="I645" s="70">
        <v>1</v>
      </c>
      <c r="J645" s="70">
        <v>13</v>
      </c>
      <c r="K645" s="93"/>
      <c r="L645" s="70"/>
      <c r="M645" s="70"/>
      <c r="N645" s="70"/>
      <c r="O645" s="70"/>
      <c r="P645" s="70"/>
      <c r="Q645" s="77"/>
      <c r="R645" s="70"/>
      <c r="S645" s="70"/>
      <c r="T645" s="77"/>
      <c r="U645" s="90"/>
      <c r="V645" s="90"/>
      <c r="W645" s="90"/>
      <c r="X645" s="188"/>
      <c r="Y645" s="188"/>
      <c r="Z645" s="188"/>
      <c r="AA645" s="188"/>
      <c r="AB645" s="188"/>
      <c r="AC645" s="188"/>
      <c r="AD645" s="193"/>
      <c r="AE645" s="193"/>
      <c r="AF645" s="193"/>
      <c r="AG645" s="93"/>
    </row>
    <row r="646" spans="1:33" s="10" customFormat="1" ht="26.4" x14ac:dyDescent="0.25">
      <c r="A646" s="70">
        <v>7</v>
      </c>
      <c r="B646" s="71" t="s">
        <v>749</v>
      </c>
      <c r="C646" s="70"/>
      <c r="D646" s="70">
        <v>14</v>
      </c>
      <c r="E646" s="70">
        <v>1</v>
      </c>
      <c r="F646" s="70">
        <v>13</v>
      </c>
      <c r="G646" s="70"/>
      <c r="H646" s="70"/>
      <c r="I646" s="70">
        <v>5</v>
      </c>
      <c r="J646" s="70">
        <v>8</v>
      </c>
      <c r="K646" s="93"/>
      <c r="L646" s="70">
        <v>0</v>
      </c>
      <c r="M646" s="70">
        <v>0</v>
      </c>
      <c r="N646" s="70">
        <v>0</v>
      </c>
      <c r="O646" s="70" t="s">
        <v>904</v>
      </c>
      <c r="P646" s="70">
        <v>6</v>
      </c>
      <c r="Q646" s="77">
        <v>1</v>
      </c>
      <c r="R646" s="70" t="s">
        <v>905</v>
      </c>
      <c r="S646" s="70">
        <v>7</v>
      </c>
      <c r="T646" s="77">
        <v>0</v>
      </c>
      <c r="U646" s="77">
        <v>0</v>
      </c>
      <c r="V646" s="77">
        <v>0</v>
      </c>
      <c r="W646" s="77">
        <v>0</v>
      </c>
      <c r="X646" s="188">
        <v>0</v>
      </c>
      <c r="Y646" s="188">
        <v>0</v>
      </c>
      <c r="Z646" s="188">
        <v>0</v>
      </c>
      <c r="AA646" s="188">
        <v>1</v>
      </c>
      <c r="AB646" s="188">
        <v>0</v>
      </c>
      <c r="AC646" s="188">
        <v>1</v>
      </c>
      <c r="AD646" s="188">
        <v>0</v>
      </c>
      <c r="AE646" s="188">
        <v>0</v>
      </c>
      <c r="AF646" s="188">
        <v>0</v>
      </c>
      <c r="AG646" s="93"/>
    </row>
    <row r="647" spans="1:33" s="10" customFormat="1" ht="13.2" x14ac:dyDescent="0.25">
      <c r="A647" s="70">
        <v>8</v>
      </c>
      <c r="B647" s="71" t="s">
        <v>727</v>
      </c>
      <c r="C647" s="70"/>
      <c r="D647" s="70">
        <v>6</v>
      </c>
      <c r="E647" s="70">
        <v>3</v>
      </c>
      <c r="F647" s="70">
        <v>3</v>
      </c>
      <c r="G647" s="70"/>
      <c r="H647" s="70"/>
      <c r="I647" s="70">
        <v>3</v>
      </c>
      <c r="J647" s="70"/>
      <c r="K647" s="93"/>
      <c r="L647" s="93"/>
      <c r="M647" s="93"/>
      <c r="N647" s="93"/>
      <c r="O647" s="93"/>
      <c r="P647" s="93"/>
      <c r="Q647" s="90"/>
      <c r="R647" s="93"/>
      <c r="S647" s="93"/>
      <c r="T647" s="90"/>
      <c r="U647" s="90"/>
      <c r="V647" s="90"/>
      <c r="W647" s="90"/>
      <c r="X647" s="193"/>
      <c r="Y647" s="193"/>
      <c r="Z647" s="193"/>
      <c r="AA647" s="193"/>
      <c r="AB647" s="193"/>
      <c r="AC647" s="193"/>
      <c r="AD647" s="193"/>
      <c r="AE647" s="193"/>
      <c r="AF647" s="193"/>
      <c r="AG647" s="93"/>
    </row>
    <row r="648" spans="1:33" s="10" customFormat="1" ht="13.2" x14ac:dyDescent="0.25">
      <c r="A648" s="70">
        <v>9</v>
      </c>
      <c r="B648" s="71" t="s">
        <v>803</v>
      </c>
      <c r="C648" s="70"/>
      <c r="D648" s="70">
        <v>1</v>
      </c>
      <c r="E648" s="70"/>
      <c r="F648" s="70">
        <v>1</v>
      </c>
      <c r="G648" s="70"/>
      <c r="H648" s="70"/>
      <c r="I648" s="70"/>
      <c r="J648" s="70">
        <v>1</v>
      </c>
      <c r="K648" s="93"/>
      <c r="L648" s="93"/>
      <c r="M648" s="93"/>
      <c r="N648" s="93"/>
      <c r="O648" s="93"/>
      <c r="P648" s="93"/>
      <c r="Q648" s="90"/>
      <c r="R648" s="93"/>
      <c r="S648" s="93"/>
      <c r="T648" s="90"/>
      <c r="U648" s="90"/>
      <c r="V648" s="90"/>
      <c r="W648" s="90"/>
      <c r="X648" s="193"/>
      <c r="Y648" s="193"/>
      <c r="Z648" s="193"/>
      <c r="AA648" s="193"/>
      <c r="AB648" s="193"/>
      <c r="AC648" s="193"/>
      <c r="AD648" s="193"/>
      <c r="AE648" s="193"/>
      <c r="AF648" s="193"/>
      <c r="AG648" s="93"/>
    </row>
    <row r="649" spans="1:33" s="10" customFormat="1" ht="13.2" x14ac:dyDescent="0.25">
      <c r="A649" s="70">
        <v>10</v>
      </c>
      <c r="B649" s="71" t="s">
        <v>824</v>
      </c>
      <c r="C649" s="70"/>
      <c r="D649" s="70">
        <v>7</v>
      </c>
      <c r="E649" s="70">
        <v>2</v>
      </c>
      <c r="F649" s="70">
        <v>5</v>
      </c>
      <c r="G649" s="70"/>
      <c r="H649" s="70"/>
      <c r="I649" s="70">
        <v>5</v>
      </c>
      <c r="J649" s="70"/>
      <c r="K649" s="93"/>
      <c r="L649" s="93"/>
      <c r="M649" s="93"/>
      <c r="N649" s="93"/>
      <c r="O649" s="93"/>
      <c r="P649" s="93"/>
      <c r="Q649" s="90"/>
      <c r="R649" s="93"/>
      <c r="S649" s="93"/>
      <c r="T649" s="90"/>
      <c r="U649" s="90"/>
      <c r="V649" s="90"/>
      <c r="W649" s="90"/>
      <c r="X649" s="193"/>
      <c r="Y649" s="193"/>
      <c r="Z649" s="193"/>
      <c r="AA649" s="193"/>
      <c r="AB649" s="193"/>
      <c r="AC649" s="193"/>
      <c r="AD649" s="193"/>
      <c r="AE649" s="193"/>
      <c r="AF649" s="193"/>
      <c r="AG649" s="93"/>
    </row>
    <row r="650" spans="1:33" s="10" customFormat="1" ht="13.2" x14ac:dyDescent="0.25">
      <c r="A650" s="70">
        <v>11</v>
      </c>
      <c r="B650" s="71" t="s">
        <v>726</v>
      </c>
      <c r="C650" s="70"/>
      <c r="D650" s="70">
        <v>4</v>
      </c>
      <c r="E650" s="70">
        <v>2</v>
      </c>
      <c r="F650" s="70">
        <v>2</v>
      </c>
      <c r="G650" s="70"/>
      <c r="H650" s="70"/>
      <c r="I650" s="70">
        <v>2</v>
      </c>
      <c r="J650" s="70"/>
      <c r="K650" s="93"/>
      <c r="L650" s="93"/>
      <c r="M650" s="93"/>
      <c r="N650" s="93"/>
      <c r="O650" s="93"/>
      <c r="P650" s="93"/>
      <c r="Q650" s="90"/>
      <c r="R650" s="93"/>
      <c r="S650" s="93"/>
      <c r="T650" s="90"/>
      <c r="U650" s="90"/>
      <c r="V650" s="90"/>
      <c r="W650" s="90"/>
      <c r="X650" s="193"/>
      <c r="Y650" s="193"/>
      <c r="Z650" s="193"/>
      <c r="AA650" s="193"/>
      <c r="AB650" s="193"/>
      <c r="AC650" s="193"/>
      <c r="AD650" s="193"/>
      <c r="AE650" s="193"/>
      <c r="AF650" s="193"/>
      <c r="AG650" s="93"/>
    </row>
    <row r="651" spans="1:33" s="10" customFormat="1" ht="13.2" x14ac:dyDescent="0.25">
      <c r="A651" s="70">
        <v>12</v>
      </c>
      <c r="B651" s="71" t="s">
        <v>733</v>
      </c>
      <c r="C651" s="70"/>
      <c r="D651" s="70">
        <v>2</v>
      </c>
      <c r="E651" s="70"/>
      <c r="F651" s="70">
        <v>2</v>
      </c>
      <c r="G651" s="70"/>
      <c r="H651" s="70"/>
      <c r="I651" s="70">
        <v>2</v>
      </c>
      <c r="J651" s="70"/>
      <c r="K651" s="93"/>
      <c r="L651" s="93"/>
      <c r="M651" s="93"/>
      <c r="N651" s="93"/>
      <c r="O651" s="93"/>
      <c r="P651" s="93"/>
      <c r="Q651" s="90"/>
      <c r="R651" s="93"/>
      <c r="S651" s="93"/>
      <c r="T651" s="90"/>
      <c r="U651" s="90"/>
      <c r="V651" s="90"/>
      <c r="W651" s="90"/>
      <c r="X651" s="193"/>
      <c r="Y651" s="193"/>
      <c r="Z651" s="193"/>
      <c r="AA651" s="193"/>
      <c r="AB651" s="193"/>
      <c r="AC651" s="193"/>
      <c r="AD651" s="193"/>
      <c r="AE651" s="193"/>
      <c r="AF651" s="193"/>
      <c r="AG651" s="93"/>
    </row>
    <row r="652" spans="1:33" s="10" customFormat="1" ht="13.2" x14ac:dyDescent="0.25">
      <c r="A652" s="70">
        <v>13</v>
      </c>
      <c r="B652" s="71" t="s">
        <v>739</v>
      </c>
      <c r="C652" s="70"/>
      <c r="D652" s="70">
        <v>2</v>
      </c>
      <c r="E652" s="70"/>
      <c r="F652" s="70">
        <v>2</v>
      </c>
      <c r="G652" s="70"/>
      <c r="H652" s="70"/>
      <c r="I652" s="70">
        <v>2</v>
      </c>
      <c r="J652" s="70"/>
      <c r="K652" s="93"/>
      <c r="L652" s="93"/>
      <c r="M652" s="93"/>
      <c r="N652" s="93"/>
      <c r="O652" s="93"/>
      <c r="P652" s="93"/>
      <c r="Q652" s="90"/>
      <c r="R652" s="93"/>
      <c r="S652" s="93"/>
      <c r="T652" s="90"/>
      <c r="U652" s="90"/>
      <c r="V652" s="90"/>
      <c r="W652" s="90"/>
      <c r="X652" s="193"/>
      <c r="Y652" s="193"/>
      <c r="Z652" s="193"/>
      <c r="AA652" s="193"/>
      <c r="AB652" s="193"/>
      <c r="AC652" s="193"/>
      <c r="AD652" s="193"/>
      <c r="AE652" s="193"/>
      <c r="AF652" s="193"/>
      <c r="AG652" s="93"/>
    </row>
    <row r="653" spans="1:33" s="10" customFormat="1" ht="13.2" x14ac:dyDescent="0.25">
      <c r="A653" s="70">
        <v>14</v>
      </c>
      <c r="B653" s="71" t="s">
        <v>725</v>
      </c>
      <c r="C653" s="70"/>
      <c r="D653" s="70">
        <v>17</v>
      </c>
      <c r="E653" s="70">
        <v>3</v>
      </c>
      <c r="F653" s="70">
        <v>14</v>
      </c>
      <c r="G653" s="70"/>
      <c r="H653" s="70"/>
      <c r="I653" s="70">
        <v>13</v>
      </c>
      <c r="J653" s="70">
        <v>1</v>
      </c>
      <c r="K653" s="93"/>
      <c r="L653" s="93"/>
      <c r="M653" s="93"/>
      <c r="N653" s="93"/>
      <c r="O653" s="93"/>
      <c r="P653" s="93"/>
      <c r="Q653" s="90"/>
      <c r="R653" s="93"/>
      <c r="S653" s="93"/>
      <c r="T653" s="90"/>
      <c r="U653" s="90"/>
      <c r="V653" s="90"/>
      <c r="W653" s="90"/>
      <c r="X653" s="193"/>
      <c r="Y653" s="193"/>
      <c r="Z653" s="193"/>
      <c r="AA653" s="193"/>
      <c r="AB653" s="193"/>
      <c r="AC653" s="193"/>
      <c r="AD653" s="193"/>
      <c r="AE653" s="193"/>
      <c r="AF653" s="193"/>
      <c r="AG653" s="93"/>
    </row>
    <row r="654" spans="1:33" s="10" customFormat="1" ht="13.2" x14ac:dyDescent="0.25">
      <c r="A654" s="70">
        <v>15</v>
      </c>
      <c r="B654" s="71" t="s">
        <v>906</v>
      </c>
      <c r="C654" s="70"/>
      <c r="D654" s="70">
        <v>2</v>
      </c>
      <c r="E654" s="70"/>
      <c r="F654" s="70">
        <v>2</v>
      </c>
      <c r="G654" s="70"/>
      <c r="H654" s="70"/>
      <c r="I654" s="70"/>
      <c r="J654" s="70">
        <v>2</v>
      </c>
      <c r="K654" s="93"/>
      <c r="L654" s="93"/>
      <c r="M654" s="93"/>
      <c r="N654" s="93"/>
      <c r="O654" s="93"/>
      <c r="P654" s="93"/>
      <c r="Q654" s="90"/>
      <c r="R654" s="93"/>
      <c r="S654" s="93"/>
      <c r="T654" s="90"/>
      <c r="U654" s="90"/>
      <c r="V654" s="90"/>
      <c r="W654" s="90"/>
      <c r="X654" s="193"/>
      <c r="Y654" s="193"/>
      <c r="Z654" s="193"/>
      <c r="AA654" s="193"/>
      <c r="AB654" s="193"/>
      <c r="AC654" s="193"/>
      <c r="AD654" s="193"/>
      <c r="AE654" s="193"/>
      <c r="AF654" s="193"/>
      <c r="AG654" s="93"/>
    </row>
    <row r="655" spans="1:33" s="138" customFormat="1" ht="13.2" x14ac:dyDescent="0.25">
      <c r="A655" s="296">
        <v>23</v>
      </c>
      <c r="B655" s="751" t="s">
        <v>917</v>
      </c>
      <c r="C655" s="751"/>
      <c r="D655" s="751"/>
      <c r="E655" s="751"/>
      <c r="F655" s="751"/>
      <c r="G655" s="751"/>
      <c r="H655" s="751"/>
      <c r="I655" s="751"/>
      <c r="J655" s="751"/>
      <c r="K655" s="751"/>
      <c r="L655" s="751"/>
      <c r="M655" s="751"/>
      <c r="N655" s="751"/>
      <c r="O655" s="751"/>
      <c r="P655" s="751"/>
      <c r="Q655" s="751"/>
      <c r="R655" s="751"/>
      <c r="S655" s="751"/>
      <c r="T655" s="751"/>
      <c r="U655" s="751"/>
      <c r="V655" s="751"/>
      <c r="W655" s="751"/>
      <c r="X655" s="751"/>
      <c r="Y655" s="751"/>
      <c r="Z655" s="751"/>
      <c r="AA655" s="751"/>
      <c r="AB655" s="751"/>
      <c r="AC655" s="751"/>
      <c r="AD655" s="751"/>
      <c r="AE655" s="751"/>
      <c r="AF655" s="751"/>
      <c r="AG655" s="751"/>
    </row>
    <row r="656" spans="1:33" s="10" customFormat="1" ht="13.2" x14ac:dyDescent="0.25">
      <c r="A656" s="8"/>
      <c r="B656" s="105" t="s">
        <v>707</v>
      </c>
      <c r="C656" s="69">
        <v>310</v>
      </c>
      <c r="D656" s="69">
        <v>260</v>
      </c>
      <c r="E656" s="69">
        <v>47</v>
      </c>
      <c r="F656" s="69">
        <v>213</v>
      </c>
      <c r="G656" s="69"/>
      <c r="H656" s="69"/>
      <c r="I656" s="69">
        <v>114</v>
      </c>
      <c r="J656" s="69">
        <v>99</v>
      </c>
      <c r="K656" s="69"/>
      <c r="L656" s="272">
        <v>1</v>
      </c>
      <c r="M656" s="272">
        <v>18</v>
      </c>
      <c r="N656" s="272">
        <v>18</v>
      </c>
      <c r="O656" s="272">
        <v>10</v>
      </c>
      <c r="P656" s="272">
        <v>140</v>
      </c>
      <c r="Q656" s="272">
        <v>35</v>
      </c>
      <c r="R656" s="272">
        <v>6</v>
      </c>
      <c r="S656" s="272">
        <v>59</v>
      </c>
      <c r="T656" s="69"/>
      <c r="U656" s="92"/>
      <c r="V656" s="92"/>
      <c r="W656" s="92"/>
      <c r="X656" s="185">
        <v>5</v>
      </c>
      <c r="Y656" s="185">
        <v>5</v>
      </c>
      <c r="Z656" s="185"/>
      <c r="AA656" s="185">
        <v>22</v>
      </c>
      <c r="AB656" s="185"/>
      <c r="AC656" s="185">
        <v>22</v>
      </c>
      <c r="AD656" s="199"/>
      <c r="AE656" s="199"/>
      <c r="AF656" s="199"/>
      <c r="AG656" s="117"/>
    </row>
    <row r="657" spans="1:33" s="10" customFormat="1" ht="13.2" x14ac:dyDescent="0.25">
      <c r="A657" s="70">
        <v>1</v>
      </c>
      <c r="B657" s="71" t="s">
        <v>746</v>
      </c>
      <c r="C657" s="70">
        <v>66</v>
      </c>
      <c r="D657" s="59">
        <f>E657+F657</f>
        <v>53</v>
      </c>
      <c r="E657" s="59">
        <v>21</v>
      </c>
      <c r="F657" s="236">
        <f>SUM(G657:K657)</f>
        <v>32</v>
      </c>
      <c r="G657" s="236"/>
      <c r="H657" s="236"/>
      <c r="I657" s="236">
        <v>32</v>
      </c>
      <c r="J657" s="236"/>
      <c r="K657" s="236"/>
      <c r="L657" s="273">
        <v>0.2</v>
      </c>
      <c r="M657" s="274">
        <f>F657*L657</f>
        <v>6.4</v>
      </c>
      <c r="N657" s="274">
        <f>M657-H657</f>
        <v>6.4</v>
      </c>
      <c r="O657" s="273">
        <v>0.8</v>
      </c>
      <c r="P657" s="274">
        <f>F657*O657</f>
        <v>25.6</v>
      </c>
      <c r="Q657" s="127">
        <v>0</v>
      </c>
      <c r="R657" s="236"/>
      <c r="S657" s="236"/>
      <c r="T657" s="125"/>
      <c r="U657" s="125"/>
      <c r="V657" s="125"/>
      <c r="W657" s="125"/>
      <c r="X657" s="198">
        <f>SUM(Y657:Z657)</f>
        <v>3</v>
      </c>
      <c r="Y657" s="198">
        <v>3</v>
      </c>
      <c r="Z657" s="198"/>
      <c r="AA657" s="198"/>
      <c r="AB657" s="198"/>
      <c r="AC657" s="198"/>
      <c r="AD657" s="199"/>
      <c r="AE657" s="199"/>
      <c r="AF657" s="199"/>
      <c r="AG657" s="117"/>
    </row>
    <row r="658" spans="1:33" s="10" customFormat="1" ht="13.2" x14ac:dyDescent="0.25">
      <c r="A658" s="70">
        <v>2</v>
      </c>
      <c r="B658" s="100" t="s">
        <v>907</v>
      </c>
      <c r="C658" s="70">
        <v>6</v>
      </c>
      <c r="D658" s="59">
        <f t="shared" ref="D658:D674" si="210">E658+F658</f>
        <v>5</v>
      </c>
      <c r="E658" s="70">
        <v>2</v>
      </c>
      <c r="F658" s="236">
        <f t="shared" ref="F658:F674" si="211">SUM(G658:K658)</f>
        <v>3</v>
      </c>
      <c r="G658" s="125"/>
      <c r="H658" s="125"/>
      <c r="I658" s="125">
        <v>3</v>
      </c>
      <c r="J658" s="125"/>
      <c r="K658" s="125"/>
      <c r="L658" s="126">
        <v>0.2</v>
      </c>
      <c r="M658" s="274">
        <f t="shared" ref="M658:M674" si="212">F658*L658</f>
        <v>0.60000000000000009</v>
      </c>
      <c r="N658" s="274">
        <f t="shared" ref="N658:N674" si="213">M658-H658</f>
        <v>0.60000000000000009</v>
      </c>
      <c r="O658" s="126">
        <v>0.8</v>
      </c>
      <c r="P658" s="274">
        <f t="shared" ref="P658:P674" si="214">F658*O658</f>
        <v>2.4000000000000004</v>
      </c>
      <c r="Q658" s="127">
        <v>0</v>
      </c>
      <c r="R658" s="126"/>
      <c r="S658" s="125"/>
      <c r="T658" s="125"/>
      <c r="U658" s="125"/>
      <c r="V658" s="125"/>
      <c r="W658" s="125"/>
      <c r="X658" s="198"/>
      <c r="Y658" s="198"/>
      <c r="Z658" s="198"/>
      <c r="AA658" s="198"/>
      <c r="AB658" s="198"/>
      <c r="AC658" s="198"/>
      <c r="AD658" s="199"/>
      <c r="AE658" s="199"/>
      <c r="AF658" s="199"/>
      <c r="AG658" s="117"/>
    </row>
    <row r="659" spans="1:33" s="10" customFormat="1" ht="13.2" x14ac:dyDescent="0.25">
      <c r="A659" s="70">
        <v>3</v>
      </c>
      <c r="B659" s="100" t="s">
        <v>837</v>
      </c>
      <c r="C659" s="70">
        <v>17</v>
      </c>
      <c r="D659" s="59">
        <f t="shared" si="210"/>
        <v>15</v>
      </c>
      <c r="E659" s="70">
        <v>2</v>
      </c>
      <c r="F659" s="236">
        <f t="shared" si="211"/>
        <v>13</v>
      </c>
      <c r="G659" s="125"/>
      <c r="H659" s="125"/>
      <c r="I659" s="125">
        <v>1</v>
      </c>
      <c r="J659" s="125">
        <v>12</v>
      </c>
      <c r="K659" s="125"/>
      <c r="L659" s="126">
        <v>0.1</v>
      </c>
      <c r="M659" s="274">
        <f t="shared" si="212"/>
        <v>1.3</v>
      </c>
      <c r="N659" s="274">
        <f t="shared" si="213"/>
        <v>1.3</v>
      </c>
      <c r="O659" s="126">
        <v>0.4</v>
      </c>
      <c r="P659" s="274">
        <f t="shared" si="214"/>
        <v>5.2</v>
      </c>
      <c r="Q659" s="127">
        <f t="shared" ref="Q659:Q673" si="215">P659-I659</f>
        <v>4.2</v>
      </c>
      <c r="R659" s="126">
        <v>0.5</v>
      </c>
      <c r="S659" s="127">
        <f>F659*R659</f>
        <v>6.5</v>
      </c>
      <c r="T659" s="127">
        <v>0</v>
      </c>
      <c r="U659" s="125"/>
      <c r="V659" s="125"/>
      <c r="W659" s="125"/>
      <c r="X659" s="198">
        <f t="shared" ref="X659:X674" si="216">SUM(Y659:Z659)</f>
        <v>1</v>
      </c>
      <c r="Y659" s="198">
        <v>1</v>
      </c>
      <c r="Z659" s="198"/>
      <c r="AA659" s="198">
        <f>SUM(AB659:AC659)</f>
        <v>1</v>
      </c>
      <c r="AB659" s="198"/>
      <c r="AC659" s="198">
        <v>1</v>
      </c>
      <c r="AD659" s="199"/>
      <c r="AE659" s="199"/>
      <c r="AF659" s="199"/>
      <c r="AG659" s="117"/>
    </row>
    <row r="660" spans="1:33" s="10" customFormat="1" ht="13.2" x14ac:dyDescent="0.25">
      <c r="A660" s="70">
        <v>4</v>
      </c>
      <c r="B660" s="100" t="s">
        <v>223</v>
      </c>
      <c r="C660" s="70">
        <v>114</v>
      </c>
      <c r="D660" s="59">
        <f t="shared" si="210"/>
        <v>111</v>
      </c>
      <c r="E660" s="70">
        <v>8</v>
      </c>
      <c r="F660" s="236">
        <f t="shared" si="211"/>
        <v>103</v>
      </c>
      <c r="G660" s="236"/>
      <c r="H660" s="236"/>
      <c r="I660" s="236">
        <v>44</v>
      </c>
      <c r="J660" s="236">
        <v>59</v>
      </c>
      <c r="K660" s="236"/>
      <c r="L660" s="273">
        <v>0.05</v>
      </c>
      <c r="M660" s="274">
        <f t="shared" si="212"/>
        <v>5.15</v>
      </c>
      <c r="N660" s="274">
        <f t="shared" si="213"/>
        <v>5.15</v>
      </c>
      <c r="O660" s="126">
        <v>0.65</v>
      </c>
      <c r="P660" s="274">
        <f t="shared" si="214"/>
        <v>66.95</v>
      </c>
      <c r="Q660" s="127">
        <f t="shared" si="215"/>
        <v>22.950000000000003</v>
      </c>
      <c r="R660" s="126">
        <v>0.3</v>
      </c>
      <c r="S660" s="127">
        <f t="shared" ref="S660:S674" si="217">F660*R660</f>
        <v>30.9</v>
      </c>
      <c r="T660" s="127">
        <v>0</v>
      </c>
      <c r="U660" s="125"/>
      <c r="V660" s="125"/>
      <c r="W660" s="125"/>
      <c r="X660" s="198"/>
      <c r="Y660" s="198"/>
      <c r="Z660" s="198"/>
      <c r="AA660" s="198">
        <f t="shared" ref="AA660:AA665" si="218">SUM(AB660:AC660)</f>
        <v>18</v>
      </c>
      <c r="AB660" s="198"/>
      <c r="AC660" s="198">
        <v>18</v>
      </c>
      <c r="AD660" s="199"/>
      <c r="AE660" s="199"/>
      <c r="AF660" s="199"/>
      <c r="AG660" s="117"/>
    </row>
    <row r="661" spans="1:33" s="10" customFormat="1" ht="13.2" x14ac:dyDescent="0.25">
      <c r="A661" s="70">
        <v>5</v>
      </c>
      <c r="B661" s="100" t="s">
        <v>838</v>
      </c>
      <c r="C661" s="70">
        <v>20</v>
      </c>
      <c r="D661" s="59">
        <f t="shared" si="210"/>
        <v>19</v>
      </c>
      <c r="E661" s="70">
        <v>3</v>
      </c>
      <c r="F661" s="236">
        <f t="shared" si="211"/>
        <v>16</v>
      </c>
      <c r="G661" s="236"/>
      <c r="H661" s="236"/>
      <c r="I661" s="236">
        <v>8</v>
      </c>
      <c r="J661" s="236">
        <v>8</v>
      </c>
      <c r="K661" s="236"/>
      <c r="L661" s="273">
        <v>0.05</v>
      </c>
      <c r="M661" s="274">
        <f t="shared" si="212"/>
        <v>0.8</v>
      </c>
      <c r="N661" s="274">
        <f t="shared" si="213"/>
        <v>0.8</v>
      </c>
      <c r="O661" s="273">
        <v>0.55000000000000004</v>
      </c>
      <c r="P661" s="274">
        <f t="shared" si="214"/>
        <v>8.8000000000000007</v>
      </c>
      <c r="Q661" s="127">
        <f t="shared" si="215"/>
        <v>0.80000000000000071</v>
      </c>
      <c r="R661" s="126">
        <v>0.5</v>
      </c>
      <c r="S661" s="127">
        <f t="shared" si="217"/>
        <v>8</v>
      </c>
      <c r="T661" s="127">
        <v>0</v>
      </c>
      <c r="U661" s="125"/>
      <c r="V661" s="125"/>
      <c r="W661" s="125"/>
      <c r="X661" s="198"/>
      <c r="Y661" s="198"/>
      <c r="Z661" s="198"/>
      <c r="AA661" s="198"/>
      <c r="AB661" s="198"/>
      <c r="AC661" s="198"/>
      <c r="AD661" s="199"/>
      <c r="AE661" s="199"/>
      <c r="AF661" s="199"/>
      <c r="AG661" s="117"/>
    </row>
    <row r="662" spans="1:33" s="10" customFormat="1" ht="13.2" x14ac:dyDescent="0.25">
      <c r="A662" s="70">
        <v>6</v>
      </c>
      <c r="B662" s="100" t="s">
        <v>308</v>
      </c>
      <c r="C662" s="70">
        <v>27</v>
      </c>
      <c r="D662" s="59">
        <f t="shared" si="210"/>
        <v>23</v>
      </c>
      <c r="E662" s="117">
        <v>4</v>
      </c>
      <c r="F662" s="236">
        <f t="shared" si="211"/>
        <v>19</v>
      </c>
      <c r="G662" s="117"/>
      <c r="H662" s="117"/>
      <c r="I662" s="117">
        <v>6</v>
      </c>
      <c r="J662" s="117">
        <v>13</v>
      </c>
      <c r="K662" s="117"/>
      <c r="L662" s="209">
        <v>0.05</v>
      </c>
      <c r="M662" s="274">
        <f t="shared" si="212"/>
        <v>0.95000000000000007</v>
      </c>
      <c r="N662" s="274">
        <f t="shared" si="213"/>
        <v>0.95000000000000007</v>
      </c>
      <c r="O662" s="209">
        <v>0.6</v>
      </c>
      <c r="P662" s="274">
        <f t="shared" si="214"/>
        <v>11.4</v>
      </c>
      <c r="Q662" s="127">
        <f t="shared" si="215"/>
        <v>5.4</v>
      </c>
      <c r="R662" s="209">
        <v>0.45</v>
      </c>
      <c r="S662" s="127">
        <f t="shared" si="217"/>
        <v>8.5500000000000007</v>
      </c>
      <c r="T662" s="127">
        <v>0</v>
      </c>
      <c r="U662" s="92"/>
      <c r="V662" s="92"/>
      <c r="W662" s="92"/>
      <c r="X662" s="198"/>
      <c r="Y662" s="199"/>
      <c r="Z662" s="199"/>
      <c r="AA662" s="198">
        <f t="shared" si="218"/>
        <v>1</v>
      </c>
      <c r="AB662" s="199"/>
      <c r="AC662" s="199">
        <v>1</v>
      </c>
      <c r="AD662" s="199"/>
      <c r="AE662" s="199"/>
      <c r="AF662" s="199"/>
      <c r="AG662" s="117"/>
    </row>
    <row r="663" spans="1:33" s="10" customFormat="1" ht="13.2" x14ac:dyDescent="0.25">
      <c r="A663" s="70">
        <v>7</v>
      </c>
      <c r="B663" s="100" t="s">
        <v>791</v>
      </c>
      <c r="C663" s="70">
        <v>2</v>
      </c>
      <c r="D663" s="59">
        <f t="shared" si="210"/>
        <v>0</v>
      </c>
      <c r="E663" s="117"/>
      <c r="F663" s="236">
        <f t="shared" si="211"/>
        <v>0</v>
      </c>
      <c r="G663" s="117"/>
      <c r="H663" s="117"/>
      <c r="I663" s="117"/>
      <c r="J663" s="117"/>
      <c r="K663" s="117"/>
      <c r="L663" s="117">
        <v>0</v>
      </c>
      <c r="M663" s="274">
        <f t="shared" si="212"/>
        <v>0</v>
      </c>
      <c r="N663" s="274">
        <f t="shared" si="213"/>
        <v>0</v>
      </c>
      <c r="O663" s="117"/>
      <c r="P663" s="274">
        <f t="shared" si="214"/>
        <v>0</v>
      </c>
      <c r="Q663" s="127">
        <f t="shared" si="215"/>
        <v>0</v>
      </c>
      <c r="R663" s="117"/>
      <c r="S663" s="127"/>
      <c r="T663" s="127"/>
      <c r="U663" s="92"/>
      <c r="V663" s="92"/>
      <c r="W663" s="92"/>
      <c r="X663" s="198"/>
      <c r="Y663" s="199"/>
      <c r="Z663" s="199"/>
      <c r="AA663" s="198"/>
      <c r="AB663" s="199"/>
      <c r="AC663" s="199"/>
      <c r="AD663" s="199"/>
      <c r="AE663" s="199"/>
      <c r="AF663" s="199"/>
      <c r="AG663" s="117"/>
    </row>
    <row r="664" spans="1:33" s="10" customFormat="1" ht="13.2" x14ac:dyDescent="0.25">
      <c r="A664" s="70">
        <v>8</v>
      </c>
      <c r="B664" s="100" t="s">
        <v>862</v>
      </c>
      <c r="C664" s="70">
        <v>3</v>
      </c>
      <c r="D664" s="59">
        <f t="shared" si="210"/>
        <v>3</v>
      </c>
      <c r="E664" s="117">
        <v>2</v>
      </c>
      <c r="F664" s="236">
        <f t="shared" si="211"/>
        <v>1</v>
      </c>
      <c r="G664" s="117"/>
      <c r="H664" s="117"/>
      <c r="I664" s="117">
        <v>1</v>
      </c>
      <c r="J664" s="117"/>
      <c r="K664" s="117"/>
      <c r="L664" s="209">
        <v>0.1</v>
      </c>
      <c r="M664" s="274">
        <f t="shared" si="212"/>
        <v>0.1</v>
      </c>
      <c r="N664" s="274">
        <f t="shared" si="213"/>
        <v>0.1</v>
      </c>
      <c r="O664" s="209">
        <v>0.9</v>
      </c>
      <c r="P664" s="274">
        <f t="shared" si="214"/>
        <v>0.9</v>
      </c>
      <c r="Q664" s="127">
        <v>0</v>
      </c>
      <c r="R664" s="117"/>
      <c r="S664" s="127"/>
      <c r="T664" s="127"/>
      <c r="U664" s="92"/>
      <c r="V664" s="92"/>
      <c r="W664" s="92"/>
      <c r="X664" s="198"/>
      <c r="Y664" s="199"/>
      <c r="Z664" s="199"/>
      <c r="AA664" s="198"/>
      <c r="AB664" s="199"/>
      <c r="AC664" s="199"/>
      <c r="AD664" s="199"/>
      <c r="AE664" s="199"/>
      <c r="AF664" s="199"/>
      <c r="AG664" s="117"/>
    </row>
    <row r="665" spans="1:33" s="10" customFormat="1" ht="13.2" x14ac:dyDescent="0.25">
      <c r="A665" s="70">
        <v>9</v>
      </c>
      <c r="B665" s="100" t="s">
        <v>840</v>
      </c>
      <c r="C665" s="70">
        <v>6</v>
      </c>
      <c r="D665" s="59">
        <f t="shared" si="210"/>
        <v>6</v>
      </c>
      <c r="E665" s="117"/>
      <c r="F665" s="236">
        <f t="shared" si="211"/>
        <v>6</v>
      </c>
      <c r="G665" s="117"/>
      <c r="H665" s="117"/>
      <c r="I665" s="117">
        <v>4</v>
      </c>
      <c r="J665" s="117">
        <v>2</v>
      </c>
      <c r="K665" s="117"/>
      <c r="L665" s="117">
        <v>0</v>
      </c>
      <c r="M665" s="274">
        <f t="shared" si="212"/>
        <v>0</v>
      </c>
      <c r="N665" s="274">
        <f t="shared" si="213"/>
        <v>0</v>
      </c>
      <c r="O665" s="209">
        <v>1</v>
      </c>
      <c r="P665" s="274">
        <f t="shared" si="214"/>
        <v>6</v>
      </c>
      <c r="Q665" s="127">
        <f t="shared" si="215"/>
        <v>2</v>
      </c>
      <c r="R665" s="117"/>
      <c r="S665" s="127"/>
      <c r="T665" s="127"/>
      <c r="U665" s="92"/>
      <c r="V665" s="92"/>
      <c r="W665" s="92"/>
      <c r="X665" s="198"/>
      <c r="Y665" s="199"/>
      <c r="Z665" s="199"/>
      <c r="AA665" s="198">
        <f t="shared" si="218"/>
        <v>2</v>
      </c>
      <c r="AB665" s="199"/>
      <c r="AC665" s="199">
        <v>2</v>
      </c>
      <c r="AD665" s="199"/>
      <c r="AE665" s="199"/>
      <c r="AF665" s="199"/>
      <c r="AG665" s="117"/>
    </row>
    <row r="666" spans="1:33" s="10" customFormat="1" ht="13.2" x14ac:dyDescent="0.25">
      <c r="A666" s="70">
        <v>10</v>
      </c>
      <c r="B666" s="100" t="s">
        <v>821</v>
      </c>
      <c r="C666" s="70">
        <v>2</v>
      </c>
      <c r="D666" s="59">
        <f t="shared" si="210"/>
        <v>1</v>
      </c>
      <c r="E666" s="117"/>
      <c r="F666" s="236">
        <f t="shared" si="211"/>
        <v>1</v>
      </c>
      <c r="G666" s="117"/>
      <c r="H666" s="117"/>
      <c r="I666" s="117"/>
      <c r="J666" s="117">
        <v>1</v>
      </c>
      <c r="K666" s="117"/>
      <c r="L666" s="117"/>
      <c r="M666" s="274">
        <f t="shared" si="212"/>
        <v>0</v>
      </c>
      <c r="N666" s="274">
        <f t="shared" si="213"/>
        <v>0</v>
      </c>
      <c r="O666" s="117"/>
      <c r="P666" s="274">
        <f t="shared" si="214"/>
        <v>0</v>
      </c>
      <c r="Q666" s="127">
        <f t="shared" si="215"/>
        <v>0</v>
      </c>
      <c r="R666" s="209">
        <v>1</v>
      </c>
      <c r="S666" s="127">
        <f t="shared" si="217"/>
        <v>1</v>
      </c>
      <c r="T666" s="127">
        <f t="shared" ref="T666:T674" si="219">S666-J666</f>
        <v>0</v>
      </c>
      <c r="U666" s="92"/>
      <c r="V666" s="92"/>
      <c r="W666" s="92"/>
      <c r="X666" s="198"/>
      <c r="Y666" s="199"/>
      <c r="Z666" s="199"/>
      <c r="AA666" s="199"/>
      <c r="AB666" s="199"/>
      <c r="AC666" s="199"/>
      <c r="AD666" s="199"/>
      <c r="AE666" s="199"/>
      <c r="AF666" s="199"/>
      <c r="AG666" s="117"/>
    </row>
    <row r="667" spans="1:33" s="10" customFormat="1" ht="13.2" x14ac:dyDescent="0.25">
      <c r="A667" s="70">
        <v>11</v>
      </c>
      <c r="B667" s="100" t="s">
        <v>739</v>
      </c>
      <c r="C667" s="70">
        <v>14</v>
      </c>
      <c r="D667" s="59">
        <f t="shared" si="210"/>
        <v>1</v>
      </c>
      <c r="E667" s="117"/>
      <c r="F667" s="236">
        <f t="shared" si="211"/>
        <v>1</v>
      </c>
      <c r="G667" s="117"/>
      <c r="H667" s="117"/>
      <c r="I667" s="117">
        <v>1</v>
      </c>
      <c r="J667" s="117"/>
      <c r="K667" s="117"/>
      <c r="L667" s="117"/>
      <c r="M667" s="274">
        <f t="shared" si="212"/>
        <v>0</v>
      </c>
      <c r="N667" s="274">
        <f t="shared" si="213"/>
        <v>0</v>
      </c>
      <c r="O667" s="209">
        <v>1</v>
      </c>
      <c r="P667" s="274">
        <f t="shared" si="214"/>
        <v>1</v>
      </c>
      <c r="Q667" s="127">
        <f t="shared" si="215"/>
        <v>0</v>
      </c>
      <c r="R667" s="117"/>
      <c r="S667" s="127"/>
      <c r="T667" s="127"/>
      <c r="U667" s="92"/>
      <c r="V667" s="92"/>
      <c r="W667" s="92"/>
      <c r="X667" s="198"/>
      <c r="Y667" s="199"/>
      <c r="Z667" s="199"/>
      <c r="AA667" s="199"/>
      <c r="AB667" s="199"/>
      <c r="AC667" s="199"/>
      <c r="AD667" s="199"/>
      <c r="AE667" s="199"/>
      <c r="AF667" s="199"/>
      <c r="AG667" s="117"/>
    </row>
    <row r="668" spans="1:33" s="10" customFormat="1" ht="13.2" x14ac:dyDescent="0.25">
      <c r="A668" s="70">
        <v>12</v>
      </c>
      <c r="B668" s="100" t="s">
        <v>908</v>
      </c>
      <c r="C668" s="70">
        <v>1</v>
      </c>
      <c r="D668" s="59">
        <f t="shared" si="210"/>
        <v>1</v>
      </c>
      <c r="E668" s="117"/>
      <c r="F668" s="236">
        <f t="shared" si="211"/>
        <v>1</v>
      </c>
      <c r="G668" s="117"/>
      <c r="H668" s="117"/>
      <c r="I668" s="117">
        <v>1</v>
      </c>
      <c r="J668" s="117"/>
      <c r="K668" s="117"/>
      <c r="L668" s="117"/>
      <c r="M668" s="274">
        <f t="shared" si="212"/>
        <v>0</v>
      </c>
      <c r="N668" s="274">
        <f t="shared" si="213"/>
        <v>0</v>
      </c>
      <c r="O668" s="209">
        <v>1</v>
      </c>
      <c r="P668" s="274">
        <f t="shared" si="214"/>
        <v>1</v>
      </c>
      <c r="Q668" s="127">
        <f t="shared" si="215"/>
        <v>0</v>
      </c>
      <c r="R668" s="117"/>
      <c r="S668" s="127"/>
      <c r="T668" s="127"/>
      <c r="U668" s="92"/>
      <c r="V668" s="92"/>
      <c r="W668" s="92"/>
      <c r="X668" s="198"/>
      <c r="Y668" s="199"/>
      <c r="Z668" s="199"/>
      <c r="AA668" s="199"/>
      <c r="AB668" s="199"/>
      <c r="AC668" s="199"/>
      <c r="AD668" s="199"/>
      <c r="AE668" s="199"/>
      <c r="AF668" s="199"/>
      <c r="AG668" s="117"/>
    </row>
    <row r="669" spans="1:33" s="10" customFormat="1" ht="13.2" x14ac:dyDescent="0.25">
      <c r="A669" s="70">
        <v>13</v>
      </c>
      <c r="B669" s="100" t="s">
        <v>841</v>
      </c>
      <c r="C669" s="70">
        <v>11</v>
      </c>
      <c r="D669" s="59">
        <f t="shared" si="210"/>
        <v>6</v>
      </c>
      <c r="E669" s="117">
        <v>2</v>
      </c>
      <c r="F669" s="236">
        <f t="shared" si="211"/>
        <v>4</v>
      </c>
      <c r="G669" s="117"/>
      <c r="H669" s="117"/>
      <c r="I669" s="117">
        <v>4</v>
      </c>
      <c r="J669" s="117"/>
      <c r="K669" s="117"/>
      <c r="L669" s="209">
        <v>0.15</v>
      </c>
      <c r="M669" s="274">
        <f t="shared" si="212"/>
        <v>0.6</v>
      </c>
      <c r="N669" s="274">
        <f t="shared" si="213"/>
        <v>0.6</v>
      </c>
      <c r="O669" s="209">
        <v>0.85</v>
      </c>
      <c r="P669" s="274">
        <f t="shared" si="214"/>
        <v>3.4</v>
      </c>
      <c r="Q669" s="127">
        <v>0</v>
      </c>
      <c r="R669" s="117"/>
      <c r="S669" s="127"/>
      <c r="T669" s="127"/>
      <c r="U669" s="92"/>
      <c r="V669" s="92"/>
      <c r="W669" s="92"/>
      <c r="X669" s="198"/>
      <c r="Y669" s="199"/>
      <c r="Z669" s="199"/>
      <c r="AA669" s="199"/>
      <c r="AB669" s="199"/>
      <c r="AC669" s="199"/>
      <c r="AD669" s="199"/>
      <c r="AE669" s="199"/>
      <c r="AF669" s="199"/>
      <c r="AG669" s="117"/>
    </row>
    <row r="670" spans="1:33" s="10" customFormat="1" ht="13.2" x14ac:dyDescent="0.25">
      <c r="A670" s="70">
        <v>14</v>
      </c>
      <c r="B670" s="100" t="s">
        <v>909</v>
      </c>
      <c r="C670" s="70">
        <v>1</v>
      </c>
      <c r="D670" s="59">
        <f t="shared" si="210"/>
        <v>1</v>
      </c>
      <c r="E670" s="117"/>
      <c r="F670" s="236">
        <f t="shared" si="211"/>
        <v>1</v>
      </c>
      <c r="G670" s="117"/>
      <c r="H670" s="117"/>
      <c r="I670" s="117"/>
      <c r="J670" s="117">
        <v>1</v>
      </c>
      <c r="K670" s="117"/>
      <c r="L670" s="117"/>
      <c r="M670" s="274">
        <f t="shared" si="212"/>
        <v>0</v>
      </c>
      <c r="N670" s="274">
        <f t="shared" si="213"/>
        <v>0</v>
      </c>
      <c r="O670" s="117"/>
      <c r="P670" s="274">
        <f t="shared" si="214"/>
        <v>0</v>
      </c>
      <c r="Q670" s="127">
        <f t="shared" si="215"/>
        <v>0</v>
      </c>
      <c r="R670" s="209">
        <v>1</v>
      </c>
      <c r="S670" s="127">
        <f t="shared" si="217"/>
        <v>1</v>
      </c>
      <c r="T670" s="127">
        <f t="shared" si="219"/>
        <v>0</v>
      </c>
      <c r="U670" s="92"/>
      <c r="V670" s="92"/>
      <c r="W670" s="92"/>
      <c r="X670" s="198"/>
      <c r="Y670" s="199"/>
      <c r="Z670" s="199"/>
      <c r="AA670" s="199"/>
      <c r="AB670" s="199"/>
      <c r="AC670" s="199"/>
      <c r="AD670" s="199"/>
      <c r="AE670" s="199"/>
      <c r="AF670" s="199"/>
      <c r="AG670" s="117"/>
    </row>
    <row r="671" spans="1:33" s="10" customFormat="1" ht="13.2" x14ac:dyDescent="0.25">
      <c r="A671" s="70">
        <v>15</v>
      </c>
      <c r="B671" s="100" t="s">
        <v>910</v>
      </c>
      <c r="C671" s="70">
        <v>2</v>
      </c>
      <c r="D671" s="59">
        <f t="shared" si="210"/>
        <v>1</v>
      </c>
      <c r="E671" s="117"/>
      <c r="F671" s="236">
        <f t="shared" si="211"/>
        <v>1</v>
      </c>
      <c r="G671" s="117"/>
      <c r="H671" s="117"/>
      <c r="I671" s="117"/>
      <c r="J671" s="117">
        <v>1</v>
      </c>
      <c r="K671" s="117"/>
      <c r="L671" s="117"/>
      <c r="M671" s="274">
        <f t="shared" si="212"/>
        <v>0</v>
      </c>
      <c r="N671" s="274">
        <f t="shared" si="213"/>
        <v>0</v>
      </c>
      <c r="O671" s="117"/>
      <c r="P671" s="274">
        <f t="shared" si="214"/>
        <v>0</v>
      </c>
      <c r="Q671" s="127">
        <f t="shared" si="215"/>
        <v>0</v>
      </c>
      <c r="R671" s="209">
        <v>1</v>
      </c>
      <c r="S671" s="127">
        <f t="shared" si="217"/>
        <v>1</v>
      </c>
      <c r="T671" s="127">
        <f t="shared" si="219"/>
        <v>0</v>
      </c>
      <c r="U671" s="92"/>
      <c r="V671" s="92"/>
      <c r="W671" s="92"/>
      <c r="X671" s="198"/>
      <c r="Y671" s="199"/>
      <c r="Z671" s="199"/>
      <c r="AA671" s="199"/>
      <c r="AB671" s="199"/>
      <c r="AC671" s="199"/>
      <c r="AD671" s="199"/>
      <c r="AE671" s="199"/>
      <c r="AF671" s="199"/>
      <c r="AG671" s="117"/>
    </row>
    <row r="672" spans="1:33" s="10" customFormat="1" ht="13.2" x14ac:dyDescent="0.25">
      <c r="A672" s="70">
        <v>16</v>
      </c>
      <c r="B672" s="100" t="s">
        <v>796</v>
      </c>
      <c r="C672" s="70">
        <v>2</v>
      </c>
      <c r="D672" s="59">
        <f t="shared" si="210"/>
        <v>0</v>
      </c>
      <c r="E672" s="117"/>
      <c r="F672" s="236">
        <f t="shared" si="211"/>
        <v>0</v>
      </c>
      <c r="G672" s="117"/>
      <c r="H672" s="117"/>
      <c r="I672" s="117"/>
      <c r="J672" s="117">
        <v>0</v>
      </c>
      <c r="K672" s="117"/>
      <c r="L672" s="117"/>
      <c r="M672" s="274">
        <f t="shared" si="212"/>
        <v>0</v>
      </c>
      <c r="N672" s="274">
        <f t="shared" si="213"/>
        <v>0</v>
      </c>
      <c r="O672" s="209">
        <v>1</v>
      </c>
      <c r="P672" s="274">
        <f t="shared" si="214"/>
        <v>0</v>
      </c>
      <c r="Q672" s="127">
        <f t="shared" si="215"/>
        <v>0</v>
      </c>
      <c r="R672" s="117"/>
      <c r="S672" s="127"/>
      <c r="T672" s="127"/>
      <c r="U672" s="92"/>
      <c r="V672" s="92"/>
      <c r="W672" s="92"/>
      <c r="X672" s="198"/>
      <c r="Y672" s="199"/>
      <c r="Z672" s="199"/>
      <c r="AA672" s="199"/>
      <c r="AB672" s="199"/>
      <c r="AC672" s="199"/>
      <c r="AD672" s="199"/>
      <c r="AE672" s="199"/>
      <c r="AF672" s="199"/>
      <c r="AG672" s="117"/>
    </row>
    <row r="673" spans="1:33" s="10" customFormat="1" ht="13.2" x14ac:dyDescent="0.25">
      <c r="A673" s="70">
        <v>17</v>
      </c>
      <c r="B673" s="100" t="s">
        <v>810</v>
      </c>
      <c r="C673" s="70">
        <v>1</v>
      </c>
      <c r="D673" s="59">
        <f t="shared" si="210"/>
        <v>1</v>
      </c>
      <c r="E673" s="117"/>
      <c r="F673" s="236">
        <f t="shared" si="211"/>
        <v>1</v>
      </c>
      <c r="G673" s="117"/>
      <c r="H673" s="117"/>
      <c r="I673" s="117"/>
      <c r="J673" s="117">
        <v>1</v>
      </c>
      <c r="K673" s="117"/>
      <c r="L673" s="117"/>
      <c r="M673" s="274">
        <f t="shared" si="212"/>
        <v>0</v>
      </c>
      <c r="N673" s="274">
        <f t="shared" si="213"/>
        <v>0</v>
      </c>
      <c r="O673" s="117"/>
      <c r="P673" s="274">
        <f t="shared" si="214"/>
        <v>0</v>
      </c>
      <c r="Q673" s="127">
        <f t="shared" si="215"/>
        <v>0</v>
      </c>
      <c r="R673" s="209">
        <v>1</v>
      </c>
      <c r="S673" s="127">
        <f t="shared" si="217"/>
        <v>1</v>
      </c>
      <c r="T673" s="127">
        <f t="shared" si="219"/>
        <v>0</v>
      </c>
      <c r="U673" s="92"/>
      <c r="V673" s="92"/>
      <c r="W673" s="92"/>
      <c r="X673" s="198"/>
      <c r="Y673" s="199"/>
      <c r="Z673" s="199"/>
      <c r="AA673" s="199"/>
      <c r="AB673" s="199"/>
      <c r="AC673" s="199"/>
      <c r="AD673" s="199"/>
      <c r="AE673" s="199"/>
      <c r="AF673" s="199"/>
      <c r="AG673" s="117"/>
    </row>
    <row r="674" spans="1:33" s="10" customFormat="1" ht="13.2" x14ac:dyDescent="0.25">
      <c r="A674" s="70">
        <v>18</v>
      </c>
      <c r="B674" s="100" t="s">
        <v>844</v>
      </c>
      <c r="C674" s="70">
        <v>15</v>
      </c>
      <c r="D674" s="59">
        <f t="shared" si="210"/>
        <v>13</v>
      </c>
      <c r="E674" s="117">
        <v>3</v>
      </c>
      <c r="F674" s="236">
        <f t="shared" si="211"/>
        <v>10</v>
      </c>
      <c r="G674" s="117"/>
      <c r="H674" s="117"/>
      <c r="I674" s="117">
        <v>9</v>
      </c>
      <c r="J674" s="117">
        <v>1</v>
      </c>
      <c r="K674" s="117"/>
      <c r="L674" s="209">
        <v>0.2</v>
      </c>
      <c r="M674" s="274">
        <f t="shared" si="212"/>
        <v>2</v>
      </c>
      <c r="N674" s="274">
        <f t="shared" si="213"/>
        <v>2</v>
      </c>
      <c r="O674" s="209">
        <v>0.7</v>
      </c>
      <c r="P674" s="274">
        <f t="shared" si="214"/>
        <v>7</v>
      </c>
      <c r="Q674" s="127">
        <v>0</v>
      </c>
      <c r="R674" s="209">
        <v>0.1</v>
      </c>
      <c r="S674" s="125">
        <f t="shared" si="217"/>
        <v>1</v>
      </c>
      <c r="T674" s="125">
        <f t="shared" si="219"/>
        <v>0</v>
      </c>
      <c r="U674" s="92"/>
      <c r="V674" s="92"/>
      <c r="W674" s="92"/>
      <c r="X674" s="198">
        <f t="shared" si="216"/>
        <v>1</v>
      </c>
      <c r="Y674" s="199">
        <v>1</v>
      </c>
      <c r="Z674" s="199"/>
      <c r="AA674" s="199"/>
      <c r="AB674" s="199"/>
      <c r="AC674" s="199"/>
      <c r="AD674" s="199"/>
      <c r="AE674" s="199"/>
      <c r="AF674" s="199"/>
      <c r="AG674" s="117"/>
    </row>
    <row r="675" spans="1:33" s="138" customFormat="1" ht="13.2" x14ac:dyDescent="0.25">
      <c r="A675" s="296">
        <v>24</v>
      </c>
      <c r="B675" s="751" t="s">
        <v>918</v>
      </c>
      <c r="C675" s="751"/>
      <c r="D675" s="751"/>
      <c r="E675" s="751"/>
      <c r="F675" s="751"/>
      <c r="G675" s="751"/>
      <c r="H675" s="751"/>
      <c r="I675" s="751"/>
      <c r="J675" s="751"/>
      <c r="K675" s="751"/>
      <c r="L675" s="751"/>
      <c r="M675" s="751"/>
      <c r="N675" s="751"/>
      <c r="O675" s="751"/>
      <c r="P675" s="751"/>
      <c r="Q675" s="751"/>
      <c r="R675" s="751"/>
      <c r="S675" s="751"/>
      <c r="T675" s="751"/>
      <c r="U675" s="751"/>
      <c r="V675" s="751"/>
      <c r="W675" s="751"/>
      <c r="X675" s="751"/>
      <c r="Y675" s="751"/>
      <c r="Z675" s="751"/>
      <c r="AA675" s="751"/>
      <c r="AB675" s="751"/>
      <c r="AC675" s="751"/>
      <c r="AD675" s="751"/>
      <c r="AE675" s="751"/>
      <c r="AF675" s="751"/>
      <c r="AG675" s="751"/>
    </row>
    <row r="676" spans="1:33" s="10" customFormat="1" ht="13.2" x14ac:dyDescent="0.25">
      <c r="A676" s="83"/>
      <c r="B676" s="84" t="s">
        <v>707</v>
      </c>
      <c r="C676" s="83">
        <f>SUM(C677:C696)</f>
        <v>289</v>
      </c>
      <c r="D676" s="83">
        <f>E676+F676</f>
        <v>216</v>
      </c>
      <c r="E676" s="83">
        <f>SUM(E677:E696)</f>
        <v>40</v>
      </c>
      <c r="F676" s="83">
        <f>SUM(G676:K676)</f>
        <v>176</v>
      </c>
      <c r="G676" s="83">
        <f>SUM(G677:G696)</f>
        <v>0</v>
      </c>
      <c r="H676" s="83">
        <f t="shared" ref="H676:K676" si="220">SUM(H677:H696)</f>
        <v>0</v>
      </c>
      <c r="I676" s="83">
        <f t="shared" si="220"/>
        <v>101</v>
      </c>
      <c r="J676" s="83">
        <f t="shared" si="220"/>
        <v>74</v>
      </c>
      <c r="K676" s="83">
        <f t="shared" si="220"/>
        <v>1</v>
      </c>
      <c r="L676" s="275">
        <f>M676/F676</f>
        <v>0.12829545454545455</v>
      </c>
      <c r="M676" s="276">
        <f>SUM(M677:M696)</f>
        <v>22.58</v>
      </c>
      <c r="N676" s="276">
        <f>SUM(N677:N696)</f>
        <v>22.58</v>
      </c>
      <c r="O676" s="275">
        <f>P676/F676</f>
        <v>0.53818181818181821</v>
      </c>
      <c r="P676" s="276">
        <f>SUM(P677:P696)</f>
        <v>94.72</v>
      </c>
      <c r="Q676" s="276">
        <f t="shared" ref="Q676:AF676" si="221">SUM(Q677:Q696)</f>
        <v>-6.2799999999999994</v>
      </c>
      <c r="R676" s="275">
        <f>S676/F676</f>
        <v>0.32613636363636361</v>
      </c>
      <c r="S676" s="276">
        <f t="shared" si="221"/>
        <v>57.4</v>
      </c>
      <c r="T676" s="276">
        <f t="shared" si="221"/>
        <v>-16.600000000000001</v>
      </c>
      <c r="U676" s="275">
        <f>V676/F676</f>
        <v>5.681818181818182E-3</v>
      </c>
      <c r="V676" s="276">
        <f t="shared" si="221"/>
        <v>1</v>
      </c>
      <c r="W676" s="276">
        <f t="shared" si="221"/>
        <v>0</v>
      </c>
      <c r="X676" s="277">
        <f t="shared" si="221"/>
        <v>8</v>
      </c>
      <c r="Y676" s="277">
        <f t="shared" si="221"/>
        <v>6</v>
      </c>
      <c r="Z676" s="277">
        <f t="shared" si="221"/>
        <v>2</v>
      </c>
      <c r="AA676" s="277">
        <f t="shared" si="221"/>
        <v>4</v>
      </c>
      <c r="AB676" s="277">
        <f t="shared" si="221"/>
        <v>0</v>
      </c>
      <c r="AC676" s="277">
        <f t="shared" si="221"/>
        <v>4</v>
      </c>
      <c r="AD676" s="277">
        <f t="shared" si="221"/>
        <v>0</v>
      </c>
      <c r="AE676" s="277">
        <f t="shared" si="221"/>
        <v>0</v>
      </c>
      <c r="AF676" s="277">
        <f t="shared" si="221"/>
        <v>0</v>
      </c>
      <c r="AG676" s="129"/>
    </row>
    <row r="677" spans="1:33" s="10" customFormat="1" ht="13.2" x14ac:dyDescent="0.25">
      <c r="A677" s="77">
        <v>1</v>
      </c>
      <c r="B677" s="87" t="s">
        <v>367</v>
      </c>
      <c r="C677" s="77">
        <v>53</v>
      </c>
      <c r="D677" s="77">
        <f>E677+F677</f>
        <v>39</v>
      </c>
      <c r="E677" s="77">
        <v>17</v>
      </c>
      <c r="F677" s="60">
        <f>G677+H677+I677+J677+K677</f>
        <v>22</v>
      </c>
      <c r="G677" s="60">
        <v>0</v>
      </c>
      <c r="H677" s="60">
        <v>0</v>
      </c>
      <c r="I677" s="60">
        <v>22</v>
      </c>
      <c r="J677" s="60">
        <v>0</v>
      </c>
      <c r="K677" s="60">
        <v>0</v>
      </c>
      <c r="L677" s="72">
        <v>0.24</v>
      </c>
      <c r="M677" s="133">
        <f>F677*L677</f>
        <v>5.2799999999999994</v>
      </c>
      <c r="N677" s="133">
        <f>M677-H677</f>
        <v>5.2799999999999994</v>
      </c>
      <c r="O677" s="72">
        <v>0.76</v>
      </c>
      <c r="P677" s="133">
        <f>F677*O677</f>
        <v>16.72</v>
      </c>
      <c r="Q677" s="133">
        <f>P677-I677</f>
        <v>-5.2800000000000011</v>
      </c>
      <c r="R677" s="72">
        <v>0</v>
      </c>
      <c r="S677" s="133">
        <f>F677*R677</f>
        <v>0</v>
      </c>
      <c r="T677" s="133">
        <f>S677-J677</f>
        <v>0</v>
      </c>
      <c r="U677" s="72">
        <v>0</v>
      </c>
      <c r="V677" s="133">
        <f>F677*U677</f>
        <v>0</v>
      </c>
      <c r="W677" s="133">
        <f>V677-K677</f>
        <v>0</v>
      </c>
      <c r="X677" s="280">
        <f>Y677+Z677</f>
        <v>3</v>
      </c>
      <c r="Y677" s="280">
        <v>3</v>
      </c>
      <c r="Z677" s="280"/>
      <c r="AA677" s="280">
        <f>AB677+AC677</f>
        <v>0</v>
      </c>
      <c r="AB677" s="280"/>
      <c r="AC677" s="280"/>
      <c r="AD677" s="281">
        <f>AE677+AF677</f>
        <v>0</v>
      </c>
      <c r="AE677" s="281"/>
      <c r="AF677" s="281"/>
      <c r="AG677" s="88"/>
    </row>
    <row r="678" spans="1:33" s="10" customFormat="1" ht="13.2" x14ac:dyDescent="0.25">
      <c r="A678" s="77">
        <v>2</v>
      </c>
      <c r="B678" s="87" t="s">
        <v>752</v>
      </c>
      <c r="C678" s="77">
        <v>7</v>
      </c>
      <c r="D678" s="77">
        <f t="shared" ref="D678:D696" si="222">E678+F678</f>
        <v>4</v>
      </c>
      <c r="E678" s="77">
        <v>1</v>
      </c>
      <c r="F678" s="60">
        <f t="shared" ref="F678:F696" si="223">G678+H678+I678+J678+K678</f>
        <v>3</v>
      </c>
      <c r="G678" s="60">
        <v>0</v>
      </c>
      <c r="H678" s="60">
        <v>0</v>
      </c>
      <c r="I678" s="60">
        <v>3</v>
      </c>
      <c r="J678" s="60">
        <v>0</v>
      </c>
      <c r="K678" s="60">
        <v>0</v>
      </c>
      <c r="L678" s="72">
        <v>0.2</v>
      </c>
      <c r="M678" s="133">
        <f t="shared" ref="M678:M696" si="224">F678*L678</f>
        <v>0.60000000000000009</v>
      </c>
      <c r="N678" s="133">
        <f t="shared" ref="N678:N696" si="225">M678-H678</f>
        <v>0.60000000000000009</v>
      </c>
      <c r="O678" s="72">
        <v>0.8</v>
      </c>
      <c r="P678" s="133">
        <f t="shared" ref="P678:P696" si="226">F678*O678</f>
        <v>2.4000000000000004</v>
      </c>
      <c r="Q678" s="133">
        <f t="shared" ref="Q678:Q696" si="227">P678-I678</f>
        <v>-0.59999999999999964</v>
      </c>
      <c r="R678" s="72">
        <v>0</v>
      </c>
      <c r="S678" s="133">
        <f t="shared" ref="S678:S696" si="228">F678*R678</f>
        <v>0</v>
      </c>
      <c r="T678" s="133">
        <f t="shared" ref="T678:T696" si="229">S678-J678</f>
        <v>0</v>
      </c>
      <c r="U678" s="72">
        <v>0</v>
      </c>
      <c r="V678" s="133">
        <f t="shared" ref="V678:V696" si="230">F678*U678</f>
        <v>0</v>
      </c>
      <c r="W678" s="133">
        <f t="shared" ref="W678:W696" si="231">V678-K678</f>
        <v>0</v>
      </c>
      <c r="X678" s="280">
        <f t="shared" ref="X678:X696" si="232">Y678+Z678</f>
        <v>0</v>
      </c>
      <c r="Y678" s="280"/>
      <c r="Z678" s="280"/>
      <c r="AA678" s="280">
        <f t="shared" ref="AA678:AA696" si="233">AB678+AC678</f>
        <v>0</v>
      </c>
      <c r="AB678" s="280"/>
      <c r="AC678" s="280"/>
      <c r="AD678" s="281">
        <f t="shared" ref="AD678:AD696" si="234">AE678+AF678</f>
        <v>0</v>
      </c>
      <c r="AE678" s="281"/>
      <c r="AF678" s="281"/>
      <c r="AG678" s="88"/>
    </row>
    <row r="679" spans="1:33" s="10" customFormat="1" ht="13.2" x14ac:dyDescent="0.25">
      <c r="A679" s="77">
        <v>3</v>
      </c>
      <c r="B679" s="87" t="s">
        <v>140</v>
      </c>
      <c r="C679" s="77">
        <v>18</v>
      </c>
      <c r="D679" s="77">
        <f t="shared" si="222"/>
        <v>17</v>
      </c>
      <c r="E679" s="77">
        <v>3</v>
      </c>
      <c r="F679" s="60">
        <f t="shared" si="223"/>
        <v>14</v>
      </c>
      <c r="G679" s="60">
        <v>0</v>
      </c>
      <c r="H679" s="60">
        <v>0</v>
      </c>
      <c r="I679" s="60">
        <v>4</v>
      </c>
      <c r="J679" s="60">
        <v>10</v>
      </c>
      <c r="K679" s="60">
        <v>0</v>
      </c>
      <c r="L679" s="72">
        <v>0.1</v>
      </c>
      <c r="M679" s="133">
        <f t="shared" si="224"/>
        <v>1.4000000000000001</v>
      </c>
      <c r="N679" s="133">
        <f t="shared" si="225"/>
        <v>1.4000000000000001</v>
      </c>
      <c r="O679" s="72">
        <v>0.4</v>
      </c>
      <c r="P679" s="133">
        <f t="shared" si="226"/>
        <v>5.6000000000000005</v>
      </c>
      <c r="Q679" s="133">
        <f t="shared" si="227"/>
        <v>1.6000000000000005</v>
      </c>
      <c r="R679" s="72">
        <v>0.5</v>
      </c>
      <c r="S679" s="133">
        <f t="shared" si="228"/>
        <v>7</v>
      </c>
      <c r="T679" s="133">
        <f t="shared" si="229"/>
        <v>-3</v>
      </c>
      <c r="U679" s="72">
        <v>0</v>
      </c>
      <c r="V679" s="133">
        <f t="shared" si="230"/>
        <v>0</v>
      </c>
      <c r="W679" s="133">
        <f t="shared" si="231"/>
        <v>0</v>
      </c>
      <c r="X679" s="280">
        <f t="shared" si="232"/>
        <v>1</v>
      </c>
      <c r="Y679" s="280">
        <v>1</v>
      </c>
      <c r="Z679" s="280"/>
      <c r="AA679" s="280">
        <f t="shared" si="233"/>
        <v>0</v>
      </c>
      <c r="AB679" s="280"/>
      <c r="AC679" s="280"/>
      <c r="AD679" s="281">
        <f t="shared" si="234"/>
        <v>0</v>
      </c>
      <c r="AE679" s="281"/>
      <c r="AF679" s="281"/>
      <c r="AG679" s="88"/>
    </row>
    <row r="680" spans="1:33" s="10" customFormat="1" ht="13.2" x14ac:dyDescent="0.25">
      <c r="A680" s="77">
        <v>4</v>
      </c>
      <c r="B680" s="87" t="s">
        <v>151</v>
      </c>
      <c r="C680" s="77">
        <v>112</v>
      </c>
      <c r="D680" s="77">
        <f t="shared" si="222"/>
        <v>95</v>
      </c>
      <c r="E680" s="77">
        <v>9</v>
      </c>
      <c r="F680" s="60">
        <f t="shared" si="223"/>
        <v>86</v>
      </c>
      <c r="G680" s="77">
        <v>0</v>
      </c>
      <c r="H680" s="77">
        <v>0</v>
      </c>
      <c r="I680" s="77">
        <v>44</v>
      </c>
      <c r="J680" s="77">
        <v>42</v>
      </c>
      <c r="K680" s="77">
        <v>0</v>
      </c>
      <c r="L680" s="72">
        <v>0.1</v>
      </c>
      <c r="M680" s="133">
        <f t="shared" si="224"/>
        <v>8.6</v>
      </c>
      <c r="N680" s="133">
        <f t="shared" si="225"/>
        <v>8.6</v>
      </c>
      <c r="O680" s="72">
        <v>0.5</v>
      </c>
      <c r="P680" s="133">
        <f t="shared" si="226"/>
        <v>43</v>
      </c>
      <c r="Q680" s="133">
        <f t="shared" si="227"/>
        <v>-1</v>
      </c>
      <c r="R680" s="72">
        <v>0.4</v>
      </c>
      <c r="S680" s="133">
        <f t="shared" si="228"/>
        <v>34.4</v>
      </c>
      <c r="T680" s="133">
        <f t="shared" si="229"/>
        <v>-7.6000000000000014</v>
      </c>
      <c r="U680" s="72">
        <v>0</v>
      </c>
      <c r="V680" s="133">
        <f t="shared" si="230"/>
        <v>0</v>
      </c>
      <c r="W680" s="133">
        <f t="shared" si="231"/>
        <v>0</v>
      </c>
      <c r="X680" s="280">
        <f t="shared" si="232"/>
        <v>0</v>
      </c>
      <c r="Y680" s="281"/>
      <c r="Z680" s="281"/>
      <c r="AA680" s="280">
        <f t="shared" si="233"/>
        <v>2</v>
      </c>
      <c r="AB680" s="281"/>
      <c r="AC680" s="281">
        <v>2</v>
      </c>
      <c r="AD680" s="281">
        <f t="shared" si="234"/>
        <v>0</v>
      </c>
      <c r="AE680" s="281"/>
      <c r="AF680" s="281"/>
      <c r="AG680" s="88"/>
    </row>
    <row r="681" spans="1:33" s="10" customFormat="1" ht="13.2" x14ac:dyDescent="0.25">
      <c r="A681" s="77">
        <v>5</v>
      </c>
      <c r="B681" s="91" t="s">
        <v>790</v>
      </c>
      <c r="C681" s="77">
        <v>16</v>
      </c>
      <c r="D681" s="77">
        <f t="shared" si="222"/>
        <v>13</v>
      </c>
      <c r="E681" s="77">
        <v>1</v>
      </c>
      <c r="F681" s="60">
        <f t="shared" si="223"/>
        <v>12</v>
      </c>
      <c r="G681" s="77">
        <v>0</v>
      </c>
      <c r="H681" s="77">
        <v>0</v>
      </c>
      <c r="I681" s="77">
        <v>4</v>
      </c>
      <c r="J681" s="77">
        <v>8</v>
      </c>
      <c r="K681" s="77">
        <v>0</v>
      </c>
      <c r="L681" s="72">
        <v>0.1</v>
      </c>
      <c r="M681" s="133">
        <f t="shared" si="224"/>
        <v>1.2000000000000002</v>
      </c>
      <c r="N681" s="133">
        <f t="shared" si="225"/>
        <v>1.2000000000000002</v>
      </c>
      <c r="O681" s="72">
        <v>0.4</v>
      </c>
      <c r="P681" s="133">
        <f t="shared" si="226"/>
        <v>4.8000000000000007</v>
      </c>
      <c r="Q681" s="133">
        <f t="shared" si="227"/>
        <v>0.80000000000000071</v>
      </c>
      <c r="R681" s="72">
        <v>0.5</v>
      </c>
      <c r="S681" s="133">
        <f t="shared" si="228"/>
        <v>6</v>
      </c>
      <c r="T681" s="133">
        <f t="shared" si="229"/>
        <v>-2</v>
      </c>
      <c r="U681" s="72">
        <v>0</v>
      </c>
      <c r="V681" s="133">
        <f t="shared" si="230"/>
        <v>0</v>
      </c>
      <c r="W681" s="133">
        <f t="shared" si="231"/>
        <v>0</v>
      </c>
      <c r="X681" s="280">
        <f t="shared" si="232"/>
        <v>0</v>
      </c>
      <c r="Y681" s="281"/>
      <c r="Z681" s="281"/>
      <c r="AA681" s="280">
        <f t="shared" si="233"/>
        <v>0</v>
      </c>
      <c r="AB681" s="281"/>
      <c r="AC681" s="281"/>
      <c r="AD681" s="281">
        <f t="shared" si="234"/>
        <v>0</v>
      </c>
      <c r="AE681" s="281"/>
      <c r="AF681" s="281"/>
      <c r="AG681" s="88"/>
    </row>
    <row r="682" spans="1:33" s="10" customFormat="1" ht="13.2" x14ac:dyDescent="0.25">
      <c r="A682" s="77">
        <v>6</v>
      </c>
      <c r="B682" s="91" t="s">
        <v>749</v>
      </c>
      <c r="C682" s="77">
        <v>16</v>
      </c>
      <c r="D682" s="77">
        <f t="shared" si="222"/>
        <v>12</v>
      </c>
      <c r="E682" s="77">
        <v>2</v>
      </c>
      <c r="F682" s="60">
        <f t="shared" si="223"/>
        <v>10</v>
      </c>
      <c r="G682" s="77">
        <v>0</v>
      </c>
      <c r="H682" s="77">
        <v>0</v>
      </c>
      <c r="I682" s="77">
        <v>3</v>
      </c>
      <c r="J682" s="77">
        <v>7</v>
      </c>
      <c r="K682" s="77">
        <v>0</v>
      </c>
      <c r="L682" s="72">
        <v>0.1</v>
      </c>
      <c r="M682" s="133">
        <f t="shared" si="224"/>
        <v>1</v>
      </c>
      <c r="N682" s="133">
        <f t="shared" si="225"/>
        <v>1</v>
      </c>
      <c r="O682" s="72">
        <v>0.4</v>
      </c>
      <c r="P682" s="133">
        <f t="shared" si="226"/>
        <v>4</v>
      </c>
      <c r="Q682" s="133">
        <f t="shared" si="227"/>
        <v>1</v>
      </c>
      <c r="R682" s="72">
        <v>0.5</v>
      </c>
      <c r="S682" s="133">
        <f t="shared" si="228"/>
        <v>5</v>
      </c>
      <c r="T682" s="133">
        <f t="shared" si="229"/>
        <v>-2</v>
      </c>
      <c r="U682" s="72">
        <v>0</v>
      </c>
      <c r="V682" s="133">
        <f t="shared" si="230"/>
        <v>0</v>
      </c>
      <c r="W682" s="133">
        <f t="shared" si="231"/>
        <v>0</v>
      </c>
      <c r="X682" s="280">
        <f t="shared" si="232"/>
        <v>0</v>
      </c>
      <c r="Y682" s="281"/>
      <c r="Z682" s="281"/>
      <c r="AA682" s="280">
        <f t="shared" si="233"/>
        <v>0</v>
      </c>
      <c r="AB682" s="281"/>
      <c r="AC682" s="281"/>
      <c r="AD682" s="281">
        <f t="shared" si="234"/>
        <v>0</v>
      </c>
      <c r="AE682" s="281"/>
      <c r="AF682" s="281"/>
      <c r="AG682" s="88"/>
    </row>
    <row r="683" spans="1:33" s="10" customFormat="1" ht="13.2" x14ac:dyDescent="0.25">
      <c r="A683" s="77">
        <v>7</v>
      </c>
      <c r="B683" s="91" t="s">
        <v>754</v>
      </c>
      <c r="C683" s="77">
        <v>2</v>
      </c>
      <c r="D683" s="77">
        <f t="shared" si="222"/>
        <v>0</v>
      </c>
      <c r="E683" s="77">
        <v>0</v>
      </c>
      <c r="F683" s="60">
        <f t="shared" si="223"/>
        <v>0</v>
      </c>
      <c r="G683" s="77">
        <v>0</v>
      </c>
      <c r="H683" s="77">
        <v>0</v>
      </c>
      <c r="I683" s="77">
        <v>0</v>
      </c>
      <c r="J683" s="77">
        <v>0</v>
      </c>
      <c r="K683" s="77">
        <v>0</v>
      </c>
      <c r="L683" s="72">
        <v>0</v>
      </c>
      <c r="M683" s="133">
        <f t="shared" si="224"/>
        <v>0</v>
      </c>
      <c r="N683" s="133">
        <f t="shared" si="225"/>
        <v>0</v>
      </c>
      <c r="O683" s="72">
        <v>0.5</v>
      </c>
      <c r="P683" s="133">
        <f t="shared" si="226"/>
        <v>0</v>
      </c>
      <c r="Q683" s="133">
        <f t="shared" si="227"/>
        <v>0</v>
      </c>
      <c r="R683" s="72">
        <v>0.5</v>
      </c>
      <c r="S683" s="133">
        <f t="shared" si="228"/>
        <v>0</v>
      </c>
      <c r="T683" s="133">
        <f t="shared" si="229"/>
        <v>0</v>
      </c>
      <c r="U683" s="72">
        <v>0</v>
      </c>
      <c r="V683" s="133">
        <f t="shared" si="230"/>
        <v>0</v>
      </c>
      <c r="W683" s="133">
        <f t="shared" si="231"/>
        <v>0</v>
      </c>
      <c r="X683" s="280">
        <f t="shared" si="232"/>
        <v>0</v>
      </c>
      <c r="Y683" s="281"/>
      <c r="Z683" s="281"/>
      <c r="AA683" s="280">
        <f t="shared" si="233"/>
        <v>0</v>
      </c>
      <c r="AB683" s="281"/>
      <c r="AC683" s="281"/>
      <c r="AD683" s="281">
        <f t="shared" si="234"/>
        <v>0</v>
      </c>
      <c r="AE683" s="281"/>
      <c r="AF683" s="281"/>
      <c r="AG683" s="88"/>
    </row>
    <row r="684" spans="1:33" s="10" customFormat="1" ht="13.2" x14ac:dyDescent="0.25">
      <c r="A684" s="77">
        <v>8</v>
      </c>
      <c r="B684" s="91" t="s">
        <v>727</v>
      </c>
      <c r="C684" s="77">
        <v>7</v>
      </c>
      <c r="D684" s="77">
        <f t="shared" si="222"/>
        <v>5</v>
      </c>
      <c r="E684" s="77">
        <v>2</v>
      </c>
      <c r="F684" s="60">
        <f t="shared" si="223"/>
        <v>3</v>
      </c>
      <c r="G684" s="77">
        <v>0</v>
      </c>
      <c r="H684" s="77">
        <v>0</v>
      </c>
      <c r="I684" s="77">
        <v>3</v>
      </c>
      <c r="J684" s="77">
        <v>0</v>
      </c>
      <c r="K684" s="77">
        <v>0</v>
      </c>
      <c r="L684" s="72">
        <v>0</v>
      </c>
      <c r="M684" s="133">
        <f t="shared" si="224"/>
        <v>0</v>
      </c>
      <c r="N684" s="133">
        <f t="shared" si="225"/>
        <v>0</v>
      </c>
      <c r="O684" s="72">
        <v>1</v>
      </c>
      <c r="P684" s="133">
        <f t="shared" si="226"/>
        <v>3</v>
      </c>
      <c r="Q684" s="133">
        <f t="shared" si="227"/>
        <v>0</v>
      </c>
      <c r="R684" s="72">
        <v>0</v>
      </c>
      <c r="S684" s="133">
        <f t="shared" si="228"/>
        <v>0</v>
      </c>
      <c r="T684" s="133">
        <f t="shared" si="229"/>
        <v>0</v>
      </c>
      <c r="U684" s="72">
        <v>0</v>
      </c>
      <c r="V684" s="133">
        <f t="shared" si="230"/>
        <v>0</v>
      </c>
      <c r="W684" s="133">
        <f t="shared" si="231"/>
        <v>0</v>
      </c>
      <c r="X684" s="280">
        <f t="shared" si="232"/>
        <v>0</v>
      </c>
      <c r="Y684" s="281"/>
      <c r="Z684" s="281"/>
      <c r="AA684" s="280">
        <f t="shared" si="233"/>
        <v>0</v>
      </c>
      <c r="AB684" s="281"/>
      <c r="AC684" s="281"/>
      <c r="AD684" s="281">
        <f t="shared" si="234"/>
        <v>0</v>
      </c>
      <c r="AE684" s="281"/>
      <c r="AF684" s="281"/>
      <c r="AG684" s="88"/>
    </row>
    <row r="685" spans="1:33" s="10" customFormat="1" ht="13.2" x14ac:dyDescent="0.25">
      <c r="A685" s="77">
        <v>9</v>
      </c>
      <c r="B685" s="91" t="s">
        <v>803</v>
      </c>
      <c r="C685" s="77">
        <v>4</v>
      </c>
      <c r="D685" s="77">
        <f t="shared" si="222"/>
        <v>4</v>
      </c>
      <c r="E685" s="77">
        <v>0</v>
      </c>
      <c r="F685" s="60">
        <f t="shared" si="223"/>
        <v>4</v>
      </c>
      <c r="G685" s="77">
        <v>0</v>
      </c>
      <c r="H685" s="77">
        <v>0</v>
      </c>
      <c r="I685" s="77">
        <v>0</v>
      </c>
      <c r="J685" s="77">
        <v>4</v>
      </c>
      <c r="K685" s="77">
        <v>0</v>
      </c>
      <c r="L685" s="72">
        <v>0</v>
      </c>
      <c r="M685" s="133">
        <f t="shared" si="224"/>
        <v>0</v>
      </c>
      <c r="N685" s="133">
        <f t="shared" si="225"/>
        <v>0</v>
      </c>
      <c r="O685" s="72">
        <v>0</v>
      </c>
      <c r="P685" s="133">
        <f t="shared" si="226"/>
        <v>0</v>
      </c>
      <c r="Q685" s="133">
        <f t="shared" si="227"/>
        <v>0</v>
      </c>
      <c r="R685" s="72">
        <v>1</v>
      </c>
      <c r="S685" s="133">
        <f t="shared" si="228"/>
        <v>4</v>
      </c>
      <c r="T685" s="133">
        <f t="shared" si="229"/>
        <v>0</v>
      </c>
      <c r="U685" s="72">
        <v>0</v>
      </c>
      <c r="V685" s="133">
        <f t="shared" si="230"/>
        <v>0</v>
      </c>
      <c r="W685" s="133">
        <f t="shared" si="231"/>
        <v>0</v>
      </c>
      <c r="X685" s="280">
        <f t="shared" si="232"/>
        <v>0</v>
      </c>
      <c r="Y685" s="281"/>
      <c r="Z685" s="281"/>
      <c r="AA685" s="280">
        <f t="shared" si="233"/>
        <v>0</v>
      </c>
      <c r="AB685" s="281"/>
      <c r="AC685" s="281"/>
      <c r="AD685" s="281">
        <f t="shared" si="234"/>
        <v>0</v>
      </c>
      <c r="AE685" s="281"/>
      <c r="AF685" s="281"/>
      <c r="AG685" s="88"/>
    </row>
    <row r="686" spans="1:33" s="10" customFormat="1" ht="13.2" x14ac:dyDescent="0.25">
      <c r="A686" s="77">
        <v>10</v>
      </c>
      <c r="B686" s="91" t="s">
        <v>824</v>
      </c>
      <c r="C686" s="77">
        <v>7</v>
      </c>
      <c r="D686" s="77">
        <f t="shared" si="222"/>
        <v>7</v>
      </c>
      <c r="E686" s="77">
        <v>2</v>
      </c>
      <c r="F686" s="60">
        <f t="shared" si="223"/>
        <v>5</v>
      </c>
      <c r="G686" s="77">
        <v>0</v>
      </c>
      <c r="H686" s="77">
        <v>0</v>
      </c>
      <c r="I686" s="77">
        <v>2</v>
      </c>
      <c r="J686" s="77">
        <v>3</v>
      </c>
      <c r="K686" s="77">
        <v>0</v>
      </c>
      <c r="L686" s="72">
        <v>0</v>
      </c>
      <c r="M686" s="133">
        <f t="shared" si="224"/>
        <v>0</v>
      </c>
      <c r="N686" s="133">
        <f t="shared" si="225"/>
        <v>0</v>
      </c>
      <c r="O686" s="72">
        <v>0.8</v>
      </c>
      <c r="P686" s="133">
        <f t="shared" si="226"/>
        <v>4</v>
      </c>
      <c r="Q686" s="133">
        <f t="shared" si="227"/>
        <v>2</v>
      </c>
      <c r="R686" s="72">
        <v>0.2</v>
      </c>
      <c r="S686" s="133">
        <f t="shared" si="228"/>
        <v>1</v>
      </c>
      <c r="T686" s="133">
        <f t="shared" si="229"/>
        <v>-2</v>
      </c>
      <c r="U686" s="72">
        <v>0</v>
      </c>
      <c r="V686" s="133">
        <f t="shared" si="230"/>
        <v>0</v>
      </c>
      <c r="W686" s="133">
        <f t="shared" si="231"/>
        <v>0</v>
      </c>
      <c r="X686" s="280">
        <f t="shared" si="232"/>
        <v>0</v>
      </c>
      <c r="Y686" s="281"/>
      <c r="Z686" s="281"/>
      <c r="AA686" s="280">
        <f t="shared" si="233"/>
        <v>2</v>
      </c>
      <c r="AB686" s="281"/>
      <c r="AC686" s="281">
        <v>2</v>
      </c>
      <c r="AD686" s="281">
        <f t="shared" si="234"/>
        <v>0</v>
      </c>
      <c r="AE686" s="281"/>
      <c r="AF686" s="281"/>
      <c r="AG686" s="88"/>
    </row>
    <row r="687" spans="1:33" s="10" customFormat="1" ht="13.2" x14ac:dyDescent="0.25">
      <c r="A687" s="77">
        <v>11</v>
      </c>
      <c r="B687" s="91" t="s">
        <v>728</v>
      </c>
      <c r="C687" s="77">
        <v>1</v>
      </c>
      <c r="D687" s="77">
        <f t="shared" si="222"/>
        <v>1</v>
      </c>
      <c r="E687" s="77">
        <v>0</v>
      </c>
      <c r="F687" s="60">
        <f t="shared" si="223"/>
        <v>1</v>
      </c>
      <c r="G687" s="77">
        <v>0</v>
      </c>
      <c r="H687" s="77">
        <v>0</v>
      </c>
      <c r="I687" s="77">
        <v>1</v>
      </c>
      <c r="J687" s="77">
        <v>0</v>
      </c>
      <c r="K687" s="77">
        <v>0</v>
      </c>
      <c r="L687" s="72">
        <v>0</v>
      </c>
      <c r="M687" s="133">
        <f t="shared" si="224"/>
        <v>0</v>
      </c>
      <c r="N687" s="133">
        <f t="shared" si="225"/>
        <v>0</v>
      </c>
      <c r="O687" s="72">
        <v>1</v>
      </c>
      <c r="P687" s="133">
        <f t="shared" si="226"/>
        <v>1</v>
      </c>
      <c r="Q687" s="133">
        <f t="shared" si="227"/>
        <v>0</v>
      </c>
      <c r="R687" s="72">
        <v>0</v>
      </c>
      <c r="S687" s="133">
        <f t="shared" si="228"/>
        <v>0</v>
      </c>
      <c r="T687" s="133">
        <f t="shared" si="229"/>
        <v>0</v>
      </c>
      <c r="U687" s="72">
        <v>0</v>
      </c>
      <c r="V687" s="133">
        <f t="shared" si="230"/>
        <v>0</v>
      </c>
      <c r="W687" s="133">
        <f t="shared" si="231"/>
        <v>0</v>
      </c>
      <c r="X687" s="280">
        <f t="shared" si="232"/>
        <v>0</v>
      </c>
      <c r="Y687" s="281"/>
      <c r="Z687" s="281"/>
      <c r="AA687" s="280">
        <f t="shared" si="233"/>
        <v>0</v>
      </c>
      <c r="AB687" s="281"/>
      <c r="AC687" s="281"/>
      <c r="AD687" s="281">
        <f t="shared" si="234"/>
        <v>0</v>
      </c>
      <c r="AE687" s="281"/>
      <c r="AF687" s="281"/>
      <c r="AG687" s="88"/>
    </row>
    <row r="688" spans="1:33" s="10" customFormat="1" ht="13.2" x14ac:dyDescent="0.25">
      <c r="A688" s="77">
        <v>12</v>
      </c>
      <c r="B688" s="91" t="s">
        <v>739</v>
      </c>
      <c r="C688" s="77">
        <v>6</v>
      </c>
      <c r="D688" s="77">
        <f t="shared" si="222"/>
        <v>0</v>
      </c>
      <c r="E688" s="77">
        <v>0</v>
      </c>
      <c r="F688" s="60">
        <f t="shared" si="223"/>
        <v>0</v>
      </c>
      <c r="G688" s="77">
        <v>0</v>
      </c>
      <c r="H688" s="77">
        <v>0</v>
      </c>
      <c r="I688" s="77">
        <v>0</v>
      </c>
      <c r="J688" s="77">
        <v>0</v>
      </c>
      <c r="K688" s="77">
        <v>0</v>
      </c>
      <c r="L688" s="72">
        <v>0</v>
      </c>
      <c r="M688" s="133">
        <f t="shared" si="224"/>
        <v>0</v>
      </c>
      <c r="N688" s="133">
        <f t="shared" si="225"/>
        <v>0</v>
      </c>
      <c r="O688" s="72">
        <v>0.5</v>
      </c>
      <c r="P688" s="133">
        <f t="shared" si="226"/>
        <v>0</v>
      </c>
      <c r="Q688" s="133">
        <f t="shared" si="227"/>
        <v>0</v>
      </c>
      <c r="R688" s="72">
        <v>0.5</v>
      </c>
      <c r="S688" s="133">
        <f t="shared" si="228"/>
        <v>0</v>
      </c>
      <c r="T688" s="133">
        <f t="shared" si="229"/>
        <v>0</v>
      </c>
      <c r="U688" s="72">
        <v>0</v>
      </c>
      <c r="V688" s="133">
        <f t="shared" si="230"/>
        <v>0</v>
      </c>
      <c r="W688" s="133">
        <f t="shared" si="231"/>
        <v>0</v>
      </c>
      <c r="X688" s="280">
        <f t="shared" si="232"/>
        <v>0</v>
      </c>
      <c r="Y688" s="281"/>
      <c r="Z688" s="281"/>
      <c r="AA688" s="280">
        <f t="shared" si="233"/>
        <v>0</v>
      </c>
      <c r="AB688" s="281"/>
      <c r="AC688" s="281"/>
      <c r="AD688" s="281">
        <f t="shared" si="234"/>
        <v>0</v>
      </c>
      <c r="AE688" s="281"/>
      <c r="AF688" s="281"/>
      <c r="AG688" s="88"/>
    </row>
    <row r="689" spans="1:33" s="10" customFormat="1" ht="26.4" x14ac:dyDescent="0.25">
      <c r="A689" s="77">
        <v>13</v>
      </c>
      <c r="B689" s="91" t="s">
        <v>911</v>
      </c>
      <c r="C689" s="77">
        <v>1</v>
      </c>
      <c r="D689" s="77">
        <f t="shared" si="222"/>
        <v>0</v>
      </c>
      <c r="E689" s="77">
        <v>0</v>
      </c>
      <c r="F689" s="60">
        <f t="shared" si="223"/>
        <v>0</v>
      </c>
      <c r="G689" s="77">
        <v>0</v>
      </c>
      <c r="H689" s="77">
        <v>0</v>
      </c>
      <c r="I689" s="77">
        <v>0</v>
      </c>
      <c r="J689" s="77">
        <v>0</v>
      </c>
      <c r="K689" s="77">
        <v>0</v>
      </c>
      <c r="L689" s="72">
        <v>0</v>
      </c>
      <c r="M689" s="133">
        <f t="shared" si="224"/>
        <v>0</v>
      </c>
      <c r="N689" s="133">
        <f t="shared" si="225"/>
        <v>0</v>
      </c>
      <c r="O689" s="72">
        <v>1</v>
      </c>
      <c r="P689" s="133">
        <f t="shared" si="226"/>
        <v>0</v>
      </c>
      <c r="Q689" s="133">
        <f t="shared" si="227"/>
        <v>0</v>
      </c>
      <c r="R689" s="72">
        <v>0</v>
      </c>
      <c r="S689" s="133">
        <f t="shared" si="228"/>
        <v>0</v>
      </c>
      <c r="T689" s="133">
        <f t="shared" si="229"/>
        <v>0</v>
      </c>
      <c r="U689" s="72">
        <v>0</v>
      </c>
      <c r="V689" s="133">
        <f t="shared" si="230"/>
        <v>0</v>
      </c>
      <c r="W689" s="133">
        <f t="shared" si="231"/>
        <v>0</v>
      </c>
      <c r="X689" s="280">
        <f t="shared" si="232"/>
        <v>0</v>
      </c>
      <c r="Y689" s="281"/>
      <c r="Z689" s="281"/>
      <c r="AA689" s="280">
        <f t="shared" si="233"/>
        <v>0</v>
      </c>
      <c r="AB689" s="281"/>
      <c r="AC689" s="281"/>
      <c r="AD689" s="281">
        <f t="shared" si="234"/>
        <v>0</v>
      </c>
      <c r="AE689" s="281"/>
      <c r="AF689" s="281"/>
      <c r="AG689" s="88"/>
    </row>
    <row r="690" spans="1:33" s="10" customFormat="1" ht="13.2" x14ac:dyDescent="0.25">
      <c r="A690" s="77">
        <v>14</v>
      </c>
      <c r="B690" s="91" t="s">
        <v>738</v>
      </c>
      <c r="C690" s="77">
        <v>1</v>
      </c>
      <c r="D690" s="77">
        <f t="shared" si="222"/>
        <v>0</v>
      </c>
      <c r="E690" s="77">
        <v>0</v>
      </c>
      <c r="F690" s="60">
        <f t="shared" si="223"/>
        <v>0</v>
      </c>
      <c r="G690" s="77">
        <v>0</v>
      </c>
      <c r="H690" s="77">
        <v>0</v>
      </c>
      <c r="I690" s="77">
        <v>0</v>
      </c>
      <c r="J690" s="77">
        <v>0</v>
      </c>
      <c r="K690" s="77">
        <v>0</v>
      </c>
      <c r="L690" s="72">
        <v>0</v>
      </c>
      <c r="M690" s="133">
        <f t="shared" si="224"/>
        <v>0</v>
      </c>
      <c r="N690" s="133">
        <f t="shared" si="225"/>
        <v>0</v>
      </c>
      <c r="O690" s="72">
        <v>0</v>
      </c>
      <c r="P690" s="133">
        <f t="shared" si="226"/>
        <v>0</v>
      </c>
      <c r="Q690" s="133">
        <f t="shared" si="227"/>
        <v>0</v>
      </c>
      <c r="R690" s="72">
        <v>1</v>
      </c>
      <c r="S690" s="133">
        <f t="shared" si="228"/>
        <v>0</v>
      </c>
      <c r="T690" s="133">
        <f t="shared" si="229"/>
        <v>0</v>
      </c>
      <c r="U690" s="72">
        <v>0</v>
      </c>
      <c r="V690" s="133">
        <f t="shared" si="230"/>
        <v>0</v>
      </c>
      <c r="W690" s="133">
        <f t="shared" si="231"/>
        <v>0</v>
      </c>
      <c r="X690" s="280">
        <f t="shared" si="232"/>
        <v>0</v>
      </c>
      <c r="Y690" s="281"/>
      <c r="Z690" s="281"/>
      <c r="AA690" s="280">
        <f t="shared" si="233"/>
        <v>0</v>
      </c>
      <c r="AB690" s="281"/>
      <c r="AC690" s="281"/>
      <c r="AD690" s="281">
        <f t="shared" si="234"/>
        <v>0</v>
      </c>
      <c r="AE690" s="281"/>
      <c r="AF690" s="281"/>
      <c r="AG690" s="88"/>
    </row>
    <row r="691" spans="1:33" s="10" customFormat="1" ht="13.2" x14ac:dyDescent="0.25">
      <c r="A691" s="77">
        <v>15</v>
      </c>
      <c r="B691" s="91" t="s">
        <v>726</v>
      </c>
      <c r="C691" s="77">
        <v>14</v>
      </c>
      <c r="D691" s="77">
        <f t="shared" si="222"/>
        <v>3</v>
      </c>
      <c r="E691" s="77">
        <v>0</v>
      </c>
      <c r="F691" s="60">
        <f t="shared" si="223"/>
        <v>3</v>
      </c>
      <c r="G691" s="77">
        <v>0</v>
      </c>
      <c r="H691" s="77">
        <v>0</v>
      </c>
      <c r="I691" s="77">
        <v>3</v>
      </c>
      <c r="J691" s="77">
        <v>0</v>
      </c>
      <c r="K691" s="77">
        <v>0</v>
      </c>
      <c r="L691" s="72">
        <v>0.22</v>
      </c>
      <c r="M691" s="133">
        <f t="shared" si="224"/>
        <v>0.66</v>
      </c>
      <c r="N691" s="133">
        <f t="shared" si="225"/>
        <v>0.66</v>
      </c>
      <c r="O691" s="72">
        <v>0.68</v>
      </c>
      <c r="P691" s="133">
        <f t="shared" si="226"/>
        <v>2.04</v>
      </c>
      <c r="Q691" s="133">
        <f t="shared" si="227"/>
        <v>-0.96</v>
      </c>
      <c r="R691" s="72">
        <v>0</v>
      </c>
      <c r="S691" s="133">
        <f t="shared" si="228"/>
        <v>0</v>
      </c>
      <c r="T691" s="133">
        <f t="shared" si="229"/>
        <v>0</v>
      </c>
      <c r="U691" s="72">
        <v>0</v>
      </c>
      <c r="V691" s="133">
        <f t="shared" si="230"/>
        <v>0</v>
      </c>
      <c r="W691" s="133">
        <f t="shared" si="231"/>
        <v>0</v>
      </c>
      <c r="X691" s="280">
        <f t="shared" si="232"/>
        <v>0</v>
      </c>
      <c r="Y691" s="281"/>
      <c r="Z691" s="281"/>
      <c r="AA691" s="280">
        <f t="shared" si="233"/>
        <v>0</v>
      </c>
      <c r="AB691" s="281"/>
      <c r="AC691" s="281"/>
      <c r="AD691" s="281">
        <f t="shared" si="234"/>
        <v>0</v>
      </c>
      <c r="AE691" s="281"/>
      <c r="AF691" s="281"/>
      <c r="AG691" s="88"/>
    </row>
    <row r="692" spans="1:33" s="10" customFormat="1" ht="13.2" x14ac:dyDescent="0.25">
      <c r="A692" s="77">
        <v>16</v>
      </c>
      <c r="B692" s="91" t="s">
        <v>766</v>
      </c>
      <c r="C692" s="77">
        <v>2</v>
      </c>
      <c r="D692" s="77">
        <f t="shared" si="222"/>
        <v>0</v>
      </c>
      <c r="E692" s="77">
        <v>0</v>
      </c>
      <c r="F692" s="60">
        <f t="shared" si="223"/>
        <v>0</v>
      </c>
      <c r="G692" s="77">
        <v>0</v>
      </c>
      <c r="H692" s="77">
        <v>0</v>
      </c>
      <c r="I692" s="77">
        <v>0</v>
      </c>
      <c r="J692" s="77">
        <v>0</v>
      </c>
      <c r="K692" s="77">
        <v>0</v>
      </c>
      <c r="L692" s="72">
        <v>0</v>
      </c>
      <c r="M692" s="133">
        <f t="shared" si="224"/>
        <v>0</v>
      </c>
      <c r="N692" s="133">
        <f t="shared" si="225"/>
        <v>0</v>
      </c>
      <c r="O692" s="72">
        <v>0.5</v>
      </c>
      <c r="P692" s="133">
        <f t="shared" si="226"/>
        <v>0</v>
      </c>
      <c r="Q692" s="133">
        <f t="shared" si="227"/>
        <v>0</v>
      </c>
      <c r="R692" s="72">
        <v>0.5</v>
      </c>
      <c r="S692" s="133">
        <f t="shared" si="228"/>
        <v>0</v>
      </c>
      <c r="T692" s="133">
        <f t="shared" si="229"/>
        <v>0</v>
      </c>
      <c r="U692" s="72">
        <v>0</v>
      </c>
      <c r="V692" s="133">
        <f t="shared" si="230"/>
        <v>0</v>
      </c>
      <c r="W692" s="133">
        <f t="shared" si="231"/>
        <v>0</v>
      </c>
      <c r="X692" s="280">
        <f t="shared" si="232"/>
        <v>0</v>
      </c>
      <c r="Y692" s="281"/>
      <c r="Z692" s="281"/>
      <c r="AA692" s="280">
        <f t="shared" si="233"/>
        <v>0</v>
      </c>
      <c r="AB692" s="281"/>
      <c r="AC692" s="281"/>
      <c r="AD692" s="281">
        <f t="shared" si="234"/>
        <v>0</v>
      </c>
      <c r="AE692" s="281"/>
      <c r="AF692" s="281"/>
      <c r="AG692" s="88"/>
    </row>
    <row r="693" spans="1:33" s="10" customFormat="1" ht="13.2" x14ac:dyDescent="0.25">
      <c r="A693" s="77">
        <v>17</v>
      </c>
      <c r="B693" s="91" t="s">
        <v>725</v>
      </c>
      <c r="C693" s="77">
        <v>16</v>
      </c>
      <c r="D693" s="77">
        <f t="shared" si="222"/>
        <v>15</v>
      </c>
      <c r="E693" s="77">
        <v>3</v>
      </c>
      <c r="F693" s="60">
        <f t="shared" si="223"/>
        <v>12</v>
      </c>
      <c r="G693" s="77">
        <v>0</v>
      </c>
      <c r="H693" s="77">
        <v>0</v>
      </c>
      <c r="I693" s="77">
        <v>12</v>
      </c>
      <c r="J693" s="77">
        <v>0</v>
      </c>
      <c r="K693" s="77">
        <v>0</v>
      </c>
      <c r="L693" s="72">
        <v>0.32</v>
      </c>
      <c r="M693" s="133">
        <f t="shared" si="224"/>
        <v>3.84</v>
      </c>
      <c r="N693" s="133">
        <f t="shared" si="225"/>
        <v>3.84</v>
      </c>
      <c r="O693" s="72">
        <v>0.68</v>
      </c>
      <c r="P693" s="133">
        <f t="shared" si="226"/>
        <v>8.16</v>
      </c>
      <c r="Q693" s="133">
        <f t="shared" si="227"/>
        <v>-3.84</v>
      </c>
      <c r="R693" s="72">
        <v>0</v>
      </c>
      <c r="S693" s="133">
        <f t="shared" si="228"/>
        <v>0</v>
      </c>
      <c r="T693" s="133">
        <f t="shared" si="229"/>
        <v>0</v>
      </c>
      <c r="U693" s="72">
        <v>0</v>
      </c>
      <c r="V693" s="133">
        <f t="shared" si="230"/>
        <v>0</v>
      </c>
      <c r="W693" s="133">
        <f t="shared" si="231"/>
        <v>0</v>
      </c>
      <c r="X693" s="280">
        <f t="shared" si="232"/>
        <v>4</v>
      </c>
      <c r="Y693" s="281">
        <v>2</v>
      </c>
      <c r="Z693" s="281">
        <v>2</v>
      </c>
      <c r="AA693" s="280">
        <f t="shared" si="233"/>
        <v>0</v>
      </c>
      <c r="AB693" s="281"/>
      <c r="AC693" s="281"/>
      <c r="AD693" s="281">
        <f t="shared" si="234"/>
        <v>0</v>
      </c>
      <c r="AE693" s="281"/>
      <c r="AF693" s="281"/>
      <c r="AG693" s="88"/>
    </row>
    <row r="694" spans="1:33" s="10" customFormat="1" ht="13.2" x14ac:dyDescent="0.25">
      <c r="A694" s="77">
        <v>18</v>
      </c>
      <c r="B694" s="91" t="s">
        <v>43</v>
      </c>
      <c r="C694" s="77">
        <v>3</v>
      </c>
      <c r="D694" s="77">
        <f t="shared" si="222"/>
        <v>0</v>
      </c>
      <c r="E694" s="77">
        <v>0</v>
      </c>
      <c r="F694" s="60">
        <f t="shared" si="223"/>
        <v>0</v>
      </c>
      <c r="G694" s="77">
        <v>0</v>
      </c>
      <c r="H694" s="77">
        <v>0</v>
      </c>
      <c r="I694" s="77">
        <v>0</v>
      </c>
      <c r="J694" s="77">
        <v>0</v>
      </c>
      <c r="K694" s="77">
        <v>0</v>
      </c>
      <c r="L694" s="72">
        <v>0</v>
      </c>
      <c r="M694" s="133">
        <f t="shared" si="224"/>
        <v>0</v>
      </c>
      <c r="N694" s="133">
        <f t="shared" si="225"/>
        <v>0</v>
      </c>
      <c r="O694" s="72">
        <v>0</v>
      </c>
      <c r="P694" s="133">
        <f t="shared" si="226"/>
        <v>0</v>
      </c>
      <c r="Q694" s="133">
        <f t="shared" si="227"/>
        <v>0</v>
      </c>
      <c r="R694" s="72">
        <v>1</v>
      </c>
      <c r="S694" s="133">
        <f t="shared" si="228"/>
        <v>0</v>
      </c>
      <c r="T694" s="133">
        <f t="shared" si="229"/>
        <v>0</v>
      </c>
      <c r="U694" s="72">
        <v>0</v>
      </c>
      <c r="V694" s="133">
        <f t="shared" si="230"/>
        <v>0</v>
      </c>
      <c r="W694" s="133">
        <f t="shared" si="231"/>
        <v>0</v>
      </c>
      <c r="X694" s="280">
        <f t="shared" si="232"/>
        <v>0</v>
      </c>
      <c r="Y694" s="281"/>
      <c r="Z694" s="281"/>
      <c r="AA694" s="280">
        <f t="shared" si="233"/>
        <v>0</v>
      </c>
      <c r="AB694" s="281"/>
      <c r="AC694" s="281"/>
      <c r="AD694" s="281">
        <f t="shared" si="234"/>
        <v>0</v>
      </c>
      <c r="AE694" s="281"/>
      <c r="AF694" s="281"/>
      <c r="AG694" s="88"/>
    </row>
    <row r="695" spans="1:33" s="10" customFormat="1" ht="13.2" x14ac:dyDescent="0.25">
      <c r="A695" s="77">
        <v>19</v>
      </c>
      <c r="B695" s="91" t="s">
        <v>733</v>
      </c>
      <c r="C695" s="77">
        <v>2</v>
      </c>
      <c r="D695" s="77">
        <f t="shared" si="222"/>
        <v>0</v>
      </c>
      <c r="E695" s="77">
        <v>0</v>
      </c>
      <c r="F695" s="60">
        <f t="shared" si="223"/>
        <v>0</v>
      </c>
      <c r="G695" s="77">
        <v>0</v>
      </c>
      <c r="H695" s="77">
        <v>0</v>
      </c>
      <c r="I695" s="77">
        <v>0</v>
      </c>
      <c r="J695" s="77">
        <v>0</v>
      </c>
      <c r="K695" s="77">
        <v>0</v>
      </c>
      <c r="L695" s="72">
        <v>0</v>
      </c>
      <c r="M695" s="133">
        <f t="shared" si="224"/>
        <v>0</v>
      </c>
      <c r="N695" s="133">
        <f t="shared" si="225"/>
        <v>0</v>
      </c>
      <c r="O695" s="72">
        <v>0.5</v>
      </c>
      <c r="P695" s="133">
        <f t="shared" si="226"/>
        <v>0</v>
      </c>
      <c r="Q695" s="133">
        <f t="shared" si="227"/>
        <v>0</v>
      </c>
      <c r="R695" s="72">
        <v>0.5</v>
      </c>
      <c r="S695" s="133">
        <f t="shared" si="228"/>
        <v>0</v>
      </c>
      <c r="T695" s="133">
        <f t="shared" si="229"/>
        <v>0</v>
      </c>
      <c r="U695" s="72">
        <v>0</v>
      </c>
      <c r="V695" s="133">
        <f t="shared" si="230"/>
        <v>0</v>
      </c>
      <c r="W695" s="133">
        <f t="shared" si="231"/>
        <v>0</v>
      </c>
      <c r="X695" s="280">
        <f t="shared" si="232"/>
        <v>0</v>
      </c>
      <c r="Y695" s="281"/>
      <c r="Z695" s="281"/>
      <c r="AA695" s="280">
        <f t="shared" si="233"/>
        <v>0</v>
      </c>
      <c r="AB695" s="281"/>
      <c r="AC695" s="281"/>
      <c r="AD695" s="281">
        <f t="shared" si="234"/>
        <v>0</v>
      </c>
      <c r="AE695" s="281"/>
      <c r="AF695" s="281"/>
      <c r="AG695" s="88"/>
    </row>
    <row r="696" spans="1:33" s="10" customFormat="1" ht="13.2" x14ac:dyDescent="0.25">
      <c r="A696" s="77">
        <v>20</v>
      </c>
      <c r="B696" s="91" t="s">
        <v>815</v>
      </c>
      <c r="C696" s="77">
        <v>1</v>
      </c>
      <c r="D696" s="77">
        <f t="shared" si="222"/>
        <v>1</v>
      </c>
      <c r="E696" s="77">
        <v>0</v>
      </c>
      <c r="F696" s="60">
        <f t="shared" si="223"/>
        <v>1</v>
      </c>
      <c r="G696" s="77">
        <v>0</v>
      </c>
      <c r="H696" s="77">
        <v>0</v>
      </c>
      <c r="I696" s="77">
        <v>0</v>
      </c>
      <c r="J696" s="77">
        <v>0</v>
      </c>
      <c r="K696" s="77">
        <v>1</v>
      </c>
      <c r="L696" s="72">
        <v>0</v>
      </c>
      <c r="M696" s="133">
        <f t="shared" si="224"/>
        <v>0</v>
      </c>
      <c r="N696" s="133">
        <f t="shared" si="225"/>
        <v>0</v>
      </c>
      <c r="O696" s="72">
        <v>0</v>
      </c>
      <c r="P696" s="133">
        <f t="shared" si="226"/>
        <v>0</v>
      </c>
      <c r="Q696" s="133">
        <f t="shared" si="227"/>
        <v>0</v>
      </c>
      <c r="R696" s="72">
        <v>0</v>
      </c>
      <c r="S696" s="133">
        <f t="shared" si="228"/>
        <v>0</v>
      </c>
      <c r="T696" s="133">
        <f t="shared" si="229"/>
        <v>0</v>
      </c>
      <c r="U696" s="72">
        <v>1</v>
      </c>
      <c r="V696" s="133">
        <f t="shared" si="230"/>
        <v>1</v>
      </c>
      <c r="W696" s="133">
        <f t="shared" si="231"/>
        <v>0</v>
      </c>
      <c r="X696" s="280">
        <f t="shared" si="232"/>
        <v>0</v>
      </c>
      <c r="Y696" s="281"/>
      <c r="Z696" s="281"/>
      <c r="AA696" s="280">
        <f t="shared" si="233"/>
        <v>0</v>
      </c>
      <c r="AB696" s="281"/>
      <c r="AC696" s="281"/>
      <c r="AD696" s="281">
        <f t="shared" si="234"/>
        <v>0</v>
      </c>
      <c r="AE696" s="281"/>
      <c r="AF696" s="281"/>
      <c r="AG696" s="88"/>
    </row>
    <row r="697" spans="1:33" s="89" customFormat="1" ht="13.2" x14ac:dyDescent="0.25">
      <c r="A697" s="296">
        <v>25</v>
      </c>
      <c r="B697" s="751" t="s">
        <v>919</v>
      </c>
      <c r="C697" s="751"/>
      <c r="D697" s="751"/>
      <c r="E697" s="751"/>
      <c r="F697" s="751"/>
      <c r="G697" s="751"/>
      <c r="H697" s="751"/>
      <c r="I697" s="751"/>
      <c r="J697" s="751"/>
      <c r="K697" s="751"/>
      <c r="L697" s="751"/>
      <c r="M697" s="751"/>
      <c r="N697" s="751"/>
      <c r="O697" s="751"/>
      <c r="P697" s="751"/>
      <c r="Q697" s="751"/>
      <c r="R697" s="751"/>
      <c r="S697" s="751"/>
      <c r="T697" s="751"/>
      <c r="U697" s="751"/>
      <c r="V697" s="751"/>
      <c r="W697" s="751"/>
      <c r="X697" s="751"/>
      <c r="Y697" s="751"/>
      <c r="Z697" s="751"/>
      <c r="AA697" s="751"/>
      <c r="AB697" s="751"/>
      <c r="AC697" s="751"/>
      <c r="AD697" s="751"/>
      <c r="AE697" s="751"/>
      <c r="AF697" s="751"/>
      <c r="AG697" s="751"/>
    </row>
    <row r="698" spans="1:33" s="10" customFormat="1" ht="13.2" x14ac:dyDescent="0.25">
      <c r="A698" s="157"/>
      <c r="B698" s="158" t="s">
        <v>707</v>
      </c>
      <c r="C698" s="157">
        <v>341</v>
      </c>
      <c r="D698" s="282">
        <v>268</v>
      </c>
      <c r="E698" s="282">
        <v>49</v>
      </c>
      <c r="F698" s="282">
        <v>219</v>
      </c>
      <c r="G698" s="282">
        <v>0</v>
      </c>
      <c r="H698" s="282">
        <v>0</v>
      </c>
      <c r="I698" s="282">
        <v>171</v>
      </c>
      <c r="J698" s="282">
        <v>48</v>
      </c>
      <c r="K698" s="282">
        <v>0</v>
      </c>
      <c r="L698" s="282"/>
      <c r="M698" s="282">
        <v>8</v>
      </c>
      <c r="N698" s="282">
        <v>8</v>
      </c>
      <c r="O698" s="282"/>
      <c r="P698" s="282">
        <v>192</v>
      </c>
      <c r="Q698" s="283">
        <v>21</v>
      </c>
      <c r="R698" s="282"/>
      <c r="S698" s="282">
        <v>65</v>
      </c>
      <c r="T698" s="283">
        <v>17</v>
      </c>
      <c r="U698" s="283"/>
      <c r="V698" s="283">
        <v>0</v>
      </c>
      <c r="W698" s="283">
        <v>0</v>
      </c>
      <c r="X698" s="238"/>
      <c r="Y698" s="238"/>
      <c r="Z698" s="238"/>
      <c r="AA698" s="238"/>
      <c r="AB698" s="238"/>
      <c r="AC698" s="238"/>
      <c r="AD698" s="228"/>
      <c r="AE698" s="228"/>
      <c r="AF698" s="228"/>
      <c r="AG698" s="159"/>
    </row>
    <row r="699" spans="1:33" s="10" customFormat="1" ht="13.2" x14ac:dyDescent="0.25">
      <c r="A699" s="6">
        <v>1</v>
      </c>
      <c r="B699" s="61" t="s">
        <v>367</v>
      </c>
      <c r="C699" s="6">
        <v>73</v>
      </c>
      <c r="D699" s="6">
        <v>64</v>
      </c>
      <c r="E699" s="6">
        <v>24</v>
      </c>
      <c r="F699" s="7">
        <f>D699-E699</f>
        <v>40</v>
      </c>
      <c r="G699" s="75">
        <v>0</v>
      </c>
      <c r="H699" s="75">
        <v>0</v>
      </c>
      <c r="I699" s="75">
        <v>40</v>
      </c>
      <c r="J699" s="75">
        <v>0</v>
      </c>
      <c r="K699" s="75">
        <v>0</v>
      </c>
      <c r="L699" s="74"/>
      <c r="M699" s="75">
        <v>3</v>
      </c>
      <c r="N699" s="75">
        <f>M699-H699</f>
        <v>3</v>
      </c>
      <c r="O699" s="74"/>
      <c r="P699" s="75">
        <v>30</v>
      </c>
      <c r="Q699" s="75">
        <f>P699-I699</f>
        <v>-10</v>
      </c>
      <c r="R699" s="74"/>
      <c r="S699" s="75">
        <v>0</v>
      </c>
      <c r="T699" s="75">
        <f>S699-J699</f>
        <v>0</v>
      </c>
      <c r="U699" s="75"/>
      <c r="V699" s="75">
        <v>0</v>
      </c>
      <c r="W699" s="75">
        <v>0</v>
      </c>
      <c r="X699" s="202"/>
      <c r="Y699" s="202"/>
      <c r="Z699" s="202"/>
      <c r="AA699" s="202"/>
      <c r="AB699" s="202"/>
      <c r="AC699" s="202"/>
      <c r="AD699" s="203"/>
      <c r="AE699" s="203"/>
      <c r="AF699" s="203"/>
      <c r="AG699" s="166"/>
    </row>
    <row r="700" spans="1:33" s="10" customFormat="1" ht="13.2" x14ac:dyDescent="0.25">
      <c r="A700" s="6">
        <v>2</v>
      </c>
      <c r="B700" s="61" t="s">
        <v>752</v>
      </c>
      <c r="C700" s="6">
        <v>2</v>
      </c>
      <c r="D700" s="6">
        <v>1</v>
      </c>
      <c r="E700" s="6">
        <v>0</v>
      </c>
      <c r="F700" s="7">
        <f t="shared" ref="F700:F715" si="235">D700-E700</f>
        <v>1</v>
      </c>
      <c r="G700" s="75">
        <v>0</v>
      </c>
      <c r="H700" s="75">
        <v>0</v>
      </c>
      <c r="I700" s="75">
        <v>1</v>
      </c>
      <c r="J700" s="75">
        <v>0</v>
      </c>
      <c r="K700" s="75">
        <v>0</v>
      </c>
      <c r="L700" s="75"/>
      <c r="M700" s="75">
        <v>0</v>
      </c>
      <c r="N700" s="75">
        <f t="shared" ref="N700:N715" si="236">M700-H700</f>
        <v>0</v>
      </c>
      <c r="O700" s="74"/>
      <c r="P700" s="75">
        <v>2</v>
      </c>
      <c r="Q700" s="75">
        <f t="shared" ref="Q700:Q715" si="237">P700-I700</f>
        <v>1</v>
      </c>
      <c r="R700" s="75"/>
      <c r="S700" s="75">
        <v>0</v>
      </c>
      <c r="T700" s="75">
        <f t="shared" ref="T700:T715" si="238">S700-J700</f>
        <v>0</v>
      </c>
      <c r="U700" s="75"/>
      <c r="V700" s="75">
        <v>0</v>
      </c>
      <c r="W700" s="75">
        <v>0</v>
      </c>
      <c r="X700" s="202"/>
      <c r="Y700" s="202"/>
      <c r="Z700" s="202"/>
      <c r="AA700" s="202"/>
      <c r="AB700" s="202"/>
      <c r="AC700" s="202"/>
      <c r="AD700" s="203"/>
      <c r="AE700" s="203"/>
      <c r="AF700" s="203"/>
      <c r="AG700" s="166"/>
    </row>
    <row r="701" spans="1:33" s="10" customFormat="1" ht="13.2" x14ac:dyDescent="0.25">
      <c r="A701" s="6">
        <v>3</v>
      </c>
      <c r="B701" s="61" t="s">
        <v>140</v>
      </c>
      <c r="C701" s="6">
        <v>21</v>
      </c>
      <c r="D701" s="6">
        <v>14</v>
      </c>
      <c r="E701" s="6">
        <v>3</v>
      </c>
      <c r="F701" s="7">
        <f t="shared" si="235"/>
        <v>11</v>
      </c>
      <c r="G701" s="75">
        <v>0</v>
      </c>
      <c r="H701" s="75">
        <v>0</v>
      </c>
      <c r="I701" s="75">
        <v>2</v>
      </c>
      <c r="J701" s="75">
        <v>9</v>
      </c>
      <c r="K701" s="75">
        <v>0</v>
      </c>
      <c r="L701" s="7"/>
      <c r="M701" s="7">
        <v>1</v>
      </c>
      <c r="N701" s="75">
        <f t="shared" si="236"/>
        <v>1</v>
      </c>
      <c r="O701" s="74"/>
      <c r="P701" s="7">
        <v>4</v>
      </c>
      <c r="Q701" s="75">
        <f t="shared" si="237"/>
        <v>2</v>
      </c>
      <c r="R701" s="74"/>
      <c r="S701" s="7">
        <v>12</v>
      </c>
      <c r="T701" s="75">
        <f t="shared" si="238"/>
        <v>3</v>
      </c>
      <c r="U701" s="75"/>
      <c r="V701" s="75">
        <v>0</v>
      </c>
      <c r="W701" s="75">
        <v>0</v>
      </c>
      <c r="X701" s="202"/>
      <c r="Y701" s="202"/>
      <c r="Z701" s="202"/>
      <c r="AA701" s="202"/>
      <c r="AB701" s="202"/>
      <c r="AC701" s="202"/>
      <c r="AD701" s="203"/>
      <c r="AE701" s="203"/>
      <c r="AF701" s="203"/>
      <c r="AG701" s="166"/>
    </row>
    <row r="702" spans="1:33" s="10" customFormat="1" ht="13.2" x14ac:dyDescent="0.25">
      <c r="A702" s="6">
        <v>4</v>
      </c>
      <c r="B702" s="61" t="s">
        <v>790</v>
      </c>
      <c r="C702" s="6">
        <v>17</v>
      </c>
      <c r="D702" s="6">
        <v>14</v>
      </c>
      <c r="E702" s="6">
        <v>1</v>
      </c>
      <c r="F702" s="7">
        <f t="shared" si="235"/>
        <v>13</v>
      </c>
      <c r="G702" s="75">
        <v>0</v>
      </c>
      <c r="H702" s="75">
        <v>0</v>
      </c>
      <c r="I702" s="75">
        <v>4</v>
      </c>
      <c r="J702" s="75">
        <v>9</v>
      </c>
      <c r="K702" s="75">
        <v>0</v>
      </c>
      <c r="L702" s="7"/>
      <c r="M702" s="7">
        <v>0</v>
      </c>
      <c r="N702" s="75">
        <f t="shared" si="236"/>
        <v>0</v>
      </c>
      <c r="O702" s="74"/>
      <c r="P702" s="7">
        <v>6</v>
      </c>
      <c r="Q702" s="75">
        <f t="shared" si="237"/>
        <v>2</v>
      </c>
      <c r="R702" s="74"/>
      <c r="S702" s="7">
        <v>9</v>
      </c>
      <c r="T702" s="75">
        <f t="shared" si="238"/>
        <v>0</v>
      </c>
      <c r="U702" s="75"/>
      <c r="V702" s="75">
        <v>0</v>
      </c>
      <c r="W702" s="75">
        <v>0</v>
      </c>
      <c r="X702" s="202"/>
      <c r="Y702" s="202"/>
      <c r="Z702" s="202"/>
      <c r="AA702" s="202"/>
      <c r="AB702" s="202"/>
      <c r="AC702" s="202"/>
      <c r="AD702" s="203"/>
      <c r="AE702" s="203"/>
      <c r="AF702" s="203"/>
      <c r="AG702" s="166"/>
    </row>
    <row r="703" spans="1:33" s="10" customFormat="1" ht="13.2" x14ac:dyDescent="0.25">
      <c r="A703" s="6">
        <v>5</v>
      </c>
      <c r="B703" s="61" t="s">
        <v>737</v>
      </c>
      <c r="C703" s="6">
        <v>25</v>
      </c>
      <c r="D703" s="6">
        <v>23</v>
      </c>
      <c r="E703" s="6">
        <v>2</v>
      </c>
      <c r="F703" s="7">
        <f t="shared" si="235"/>
        <v>21</v>
      </c>
      <c r="G703" s="75">
        <v>0</v>
      </c>
      <c r="H703" s="75">
        <v>0</v>
      </c>
      <c r="I703" s="75">
        <v>14</v>
      </c>
      <c r="J703" s="75">
        <v>7</v>
      </c>
      <c r="K703" s="75">
        <v>0</v>
      </c>
      <c r="L703" s="7"/>
      <c r="M703" s="7">
        <v>1</v>
      </c>
      <c r="N703" s="75">
        <f t="shared" si="236"/>
        <v>1</v>
      </c>
      <c r="O703" s="74"/>
      <c r="P703" s="7">
        <v>13</v>
      </c>
      <c r="Q703" s="75">
        <f t="shared" si="237"/>
        <v>-1</v>
      </c>
      <c r="R703" s="74"/>
      <c r="S703" s="7">
        <v>7</v>
      </c>
      <c r="T703" s="75">
        <f t="shared" si="238"/>
        <v>0</v>
      </c>
      <c r="U703" s="75"/>
      <c r="V703" s="75">
        <v>0</v>
      </c>
      <c r="W703" s="75">
        <v>0</v>
      </c>
      <c r="X703" s="202"/>
      <c r="Y703" s="202"/>
      <c r="Z703" s="202"/>
      <c r="AA703" s="202"/>
      <c r="AB703" s="202"/>
      <c r="AC703" s="202"/>
      <c r="AD703" s="203"/>
      <c r="AE703" s="203"/>
      <c r="AF703" s="203"/>
      <c r="AG703" s="166"/>
    </row>
    <row r="704" spans="1:33" s="10" customFormat="1" ht="13.2" x14ac:dyDescent="0.25">
      <c r="A704" s="78">
        <v>6</v>
      </c>
      <c r="B704" s="278" t="s">
        <v>824</v>
      </c>
      <c r="C704" s="78">
        <v>6</v>
      </c>
      <c r="D704" s="78">
        <v>6</v>
      </c>
      <c r="E704" s="78">
        <v>1</v>
      </c>
      <c r="F704" s="75">
        <f t="shared" si="235"/>
        <v>5</v>
      </c>
      <c r="G704" s="75">
        <v>0</v>
      </c>
      <c r="H704" s="75">
        <v>0</v>
      </c>
      <c r="I704" s="75">
        <v>2</v>
      </c>
      <c r="J704" s="75">
        <v>3</v>
      </c>
      <c r="K704" s="75">
        <v>0</v>
      </c>
      <c r="L704" s="75"/>
      <c r="M704" s="75">
        <v>0</v>
      </c>
      <c r="N704" s="75">
        <f t="shared" si="236"/>
        <v>0</v>
      </c>
      <c r="O704" s="74"/>
      <c r="P704" s="75">
        <v>2</v>
      </c>
      <c r="Q704" s="75">
        <f t="shared" si="237"/>
        <v>0</v>
      </c>
      <c r="R704" s="74"/>
      <c r="S704" s="75">
        <v>3</v>
      </c>
      <c r="T704" s="75">
        <f t="shared" si="238"/>
        <v>0</v>
      </c>
      <c r="U704" s="75"/>
      <c r="V704" s="75">
        <v>0</v>
      </c>
      <c r="W704" s="75">
        <v>0</v>
      </c>
      <c r="X704" s="202"/>
      <c r="Y704" s="202"/>
      <c r="Z704" s="202"/>
      <c r="AA704" s="202"/>
      <c r="AB704" s="202"/>
      <c r="AC704" s="202"/>
      <c r="AD704" s="203"/>
      <c r="AE704" s="203"/>
      <c r="AF704" s="203"/>
      <c r="AG704" s="169"/>
    </row>
    <row r="705" spans="1:33" s="10" customFormat="1" ht="13.2" x14ac:dyDescent="0.25">
      <c r="A705" s="6">
        <v>7</v>
      </c>
      <c r="B705" s="61" t="s">
        <v>727</v>
      </c>
      <c r="C705" s="6">
        <v>5</v>
      </c>
      <c r="D705" s="6">
        <v>3</v>
      </c>
      <c r="E705" s="6">
        <v>2</v>
      </c>
      <c r="F705" s="7">
        <f t="shared" si="235"/>
        <v>1</v>
      </c>
      <c r="G705" s="75">
        <v>0</v>
      </c>
      <c r="H705" s="75">
        <v>0</v>
      </c>
      <c r="I705" s="75">
        <v>1</v>
      </c>
      <c r="J705" s="75">
        <v>0</v>
      </c>
      <c r="K705" s="75">
        <v>0</v>
      </c>
      <c r="L705" s="7"/>
      <c r="M705" s="7">
        <v>0</v>
      </c>
      <c r="N705" s="75">
        <f t="shared" si="236"/>
        <v>0</v>
      </c>
      <c r="O705" s="74"/>
      <c r="P705" s="7">
        <v>2</v>
      </c>
      <c r="Q705" s="75">
        <f t="shared" si="237"/>
        <v>1</v>
      </c>
      <c r="R705" s="74"/>
      <c r="S705" s="7">
        <v>0</v>
      </c>
      <c r="T705" s="75">
        <f t="shared" si="238"/>
        <v>0</v>
      </c>
      <c r="U705" s="75"/>
      <c r="V705" s="75">
        <v>0</v>
      </c>
      <c r="W705" s="75">
        <v>0</v>
      </c>
      <c r="X705" s="202"/>
      <c r="Y705" s="202"/>
      <c r="Z705" s="202"/>
      <c r="AA705" s="202"/>
      <c r="AB705" s="202"/>
      <c r="AC705" s="202"/>
      <c r="AD705" s="203"/>
      <c r="AE705" s="203"/>
      <c r="AF705" s="203"/>
      <c r="AG705" s="166"/>
    </row>
    <row r="706" spans="1:33" s="10" customFormat="1" ht="13.2" x14ac:dyDescent="0.25">
      <c r="A706" s="6">
        <v>8</v>
      </c>
      <c r="B706" s="61" t="s">
        <v>151</v>
      </c>
      <c r="C706" s="6">
        <v>134</v>
      </c>
      <c r="D706" s="6">
        <v>118</v>
      </c>
      <c r="E706" s="6">
        <v>14</v>
      </c>
      <c r="F706" s="7">
        <f t="shared" si="235"/>
        <v>104</v>
      </c>
      <c r="G706" s="75">
        <v>0</v>
      </c>
      <c r="H706" s="75">
        <v>0</v>
      </c>
      <c r="I706" s="75">
        <v>85</v>
      </c>
      <c r="J706" s="75">
        <v>19</v>
      </c>
      <c r="K706" s="75">
        <v>0</v>
      </c>
      <c r="L706" s="7"/>
      <c r="M706" s="7">
        <v>0</v>
      </c>
      <c r="N706" s="75">
        <f t="shared" si="236"/>
        <v>0</v>
      </c>
      <c r="O706" s="7"/>
      <c r="P706" s="7">
        <v>91</v>
      </c>
      <c r="Q706" s="75">
        <f t="shared" si="237"/>
        <v>6</v>
      </c>
      <c r="R706" s="75"/>
      <c r="S706" s="7">
        <v>26</v>
      </c>
      <c r="T706" s="75">
        <f t="shared" si="238"/>
        <v>7</v>
      </c>
      <c r="U706" s="75"/>
      <c r="V706" s="75">
        <v>0</v>
      </c>
      <c r="W706" s="75">
        <v>0</v>
      </c>
      <c r="X706" s="202"/>
      <c r="Y706" s="202"/>
      <c r="Z706" s="202"/>
      <c r="AA706" s="202"/>
      <c r="AB706" s="202"/>
      <c r="AC706" s="202"/>
      <c r="AD706" s="203"/>
      <c r="AE706" s="203"/>
      <c r="AF706" s="203"/>
      <c r="AG706" s="166"/>
    </row>
    <row r="707" spans="1:33" s="10" customFormat="1" ht="13.2" x14ac:dyDescent="0.25">
      <c r="A707" s="6">
        <v>9</v>
      </c>
      <c r="B707" s="167" t="s">
        <v>912</v>
      </c>
      <c r="C707" s="162">
        <v>2</v>
      </c>
      <c r="D707" s="162">
        <v>0</v>
      </c>
      <c r="E707" s="162">
        <v>0</v>
      </c>
      <c r="F707" s="7">
        <f t="shared" si="235"/>
        <v>0</v>
      </c>
      <c r="G707" s="75">
        <v>0</v>
      </c>
      <c r="H707" s="75">
        <v>0</v>
      </c>
      <c r="I707" s="75">
        <v>0</v>
      </c>
      <c r="J707" s="75">
        <v>0</v>
      </c>
      <c r="K707" s="75">
        <v>0</v>
      </c>
      <c r="L707" s="166"/>
      <c r="M707" s="162">
        <v>0</v>
      </c>
      <c r="N707" s="75">
        <f t="shared" si="236"/>
        <v>0</v>
      </c>
      <c r="O707" s="162"/>
      <c r="P707" s="162">
        <v>1</v>
      </c>
      <c r="Q707" s="75">
        <f t="shared" si="237"/>
        <v>1</v>
      </c>
      <c r="R707" s="162"/>
      <c r="S707" s="162">
        <v>1</v>
      </c>
      <c r="T707" s="75">
        <f t="shared" si="238"/>
        <v>1</v>
      </c>
      <c r="U707" s="170"/>
      <c r="V707" s="170">
        <v>0</v>
      </c>
      <c r="W707" s="170">
        <v>0</v>
      </c>
      <c r="X707" s="203"/>
      <c r="Y707" s="203"/>
      <c r="Z707" s="203"/>
      <c r="AA707" s="203"/>
      <c r="AB707" s="203"/>
      <c r="AC707" s="203"/>
      <c r="AD707" s="203"/>
      <c r="AE707" s="203"/>
      <c r="AF707" s="203"/>
      <c r="AG707" s="166"/>
    </row>
    <row r="708" spans="1:33" s="10" customFormat="1" ht="13.2" x14ac:dyDescent="0.25">
      <c r="A708" s="6">
        <v>10</v>
      </c>
      <c r="B708" s="167" t="s">
        <v>754</v>
      </c>
      <c r="C708" s="162">
        <v>1</v>
      </c>
      <c r="D708" s="162">
        <v>0</v>
      </c>
      <c r="E708" s="162">
        <v>0</v>
      </c>
      <c r="F708" s="7">
        <f t="shared" si="235"/>
        <v>0</v>
      </c>
      <c r="G708" s="75">
        <v>0</v>
      </c>
      <c r="H708" s="75">
        <v>0</v>
      </c>
      <c r="I708" s="75">
        <v>0</v>
      </c>
      <c r="J708" s="75">
        <v>0</v>
      </c>
      <c r="K708" s="75">
        <v>0</v>
      </c>
      <c r="L708" s="166"/>
      <c r="M708" s="162">
        <v>0</v>
      </c>
      <c r="N708" s="75">
        <f t="shared" si="236"/>
        <v>0</v>
      </c>
      <c r="O708" s="162"/>
      <c r="P708" s="162">
        <v>0</v>
      </c>
      <c r="Q708" s="75">
        <f t="shared" si="237"/>
        <v>0</v>
      </c>
      <c r="R708" s="162"/>
      <c r="S708" s="162">
        <v>1</v>
      </c>
      <c r="T708" s="75">
        <f t="shared" si="238"/>
        <v>1</v>
      </c>
      <c r="U708" s="170"/>
      <c r="V708" s="170">
        <v>0</v>
      </c>
      <c r="W708" s="170">
        <v>0</v>
      </c>
      <c r="X708" s="203"/>
      <c r="Y708" s="203"/>
      <c r="Z708" s="203"/>
      <c r="AA708" s="203"/>
      <c r="AB708" s="203"/>
      <c r="AC708" s="203"/>
      <c r="AD708" s="203"/>
      <c r="AE708" s="203"/>
      <c r="AF708" s="203"/>
      <c r="AG708" s="166"/>
    </row>
    <row r="709" spans="1:33" s="10" customFormat="1" ht="13.2" x14ac:dyDescent="0.25">
      <c r="A709" s="6">
        <v>11</v>
      </c>
      <c r="B709" s="167" t="s">
        <v>803</v>
      </c>
      <c r="C709" s="162">
        <v>1</v>
      </c>
      <c r="D709" s="162">
        <v>1</v>
      </c>
      <c r="E709" s="162">
        <v>0</v>
      </c>
      <c r="F709" s="7">
        <f t="shared" si="235"/>
        <v>1</v>
      </c>
      <c r="G709" s="75">
        <v>0</v>
      </c>
      <c r="H709" s="75">
        <v>0</v>
      </c>
      <c r="I709" s="75">
        <v>0</v>
      </c>
      <c r="J709" s="75">
        <v>1</v>
      </c>
      <c r="K709" s="75">
        <v>0</v>
      </c>
      <c r="L709" s="166"/>
      <c r="M709" s="162">
        <v>0</v>
      </c>
      <c r="N709" s="75">
        <f t="shared" si="236"/>
        <v>0</v>
      </c>
      <c r="O709" s="162"/>
      <c r="P709" s="162">
        <v>0</v>
      </c>
      <c r="Q709" s="75">
        <f t="shared" si="237"/>
        <v>0</v>
      </c>
      <c r="R709" s="162"/>
      <c r="S709" s="162">
        <v>1</v>
      </c>
      <c r="T709" s="75">
        <f t="shared" si="238"/>
        <v>0</v>
      </c>
      <c r="U709" s="170"/>
      <c r="V709" s="170">
        <v>0</v>
      </c>
      <c r="W709" s="170">
        <v>0</v>
      </c>
      <c r="X709" s="203"/>
      <c r="Y709" s="203"/>
      <c r="Z709" s="203"/>
      <c r="AA709" s="203"/>
      <c r="AB709" s="203"/>
      <c r="AC709" s="203"/>
      <c r="AD709" s="203"/>
      <c r="AE709" s="203"/>
      <c r="AF709" s="203"/>
      <c r="AG709" s="166"/>
    </row>
    <row r="710" spans="1:33" s="10" customFormat="1" ht="13.2" x14ac:dyDescent="0.25">
      <c r="A710" s="6">
        <v>12</v>
      </c>
      <c r="B710" s="167" t="s">
        <v>725</v>
      </c>
      <c r="C710" s="162">
        <v>26</v>
      </c>
      <c r="D710" s="162">
        <v>18</v>
      </c>
      <c r="E710" s="162">
        <v>2</v>
      </c>
      <c r="F710" s="7">
        <f t="shared" si="235"/>
        <v>16</v>
      </c>
      <c r="G710" s="75">
        <v>0</v>
      </c>
      <c r="H710" s="75">
        <v>0</v>
      </c>
      <c r="I710" s="75">
        <v>16</v>
      </c>
      <c r="J710" s="75">
        <v>0</v>
      </c>
      <c r="K710" s="75">
        <v>0</v>
      </c>
      <c r="L710" s="166"/>
      <c r="M710" s="162">
        <v>1</v>
      </c>
      <c r="N710" s="75">
        <f t="shared" si="236"/>
        <v>1</v>
      </c>
      <c r="O710" s="162"/>
      <c r="P710" s="162">
        <v>21</v>
      </c>
      <c r="Q710" s="75">
        <f t="shared" si="237"/>
        <v>5</v>
      </c>
      <c r="R710" s="162"/>
      <c r="S710" s="162">
        <v>1</v>
      </c>
      <c r="T710" s="75">
        <f t="shared" si="238"/>
        <v>1</v>
      </c>
      <c r="U710" s="170"/>
      <c r="V710" s="170">
        <v>0</v>
      </c>
      <c r="W710" s="170">
        <v>0</v>
      </c>
      <c r="X710" s="203"/>
      <c r="Y710" s="203"/>
      <c r="Z710" s="203"/>
      <c r="AA710" s="203"/>
      <c r="AB710" s="203"/>
      <c r="AC710" s="203"/>
      <c r="AD710" s="203"/>
      <c r="AE710" s="203"/>
      <c r="AF710" s="203"/>
      <c r="AG710" s="166"/>
    </row>
    <row r="711" spans="1:33" s="10" customFormat="1" ht="13.2" x14ac:dyDescent="0.25">
      <c r="A711" s="6">
        <v>13</v>
      </c>
      <c r="B711" s="167" t="s">
        <v>726</v>
      </c>
      <c r="C711" s="162">
        <v>12</v>
      </c>
      <c r="D711" s="162">
        <v>3</v>
      </c>
      <c r="E711" s="162">
        <v>0</v>
      </c>
      <c r="F711" s="7">
        <f t="shared" si="235"/>
        <v>3</v>
      </c>
      <c r="G711" s="75">
        <v>0</v>
      </c>
      <c r="H711" s="75">
        <v>0</v>
      </c>
      <c r="I711" s="75">
        <v>3</v>
      </c>
      <c r="J711" s="75">
        <v>0</v>
      </c>
      <c r="K711" s="75">
        <v>0</v>
      </c>
      <c r="L711" s="166"/>
      <c r="M711" s="162">
        <v>2</v>
      </c>
      <c r="N711" s="75">
        <f t="shared" si="236"/>
        <v>2</v>
      </c>
      <c r="O711" s="162"/>
      <c r="P711" s="162">
        <v>9</v>
      </c>
      <c r="Q711" s="75">
        <f t="shared" si="237"/>
        <v>6</v>
      </c>
      <c r="R711" s="162"/>
      <c r="S711" s="162">
        <v>0</v>
      </c>
      <c r="T711" s="75">
        <f t="shared" si="238"/>
        <v>0</v>
      </c>
      <c r="U711" s="170"/>
      <c r="V711" s="170">
        <v>0</v>
      </c>
      <c r="W711" s="170">
        <v>0</v>
      </c>
      <c r="X711" s="203"/>
      <c r="Y711" s="203"/>
      <c r="Z711" s="203"/>
      <c r="AA711" s="203"/>
      <c r="AB711" s="203"/>
      <c r="AC711" s="203"/>
      <c r="AD711" s="203"/>
      <c r="AE711" s="203"/>
      <c r="AF711" s="203"/>
      <c r="AG711" s="166"/>
    </row>
    <row r="712" spans="1:33" s="10" customFormat="1" ht="13.2" x14ac:dyDescent="0.25">
      <c r="A712" s="6">
        <v>14</v>
      </c>
      <c r="B712" s="167" t="s">
        <v>766</v>
      </c>
      <c r="C712" s="162">
        <v>2</v>
      </c>
      <c r="D712" s="162">
        <v>0</v>
      </c>
      <c r="E712" s="162">
        <v>0</v>
      </c>
      <c r="F712" s="7">
        <f t="shared" si="235"/>
        <v>0</v>
      </c>
      <c r="G712" s="75">
        <v>0</v>
      </c>
      <c r="H712" s="75">
        <v>0</v>
      </c>
      <c r="I712" s="75">
        <v>0</v>
      </c>
      <c r="J712" s="75">
        <v>0</v>
      </c>
      <c r="K712" s="75">
        <v>0</v>
      </c>
      <c r="L712" s="166"/>
      <c r="M712" s="162">
        <v>0</v>
      </c>
      <c r="N712" s="75">
        <f t="shared" si="236"/>
        <v>0</v>
      </c>
      <c r="O712" s="162"/>
      <c r="P712" s="162">
        <v>2</v>
      </c>
      <c r="Q712" s="75">
        <f t="shared" si="237"/>
        <v>2</v>
      </c>
      <c r="R712" s="162"/>
      <c r="S712" s="162">
        <v>0</v>
      </c>
      <c r="T712" s="75">
        <f t="shared" si="238"/>
        <v>0</v>
      </c>
      <c r="U712" s="170"/>
      <c r="V712" s="170">
        <v>0</v>
      </c>
      <c r="W712" s="170">
        <v>0</v>
      </c>
      <c r="X712" s="203"/>
      <c r="Y712" s="203"/>
      <c r="Z712" s="203"/>
      <c r="AA712" s="203"/>
      <c r="AB712" s="203"/>
      <c r="AC712" s="203"/>
      <c r="AD712" s="203"/>
      <c r="AE712" s="203"/>
      <c r="AF712" s="203"/>
      <c r="AG712" s="166"/>
    </row>
    <row r="713" spans="1:33" s="10" customFormat="1" ht="13.2" x14ac:dyDescent="0.25">
      <c r="A713" s="6">
        <v>15</v>
      </c>
      <c r="B713" s="167" t="s">
        <v>733</v>
      </c>
      <c r="C713" s="162">
        <v>3</v>
      </c>
      <c r="D713" s="162">
        <v>0</v>
      </c>
      <c r="E713" s="162">
        <v>0</v>
      </c>
      <c r="F713" s="7">
        <f>D713-E713</f>
        <v>0</v>
      </c>
      <c r="G713" s="75">
        <v>0</v>
      </c>
      <c r="H713" s="75">
        <v>0</v>
      </c>
      <c r="I713" s="75">
        <v>0</v>
      </c>
      <c r="J713" s="75">
        <v>0</v>
      </c>
      <c r="K713" s="75">
        <v>0</v>
      </c>
      <c r="L713" s="166"/>
      <c r="M713" s="162">
        <v>0</v>
      </c>
      <c r="N713" s="75">
        <f t="shared" si="236"/>
        <v>0</v>
      </c>
      <c r="O713" s="162"/>
      <c r="P713" s="162">
        <v>2</v>
      </c>
      <c r="Q713" s="75">
        <f t="shared" si="237"/>
        <v>2</v>
      </c>
      <c r="R713" s="162"/>
      <c r="S713" s="162">
        <v>1</v>
      </c>
      <c r="T713" s="75">
        <f t="shared" si="238"/>
        <v>1</v>
      </c>
      <c r="U713" s="170"/>
      <c r="V713" s="170">
        <v>0</v>
      </c>
      <c r="W713" s="170">
        <v>0</v>
      </c>
      <c r="X713" s="203"/>
      <c r="Y713" s="203"/>
      <c r="Z713" s="203"/>
      <c r="AA713" s="203"/>
      <c r="AB713" s="203"/>
      <c r="AC713" s="203"/>
      <c r="AD713" s="203"/>
      <c r="AE713" s="203"/>
      <c r="AF713" s="203"/>
      <c r="AG713" s="166"/>
    </row>
    <row r="714" spans="1:33" s="10" customFormat="1" ht="13.2" x14ac:dyDescent="0.25">
      <c r="A714" s="6">
        <v>16</v>
      </c>
      <c r="B714" s="167" t="s">
        <v>739</v>
      </c>
      <c r="C714" s="162">
        <v>7</v>
      </c>
      <c r="D714" s="162">
        <v>1</v>
      </c>
      <c r="E714" s="162">
        <v>0</v>
      </c>
      <c r="F714" s="7">
        <f t="shared" si="235"/>
        <v>1</v>
      </c>
      <c r="G714" s="75">
        <v>0</v>
      </c>
      <c r="H714" s="75">
        <v>0</v>
      </c>
      <c r="I714" s="75">
        <v>1</v>
      </c>
      <c r="J714" s="75">
        <v>0</v>
      </c>
      <c r="K714" s="75">
        <v>0</v>
      </c>
      <c r="L714" s="166"/>
      <c r="M714" s="162">
        <v>0</v>
      </c>
      <c r="N714" s="75">
        <f t="shared" si="236"/>
        <v>0</v>
      </c>
      <c r="O714" s="162"/>
      <c r="P714" s="162">
        <v>3</v>
      </c>
      <c r="Q714" s="75">
        <f t="shared" si="237"/>
        <v>2</v>
      </c>
      <c r="R714" s="162"/>
      <c r="S714" s="162">
        <v>4</v>
      </c>
      <c r="T714" s="75">
        <f t="shared" si="238"/>
        <v>4</v>
      </c>
      <c r="U714" s="170"/>
      <c r="V714" s="170">
        <v>0</v>
      </c>
      <c r="W714" s="170">
        <v>0</v>
      </c>
      <c r="X714" s="203"/>
      <c r="Y714" s="203"/>
      <c r="Z714" s="203"/>
      <c r="AA714" s="203"/>
      <c r="AB714" s="203"/>
      <c r="AC714" s="203"/>
      <c r="AD714" s="203"/>
      <c r="AE714" s="203"/>
      <c r="AF714" s="203"/>
      <c r="AG714" s="166"/>
    </row>
    <row r="715" spans="1:33" s="10" customFormat="1" ht="13.2" x14ac:dyDescent="0.25">
      <c r="A715" s="6">
        <v>17</v>
      </c>
      <c r="B715" s="167" t="s">
        <v>728</v>
      </c>
      <c r="C715" s="162">
        <v>4</v>
      </c>
      <c r="D715" s="162">
        <v>2</v>
      </c>
      <c r="E715" s="162">
        <v>0</v>
      </c>
      <c r="F715" s="7">
        <f t="shared" si="235"/>
        <v>2</v>
      </c>
      <c r="G715" s="75">
        <v>0</v>
      </c>
      <c r="H715" s="75">
        <v>0</v>
      </c>
      <c r="I715" s="75">
        <v>2</v>
      </c>
      <c r="J715" s="75">
        <v>0</v>
      </c>
      <c r="K715" s="75">
        <v>0</v>
      </c>
      <c r="L715" s="166"/>
      <c r="M715" s="162">
        <v>0</v>
      </c>
      <c r="N715" s="75">
        <f t="shared" si="236"/>
        <v>0</v>
      </c>
      <c r="O715" s="162"/>
      <c r="P715" s="162">
        <v>4</v>
      </c>
      <c r="Q715" s="75">
        <f t="shared" si="237"/>
        <v>2</v>
      </c>
      <c r="R715" s="162"/>
      <c r="S715" s="162">
        <v>0</v>
      </c>
      <c r="T715" s="75">
        <f t="shared" si="238"/>
        <v>0</v>
      </c>
      <c r="U715" s="170"/>
      <c r="V715" s="170">
        <v>0</v>
      </c>
      <c r="W715" s="170">
        <v>0</v>
      </c>
      <c r="X715" s="203"/>
      <c r="Y715" s="203"/>
      <c r="Z715" s="203"/>
      <c r="AA715" s="203"/>
      <c r="AB715" s="203"/>
      <c r="AC715" s="203"/>
      <c r="AD715" s="203"/>
      <c r="AE715" s="203"/>
      <c r="AF715" s="203"/>
      <c r="AG715" s="166"/>
    </row>
    <row r="716" spans="1:33" s="138" customFormat="1" ht="13.2" x14ac:dyDescent="0.25">
      <c r="A716" s="296">
        <v>26</v>
      </c>
      <c r="B716" s="760" t="s">
        <v>920</v>
      </c>
      <c r="C716" s="760"/>
      <c r="D716" s="760"/>
      <c r="E716" s="760"/>
      <c r="F716" s="760"/>
      <c r="G716" s="760"/>
      <c r="H716" s="760"/>
      <c r="I716" s="760"/>
      <c r="J716" s="760"/>
      <c r="K716" s="760"/>
      <c r="L716" s="760"/>
      <c r="M716" s="760"/>
      <c r="N716" s="760"/>
      <c r="O716" s="760"/>
      <c r="P716" s="760"/>
      <c r="Q716" s="760"/>
      <c r="R716" s="760"/>
      <c r="S716" s="760"/>
      <c r="T716" s="760"/>
      <c r="U716" s="760"/>
      <c r="V716" s="760"/>
      <c r="W716" s="760"/>
      <c r="X716" s="760"/>
      <c r="Y716" s="760"/>
      <c r="Z716" s="760"/>
      <c r="AA716" s="760"/>
      <c r="AB716" s="760"/>
      <c r="AC716" s="760"/>
      <c r="AD716" s="760"/>
      <c r="AE716" s="760"/>
      <c r="AF716" s="760"/>
      <c r="AG716" s="760"/>
    </row>
    <row r="717" spans="1:33" s="10" customFormat="1" ht="13.2" x14ac:dyDescent="0.25">
      <c r="A717" s="70"/>
      <c r="B717" s="105" t="s">
        <v>707</v>
      </c>
      <c r="C717" s="285">
        <f t="shared" ref="C717:AA717" si="239">C718+C730</f>
        <v>185</v>
      </c>
      <c r="D717" s="285">
        <f t="shared" si="239"/>
        <v>152</v>
      </c>
      <c r="E717" s="285">
        <f t="shared" si="239"/>
        <v>40</v>
      </c>
      <c r="F717" s="285">
        <f t="shared" si="239"/>
        <v>112</v>
      </c>
      <c r="G717" s="285">
        <f t="shared" si="239"/>
        <v>0</v>
      </c>
      <c r="H717" s="285">
        <f t="shared" si="239"/>
        <v>0</v>
      </c>
      <c r="I717" s="285">
        <f t="shared" si="239"/>
        <v>72</v>
      </c>
      <c r="J717" s="285">
        <f t="shared" si="239"/>
        <v>40</v>
      </c>
      <c r="K717" s="285">
        <f t="shared" si="239"/>
        <v>0</v>
      </c>
      <c r="L717" s="285">
        <f t="shared" si="239"/>
        <v>0.2</v>
      </c>
      <c r="M717" s="285">
        <f t="shared" si="239"/>
        <v>1.5000000000000002</v>
      </c>
      <c r="N717" s="285">
        <f t="shared" si="239"/>
        <v>1.5000000000000002</v>
      </c>
      <c r="O717" s="285">
        <f t="shared" si="239"/>
        <v>9.58</v>
      </c>
      <c r="P717" s="285">
        <f t="shared" si="239"/>
        <v>82.01</v>
      </c>
      <c r="Q717" s="285">
        <f t="shared" si="239"/>
        <v>10.010000000000003</v>
      </c>
      <c r="R717" s="285">
        <f t="shared" si="239"/>
        <v>5.58</v>
      </c>
      <c r="S717" s="285">
        <f t="shared" si="239"/>
        <v>32.269999999999996</v>
      </c>
      <c r="T717" s="285">
        <f t="shared" si="239"/>
        <v>-7.7299999999999986</v>
      </c>
      <c r="U717" s="285">
        <f t="shared" si="239"/>
        <v>0</v>
      </c>
      <c r="V717" s="285">
        <f t="shared" si="239"/>
        <v>0</v>
      </c>
      <c r="W717" s="285">
        <f t="shared" si="239"/>
        <v>0</v>
      </c>
      <c r="X717" s="277">
        <f t="shared" si="239"/>
        <v>3</v>
      </c>
      <c r="Y717" s="277">
        <f t="shared" si="239"/>
        <v>3</v>
      </c>
      <c r="Z717" s="277">
        <f t="shared" si="239"/>
        <v>0</v>
      </c>
      <c r="AA717" s="277">
        <f t="shared" si="239"/>
        <v>9</v>
      </c>
      <c r="AB717" s="277"/>
      <c r="AC717" s="277">
        <f>AC718+AC730</f>
        <v>9</v>
      </c>
      <c r="AD717" s="277">
        <f>AD718+AD730</f>
        <v>0</v>
      </c>
      <c r="AE717" s="277">
        <f>AE718+AE730</f>
        <v>0</v>
      </c>
      <c r="AF717" s="277">
        <f>AF718+AF730</f>
        <v>0</v>
      </c>
      <c r="AG717" s="69"/>
    </row>
    <row r="718" spans="1:33" s="10" customFormat="1" ht="13.2" x14ac:dyDescent="0.25">
      <c r="A718" s="70"/>
      <c r="B718" s="105" t="s">
        <v>913</v>
      </c>
      <c r="C718" s="285">
        <f t="shared" ref="C718:Y718" si="240">C719+C720+C721+C722+C723+C724+C725+C726+C727+C728+C729</f>
        <v>162</v>
      </c>
      <c r="D718" s="285">
        <f t="shared" si="240"/>
        <v>132</v>
      </c>
      <c r="E718" s="285">
        <f t="shared" si="240"/>
        <v>36</v>
      </c>
      <c r="F718" s="285">
        <f t="shared" si="240"/>
        <v>96</v>
      </c>
      <c r="G718" s="285">
        <f t="shared" si="240"/>
        <v>0</v>
      </c>
      <c r="H718" s="285">
        <f t="shared" si="240"/>
        <v>0</v>
      </c>
      <c r="I718" s="285">
        <f t="shared" si="240"/>
        <v>57</v>
      </c>
      <c r="J718" s="285">
        <f t="shared" si="240"/>
        <v>39</v>
      </c>
      <c r="K718" s="285">
        <f t="shared" si="240"/>
        <v>0</v>
      </c>
      <c r="L718" s="285">
        <f t="shared" si="240"/>
        <v>0.2</v>
      </c>
      <c r="M718" s="285">
        <f t="shared" si="240"/>
        <v>1.5000000000000002</v>
      </c>
      <c r="N718" s="285">
        <f t="shared" si="240"/>
        <v>1.5000000000000002</v>
      </c>
      <c r="O718" s="285">
        <f t="shared" si="240"/>
        <v>6.58</v>
      </c>
      <c r="P718" s="285">
        <f t="shared" si="240"/>
        <v>67.010000000000005</v>
      </c>
      <c r="Q718" s="285">
        <f t="shared" si="240"/>
        <v>10.010000000000003</v>
      </c>
      <c r="R718" s="285">
        <f t="shared" si="240"/>
        <v>4.58</v>
      </c>
      <c r="S718" s="285">
        <f t="shared" si="240"/>
        <v>31.27</v>
      </c>
      <c r="T718" s="285">
        <f t="shared" si="240"/>
        <v>-7.7299999999999986</v>
      </c>
      <c r="U718" s="285">
        <f t="shared" si="240"/>
        <v>0</v>
      </c>
      <c r="V718" s="285">
        <f t="shared" si="240"/>
        <v>0</v>
      </c>
      <c r="W718" s="285">
        <f t="shared" si="240"/>
        <v>0</v>
      </c>
      <c r="X718" s="277">
        <f t="shared" si="240"/>
        <v>1</v>
      </c>
      <c r="Y718" s="277">
        <f t="shared" si="240"/>
        <v>1</v>
      </c>
      <c r="Z718" s="277"/>
      <c r="AA718" s="277">
        <f>AB718+AC718</f>
        <v>9</v>
      </c>
      <c r="AB718" s="277"/>
      <c r="AC718" s="277">
        <f>AC719+AC720+AC721+AC722+AC723+AC724+AC725+AC726+AC727+AC728+AC729</f>
        <v>9</v>
      </c>
      <c r="AD718" s="190">
        <f>AD719+AD720+AD721+AD722+AD723+AD724+AD725+AD726+AD727+AD728+AD729</f>
        <v>0</v>
      </c>
      <c r="AE718" s="190"/>
      <c r="AF718" s="190"/>
      <c r="AG718" s="69"/>
    </row>
    <row r="719" spans="1:33" s="10" customFormat="1" ht="13.2" x14ac:dyDescent="0.25">
      <c r="A719" s="70">
        <v>1</v>
      </c>
      <c r="B719" s="71" t="s">
        <v>367</v>
      </c>
      <c r="C719" s="70">
        <v>40</v>
      </c>
      <c r="D719" s="70">
        <v>32</v>
      </c>
      <c r="E719" s="70">
        <v>16</v>
      </c>
      <c r="F719" s="59">
        <f>G719+H719+I719+J719+K719</f>
        <v>14</v>
      </c>
      <c r="G719" s="60"/>
      <c r="H719" s="60"/>
      <c r="I719" s="60">
        <v>14</v>
      </c>
      <c r="J719" s="60"/>
      <c r="K719" s="60"/>
      <c r="L719" s="72">
        <v>0.1</v>
      </c>
      <c r="M719" s="133">
        <f>F719*L719</f>
        <v>1.4000000000000001</v>
      </c>
      <c r="N719" s="133">
        <f>M719-H719</f>
        <v>1.4000000000000001</v>
      </c>
      <c r="O719" s="72">
        <v>0.98</v>
      </c>
      <c r="P719" s="133">
        <f>F719*O719</f>
        <v>13.719999999999999</v>
      </c>
      <c r="Q719" s="133">
        <f>P719-I719</f>
        <v>-0.28000000000000114</v>
      </c>
      <c r="R719" s="72">
        <v>0</v>
      </c>
      <c r="S719" s="133">
        <f>F719*R719</f>
        <v>0</v>
      </c>
      <c r="T719" s="133">
        <f>S719-J719</f>
        <v>0</v>
      </c>
      <c r="U719" s="60"/>
      <c r="V719" s="60"/>
      <c r="W719" s="60"/>
      <c r="X719" s="186">
        <f>Y719+Z719</f>
        <v>0</v>
      </c>
      <c r="Y719" s="186"/>
      <c r="Z719" s="277"/>
      <c r="AA719" s="186">
        <f>AB719+AC719</f>
        <v>0</v>
      </c>
      <c r="AB719" s="277"/>
      <c r="AC719" s="186"/>
      <c r="AD719" s="199">
        <f>AE719+AF719</f>
        <v>0</v>
      </c>
      <c r="AE719" s="277"/>
      <c r="AF719" s="277"/>
      <c r="AG719" s="73"/>
    </row>
    <row r="720" spans="1:33" s="10" customFormat="1" ht="13.2" x14ac:dyDescent="0.25">
      <c r="A720" s="70">
        <v>2</v>
      </c>
      <c r="B720" s="71" t="s">
        <v>752</v>
      </c>
      <c r="C720" s="70">
        <v>3</v>
      </c>
      <c r="D720" s="70">
        <v>3</v>
      </c>
      <c r="E720" s="70">
        <v>2</v>
      </c>
      <c r="F720" s="59">
        <f t="shared" ref="F720:F736" si="241">G720+H720+I720+J720+K720</f>
        <v>2</v>
      </c>
      <c r="G720" s="60"/>
      <c r="H720" s="60"/>
      <c r="I720" s="60">
        <v>2</v>
      </c>
      <c r="J720" s="60"/>
      <c r="K720" s="60"/>
      <c r="L720" s="72">
        <v>0</v>
      </c>
      <c r="M720" s="133">
        <f t="shared" ref="M720:M736" si="242">F720*L720</f>
        <v>0</v>
      </c>
      <c r="N720" s="133">
        <f t="shared" ref="N720:N736" si="243">M720-H720</f>
        <v>0</v>
      </c>
      <c r="O720" s="72">
        <v>0.98</v>
      </c>
      <c r="P720" s="133">
        <f t="shared" ref="P720:P736" si="244">F720*O720</f>
        <v>1.96</v>
      </c>
      <c r="Q720" s="133">
        <f t="shared" ref="Q720:Q736" si="245">P720-I720</f>
        <v>-4.0000000000000036E-2</v>
      </c>
      <c r="R720" s="72">
        <v>0</v>
      </c>
      <c r="S720" s="133">
        <f t="shared" ref="S720:S736" si="246">F720*R720</f>
        <v>0</v>
      </c>
      <c r="T720" s="133">
        <f t="shared" ref="T720:T736" si="247">S720-J720</f>
        <v>0</v>
      </c>
      <c r="U720" s="60"/>
      <c r="V720" s="60"/>
      <c r="W720" s="60"/>
      <c r="X720" s="186">
        <f t="shared" ref="X720:X729" si="248">Y720+Z720</f>
        <v>0</v>
      </c>
      <c r="Y720" s="186"/>
      <c r="Z720" s="277"/>
      <c r="AA720" s="186">
        <f t="shared" ref="AA720:AA729" si="249">AB720+AC720</f>
        <v>0</v>
      </c>
      <c r="AB720" s="277"/>
      <c r="AC720" s="186"/>
      <c r="AD720" s="199">
        <f t="shared" ref="AD720:AD728" si="250">AE720+AF720</f>
        <v>0</v>
      </c>
      <c r="AE720" s="190"/>
      <c r="AF720" s="190"/>
      <c r="AG720" s="73"/>
    </row>
    <row r="721" spans="1:33" s="10" customFormat="1" ht="13.2" x14ac:dyDescent="0.25">
      <c r="A721" s="70">
        <v>3</v>
      </c>
      <c r="B721" s="71" t="s">
        <v>140</v>
      </c>
      <c r="C721" s="70">
        <v>13</v>
      </c>
      <c r="D721" s="70">
        <v>11</v>
      </c>
      <c r="E721" s="70">
        <v>2</v>
      </c>
      <c r="F721" s="59">
        <f t="shared" si="241"/>
        <v>9</v>
      </c>
      <c r="G721" s="59"/>
      <c r="H721" s="59"/>
      <c r="I721" s="59">
        <v>2</v>
      </c>
      <c r="J721" s="59">
        <v>7</v>
      </c>
      <c r="K721" s="59"/>
      <c r="L721" s="72">
        <v>0</v>
      </c>
      <c r="M721" s="133">
        <f t="shared" si="242"/>
        <v>0</v>
      </c>
      <c r="N721" s="133">
        <f t="shared" si="243"/>
        <v>0</v>
      </c>
      <c r="O721" s="72">
        <v>0.45</v>
      </c>
      <c r="P721" s="133">
        <f t="shared" si="244"/>
        <v>4.05</v>
      </c>
      <c r="Q721" s="133">
        <f t="shared" si="245"/>
        <v>2.0499999999999998</v>
      </c>
      <c r="R721" s="72">
        <v>0.55000000000000004</v>
      </c>
      <c r="S721" s="133">
        <f t="shared" si="246"/>
        <v>4.95</v>
      </c>
      <c r="T721" s="133">
        <f t="shared" si="247"/>
        <v>-2.0499999999999998</v>
      </c>
      <c r="U721" s="60"/>
      <c r="V721" s="60"/>
      <c r="W721" s="60"/>
      <c r="X721" s="186">
        <f t="shared" si="248"/>
        <v>0</v>
      </c>
      <c r="Y721" s="186"/>
      <c r="Z721" s="277"/>
      <c r="AA721" s="186">
        <f t="shared" si="249"/>
        <v>0</v>
      </c>
      <c r="AB721" s="277"/>
      <c r="AC721" s="186"/>
      <c r="AD721" s="199">
        <f t="shared" si="250"/>
        <v>0</v>
      </c>
      <c r="AE721" s="277"/>
      <c r="AF721" s="277"/>
      <c r="AG721" s="73"/>
    </row>
    <row r="722" spans="1:33" s="10" customFormat="1" ht="13.2" x14ac:dyDescent="0.25">
      <c r="A722" s="70">
        <v>4</v>
      </c>
      <c r="B722" s="71" t="s">
        <v>151</v>
      </c>
      <c r="C722" s="70">
        <v>64</v>
      </c>
      <c r="D722" s="70">
        <v>53</v>
      </c>
      <c r="E722" s="70">
        <v>11</v>
      </c>
      <c r="F722" s="59">
        <f t="shared" si="241"/>
        <v>44</v>
      </c>
      <c r="G722" s="59"/>
      <c r="H722" s="59"/>
      <c r="I722" s="59">
        <v>28</v>
      </c>
      <c r="J722" s="59">
        <v>16</v>
      </c>
      <c r="K722" s="59"/>
      <c r="L722" s="72">
        <v>0</v>
      </c>
      <c r="M722" s="133">
        <f t="shared" si="242"/>
        <v>0</v>
      </c>
      <c r="N722" s="133">
        <f t="shared" si="243"/>
        <v>0</v>
      </c>
      <c r="O722" s="72">
        <v>0.77</v>
      </c>
      <c r="P722" s="133">
        <f t="shared" si="244"/>
        <v>33.880000000000003</v>
      </c>
      <c r="Q722" s="133">
        <f t="shared" si="245"/>
        <v>5.8800000000000026</v>
      </c>
      <c r="R722" s="72">
        <v>0.23</v>
      </c>
      <c r="S722" s="133">
        <f t="shared" si="246"/>
        <v>10.120000000000001</v>
      </c>
      <c r="T722" s="133">
        <f t="shared" si="247"/>
        <v>-5.879999999999999</v>
      </c>
      <c r="U722" s="60"/>
      <c r="V722" s="60"/>
      <c r="W722" s="60"/>
      <c r="X722" s="186">
        <f t="shared" si="248"/>
        <v>1</v>
      </c>
      <c r="Y722" s="186">
        <v>1</v>
      </c>
      <c r="Z722" s="277"/>
      <c r="AA722" s="186">
        <f t="shared" si="249"/>
        <v>6</v>
      </c>
      <c r="AB722" s="277"/>
      <c r="AC722" s="186">
        <v>6</v>
      </c>
      <c r="AD722" s="199">
        <f t="shared" si="250"/>
        <v>0</v>
      </c>
      <c r="AE722" s="190"/>
      <c r="AF722" s="190"/>
      <c r="AG722" s="73"/>
    </row>
    <row r="723" spans="1:33" s="10" customFormat="1" ht="13.2" x14ac:dyDescent="0.25">
      <c r="A723" s="70">
        <v>5</v>
      </c>
      <c r="B723" s="100" t="s">
        <v>790</v>
      </c>
      <c r="C723" s="117">
        <v>8</v>
      </c>
      <c r="D723" s="117">
        <v>7</v>
      </c>
      <c r="E723" s="117">
        <v>1</v>
      </c>
      <c r="F723" s="59">
        <f t="shared" si="241"/>
        <v>6</v>
      </c>
      <c r="G723" s="73"/>
      <c r="H723" s="73"/>
      <c r="I723" s="117">
        <v>1</v>
      </c>
      <c r="J723" s="117">
        <v>5</v>
      </c>
      <c r="K723" s="73"/>
      <c r="L723" s="72">
        <v>0</v>
      </c>
      <c r="M723" s="133">
        <f t="shared" si="242"/>
        <v>0</v>
      </c>
      <c r="N723" s="133">
        <f t="shared" si="243"/>
        <v>0</v>
      </c>
      <c r="O723" s="72">
        <v>0.2</v>
      </c>
      <c r="P723" s="133">
        <f t="shared" si="244"/>
        <v>1.2000000000000002</v>
      </c>
      <c r="Q723" s="133">
        <f t="shared" si="245"/>
        <v>0.20000000000000018</v>
      </c>
      <c r="R723" s="72">
        <v>0.8</v>
      </c>
      <c r="S723" s="133">
        <f t="shared" si="246"/>
        <v>4.8000000000000007</v>
      </c>
      <c r="T723" s="133">
        <f t="shared" si="247"/>
        <v>-0.19999999999999929</v>
      </c>
      <c r="U723" s="88"/>
      <c r="V723" s="88"/>
      <c r="W723" s="88"/>
      <c r="X723" s="186">
        <f t="shared" si="248"/>
        <v>0</v>
      </c>
      <c r="Y723" s="199"/>
      <c r="Z723" s="277"/>
      <c r="AA723" s="186">
        <f t="shared" si="249"/>
        <v>0</v>
      </c>
      <c r="AB723" s="277"/>
      <c r="AC723" s="199"/>
      <c r="AD723" s="199">
        <f t="shared" si="250"/>
        <v>0</v>
      </c>
      <c r="AE723" s="277"/>
      <c r="AF723" s="277"/>
      <c r="AG723" s="73"/>
    </row>
    <row r="724" spans="1:33" s="10" customFormat="1" ht="13.2" x14ac:dyDescent="0.25">
      <c r="A724" s="70">
        <v>6</v>
      </c>
      <c r="B724" s="100" t="s">
        <v>749</v>
      </c>
      <c r="C724" s="117">
        <v>15</v>
      </c>
      <c r="D724" s="117">
        <v>12</v>
      </c>
      <c r="E724" s="117">
        <v>2</v>
      </c>
      <c r="F724" s="59">
        <f t="shared" si="241"/>
        <v>9</v>
      </c>
      <c r="G724" s="73"/>
      <c r="H724" s="73"/>
      <c r="I724" s="117">
        <v>4</v>
      </c>
      <c r="J724" s="117">
        <v>5</v>
      </c>
      <c r="K724" s="73"/>
      <c r="L724" s="72">
        <v>0</v>
      </c>
      <c r="M724" s="133">
        <f t="shared" si="242"/>
        <v>0</v>
      </c>
      <c r="N724" s="133">
        <f t="shared" si="243"/>
        <v>0</v>
      </c>
      <c r="O724" s="72">
        <v>0.5</v>
      </c>
      <c r="P724" s="133">
        <f t="shared" si="244"/>
        <v>4.5</v>
      </c>
      <c r="Q724" s="133">
        <f t="shared" si="245"/>
        <v>0.5</v>
      </c>
      <c r="R724" s="72">
        <v>0.8</v>
      </c>
      <c r="S724" s="133">
        <f t="shared" si="246"/>
        <v>7.2</v>
      </c>
      <c r="T724" s="133">
        <f t="shared" si="247"/>
        <v>2.2000000000000002</v>
      </c>
      <c r="U724" s="88"/>
      <c r="V724" s="88"/>
      <c r="W724" s="88"/>
      <c r="X724" s="186">
        <f t="shared" si="248"/>
        <v>0</v>
      </c>
      <c r="Y724" s="199"/>
      <c r="Z724" s="277"/>
      <c r="AA724" s="186">
        <f t="shared" si="249"/>
        <v>1</v>
      </c>
      <c r="AB724" s="277"/>
      <c r="AC724" s="199">
        <v>1</v>
      </c>
      <c r="AD724" s="199">
        <f t="shared" si="250"/>
        <v>0</v>
      </c>
      <c r="AE724" s="190"/>
      <c r="AF724" s="190"/>
      <c r="AG724" s="73"/>
    </row>
    <row r="725" spans="1:33" s="10" customFormat="1" ht="13.2" x14ac:dyDescent="0.25">
      <c r="A725" s="70">
        <v>7</v>
      </c>
      <c r="B725" s="100" t="s">
        <v>727</v>
      </c>
      <c r="C725" s="117">
        <v>5</v>
      </c>
      <c r="D725" s="117">
        <v>2</v>
      </c>
      <c r="E725" s="117">
        <v>1</v>
      </c>
      <c r="F725" s="59">
        <f t="shared" si="241"/>
        <v>1</v>
      </c>
      <c r="G725" s="73"/>
      <c r="H725" s="73"/>
      <c r="I725" s="117">
        <v>1</v>
      </c>
      <c r="J725" s="117"/>
      <c r="K725" s="73"/>
      <c r="L725" s="72">
        <v>0.1</v>
      </c>
      <c r="M725" s="133">
        <f t="shared" si="242"/>
        <v>0.1</v>
      </c>
      <c r="N725" s="133">
        <f t="shared" si="243"/>
        <v>0.1</v>
      </c>
      <c r="O725" s="72">
        <v>0.9</v>
      </c>
      <c r="P725" s="133">
        <f t="shared" si="244"/>
        <v>0.9</v>
      </c>
      <c r="Q725" s="133">
        <f t="shared" si="245"/>
        <v>-9.9999999999999978E-2</v>
      </c>
      <c r="R725" s="72">
        <v>0</v>
      </c>
      <c r="S725" s="133">
        <f t="shared" si="246"/>
        <v>0</v>
      </c>
      <c r="T725" s="133">
        <f t="shared" si="247"/>
        <v>0</v>
      </c>
      <c r="U725" s="88"/>
      <c r="V725" s="88"/>
      <c r="W725" s="88"/>
      <c r="X725" s="186">
        <f t="shared" si="248"/>
        <v>0</v>
      </c>
      <c r="Y725" s="199"/>
      <c r="Z725" s="277"/>
      <c r="AA725" s="186">
        <f t="shared" si="249"/>
        <v>0</v>
      </c>
      <c r="AB725" s="277"/>
      <c r="AC725" s="199"/>
      <c r="AD725" s="199">
        <f t="shared" si="250"/>
        <v>0</v>
      </c>
      <c r="AE725" s="277"/>
      <c r="AF725" s="277"/>
      <c r="AG725" s="73"/>
    </row>
    <row r="726" spans="1:33" s="10" customFormat="1" ht="13.2" x14ac:dyDescent="0.25">
      <c r="A726" s="70">
        <v>8</v>
      </c>
      <c r="B726" s="100" t="s">
        <v>803</v>
      </c>
      <c r="C726" s="117">
        <v>4</v>
      </c>
      <c r="D726" s="117">
        <v>2</v>
      </c>
      <c r="E726" s="117">
        <v>0</v>
      </c>
      <c r="F726" s="59">
        <f t="shared" si="241"/>
        <v>2</v>
      </c>
      <c r="G726" s="73"/>
      <c r="H726" s="73"/>
      <c r="I726" s="117"/>
      <c r="J726" s="117">
        <v>2</v>
      </c>
      <c r="K726" s="73"/>
      <c r="L726" s="72">
        <v>0</v>
      </c>
      <c r="M726" s="133">
        <f t="shared" si="242"/>
        <v>0</v>
      </c>
      <c r="N726" s="133">
        <f t="shared" si="243"/>
        <v>0</v>
      </c>
      <c r="O726" s="72">
        <v>0</v>
      </c>
      <c r="P726" s="133">
        <f t="shared" si="244"/>
        <v>0</v>
      </c>
      <c r="Q726" s="133">
        <f t="shared" si="245"/>
        <v>0</v>
      </c>
      <c r="R726" s="72">
        <v>1</v>
      </c>
      <c r="S726" s="133">
        <f t="shared" si="246"/>
        <v>2</v>
      </c>
      <c r="T726" s="133">
        <f t="shared" si="247"/>
        <v>0</v>
      </c>
      <c r="U726" s="88"/>
      <c r="V726" s="88"/>
      <c r="W726" s="88"/>
      <c r="X726" s="186">
        <f t="shared" si="248"/>
        <v>0</v>
      </c>
      <c r="Y726" s="199"/>
      <c r="Z726" s="277"/>
      <c r="AA726" s="186">
        <f t="shared" si="249"/>
        <v>0</v>
      </c>
      <c r="AB726" s="277"/>
      <c r="AC726" s="199"/>
      <c r="AD726" s="199">
        <f t="shared" si="250"/>
        <v>0</v>
      </c>
      <c r="AE726" s="190"/>
      <c r="AF726" s="190"/>
      <c r="AG726" s="73"/>
    </row>
    <row r="727" spans="1:33" s="10" customFormat="1" ht="13.2" x14ac:dyDescent="0.25">
      <c r="A727" s="70">
        <v>9</v>
      </c>
      <c r="B727" s="100" t="s">
        <v>754</v>
      </c>
      <c r="C727" s="117">
        <v>1</v>
      </c>
      <c r="D727" s="117">
        <v>1</v>
      </c>
      <c r="E727" s="117">
        <v>0</v>
      </c>
      <c r="F727" s="59">
        <f t="shared" si="241"/>
        <v>1</v>
      </c>
      <c r="G727" s="73"/>
      <c r="H727" s="73"/>
      <c r="I727" s="117"/>
      <c r="J727" s="117">
        <v>1</v>
      </c>
      <c r="K727" s="73"/>
      <c r="L727" s="72">
        <v>0</v>
      </c>
      <c r="M727" s="133">
        <f t="shared" si="242"/>
        <v>0</v>
      </c>
      <c r="N727" s="133">
        <f t="shared" si="243"/>
        <v>0</v>
      </c>
      <c r="O727" s="72">
        <v>0</v>
      </c>
      <c r="P727" s="133">
        <f t="shared" si="244"/>
        <v>0</v>
      </c>
      <c r="Q727" s="133">
        <f t="shared" si="245"/>
        <v>0</v>
      </c>
      <c r="R727" s="72">
        <v>1</v>
      </c>
      <c r="S727" s="133">
        <f t="shared" si="246"/>
        <v>1</v>
      </c>
      <c r="T727" s="133">
        <f t="shared" si="247"/>
        <v>0</v>
      </c>
      <c r="U727" s="88"/>
      <c r="V727" s="88"/>
      <c r="W727" s="88"/>
      <c r="X727" s="186">
        <f t="shared" si="248"/>
        <v>0</v>
      </c>
      <c r="Y727" s="199"/>
      <c r="Z727" s="277"/>
      <c r="AA727" s="186">
        <f t="shared" si="249"/>
        <v>0</v>
      </c>
      <c r="AB727" s="277"/>
      <c r="AC727" s="199"/>
      <c r="AD727" s="199">
        <f t="shared" si="250"/>
        <v>0</v>
      </c>
      <c r="AE727" s="277"/>
      <c r="AF727" s="277"/>
      <c r="AG727" s="73"/>
    </row>
    <row r="728" spans="1:33" s="10" customFormat="1" ht="13.2" x14ac:dyDescent="0.25">
      <c r="A728" s="70">
        <v>10</v>
      </c>
      <c r="B728" s="100" t="s">
        <v>824</v>
      </c>
      <c r="C728" s="117">
        <v>7</v>
      </c>
      <c r="D728" s="117">
        <v>7</v>
      </c>
      <c r="E728" s="117">
        <v>1</v>
      </c>
      <c r="F728" s="59">
        <f t="shared" si="241"/>
        <v>6</v>
      </c>
      <c r="G728" s="73"/>
      <c r="H728" s="73"/>
      <c r="I728" s="117">
        <v>3</v>
      </c>
      <c r="J728" s="117">
        <v>3</v>
      </c>
      <c r="K728" s="73"/>
      <c r="L728" s="72">
        <v>0</v>
      </c>
      <c r="M728" s="133">
        <f t="shared" si="242"/>
        <v>0</v>
      </c>
      <c r="N728" s="133">
        <f t="shared" si="243"/>
        <v>0</v>
      </c>
      <c r="O728" s="72">
        <v>0.8</v>
      </c>
      <c r="P728" s="133">
        <f t="shared" si="244"/>
        <v>4.8000000000000007</v>
      </c>
      <c r="Q728" s="133">
        <f t="shared" si="245"/>
        <v>1.8000000000000007</v>
      </c>
      <c r="R728" s="72">
        <v>0.2</v>
      </c>
      <c r="S728" s="133">
        <f t="shared" si="246"/>
        <v>1.2000000000000002</v>
      </c>
      <c r="T728" s="133">
        <f t="shared" si="247"/>
        <v>-1.7999999999999998</v>
      </c>
      <c r="U728" s="88"/>
      <c r="V728" s="88"/>
      <c r="W728" s="88"/>
      <c r="X728" s="186">
        <f t="shared" si="248"/>
        <v>0</v>
      </c>
      <c r="Y728" s="199"/>
      <c r="Z728" s="277"/>
      <c r="AA728" s="186">
        <f t="shared" si="249"/>
        <v>2</v>
      </c>
      <c r="AB728" s="277"/>
      <c r="AC728" s="199">
        <v>2</v>
      </c>
      <c r="AD728" s="199">
        <f t="shared" si="250"/>
        <v>0</v>
      </c>
      <c r="AE728" s="190"/>
      <c r="AF728" s="190"/>
      <c r="AG728" s="73"/>
    </row>
    <row r="729" spans="1:33" s="10" customFormat="1" ht="13.2" x14ac:dyDescent="0.25">
      <c r="A729" s="70">
        <v>11</v>
      </c>
      <c r="B729" s="100" t="s">
        <v>739</v>
      </c>
      <c r="C729" s="117">
        <v>2</v>
      </c>
      <c r="D729" s="117">
        <v>2</v>
      </c>
      <c r="E729" s="117">
        <v>0</v>
      </c>
      <c r="F729" s="59">
        <f t="shared" si="241"/>
        <v>2</v>
      </c>
      <c r="G729" s="73"/>
      <c r="H729" s="73"/>
      <c r="I729" s="117">
        <v>2</v>
      </c>
      <c r="J729" s="117"/>
      <c r="K729" s="73"/>
      <c r="L729" s="72">
        <v>0</v>
      </c>
      <c r="M729" s="133">
        <f t="shared" si="242"/>
        <v>0</v>
      </c>
      <c r="N729" s="133">
        <f t="shared" si="243"/>
        <v>0</v>
      </c>
      <c r="O729" s="72">
        <v>1</v>
      </c>
      <c r="P729" s="133">
        <f t="shared" si="244"/>
        <v>2</v>
      </c>
      <c r="Q729" s="133">
        <f t="shared" si="245"/>
        <v>0</v>
      </c>
      <c r="R729" s="72">
        <v>0</v>
      </c>
      <c r="S729" s="133">
        <f t="shared" si="246"/>
        <v>0</v>
      </c>
      <c r="T729" s="133">
        <f t="shared" si="247"/>
        <v>0</v>
      </c>
      <c r="U729" s="88"/>
      <c r="V729" s="88"/>
      <c r="W729" s="88"/>
      <c r="X729" s="186">
        <f t="shared" si="248"/>
        <v>0</v>
      </c>
      <c r="Y729" s="199"/>
      <c r="Z729" s="277"/>
      <c r="AA729" s="186">
        <f t="shared" si="249"/>
        <v>0</v>
      </c>
      <c r="AB729" s="277"/>
      <c r="AC729" s="199"/>
      <c r="AD729" s="199">
        <f>AE729+AF729</f>
        <v>0</v>
      </c>
      <c r="AE729" s="277"/>
      <c r="AF729" s="277"/>
      <c r="AG729" s="73"/>
    </row>
    <row r="730" spans="1:33" s="10" customFormat="1" ht="13.2" x14ac:dyDescent="0.25">
      <c r="A730" s="70"/>
      <c r="B730" s="286" t="s">
        <v>914</v>
      </c>
      <c r="C730" s="69">
        <f>C731+C733+C732+C736+C734+C735</f>
        <v>23</v>
      </c>
      <c r="D730" s="272">
        <f>D731+D732+D733+D736</f>
        <v>20</v>
      </c>
      <c r="E730" s="272">
        <f t="shared" ref="E730:AF730" si="251">E731+E732+E733+E736</f>
        <v>4</v>
      </c>
      <c r="F730" s="272">
        <f t="shared" si="251"/>
        <v>16</v>
      </c>
      <c r="G730" s="272">
        <f t="shared" si="251"/>
        <v>0</v>
      </c>
      <c r="H730" s="272">
        <f t="shared" si="251"/>
        <v>0</v>
      </c>
      <c r="I730" s="272">
        <f t="shared" si="251"/>
        <v>15</v>
      </c>
      <c r="J730" s="272">
        <f t="shared" si="251"/>
        <v>1</v>
      </c>
      <c r="K730" s="272">
        <f t="shared" si="251"/>
        <v>0</v>
      </c>
      <c r="L730" s="272">
        <f t="shared" si="251"/>
        <v>0</v>
      </c>
      <c r="M730" s="272">
        <f t="shared" si="251"/>
        <v>0</v>
      </c>
      <c r="N730" s="272">
        <f t="shared" si="251"/>
        <v>0</v>
      </c>
      <c r="O730" s="272">
        <f t="shared" si="251"/>
        <v>3</v>
      </c>
      <c r="P730" s="272">
        <f t="shared" si="251"/>
        <v>15</v>
      </c>
      <c r="Q730" s="272">
        <f t="shared" si="251"/>
        <v>0</v>
      </c>
      <c r="R730" s="272">
        <f t="shared" si="251"/>
        <v>1</v>
      </c>
      <c r="S730" s="272">
        <f t="shared" si="251"/>
        <v>1</v>
      </c>
      <c r="T730" s="272">
        <f t="shared" si="251"/>
        <v>0</v>
      </c>
      <c r="U730" s="272">
        <f t="shared" si="251"/>
        <v>0</v>
      </c>
      <c r="V730" s="272">
        <f t="shared" si="251"/>
        <v>0</v>
      </c>
      <c r="W730" s="272">
        <f t="shared" si="251"/>
        <v>0</v>
      </c>
      <c r="X730" s="287">
        <f t="shared" si="251"/>
        <v>2</v>
      </c>
      <c r="Y730" s="287">
        <f t="shared" si="251"/>
        <v>2</v>
      </c>
      <c r="Z730" s="185">
        <f t="shared" si="251"/>
        <v>0</v>
      </c>
      <c r="AA730" s="185">
        <f t="shared" si="251"/>
        <v>0</v>
      </c>
      <c r="AB730" s="185">
        <f t="shared" si="251"/>
        <v>0</v>
      </c>
      <c r="AC730" s="185">
        <f t="shared" si="251"/>
        <v>0</v>
      </c>
      <c r="AD730" s="185">
        <f t="shared" si="251"/>
        <v>0</v>
      </c>
      <c r="AE730" s="185">
        <f t="shared" si="251"/>
        <v>0</v>
      </c>
      <c r="AF730" s="185">
        <f t="shared" si="251"/>
        <v>0</v>
      </c>
      <c r="AG730" s="145"/>
    </row>
    <row r="731" spans="1:33" s="10" customFormat="1" ht="13.2" x14ac:dyDescent="0.25">
      <c r="A731" s="70">
        <v>1</v>
      </c>
      <c r="B731" s="100" t="s">
        <v>726</v>
      </c>
      <c r="C731" s="117">
        <v>5</v>
      </c>
      <c r="D731" s="117">
        <v>5</v>
      </c>
      <c r="E731" s="117">
        <v>2</v>
      </c>
      <c r="F731" s="59">
        <f t="shared" si="241"/>
        <v>3</v>
      </c>
      <c r="G731" s="73"/>
      <c r="H731" s="73"/>
      <c r="I731" s="117">
        <v>3</v>
      </c>
      <c r="J731" s="117"/>
      <c r="K731" s="73"/>
      <c r="L731" s="72">
        <v>0</v>
      </c>
      <c r="M731" s="133">
        <f t="shared" si="242"/>
        <v>0</v>
      </c>
      <c r="N731" s="133">
        <f t="shared" si="243"/>
        <v>0</v>
      </c>
      <c r="O731" s="72">
        <v>1</v>
      </c>
      <c r="P731" s="133">
        <f t="shared" si="244"/>
        <v>3</v>
      </c>
      <c r="Q731" s="133">
        <f t="shared" si="245"/>
        <v>0</v>
      </c>
      <c r="R731" s="72">
        <v>0</v>
      </c>
      <c r="S731" s="133">
        <f t="shared" si="246"/>
        <v>0</v>
      </c>
      <c r="T731" s="133">
        <f t="shared" si="247"/>
        <v>0</v>
      </c>
      <c r="U731" s="88"/>
      <c r="V731" s="88"/>
      <c r="W731" s="88"/>
      <c r="X731" s="199">
        <f>Y731+Z731</f>
        <v>1</v>
      </c>
      <c r="Y731" s="199">
        <v>1</v>
      </c>
      <c r="Z731" s="199"/>
      <c r="AA731" s="199">
        <f>AB731+AC731</f>
        <v>0</v>
      </c>
      <c r="AB731" s="199"/>
      <c r="AC731" s="199"/>
      <c r="AD731" s="199">
        <f>AE731+AF731</f>
        <v>0</v>
      </c>
      <c r="AE731" s="199"/>
      <c r="AF731" s="199"/>
      <c r="AG731" s="73"/>
    </row>
    <row r="732" spans="1:33" s="10" customFormat="1" ht="13.2" x14ac:dyDescent="0.25">
      <c r="A732" s="70">
        <v>2</v>
      </c>
      <c r="B732" s="100" t="s">
        <v>725</v>
      </c>
      <c r="C732" s="117">
        <v>13</v>
      </c>
      <c r="D732" s="117">
        <v>13</v>
      </c>
      <c r="E732" s="117">
        <v>2</v>
      </c>
      <c r="F732" s="59">
        <f t="shared" si="241"/>
        <v>11</v>
      </c>
      <c r="G732" s="73"/>
      <c r="H732" s="73"/>
      <c r="I732" s="117">
        <v>11</v>
      </c>
      <c r="J732" s="117"/>
      <c r="K732" s="73"/>
      <c r="L732" s="72">
        <v>0</v>
      </c>
      <c r="M732" s="133">
        <f t="shared" si="242"/>
        <v>0</v>
      </c>
      <c r="N732" s="133">
        <f t="shared" si="243"/>
        <v>0</v>
      </c>
      <c r="O732" s="72">
        <v>1</v>
      </c>
      <c r="P732" s="133">
        <f t="shared" si="244"/>
        <v>11</v>
      </c>
      <c r="Q732" s="133">
        <f t="shared" si="245"/>
        <v>0</v>
      </c>
      <c r="R732" s="72">
        <v>0</v>
      </c>
      <c r="S732" s="133">
        <f t="shared" si="246"/>
        <v>0</v>
      </c>
      <c r="T732" s="133">
        <f t="shared" si="247"/>
        <v>0</v>
      </c>
      <c r="U732" s="88"/>
      <c r="V732" s="88"/>
      <c r="W732" s="88"/>
      <c r="X732" s="199">
        <f t="shared" ref="X732:X736" si="252">Y732+Z732</f>
        <v>1</v>
      </c>
      <c r="Y732" s="199">
        <v>1</v>
      </c>
      <c r="Z732" s="199"/>
      <c r="AA732" s="199">
        <f t="shared" ref="AA732:AA736" si="253">AB732+AC732</f>
        <v>0</v>
      </c>
      <c r="AB732" s="199"/>
      <c r="AC732" s="199"/>
      <c r="AD732" s="199">
        <f t="shared" ref="AD732:AD736" si="254">AE732+AF732</f>
        <v>0</v>
      </c>
      <c r="AE732" s="199"/>
      <c r="AF732" s="199"/>
      <c r="AG732" s="73"/>
    </row>
    <row r="733" spans="1:33" s="10" customFormat="1" ht="13.2" x14ac:dyDescent="0.25">
      <c r="A733" s="70">
        <v>3</v>
      </c>
      <c r="B733" s="100" t="s">
        <v>908</v>
      </c>
      <c r="C733" s="117">
        <v>1</v>
      </c>
      <c r="D733" s="117">
        <v>1</v>
      </c>
      <c r="E733" s="117">
        <v>0</v>
      </c>
      <c r="F733" s="59">
        <f t="shared" si="241"/>
        <v>1</v>
      </c>
      <c r="G733" s="73"/>
      <c r="H733" s="73"/>
      <c r="I733" s="117">
        <v>1</v>
      </c>
      <c r="J733" s="117"/>
      <c r="K733" s="73"/>
      <c r="L733" s="72">
        <v>0</v>
      </c>
      <c r="M733" s="133">
        <f t="shared" si="242"/>
        <v>0</v>
      </c>
      <c r="N733" s="133">
        <f t="shared" si="243"/>
        <v>0</v>
      </c>
      <c r="O733" s="72">
        <v>1</v>
      </c>
      <c r="P733" s="133">
        <f t="shared" si="244"/>
        <v>1</v>
      </c>
      <c r="Q733" s="133">
        <f t="shared" si="245"/>
        <v>0</v>
      </c>
      <c r="R733" s="72">
        <v>0</v>
      </c>
      <c r="S733" s="133">
        <f t="shared" si="246"/>
        <v>0</v>
      </c>
      <c r="T733" s="133">
        <f t="shared" si="247"/>
        <v>0</v>
      </c>
      <c r="U733" s="88"/>
      <c r="V733" s="88"/>
      <c r="W733" s="88"/>
      <c r="X733" s="199">
        <f t="shared" si="252"/>
        <v>0</v>
      </c>
      <c r="Y733" s="199"/>
      <c r="Z733" s="199"/>
      <c r="AA733" s="199">
        <f t="shared" si="253"/>
        <v>0</v>
      </c>
      <c r="AB733" s="199"/>
      <c r="AC733" s="199"/>
      <c r="AD733" s="199">
        <f t="shared" si="254"/>
        <v>0</v>
      </c>
      <c r="AE733" s="199"/>
      <c r="AF733" s="199"/>
      <c r="AG733" s="73"/>
    </row>
    <row r="734" spans="1:33" s="10" customFormat="1" ht="13.2" x14ac:dyDescent="0.25">
      <c r="A734" s="70">
        <v>4</v>
      </c>
      <c r="B734" s="100" t="s">
        <v>766</v>
      </c>
      <c r="C734" s="117">
        <v>1</v>
      </c>
      <c r="D734" s="117">
        <v>0</v>
      </c>
      <c r="E734" s="117">
        <v>0</v>
      </c>
      <c r="F734" s="59">
        <f t="shared" si="241"/>
        <v>0</v>
      </c>
      <c r="G734" s="73"/>
      <c r="H734" s="73"/>
      <c r="I734" s="117">
        <v>0</v>
      </c>
      <c r="J734" s="117">
        <v>0</v>
      </c>
      <c r="K734" s="73"/>
      <c r="L734" s="72">
        <v>0</v>
      </c>
      <c r="M734" s="133">
        <f t="shared" si="242"/>
        <v>0</v>
      </c>
      <c r="N734" s="133">
        <f t="shared" si="243"/>
        <v>0</v>
      </c>
      <c r="O734" s="72">
        <v>0</v>
      </c>
      <c r="P734" s="133">
        <f t="shared" si="244"/>
        <v>0</v>
      </c>
      <c r="Q734" s="133">
        <f t="shared" si="245"/>
        <v>0</v>
      </c>
      <c r="R734" s="72">
        <v>1</v>
      </c>
      <c r="S734" s="133">
        <f t="shared" si="246"/>
        <v>0</v>
      </c>
      <c r="T734" s="133">
        <f t="shared" si="247"/>
        <v>0</v>
      </c>
      <c r="U734" s="88"/>
      <c r="V734" s="88"/>
      <c r="W734" s="88"/>
      <c r="X734" s="199">
        <f t="shared" si="252"/>
        <v>0</v>
      </c>
      <c r="Y734" s="199"/>
      <c r="Z734" s="199"/>
      <c r="AA734" s="199">
        <f t="shared" si="253"/>
        <v>0</v>
      </c>
      <c r="AB734" s="199"/>
      <c r="AC734" s="199"/>
      <c r="AD734" s="199">
        <f t="shared" si="254"/>
        <v>0</v>
      </c>
      <c r="AE734" s="199"/>
      <c r="AF734" s="199"/>
      <c r="AG734" s="73"/>
    </row>
    <row r="735" spans="1:33" s="10" customFormat="1" ht="13.2" x14ac:dyDescent="0.25">
      <c r="A735" s="70">
        <v>5</v>
      </c>
      <c r="B735" s="100" t="s">
        <v>731</v>
      </c>
      <c r="C735" s="117">
        <v>1</v>
      </c>
      <c r="D735" s="117">
        <v>0</v>
      </c>
      <c r="E735" s="117">
        <v>0</v>
      </c>
      <c r="F735" s="59">
        <f t="shared" si="241"/>
        <v>0</v>
      </c>
      <c r="G735" s="73"/>
      <c r="H735" s="73"/>
      <c r="I735" s="117">
        <v>0</v>
      </c>
      <c r="J735" s="117"/>
      <c r="K735" s="73"/>
      <c r="L735" s="72">
        <v>0</v>
      </c>
      <c r="M735" s="133">
        <f t="shared" si="242"/>
        <v>0</v>
      </c>
      <c r="N735" s="133">
        <f t="shared" si="243"/>
        <v>0</v>
      </c>
      <c r="O735" s="72">
        <v>1</v>
      </c>
      <c r="P735" s="133">
        <f t="shared" si="244"/>
        <v>0</v>
      </c>
      <c r="Q735" s="133">
        <f t="shared" si="245"/>
        <v>0</v>
      </c>
      <c r="R735" s="72">
        <v>0</v>
      </c>
      <c r="S735" s="133">
        <f t="shared" si="246"/>
        <v>0</v>
      </c>
      <c r="T735" s="133">
        <f t="shared" si="247"/>
        <v>0</v>
      </c>
      <c r="U735" s="88"/>
      <c r="V735" s="88"/>
      <c r="W735" s="88"/>
      <c r="X735" s="199">
        <f t="shared" si="252"/>
        <v>0</v>
      </c>
      <c r="Y735" s="199"/>
      <c r="Z735" s="199"/>
      <c r="AA735" s="199">
        <f t="shared" si="253"/>
        <v>0</v>
      </c>
      <c r="AB735" s="199"/>
      <c r="AC735" s="199"/>
      <c r="AD735" s="199">
        <f t="shared" si="254"/>
        <v>0</v>
      </c>
      <c r="AE735" s="199"/>
      <c r="AF735" s="199"/>
      <c r="AG735" s="73"/>
    </row>
    <row r="736" spans="1:33" s="10" customFormat="1" ht="13.2" x14ac:dyDescent="0.25">
      <c r="A736" s="70">
        <v>6</v>
      </c>
      <c r="B736" s="100" t="s">
        <v>733</v>
      </c>
      <c r="C736" s="117">
        <v>2</v>
      </c>
      <c r="D736" s="117">
        <v>1</v>
      </c>
      <c r="E736" s="117">
        <v>0</v>
      </c>
      <c r="F736" s="59">
        <f t="shared" si="241"/>
        <v>1</v>
      </c>
      <c r="G736" s="73"/>
      <c r="H736" s="73"/>
      <c r="I736" s="117"/>
      <c r="J736" s="117">
        <v>1</v>
      </c>
      <c r="K736" s="73"/>
      <c r="L736" s="72">
        <v>0</v>
      </c>
      <c r="M736" s="133">
        <f t="shared" si="242"/>
        <v>0</v>
      </c>
      <c r="N736" s="133">
        <f t="shared" si="243"/>
        <v>0</v>
      </c>
      <c r="O736" s="72">
        <v>0</v>
      </c>
      <c r="P736" s="133">
        <f t="shared" si="244"/>
        <v>0</v>
      </c>
      <c r="Q736" s="133">
        <f t="shared" si="245"/>
        <v>0</v>
      </c>
      <c r="R736" s="72">
        <v>1</v>
      </c>
      <c r="S736" s="133">
        <f t="shared" si="246"/>
        <v>1</v>
      </c>
      <c r="T736" s="133">
        <f t="shared" si="247"/>
        <v>0</v>
      </c>
      <c r="U736" s="88"/>
      <c r="V736" s="88"/>
      <c r="W736" s="88"/>
      <c r="X736" s="199">
        <f t="shared" si="252"/>
        <v>0</v>
      </c>
      <c r="Y736" s="199"/>
      <c r="Z736" s="199"/>
      <c r="AA736" s="199">
        <f t="shared" si="253"/>
        <v>0</v>
      </c>
      <c r="AB736" s="199"/>
      <c r="AC736" s="199"/>
      <c r="AD736" s="199">
        <f t="shared" si="254"/>
        <v>0</v>
      </c>
      <c r="AE736" s="199"/>
      <c r="AF736" s="199"/>
      <c r="AG736" s="73"/>
    </row>
    <row r="737" spans="1:33" s="10" customFormat="1" ht="26.4" x14ac:dyDescent="0.25">
      <c r="A737" s="326" t="s">
        <v>921</v>
      </c>
      <c r="B737" s="327" t="s">
        <v>922</v>
      </c>
      <c r="C737" s="328"/>
      <c r="D737" s="328"/>
      <c r="E737" s="328"/>
      <c r="F737" s="328"/>
      <c r="G737" s="328"/>
      <c r="H737" s="328"/>
      <c r="I737" s="328"/>
      <c r="J737" s="328"/>
      <c r="K737" s="328"/>
      <c r="L737" s="328"/>
      <c r="M737" s="328"/>
      <c r="N737" s="328"/>
      <c r="O737" s="328"/>
      <c r="P737" s="328"/>
      <c r="Q737" s="328"/>
      <c r="R737" s="328"/>
      <c r="S737" s="328"/>
      <c r="T737" s="328"/>
      <c r="U737" s="328"/>
      <c r="V737" s="328"/>
      <c r="W737" s="328"/>
      <c r="X737" s="328"/>
      <c r="Y737" s="328"/>
      <c r="Z737" s="328"/>
      <c r="AA737" s="328"/>
      <c r="AB737" s="328"/>
      <c r="AC737" s="328"/>
      <c r="AD737" s="328"/>
      <c r="AE737" s="328"/>
      <c r="AF737" s="328"/>
      <c r="AG737" s="328"/>
    </row>
    <row r="738" spans="1:33" s="243" customFormat="1" ht="39.6" x14ac:dyDescent="0.25">
      <c r="A738" s="329">
        <v>1</v>
      </c>
      <c r="B738" s="330" t="s">
        <v>923</v>
      </c>
      <c r="C738" s="329"/>
      <c r="D738" s="329"/>
      <c r="E738" s="329"/>
      <c r="F738" s="329"/>
      <c r="G738" s="329"/>
      <c r="H738" s="329"/>
      <c r="I738" s="329"/>
      <c r="J738" s="329"/>
      <c r="K738" s="329"/>
      <c r="L738" s="329"/>
      <c r="M738" s="329"/>
      <c r="N738" s="329"/>
      <c r="O738" s="331"/>
      <c r="P738" s="329"/>
      <c r="Q738" s="329"/>
      <c r="R738" s="331"/>
      <c r="S738" s="329"/>
      <c r="T738" s="329"/>
      <c r="U738" s="331"/>
      <c r="V738" s="329"/>
      <c r="W738" s="329"/>
      <c r="X738" s="329"/>
      <c r="Y738" s="329"/>
      <c r="Z738" s="329"/>
      <c r="AA738" s="329"/>
      <c r="AB738" s="329"/>
      <c r="AC738" s="329"/>
      <c r="AD738" s="329"/>
      <c r="AE738" s="329"/>
      <c r="AF738" s="329"/>
      <c r="AG738" s="329"/>
    </row>
    <row r="739" spans="1:33" s="226" customFormat="1" ht="13.2" x14ac:dyDescent="0.25">
      <c r="A739" s="212"/>
      <c r="B739" s="213" t="s">
        <v>707</v>
      </c>
      <c r="C739" s="212">
        <v>113</v>
      </c>
      <c r="D739" s="212">
        <v>89</v>
      </c>
      <c r="E739" s="212">
        <v>21</v>
      </c>
      <c r="F739" s="212">
        <v>68</v>
      </c>
      <c r="G739" s="212">
        <v>0</v>
      </c>
      <c r="H739" s="212">
        <v>0</v>
      </c>
      <c r="I739" s="212">
        <v>45</v>
      </c>
      <c r="J739" s="212">
        <v>17</v>
      </c>
      <c r="K739" s="212">
        <v>6</v>
      </c>
      <c r="L739" s="214">
        <v>0</v>
      </c>
      <c r="M739" s="212">
        <v>0</v>
      </c>
      <c r="N739" s="212">
        <v>0</v>
      </c>
      <c r="O739" s="215">
        <v>0.69</v>
      </c>
      <c r="P739" s="212">
        <v>47</v>
      </c>
      <c r="Q739" s="216">
        <v>2</v>
      </c>
      <c r="R739" s="215">
        <v>0.3</v>
      </c>
      <c r="S739" s="212">
        <v>20</v>
      </c>
      <c r="T739" s="216">
        <v>3</v>
      </c>
      <c r="U739" s="217">
        <v>0.01</v>
      </c>
      <c r="V739" s="216">
        <v>1</v>
      </c>
      <c r="W739" s="216">
        <v>-5</v>
      </c>
      <c r="X739" s="212">
        <v>1</v>
      </c>
      <c r="Y739" s="214">
        <v>1</v>
      </c>
      <c r="Z739" s="214">
        <v>0</v>
      </c>
      <c r="AA739" s="212">
        <v>0</v>
      </c>
      <c r="AB739" s="214">
        <v>0</v>
      </c>
      <c r="AC739" s="214">
        <v>0</v>
      </c>
      <c r="AD739" s="212">
        <v>0</v>
      </c>
      <c r="AE739" s="214">
        <v>0</v>
      </c>
      <c r="AF739" s="214">
        <v>0</v>
      </c>
      <c r="AG739" s="214"/>
    </row>
    <row r="740" spans="1:33" s="226" customFormat="1" ht="13.2" x14ac:dyDescent="0.25">
      <c r="A740" s="214">
        <v>1</v>
      </c>
      <c r="B740" s="218" t="s">
        <v>841</v>
      </c>
      <c r="C740" s="214">
        <v>31</v>
      </c>
      <c r="D740" s="214">
        <v>32</v>
      </c>
      <c r="E740" s="214">
        <v>19</v>
      </c>
      <c r="F740" s="214">
        <v>13</v>
      </c>
      <c r="G740" s="214"/>
      <c r="H740" s="214"/>
      <c r="I740" s="214">
        <v>13</v>
      </c>
      <c r="J740" s="214"/>
      <c r="K740" s="214"/>
      <c r="L740" s="214"/>
      <c r="M740" s="214"/>
      <c r="N740" s="214"/>
      <c r="O740" s="219">
        <f>5/87*100</f>
        <v>5.7471264367816088</v>
      </c>
      <c r="P740" s="220">
        <f>68*O740/100</f>
        <v>3.9080459770114944</v>
      </c>
      <c r="Q740" s="221">
        <f>P740-I740</f>
        <v>-9.0919540229885065</v>
      </c>
      <c r="R740" s="215"/>
      <c r="S740" s="214"/>
      <c r="T740" s="222"/>
      <c r="U740" s="217"/>
      <c r="V740" s="222"/>
      <c r="W740" s="222"/>
      <c r="X740" s="214">
        <v>1</v>
      </c>
      <c r="Y740" s="214">
        <v>1</v>
      </c>
      <c r="Z740" s="214"/>
      <c r="AA740" s="214"/>
      <c r="AB740" s="214"/>
      <c r="AC740" s="214"/>
      <c r="AD740" s="214"/>
      <c r="AE740" s="214"/>
      <c r="AF740" s="214"/>
      <c r="AG740" s="214"/>
    </row>
    <row r="741" spans="1:33" s="226" customFormat="1" ht="13.2" x14ac:dyDescent="0.25">
      <c r="A741" s="214">
        <v>2</v>
      </c>
      <c r="B741" s="218" t="s">
        <v>924</v>
      </c>
      <c r="C741" s="214">
        <v>0</v>
      </c>
      <c r="D741" s="214">
        <v>1</v>
      </c>
      <c r="E741" s="214"/>
      <c r="F741" s="214">
        <v>1</v>
      </c>
      <c r="G741" s="214"/>
      <c r="H741" s="214"/>
      <c r="I741" s="214">
        <v>1</v>
      </c>
      <c r="J741" s="214"/>
      <c r="K741" s="214"/>
      <c r="L741" s="214"/>
      <c r="M741" s="214"/>
      <c r="N741" s="214"/>
      <c r="O741" s="219"/>
      <c r="P741" s="220"/>
      <c r="Q741" s="221"/>
      <c r="R741" s="215"/>
      <c r="S741" s="214"/>
      <c r="T741" s="222"/>
      <c r="U741" s="217"/>
      <c r="V741" s="222"/>
      <c r="W741" s="222"/>
      <c r="X741" s="214"/>
      <c r="Y741" s="214"/>
      <c r="Z741" s="214"/>
      <c r="AA741" s="214"/>
      <c r="AB741" s="214"/>
      <c r="AC741" s="214"/>
      <c r="AD741" s="214"/>
      <c r="AE741" s="214"/>
      <c r="AF741" s="214"/>
      <c r="AG741" s="214"/>
    </row>
    <row r="742" spans="1:33" s="226" customFormat="1" ht="13.2" x14ac:dyDescent="0.25">
      <c r="A742" s="214">
        <v>3</v>
      </c>
      <c r="B742" s="218" t="s">
        <v>807</v>
      </c>
      <c r="C742" s="214">
        <v>49</v>
      </c>
      <c r="D742" s="214">
        <v>30</v>
      </c>
      <c r="E742" s="214">
        <v>1</v>
      </c>
      <c r="F742" s="214">
        <v>29</v>
      </c>
      <c r="G742" s="214"/>
      <c r="H742" s="214"/>
      <c r="I742" s="214">
        <v>29</v>
      </c>
      <c r="J742" s="214"/>
      <c r="K742" s="214"/>
      <c r="L742" s="214"/>
      <c r="M742" s="214"/>
      <c r="N742" s="214"/>
      <c r="O742" s="219">
        <f>C742/87*100</f>
        <v>56.321839080459768</v>
      </c>
      <c r="P742" s="220">
        <f>68*O742/100</f>
        <v>38.298850574712645</v>
      </c>
      <c r="Q742" s="221">
        <f>P742-I742</f>
        <v>9.2988505747126453</v>
      </c>
      <c r="R742" s="214"/>
      <c r="S742" s="214"/>
      <c r="T742" s="222"/>
      <c r="U742" s="222"/>
      <c r="V742" s="222"/>
      <c r="W742" s="222"/>
      <c r="X742" s="214"/>
      <c r="Y742" s="214"/>
      <c r="Z742" s="214"/>
      <c r="AA742" s="214"/>
      <c r="AB742" s="214"/>
      <c r="AC742" s="214"/>
      <c r="AD742" s="214"/>
      <c r="AE742" s="214"/>
      <c r="AF742" s="214"/>
      <c r="AG742" s="214"/>
    </row>
    <row r="743" spans="1:33" s="226" customFormat="1" ht="26.4" x14ac:dyDescent="0.25">
      <c r="A743" s="214">
        <v>4</v>
      </c>
      <c r="B743" s="218" t="s">
        <v>925</v>
      </c>
      <c r="C743" s="214">
        <v>20</v>
      </c>
      <c r="D743" s="214">
        <v>10</v>
      </c>
      <c r="E743" s="214"/>
      <c r="F743" s="214">
        <v>10</v>
      </c>
      <c r="G743" s="214"/>
      <c r="H743" s="214"/>
      <c r="I743" s="214"/>
      <c r="J743" s="214">
        <v>10</v>
      </c>
      <c r="K743" s="214"/>
      <c r="L743" s="214"/>
      <c r="M743" s="214"/>
      <c r="N743" s="214"/>
      <c r="O743" s="219"/>
      <c r="P743" s="220"/>
      <c r="Q743" s="221"/>
      <c r="R743" s="219">
        <f>C743/87*100</f>
        <v>22.988505747126435</v>
      </c>
      <c r="S743" s="220">
        <f>68*R743/100</f>
        <v>15.632183908045977</v>
      </c>
      <c r="T743" s="221">
        <f>S743-J743-J744</f>
        <v>1.6321839080459775</v>
      </c>
      <c r="U743" s="222"/>
      <c r="V743" s="222"/>
      <c r="W743" s="222"/>
      <c r="X743" s="214"/>
      <c r="Y743" s="214"/>
      <c r="Z743" s="214"/>
      <c r="AA743" s="214"/>
      <c r="AB743" s="214"/>
      <c r="AC743" s="214"/>
      <c r="AD743" s="214"/>
      <c r="AE743" s="214"/>
      <c r="AF743" s="214"/>
      <c r="AG743" s="214"/>
    </row>
    <row r="744" spans="1:33" s="226" customFormat="1" ht="13.2" x14ac:dyDescent="0.25">
      <c r="A744" s="214">
        <v>5</v>
      </c>
      <c r="B744" s="218" t="s">
        <v>909</v>
      </c>
      <c r="C744" s="214">
        <v>0</v>
      </c>
      <c r="D744" s="214">
        <v>4</v>
      </c>
      <c r="E744" s="214"/>
      <c r="F744" s="214">
        <v>4</v>
      </c>
      <c r="G744" s="214"/>
      <c r="H744" s="214"/>
      <c r="I744" s="214"/>
      <c r="J744" s="214">
        <v>4</v>
      </c>
      <c r="K744" s="214"/>
      <c r="L744" s="214"/>
      <c r="M744" s="214"/>
      <c r="N744" s="214"/>
      <c r="O744" s="219"/>
      <c r="P744" s="220"/>
      <c r="Q744" s="221"/>
      <c r="R744" s="214"/>
      <c r="S744" s="214"/>
      <c r="T744" s="222"/>
      <c r="U744" s="222"/>
      <c r="V744" s="222"/>
      <c r="W744" s="222"/>
      <c r="X744" s="214"/>
      <c r="Y744" s="214"/>
      <c r="Z744" s="214"/>
      <c r="AA744" s="214"/>
      <c r="AB744" s="214"/>
      <c r="AC744" s="214"/>
      <c r="AD744" s="214"/>
      <c r="AE744" s="214"/>
      <c r="AF744" s="214"/>
      <c r="AG744" s="214"/>
    </row>
    <row r="745" spans="1:33" s="226" customFormat="1" ht="13.2" x14ac:dyDescent="0.25">
      <c r="A745" s="214">
        <v>6</v>
      </c>
      <c r="B745" s="218" t="s">
        <v>926</v>
      </c>
      <c r="C745" s="214">
        <v>1</v>
      </c>
      <c r="D745" s="214">
        <v>2</v>
      </c>
      <c r="E745" s="214">
        <v>1</v>
      </c>
      <c r="F745" s="214">
        <v>1</v>
      </c>
      <c r="G745" s="214"/>
      <c r="H745" s="214"/>
      <c r="I745" s="214">
        <v>1</v>
      </c>
      <c r="J745" s="214"/>
      <c r="K745" s="214"/>
      <c r="L745" s="214"/>
      <c r="M745" s="214"/>
      <c r="N745" s="214"/>
      <c r="O745" s="219">
        <f>C745/87*100</f>
        <v>1.1494252873563218</v>
      </c>
      <c r="P745" s="220">
        <f>68*O745/100</f>
        <v>0.78160919540229878</v>
      </c>
      <c r="Q745" s="221">
        <f>P745-I745</f>
        <v>-0.21839080459770122</v>
      </c>
      <c r="R745" s="214"/>
      <c r="S745" s="214"/>
      <c r="T745" s="222"/>
      <c r="U745" s="222"/>
      <c r="V745" s="222"/>
      <c r="W745" s="222"/>
      <c r="X745" s="214"/>
      <c r="Y745" s="214"/>
      <c r="Z745" s="214"/>
      <c r="AA745" s="214"/>
      <c r="AB745" s="214"/>
      <c r="AC745" s="214"/>
      <c r="AD745" s="214"/>
      <c r="AE745" s="214"/>
      <c r="AF745" s="214"/>
      <c r="AG745" s="214"/>
    </row>
    <row r="746" spans="1:33" s="226" customFormat="1" ht="13.2" x14ac:dyDescent="0.25">
      <c r="A746" s="214">
        <v>7</v>
      </c>
      <c r="B746" s="218" t="s">
        <v>927</v>
      </c>
      <c r="C746" s="214">
        <v>2</v>
      </c>
      <c r="D746" s="214">
        <v>0</v>
      </c>
      <c r="E746" s="214"/>
      <c r="F746" s="214">
        <v>0</v>
      </c>
      <c r="G746" s="214"/>
      <c r="H746" s="214"/>
      <c r="I746" s="214">
        <v>0</v>
      </c>
      <c r="J746" s="214"/>
      <c r="K746" s="214"/>
      <c r="L746" s="214"/>
      <c r="M746" s="214"/>
      <c r="N746" s="214"/>
      <c r="O746" s="219"/>
      <c r="P746" s="220"/>
      <c r="Q746" s="221"/>
      <c r="R746" s="219">
        <f>C746/87*100</f>
        <v>2.2988505747126435</v>
      </c>
      <c r="S746" s="220">
        <f>68*R746/100</f>
        <v>1.5632183908045976</v>
      </c>
      <c r="T746" s="221">
        <f>S746-J746</f>
        <v>1.5632183908045976</v>
      </c>
      <c r="U746" s="222"/>
      <c r="V746" s="222"/>
      <c r="W746" s="222"/>
      <c r="X746" s="214"/>
      <c r="Y746" s="214"/>
      <c r="Z746" s="214"/>
      <c r="AA746" s="214"/>
      <c r="AB746" s="214"/>
      <c r="AC746" s="214"/>
      <c r="AD746" s="214"/>
      <c r="AE746" s="214"/>
      <c r="AF746" s="214"/>
      <c r="AG746" s="214"/>
    </row>
    <row r="747" spans="1:33" s="226" customFormat="1" ht="13.2" x14ac:dyDescent="0.25">
      <c r="A747" s="214">
        <v>8</v>
      </c>
      <c r="B747" s="218" t="s">
        <v>928</v>
      </c>
      <c r="C747" s="214">
        <v>0</v>
      </c>
      <c r="D747" s="214">
        <v>0</v>
      </c>
      <c r="E747" s="214"/>
      <c r="F747" s="214">
        <v>0</v>
      </c>
      <c r="G747" s="214"/>
      <c r="H747" s="214"/>
      <c r="I747" s="214">
        <v>0</v>
      </c>
      <c r="J747" s="214"/>
      <c r="K747" s="214"/>
      <c r="L747" s="214"/>
      <c r="M747" s="214"/>
      <c r="N747" s="214"/>
      <c r="O747" s="219"/>
      <c r="P747" s="220"/>
      <c r="Q747" s="221"/>
      <c r="R747" s="214"/>
      <c r="S747" s="214"/>
      <c r="T747" s="222"/>
      <c r="U747" s="222"/>
      <c r="V747" s="222"/>
      <c r="W747" s="222"/>
      <c r="X747" s="214"/>
      <c r="Y747" s="214"/>
      <c r="Z747" s="214"/>
      <c r="AA747" s="214"/>
      <c r="AB747" s="214"/>
      <c r="AC747" s="214"/>
      <c r="AD747" s="214"/>
      <c r="AE747" s="214"/>
      <c r="AF747" s="214"/>
      <c r="AG747" s="214"/>
    </row>
    <row r="748" spans="1:33" s="226" customFormat="1" ht="13.2" x14ac:dyDescent="0.25">
      <c r="A748" s="214">
        <v>9</v>
      </c>
      <c r="B748" s="218" t="s">
        <v>601</v>
      </c>
      <c r="C748" s="214">
        <v>0</v>
      </c>
      <c r="D748" s="214">
        <v>0</v>
      </c>
      <c r="E748" s="214"/>
      <c r="F748" s="214">
        <v>0</v>
      </c>
      <c r="G748" s="214"/>
      <c r="H748" s="214"/>
      <c r="I748" s="214">
        <v>0</v>
      </c>
      <c r="J748" s="214"/>
      <c r="K748" s="214"/>
      <c r="L748" s="214"/>
      <c r="M748" s="214"/>
      <c r="N748" s="214"/>
      <c r="O748" s="219"/>
      <c r="P748" s="220"/>
      <c r="Q748" s="221"/>
      <c r="R748" s="214"/>
      <c r="S748" s="214"/>
      <c r="T748" s="222"/>
      <c r="U748" s="222"/>
      <c r="V748" s="222"/>
      <c r="W748" s="222"/>
      <c r="X748" s="214"/>
      <c r="Y748" s="214"/>
      <c r="Z748" s="214"/>
      <c r="AA748" s="214"/>
      <c r="AB748" s="214"/>
      <c r="AC748" s="214"/>
      <c r="AD748" s="214"/>
      <c r="AE748" s="214"/>
      <c r="AF748" s="214"/>
      <c r="AG748" s="214"/>
    </row>
    <row r="749" spans="1:33" s="226" customFormat="1" ht="13.2" x14ac:dyDescent="0.25">
      <c r="A749" s="214">
        <v>10</v>
      </c>
      <c r="B749" s="218" t="s">
        <v>210</v>
      </c>
      <c r="C749" s="214">
        <v>1</v>
      </c>
      <c r="D749" s="214">
        <v>1</v>
      </c>
      <c r="E749" s="214"/>
      <c r="F749" s="214">
        <v>1</v>
      </c>
      <c r="G749" s="214"/>
      <c r="H749" s="214"/>
      <c r="I749" s="214">
        <v>1</v>
      </c>
      <c r="J749" s="214"/>
      <c r="K749" s="214"/>
      <c r="L749" s="214"/>
      <c r="M749" s="214"/>
      <c r="N749" s="214"/>
      <c r="O749" s="219">
        <f>C749/87*100</f>
        <v>1.1494252873563218</v>
      </c>
      <c r="P749" s="220">
        <f>68*O749/100</f>
        <v>0.78160919540229878</v>
      </c>
      <c r="Q749" s="221">
        <f>P749-I749</f>
        <v>-0.21839080459770122</v>
      </c>
      <c r="R749" s="214"/>
      <c r="S749" s="214"/>
      <c r="T749" s="222"/>
      <c r="U749" s="222"/>
      <c r="V749" s="222"/>
      <c r="W749" s="222"/>
      <c r="X749" s="214"/>
      <c r="Y749" s="214"/>
      <c r="Z749" s="214"/>
      <c r="AA749" s="214"/>
      <c r="AB749" s="214"/>
      <c r="AC749" s="214"/>
      <c r="AD749" s="214"/>
      <c r="AE749" s="214"/>
      <c r="AF749" s="214"/>
      <c r="AG749" s="214"/>
    </row>
    <row r="750" spans="1:33" s="226" customFormat="1" ht="13.2" x14ac:dyDescent="0.25">
      <c r="A750" s="214">
        <v>11</v>
      </c>
      <c r="B750" s="218" t="s">
        <v>645</v>
      </c>
      <c r="C750" s="214">
        <v>4</v>
      </c>
      <c r="D750" s="214">
        <v>3</v>
      </c>
      <c r="E750" s="214"/>
      <c r="F750" s="214">
        <v>3</v>
      </c>
      <c r="G750" s="214"/>
      <c r="H750" s="214"/>
      <c r="I750" s="214"/>
      <c r="J750" s="214">
        <v>3</v>
      </c>
      <c r="K750" s="214"/>
      <c r="L750" s="214"/>
      <c r="M750" s="214"/>
      <c r="N750" s="214"/>
      <c r="O750" s="219"/>
      <c r="P750" s="220"/>
      <c r="Q750" s="221"/>
      <c r="R750" s="219">
        <f>C750/87*100</f>
        <v>4.5977011494252871</v>
      </c>
      <c r="S750" s="220">
        <f>68*R750/100</f>
        <v>3.1264367816091951</v>
      </c>
      <c r="T750" s="221">
        <f>S750-J750</f>
        <v>0.12643678160919514</v>
      </c>
      <c r="U750" s="222"/>
      <c r="V750" s="222"/>
      <c r="W750" s="222"/>
      <c r="X750" s="214"/>
      <c r="Y750" s="214"/>
      <c r="Z750" s="214"/>
      <c r="AA750" s="214"/>
      <c r="AB750" s="214"/>
      <c r="AC750" s="214"/>
      <c r="AD750" s="214"/>
      <c r="AE750" s="214"/>
      <c r="AF750" s="214"/>
      <c r="AG750" s="214"/>
    </row>
    <row r="751" spans="1:33" s="226" customFormat="1" ht="13.2" x14ac:dyDescent="0.25">
      <c r="A751" s="214">
        <v>12</v>
      </c>
      <c r="B751" s="218" t="s">
        <v>929</v>
      </c>
      <c r="C751" s="214">
        <v>1</v>
      </c>
      <c r="D751" s="214">
        <v>0</v>
      </c>
      <c r="E751" s="214"/>
      <c r="F751" s="214">
        <v>0</v>
      </c>
      <c r="G751" s="214"/>
      <c r="H751" s="214"/>
      <c r="I751" s="214">
        <v>0</v>
      </c>
      <c r="J751" s="214"/>
      <c r="K751" s="214"/>
      <c r="L751" s="214"/>
      <c r="M751" s="214"/>
      <c r="N751" s="214"/>
      <c r="O751" s="219">
        <f t="shared" ref="O751:O753" si="255">C751/87*100</f>
        <v>1.1494252873563218</v>
      </c>
      <c r="P751" s="220">
        <f t="shared" ref="P751:P753" si="256">68*O751/100</f>
        <v>0.78160919540229878</v>
      </c>
      <c r="Q751" s="221">
        <f t="shared" ref="Q751:Q753" si="257">P751-I751</f>
        <v>0.78160919540229878</v>
      </c>
      <c r="R751" s="214"/>
      <c r="S751" s="214"/>
      <c r="T751" s="222"/>
      <c r="U751" s="222"/>
      <c r="V751" s="222"/>
      <c r="W751" s="222"/>
      <c r="X751" s="214"/>
      <c r="Y751" s="214"/>
      <c r="Z751" s="214"/>
      <c r="AA751" s="214"/>
      <c r="AB751" s="214"/>
      <c r="AC751" s="214"/>
      <c r="AD751" s="214"/>
      <c r="AE751" s="214"/>
      <c r="AF751" s="214"/>
      <c r="AG751" s="214"/>
    </row>
    <row r="752" spans="1:33" s="226" customFormat="1" ht="13.2" x14ac:dyDescent="0.25">
      <c r="A752" s="214">
        <v>13</v>
      </c>
      <c r="B752" s="218" t="s">
        <v>750</v>
      </c>
      <c r="C752" s="214">
        <v>2</v>
      </c>
      <c r="D752" s="214">
        <v>0</v>
      </c>
      <c r="E752" s="214"/>
      <c r="F752" s="214">
        <v>0</v>
      </c>
      <c r="G752" s="214"/>
      <c r="H752" s="214"/>
      <c r="I752" s="214">
        <v>0</v>
      </c>
      <c r="J752" s="214"/>
      <c r="K752" s="214"/>
      <c r="L752" s="214"/>
      <c r="M752" s="214"/>
      <c r="N752" s="214"/>
      <c r="O752" s="219">
        <f t="shared" si="255"/>
        <v>2.2988505747126435</v>
      </c>
      <c r="P752" s="220">
        <f t="shared" si="256"/>
        <v>1.5632183908045976</v>
      </c>
      <c r="Q752" s="221">
        <f t="shared" si="257"/>
        <v>1.5632183908045976</v>
      </c>
      <c r="R752" s="214"/>
      <c r="S752" s="214"/>
      <c r="T752" s="222"/>
      <c r="U752" s="222"/>
      <c r="V752" s="222"/>
      <c r="W752" s="222"/>
      <c r="X752" s="214"/>
      <c r="Y752" s="214"/>
      <c r="Z752" s="214"/>
      <c r="AA752" s="214"/>
      <c r="AB752" s="214"/>
      <c r="AC752" s="214"/>
      <c r="AD752" s="214"/>
      <c r="AE752" s="214"/>
      <c r="AF752" s="214"/>
      <c r="AG752" s="214"/>
    </row>
    <row r="753" spans="1:33" s="226" customFormat="1" ht="13.2" x14ac:dyDescent="0.25">
      <c r="A753" s="214">
        <v>14</v>
      </c>
      <c r="B753" s="218" t="s">
        <v>744</v>
      </c>
      <c r="C753" s="214">
        <v>1</v>
      </c>
      <c r="D753" s="214">
        <v>0</v>
      </c>
      <c r="E753" s="214"/>
      <c r="F753" s="214">
        <v>0</v>
      </c>
      <c r="G753" s="214"/>
      <c r="H753" s="214"/>
      <c r="I753" s="214">
        <v>0</v>
      </c>
      <c r="J753" s="214"/>
      <c r="K753" s="214"/>
      <c r="L753" s="214"/>
      <c r="M753" s="214"/>
      <c r="N753" s="214"/>
      <c r="O753" s="219">
        <f t="shared" si="255"/>
        <v>1.1494252873563218</v>
      </c>
      <c r="P753" s="220">
        <f t="shared" si="256"/>
        <v>0.78160919540229878</v>
      </c>
      <c r="Q753" s="221">
        <f t="shared" si="257"/>
        <v>0.78160919540229878</v>
      </c>
      <c r="R753" s="214"/>
      <c r="S753" s="214"/>
      <c r="T753" s="222"/>
      <c r="U753" s="222"/>
      <c r="V753" s="222"/>
      <c r="W753" s="222"/>
      <c r="X753" s="214"/>
      <c r="Y753" s="214"/>
      <c r="Z753" s="214"/>
      <c r="AA753" s="214"/>
      <c r="AB753" s="214"/>
      <c r="AC753" s="214"/>
      <c r="AD753" s="214"/>
      <c r="AE753" s="214"/>
      <c r="AF753" s="214"/>
      <c r="AG753" s="214"/>
    </row>
    <row r="754" spans="1:33" s="226" customFormat="1" ht="13.2" x14ac:dyDescent="0.25">
      <c r="A754" s="214">
        <v>15</v>
      </c>
      <c r="B754" s="218" t="s">
        <v>930</v>
      </c>
      <c r="C754" s="214">
        <v>0</v>
      </c>
      <c r="D754" s="214">
        <v>0</v>
      </c>
      <c r="E754" s="214"/>
      <c r="F754" s="214">
        <v>0</v>
      </c>
      <c r="G754" s="214"/>
      <c r="H754" s="214"/>
      <c r="I754" s="214">
        <v>0</v>
      </c>
      <c r="J754" s="214"/>
      <c r="K754" s="214"/>
      <c r="L754" s="214"/>
      <c r="M754" s="214"/>
      <c r="N754" s="214"/>
      <c r="O754" s="219"/>
      <c r="P754" s="220"/>
      <c r="Q754" s="221"/>
      <c r="R754" s="214"/>
      <c r="S754" s="214"/>
      <c r="T754" s="222"/>
      <c r="U754" s="222"/>
      <c r="V754" s="222"/>
      <c r="W754" s="222"/>
      <c r="X754" s="214"/>
      <c r="Y754" s="214"/>
      <c r="Z754" s="214"/>
      <c r="AA754" s="214"/>
      <c r="AB754" s="214"/>
      <c r="AC754" s="214"/>
      <c r="AD754" s="214"/>
      <c r="AE754" s="214"/>
      <c r="AF754" s="214"/>
      <c r="AG754" s="214"/>
    </row>
    <row r="755" spans="1:33" s="226" customFormat="1" ht="13.2" x14ac:dyDescent="0.25">
      <c r="A755" s="214">
        <v>16</v>
      </c>
      <c r="B755" s="218" t="s">
        <v>931</v>
      </c>
      <c r="C755" s="214">
        <v>1</v>
      </c>
      <c r="D755" s="214">
        <v>0</v>
      </c>
      <c r="E755" s="214"/>
      <c r="F755" s="214">
        <v>0</v>
      </c>
      <c r="G755" s="214"/>
      <c r="H755" s="214"/>
      <c r="I755" s="214">
        <v>0</v>
      </c>
      <c r="J755" s="214"/>
      <c r="K755" s="214"/>
      <c r="L755" s="214"/>
      <c r="M755" s="214"/>
      <c r="N755" s="214"/>
      <c r="O755" s="219"/>
      <c r="P755" s="220"/>
      <c r="Q755" s="221"/>
      <c r="R755" s="214"/>
      <c r="S755" s="214"/>
      <c r="T755" s="222"/>
      <c r="U755" s="223">
        <f>C755/87*100</f>
        <v>1.1494252873563218</v>
      </c>
      <c r="V755" s="221">
        <f>68*U755/100</f>
        <v>0.78160919540229878</v>
      </c>
      <c r="W755" s="221">
        <f>V755-F756</f>
        <v>-5.2183908045977017</v>
      </c>
      <c r="X755" s="214"/>
      <c r="Y755" s="214"/>
      <c r="Z755" s="214"/>
      <c r="AA755" s="214"/>
      <c r="AB755" s="214"/>
      <c r="AC755" s="214"/>
      <c r="AD755" s="214"/>
      <c r="AE755" s="214"/>
      <c r="AF755" s="214"/>
      <c r="AG755" s="214"/>
    </row>
    <row r="756" spans="1:33" s="226" customFormat="1" ht="13.2" x14ac:dyDescent="0.25">
      <c r="A756" s="214">
        <v>17</v>
      </c>
      <c r="B756" s="218" t="s">
        <v>910</v>
      </c>
      <c r="C756" s="214">
        <v>0</v>
      </c>
      <c r="D756" s="214">
        <v>6</v>
      </c>
      <c r="E756" s="214"/>
      <c r="F756" s="214">
        <v>6</v>
      </c>
      <c r="G756" s="214"/>
      <c r="H756" s="214"/>
      <c r="I756" s="214"/>
      <c r="J756" s="214"/>
      <c r="K756" s="214">
        <v>6</v>
      </c>
      <c r="L756" s="214"/>
      <c r="M756" s="214"/>
      <c r="N756" s="214"/>
      <c r="O756" s="219"/>
      <c r="P756" s="220"/>
      <c r="Q756" s="221"/>
      <c r="R756" s="214"/>
      <c r="S756" s="214"/>
      <c r="T756" s="222"/>
      <c r="U756" s="222"/>
      <c r="V756" s="222"/>
      <c r="W756" s="222"/>
      <c r="X756" s="214"/>
      <c r="Y756" s="214"/>
      <c r="Z756" s="214"/>
      <c r="AA756" s="214"/>
      <c r="AB756" s="214"/>
      <c r="AC756" s="214"/>
      <c r="AD756" s="214"/>
      <c r="AE756" s="214"/>
      <c r="AF756" s="214"/>
      <c r="AG756" s="214"/>
    </row>
    <row r="757" spans="1:33" s="335" customFormat="1" ht="13.2" x14ac:dyDescent="0.25">
      <c r="A757" s="332">
        <v>2</v>
      </c>
      <c r="B757" s="333" t="s">
        <v>932</v>
      </c>
      <c r="C757" s="332"/>
      <c r="D757" s="332"/>
      <c r="E757" s="332"/>
      <c r="F757" s="332"/>
      <c r="G757" s="332"/>
      <c r="H757" s="332"/>
      <c r="I757" s="332"/>
      <c r="J757" s="332"/>
      <c r="K757" s="332"/>
      <c r="L757" s="334"/>
      <c r="M757" s="334"/>
      <c r="N757" s="334"/>
      <c r="O757" s="332"/>
      <c r="P757" s="332"/>
      <c r="Q757" s="332"/>
      <c r="R757" s="332"/>
      <c r="S757" s="332"/>
      <c r="T757" s="332"/>
      <c r="U757" s="332"/>
      <c r="V757" s="332"/>
      <c r="W757" s="332"/>
      <c r="X757" s="334"/>
      <c r="Y757" s="334"/>
      <c r="Z757" s="334"/>
      <c r="AA757" s="332"/>
      <c r="AB757" s="332"/>
      <c r="AC757" s="332"/>
      <c r="AD757" s="332"/>
      <c r="AE757" s="332"/>
      <c r="AF757" s="332"/>
      <c r="AG757" s="334"/>
    </row>
    <row r="758" spans="1:33" s="304" customFormat="1" ht="13.2" x14ac:dyDescent="0.25">
      <c r="A758" s="336"/>
      <c r="B758" s="337" t="s">
        <v>707</v>
      </c>
      <c r="C758" s="336">
        <f t="shared" ref="C758:F758" si="258">SUM(C759:C768)</f>
        <v>115</v>
      </c>
      <c r="D758" s="336">
        <f t="shared" si="258"/>
        <v>110</v>
      </c>
      <c r="E758" s="336">
        <f t="shared" si="258"/>
        <v>9</v>
      </c>
      <c r="F758" s="336">
        <f t="shared" si="258"/>
        <v>101</v>
      </c>
      <c r="G758" s="336"/>
      <c r="H758" s="336"/>
      <c r="I758" s="336">
        <f t="shared" ref="I758:K758" si="259">SUM(I759:I768)</f>
        <v>18</v>
      </c>
      <c r="J758" s="336">
        <f t="shared" si="259"/>
        <v>79</v>
      </c>
      <c r="K758" s="336">
        <f t="shared" si="259"/>
        <v>4</v>
      </c>
      <c r="L758" s="336"/>
      <c r="M758" s="336"/>
      <c r="N758" s="336"/>
      <c r="O758" s="336"/>
      <c r="P758" s="336">
        <f t="shared" ref="P758:Q758" si="260">SUM(P759:P768)</f>
        <v>57</v>
      </c>
      <c r="Q758" s="336">
        <f t="shared" si="260"/>
        <v>39</v>
      </c>
      <c r="R758" s="336"/>
      <c r="S758" s="336">
        <f t="shared" ref="S758:T758" si="261">SUM(S759:S768)</f>
        <v>44</v>
      </c>
      <c r="T758" s="336">
        <f t="shared" si="261"/>
        <v>5</v>
      </c>
      <c r="U758" s="336"/>
      <c r="V758" s="336"/>
      <c r="W758" s="336"/>
      <c r="X758" s="336"/>
      <c r="Y758" s="336"/>
      <c r="Z758" s="336"/>
      <c r="AA758" s="336">
        <f>SUM(AA759:AA768)</f>
        <v>24</v>
      </c>
      <c r="AB758" s="336"/>
      <c r="AC758" s="336">
        <f t="shared" ref="AC758:AD758" si="262">SUM(AC759:AC768)</f>
        <v>24</v>
      </c>
      <c r="AD758" s="336">
        <f t="shared" si="262"/>
        <v>1</v>
      </c>
      <c r="AE758" s="336"/>
      <c r="AF758" s="336">
        <f>SUM(AF759:AF768)</f>
        <v>1</v>
      </c>
      <c r="AG758" s="336"/>
    </row>
    <row r="759" spans="1:33" s="304" customFormat="1" ht="13.2" x14ac:dyDescent="0.25">
      <c r="A759" s="338">
        <v>1</v>
      </c>
      <c r="B759" s="339" t="s">
        <v>746</v>
      </c>
      <c r="C759" s="338">
        <v>3</v>
      </c>
      <c r="D759" s="338">
        <v>2</v>
      </c>
      <c r="E759" s="338">
        <v>1</v>
      </c>
      <c r="F759" s="338">
        <v>1</v>
      </c>
      <c r="G759" s="338"/>
      <c r="H759" s="338"/>
      <c r="I759" s="338">
        <v>1</v>
      </c>
      <c r="J759" s="338"/>
      <c r="K759" s="338"/>
      <c r="L759" s="340"/>
      <c r="M759" s="338"/>
      <c r="N759" s="338"/>
      <c r="O759" s="340">
        <v>1</v>
      </c>
      <c r="P759" s="338">
        <v>1</v>
      </c>
      <c r="Q759" s="338"/>
      <c r="R759" s="340"/>
      <c r="S759" s="338"/>
      <c r="T759" s="338"/>
      <c r="U759" s="338"/>
      <c r="V759" s="338"/>
      <c r="W759" s="338"/>
      <c r="X759" s="338"/>
      <c r="Y759" s="338"/>
      <c r="Z759" s="338"/>
      <c r="AA759" s="338"/>
      <c r="AB759" s="338"/>
      <c r="AC759" s="338"/>
      <c r="AD759" s="338"/>
      <c r="AE759" s="338"/>
      <c r="AF759" s="338"/>
      <c r="AG759" s="338"/>
    </row>
    <row r="760" spans="1:33" s="304" customFormat="1" ht="13.2" x14ac:dyDescent="0.25">
      <c r="A760" s="338">
        <v>3</v>
      </c>
      <c r="B760" s="339" t="s">
        <v>803</v>
      </c>
      <c r="C760" s="338">
        <v>12</v>
      </c>
      <c r="D760" s="338">
        <v>12</v>
      </c>
      <c r="E760" s="338"/>
      <c r="F760" s="338">
        <v>12</v>
      </c>
      <c r="G760" s="338"/>
      <c r="H760" s="338"/>
      <c r="I760" s="338"/>
      <c r="J760" s="338">
        <v>12</v>
      </c>
      <c r="K760" s="338"/>
      <c r="L760" s="338"/>
      <c r="M760" s="338"/>
      <c r="N760" s="338"/>
      <c r="O760" s="340"/>
      <c r="P760" s="338"/>
      <c r="Q760" s="338"/>
      <c r="R760" s="340">
        <v>1</v>
      </c>
      <c r="S760" s="338">
        <v>12</v>
      </c>
      <c r="T760" s="338">
        <v>0</v>
      </c>
      <c r="U760" s="338"/>
      <c r="V760" s="338"/>
      <c r="W760" s="338"/>
      <c r="X760" s="338"/>
      <c r="Y760" s="338"/>
      <c r="Z760" s="338"/>
      <c r="AA760" s="338"/>
      <c r="AB760" s="338"/>
      <c r="AC760" s="338"/>
      <c r="AD760" s="338"/>
      <c r="AE760" s="338"/>
      <c r="AF760" s="338"/>
      <c r="AG760" s="338"/>
    </row>
    <row r="761" spans="1:33" s="304" customFormat="1" ht="13.2" x14ac:dyDescent="0.25">
      <c r="A761" s="338">
        <v>4</v>
      </c>
      <c r="B761" s="339" t="s">
        <v>140</v>
      </c>
      <c r="C761" s="338">
        <v>3</v>
      </c>
      <c r="D761" s="338">
        <v>2</v>
      </c>
      <c r="E761" s="338"/>
      <c r="F761" s="338">
        <v>2</v>
      </c>
      <c r="G761" s="338"/>
      <c r="H761" s="338"/>
      <c r="I761" s="338"/>
      <c r="J761" s="338">
        <v>2</v>
      </c>
      <c r="K761" s="338"/>
      <c r="L761" s="338"/>
      <c r="M761" s="338"/>
      <c r="N761" s="338"/>
      <c r="O761" s="340">
        <v>0.5</v>
      </c>
      <c r="P761" s="338">
        <v>1</v>
      </c>
      <c r="Q761" s="338">
        <v>1</v>
      </c>
      <c r="R761" s="340">
        <v>0.5</v>
      </c>
      <c r="S761" s="338">
        <v>1</v>
      </c>
      <c r="T761" s="338">
        <v>1</v>
      </c>
      <c r="U761" s="338"/>
      <c r="V761" s="338"/>
      <c r="W761" s="338"/>
      <c r="X761" s="338"/>
      <c r="Y761" s="338"/>
      <c r="Z761" s="338"/>
      <c r="AA761" s="338">
        <v>1</v>
      </c>
      <c r="AB761" s="338"/>
      <c r="AC761" s="338">
        <v>1</v>
      </c>
      <c r="AD761" s="338"/>
      <c r="AE761" s="338"/>
      <c r="AF761" s="338"/>
      <c r="AG761" s="338"/>
    </row>
    <row r="762" spans="1:33" s="304" customFormat="1" ht="26.4" x14ac:dyDescent="0.25">
      <c r="A762" s="338">
        <v>5</v>
      </c>
      <c r="B762" s="339" t="s">
        <v>151</v>
      </c>
      <c r="C762" s="338">
        <v>33</v>
      </c>
      <c r="D762" s="338">
        <v>32</v>
      </c>
      <c r="E762" s="338"/>
      <c r="F762" s="338">
        <v>32</v>
      </c>
      <c r="G762" s="338"/>
      <c r="H762" s="338"/>
      <c r="I762" s="338">
        <v>3</v>
      </c>
      <c r="J762" s="338">
        <v>29</v>
      </c>
      <c r="K762" s="338"/>
      <c r="L762" s="338"/>
      <c r="M762" s="338"/>
      <c r="N762" s="338"/>
      <c r="O762" s="338" t="s">
        <v>933</v>
      </c>
      <c r="P762" s="338">
        <v>12</v>
      </c>
      <c r="Q762" s="338">
        <v>9</v>
      </c>
      <c r="R762" s="338" t="s">
        <v>934</v>
      </c>
      <c r="S762" s="338">
        <v>20</v>
      </c>
      <c r="T762" s="338">
        <v>0</v>
      </c>
      <c r="U762" s="338"/>
      <c r="V762" s="338"/>
      <c r="W762" s="338"/>
      <c r="X762" s="338"/>
      <c r="Y762" s="338"/>
      <c r="Z762" s="338"/>
      <c r="AA762" s="338">
        <v>4</v>
      </c>
      <c r="AB762" s="338"/>
      <c r="AC762" s="338">
        <v>4</v>
      </c>
      <c r="AD762" s="338"/>
      <c r="AE762" s="338"/>
      <c r="AF762" s="338"/>
      <c r="AG762" s="338"/>
    </row>
    <row r="763" spans="1:33" s="304" customFormat="1" ht="26.4" x14ac:dyDescent="0.25">
      <c r="A763" s="338">
        <v>6</v>
      </c>
      <c r="B763" s="339" t="s">
        <v>739</v>
      </c>
      <c r="C763" s="338">
        <v>36</v>
      </c>
      <c r="D763" s="338">
        <v>36</v>
      </c>
      <c r="E763" s="338"/>
      <c r="F763" s="338">
        <v>36</v>
      </c>
      <c r="G763" s="338"/>
      <c r="H763" s="338"/>
      <c r="I763" s="338">
        <v>5</v>
      </c>
      <c r="J763" s="338">
        <v>31</v>
      </c>
      <c r="K763" s="338"/>
      <c r="L763" s="338"/>
      <c r="M763" s="338"/>
      <c r="N763" s="338"/>
      <c r="O763" s="338" t="s">
        <v>935</v>
      </c>
      <c r="P763" s="338">
        <v>30</v>
      </c>
      <c r="Q763" s="338">
        <v>25</v>
      </c>
      <c r="R763" s="338" t="s">
        <v>936</v>
      </c>
      <c r="S763" s="338">
        <v>6</v>
      </c>
      <c r="T763" s="338">
        <v>0</v>
      </c>
      <c r="U763" s="338"/>
      <c r="V763" s="338"/>
      <c r="W763" s="338"/>
      <c r="X763" s="338"/>
      <c r="Y763" s="338"/>
      <c r="Z763" s="338"/>
      <c r="AA763" s="338">
        <v>15</v>
      </c>
      <c r="AB763" s="338"/>
      <c r="AC763" s="338">
        <v>15</v>
      </c>
      <c r="AD763" s="338"/>
      <c r="AE763" s="338"/>
      <c r="AF763" s="338"/>
      <c r="AG763" s="338"/>
    </row>
    <row r="764" spans="1:33" s="304" customFormat="1" ht="13.2" x14ac:dyDescent="0.25">
      <c r="A764" s="338">
        <v>7</v>
      </c>
      <c r="B764" s="339" t="s">
        <v>725</v>
      </c>
      <c r="C764" s="338">
        <v>1</v>
      </c>
      <c r="D764" s="338">
        <v>1</v>
      </c>
      <c r="E764" s="338"/>
      <c r="F764" s="338">
        <v>1</v>
      </c>
      <c r="G764" s="338"/>
      <c r="H764" s="338"/>
      <c r="I764" s="338">
        <v>1</v>
      </c>
      <c r="J764" s="338"/>
      <c r="K764" s="338"/>
      <c r="L764" s="338"/>
      <c r="M764" s="338"/>
      <c r="N764" s="338"/>
      <c r="O764" s="340">
        <v>1</v>
      </c>
      <c r="P764" s="338">
        <v>1</v>
      </c>
      <c r="Q764" s="338"/>
      <c r="R764" s="338"/>
      <c r="S764" s="338"/>
      <c r="T764" s="338"/>
      <c r="U764" s="338"/>
      <c r="V764" s="338"/>
      <c r="W764" s="338"/>
      <c r="X764" s="338"/>
      <c r="Y764" s="338"/>
      <c r="Z764" s="338"/>
      <c r="AA764" s="338"/>
      <c r="AB764" s="338"/>
      <c r="AC764" s="338"/>
      <c r="AD764" s="338"/>
      <c r="AE764" s="338"/>
      <c r="AF764" s="338"/>
      <c r="AG764" s="338"/>
    </row>
    <row r="765" spans="1:33" s="304" customFormat="1" ht="26.4" x14ac:dyDescent="0.25">
      <c r="A765" s="338">
        <v>8</v>
      </c>
      <c r="B765" s="339" t="s">
        <v>757</v>
      </c>
      <c r="C765" s="338">
        <v>24</v>
      </c>
      <c r="D765" s="338">
        <v>23</v>
      </c>
      <c r="E765" s="338">
        <v>8</v>
      </c>
      <c r="F765" s="338">
        <v>15</v>
      </c>
      <c r="G765" s="338"/>
      <c r="H765" s="338"/>
      <c r="I765" s="338">
        <v>8</v>
      </c>
      <c r="J765" s="338">
        <v>3</v>
      </c>
      <c r="K765" s="338">
        <v>4</v>
      </c>
      <c r="L765" s="338"/>
      <c r="M765" s="338"/>
      <c r="N765" s="338"/>
      <c r="O765" s="338" t="s">
        <v>937</v>
      </c>
      <c r="P765" s="338">
        <v>11</v>
      </c>
      <c r="Q765" s="338">
        <v>3</v>
      </c>
      <c r="R765" s="338" t="s">
        <v>938</v>
      </c>
      <c r="S765" s="338">
        <v>4</v>
      </c>
      <c r="T765" s="338">
        <v>4</v>
      </c>
      <c r="U765" s="338"/>
      <c r="V765" s="338"/>
      <c r="W765" s="338"/>
      <c r="X765" s="338"/>
      <c r="Y765" s="338"/>
      <c r="Z765" s="338"/>
      <c r="AA765" s="338">
        <v>3</v>
      </c>
      <c r="AB765" s="338"/>
      <c r="AC765" s="338">
        <v>3</v>
      </c>
      <c r="AD765" s="338">
        <v>1</v>
      </c>
      <c r="AE765" s="338"/>
      <c r="AF765" s="338">
        <v>1</v>
      </c>
      <c r="AG765" s="338"/>
    </row>
    <row r="766" spans="1:33" s="304" customFormat="1" ht="13.2" x14ac:dyDescent="0.25">
      <c r="A766" s="338">
        <v>9</v>
      </c>
      <c r="B766" s="339" t="s">
        <v>766</v>
      </c>
      <c r="C766" s="338">
        <v>1</v>
      </c>
      <c r="D766" s="338">
        <v>1</v>
      </c>
      <c r="E766" s="338"/>
      <c r="F766" s="338">
        <v>1</v>
      </c>
      <c r="G766" s="338"/>
      <c r="H766" s="338"/>
      <c r="I766" s="338"/>
      <c r="J766" s="338">
        <v>1</v>
      </c>
      <c r="K766" s="338"/>
      <c r="L766" s="338"/>
      <c r="M766" s="338"/>
      <c r="N766" s="338"/>
      <c r="O766" s="340">
        <v>1</v>
      </c>
      <c r="P766" s="338">
        <v>1</v>
      </c>
      <c r="Q766" s="338">
        <v>1</v>
      </c>
      <c r="R766" s="338"/>
      <c r="S766" s="338"/>
      <c r="T766" s="338"/>
      <c r="U766" s="338"/>
      <c r="V766" s="338"/>
      <c r="W766" s="338"/>
      <c r="X766" s="338"/>
      <c r="Y766" s="338"/>
      <c r="Z766" s="338"/>
      <c r="AA766" s="338">
        <v>1</v>
      </c>
      <c r="AB766" s="338"/>
      <c r="AC766" s="338">
        <v>1</v>
      </c>
      <c r="AD766" s="338"/>
      <c r="AE766" s="338"/>
      <c r="AF766" s="338"/>
      <c r="AG766" s="338"/>
    </row>
    <row r="767" spans="1:33" s="304" customFormat="1" ht="13.2" x14ac:dyDescent="0.25">
      <c r="A767" s="338">
        <v>10</v>
      </c>
      <c r="B767" s="339" t="s">
        <v>939</v>
      </c>
      <c r="C767" s="338">
        <v>1</v>
      </c>
      <c r="D767" s="338">
        <v>0</v>
      </c>
      <c r="E767" s="338"/>
      <c r="F767" s="338"/>
      <c r="G767" s="338"/>
      <c r="H767" s="338"/>
      <c r="I767" s="338"/>
      <c r="J767" s="338"/>
      <c r="K767" s="338"/>
      <c r="L767" s="338"/>
      <c r="M767" s="338"/>
      <c r="N767" s="338"/>
      <c r="O767" s="338"/>
      <c r="P767" s="338"/>
      <c r="Q767" s="338"/>
      <c r="R767" s="338"/>
      <c r="S767" s="338"/>
      <c r="T767" s="338"/>
      <c r="U767" s="338"/>
      <c r="V767" s="338"/>
      <c r="W767" s="338"/>
      <c r="X767" s="338"/>
      <c r="Y767" s="338"/>
      <c r="Z767" s="338"/>
      <c r="AA767" s="338"/>
      <c r="AB767" s="338"/>
      <c r="AC767" s="338"/>
      <c r="AD767" s="338"/>
      <c r="AE767" s="338"/>
      <c r="AF767" s="338"/>
      <c r="AG767" s="338"/>
    </row>
    <row r="768" spans="1:33" s="304" customFormat="1" ht="13.2" x14ac:dyDescent="0.25">
      <c r="A768" s="338">
        <v>11</v>
      </c>
      <c r="B768" s="339" t="s">
        <v>931</v>
      </c>
      <c r="C768" s="338">
        <v>1</v>
      </c>
      <c r="D768" s="338">
        <v>1</v>
      </c>
      <c r="E768" s="338"/>
      <c r="F768" s="338">
        <v>1</v>
      </c>
      <c r="G768" s="338"/>
      <c r="H768" s="338"/>
      <c r="I768" s="338"/>
      <c r="J768" s="338">
        <v>1</v>
      </c>
      <c r="K768" s="338"/>
      <c r="L768" s="338"/>
      <c r="M768" s="338"/>
      <c r="N768" s="338"/>
      <c r="O768" s="338"/>
      <c r="P768" s="338"/>
      <c r="Q768" s="338"/>
      <c r="R768" s="340">
        <v>1</v>
      </c>
      <c r="S768" s="338">
        <v>1</v>
      </c>
      <c r="T768" s="338">
        <v>0</v>
      </c>
      <c r="U768" s="338"/>
      <c r="V768" s="338"/>
      <c r="W768" s="338"/>
      <c r="X768" s="338"/>
      <c r="Y768" s="338"/>
      <c r="Z768" s="338"/>
      <c r="AA768" s="338"/>
      <c r="AB768" s="338"/>
      <c r="AC768" s="338"/>
      <c r="AD768" s="338"/>
      <c r="AE768" s="338"/>
      <c r="AF768" s="338"/>
      <c r="AG768" s="338"/>
    </row>
    <row r="769" spans="1:33" s="335" customFormat="1" ht="13.2" x14ac:dyDescent="0.25">
      <c r="A769" s="376">
        <v>3</v>
      </c>
      <c r="B769" s="377" t="s">
        <v>940</v>
      </c>
      <c r="C769" s="353"/>
      <c r="D769" s="378"/>
      <c r="E769" s="378"/>
      <c r="F769" s="378"/>
      <c r="G769" s="378"/>
      <c r="H769" s="378"/>
      <c r="I769" s="378"/>
      <c r="J769" s="378"/>
      <c r="K769" s="378"/>
      <c r="L769" s="378"/>
      <c r="M769" s="378"/>
      <c r="N769" s="378"/>
      <c r="O769" s="378"/>
      <c r="P769" s="378"/>
      <c r="Q769" s="378"/>
      <c r="R769" s="378"/>
      <c r="S769" s="378"/>
      <c r="T769" s="378"/>
      <c r="U769" s="378"/>
      <c r="V769" s="378"/>
      <c r="W769" s="378"/>
      <c r="X769" s="378"/>
      <c r="Y769" s="378"/>
      <c r="Z769" s="378"/>
      <c r="AA769" s="378"/>
      <c r="AB769" s="378"/>
      <c r="AC769" s="378"/>
      <c r="AD769" s="378"/>
      <c r="AE769" s="378"/>
      <c r="AF769" s="378"/>
      <c r="AG769" s="378"/>
    </row>
    <row r="770" spans="1:33" s="304" customFormat="1" ht="13.2" x14ac:dyDescent="0.25">
      <c r="A770" s="341"/>
      <c r="B770" s="344" t="s">
        <v>707</v>
      </c>
      <c r="C770" s="341">
        <v>240</v>
      </c>
      <c r="D770" s="345">
        <f t="shared" ref="D770:D775" si="263">E770+F770</f>
        <v>240</v>
      </c>
      <c r="E770" s="341">
        <f>E771+E772+E773+E774+E775+E776+E777</f>
        <v>46</v>
      </c>
      <c r="F770" s="345">
        <f t="shared" ref="F770:F773" si="264">G770+H770+I770+J770+K770</f>
        <v>194</v>
      </c>
      <c r="G770" s="341">
        <f t="shared" ref="G770:J770" si="265">G771+G772+G773+G774+G775+G776+G777</f>
        <v>0</v>
      </c>
      <c r="H770" s="341">
        <f t="shared" si="265"/>
        <v>0</v>
      </c>
      <c r="I770" s="341">
        <f t="shared" si="265"/>
        <v>159</v>
      </c>
      <c r="J770" s="341">
        <f t="shared" si="265"/>
        <v>34</v>
      </c>
      <c r="K770" s="345">
        <f>K771+K772+K773+K774+K775+K776+K777+K778</f>
        <v>1</v>
      </c>
      <c r="L770" s="345"/>
      <c r="M770" s="345">
        <f t="shared" ref="M770:N770" si="266">M771+M772+M773+M774+M775+M776+M777+M778</f>
        <v>61</v>
      </c>
      <c r="N770" s="345">
        <f t="shared" si="266"/>
        <v>61</v>
      </c>
      <c r="O770" s="345"/>
      <c r="P770" s="345">
        <f t="shared" ref="P770:Q770" si="267">P771+P772+P773+P774+P775+P776+P777+P778</f>
        <v>114.39999999999999</v>
      </c>
      <c r="Q770" s="345">
        <f t="shared" si="267"/>
        <v>-44.599999999999994</v>
      </c>
      <c r="R770" s="345"/>
      <c r="S770" s="345">
        <f t="shared" ref="S770:T770" si="268">S771+S772+S773+S774+S775+S776+S777+S778</f>
        <v>17.600000000000001</v>
      </c>
      <c r="T770" s="345">
        <f t="shared" si="268"/>
        <v>-16.399999999999999</v>
      </c>
      <c r="U770" s="345"/>
      <c r="V770" s="345">
        <f t="shared" ref="V770:W770" si="269">V771+V772+V773+V774+V775+V776+V777+V778</f>
        <v>1</v>
      </c>
      <c r="W770" s="345">
        <f t="shared" si="269"/>
        <v>0</v>
      </c>
      <c r="X770" s="341"/>
      <c r="Y770" s="341"/>
      <c r="Z770" s="341"/>
      <c r="AA770" s="341"/>
      <c r="AB770" s="341"/>
      <c r="AC770" s="341"/>
      <c r="AD770" s="346"/>
      <c r="AE770" s="346"/>
      <c r="AF770" s="346"/>
      <c r="AG770" s="346"/>
    </row>
    <row r="771" spans="1:33" s="304" customFormat="1" ht="13.2" x14ac:dyDescent="0.25">
      <c r="A771" s="347">
        <v>1</v>
      </c>
      <c r="B771" s="348" t="s">
        <v>367</v>
      </c>
      <c r="C771" s="347">
        <v>11</v>
      </c>
      <c r="D771" s="349">
        <f t="shared" si="263"/>
        <v>11</v>
      </c>
      <c r="E771" s="347">
        <v>5</v>
      </c>
      <c r="F771" s="347">
        <f t="shared" si="264"/>
        <v>6</v>
      </c>
      <c r="G771" s="347">
        <v>0</v>
      </c>
      <c r="H771" s="347">
        <v>0</v>
      </c>
      <c r="I771" s="347">
        <v>5</v>
      </c>
      <c r="J771" s="347">
        <v>1</v>
      </c>
      <c r="K771" s="347"/>
      <c r="L771" s="350">
        <v>0.5</v>
      </c>
      <c r="M771" s="351">
        <f t="shared" ref="M771:M777" si="270">F771*L771</f>
        <v>3</v>
      </c>
      <c r="N771" s="351">
        <f t="shared" ref="N771:N777" si="271">M771-H771</f>
        <v>3</v>
      </c>
      <c r="O771" s="350">
        <v>0.4</v>
      </c>
      <c r="P771" s="351">
        <f t="shared" ref="P771:P777" si="272">F771*O771</f>
        <v>2.4000000000000004</v>
      </c>
      <c r="Q771" s="351">
        <f t="shared" ref="Q771:Q777" si="273">P771-I771</f>
        <v>-2.5999999999999996</v>
      </c>
      <c r="R771" s="350">
        <v>0.1</v>
      </c>
      <c r="S771" s="351">
        <f t="shared" ref="S771:S777" si="274">R771*F771</f>
        <v>0.60000000000000009</v>
      </c>
      <c r="T771" s="351">
        <f t="shared" ref="T771:T777" si="275">S771-J771</f>
        <v>-0.39999999999999991</v>
      </c>
      <c r="U771" s="347"/>
      <c r="V771" s="347"/>
      <c r="W771" s="347"/>
      <c r="X771" s="347">
        <f t="shared" ref="X771:X778" si="276">Y771+Z771</f>
        <v>1</v>
      </c>
      <c r="Y771" s="347">
        <v>1</v>
      </c>
      <c r="Z771" s="347">
        <v>0</v>
      </c>
      <c r="AA771" s="347"/>
      <c r="AB771" s="347"/>
      <c r="AC771" s="347"/>
      <c r="AD771" s="343"/>
      <c r="AE771" s="343"/>
      <c r="AF771" s="343"/>
      <c r="AG771" s="343"/>
    </row>
    <row r="772" spans="1:33" s="304" customFormat="1" ht="13.2" x14ac:dyDescent="0.25">
      <c r="A772" s="347">
        <v>2</v>
      </c>
      <c r="B772" s="348" t="s">
        <v>140</v>
      </c>
      <c r="C772" s="347">
        <v>8</v>
      </c>
      <c r="D772" s="349">
        <f t="shared" si="263"/>
        <v>8</v>
      </c>
      <c r="E772" s="347">
        <v>0</v>
      </c>
      <c r="F772" s="347">
        <f t="shared" si="264"/>
        <v>8</v>
      </c>
      <c r="G772" s="347"/>
      <c r="H772" s="347"/>
      <c r="I772" s="347">
        <v>4</v>
      </c>
      <c r="J772" s="347">
        <v>4</v>
      </c>
      <c r="K772" s="347"/>
      <c r="L772" s="350">
        <v>0.2</v>
      </c>
      <c r="M772" s="351">
        <f t="shared" si="270"/>
        <v>1.6</v>
      </c>
      <c r="N772" s="351">
        <f t="shared" si="271"/>
        <v>1.6</v>
      </c>
      <c r="O772" s="350">
        <v>0.6</v>
      </c>
      <c r="P772" s="351">
        <f t="shared" si="272"/>
        <v>4.8</v>
      </c>
      <c r="Q772" s="351">
        <f t="shared" si="273"/>
        <v>0.79999999999999982</v>
      </c>
      <c r="R772" s="350">
        <v>0.2</v>
      </c>
      <c r="S772" s="351">
        <f t="shared" si="274"/>
        <v>1.6</v>
      </c>
      <c r="T772" s="351">
        <f t="shared" si="275"/>
        <v>-2.4</v>
      </c>
      <c r="U772" s="347"/>
      <c r="V772" s="347"/>
      <c r="W772" s="347"/>
      <c r="X772" s="347">
        <f t="shared" si="276"/>
        <v>0</v>
      </c>
      <c r="Y772" s="347">
        <v>0</v>
      </c>
      <c r="Z772" s="347"/>
      <c r="AA772" s="347">
        <f t="shared" ref="AA772:AA778" si="277">AB772+AC772</f>
        <v>1</v>
      </c>
      <c r="AB772" s="347">
        <v>0</v>
      </c>
      <c r="AC772" s="347">
        <v>1</v>
      </c>
      <c r="AD772" s="343"/>
      <c r="AE772" s="343"/>
      <c r="AF772" s="343"/>
      <c r="AG772" s="343"/>
    </row>
    <row r="773" spans="1:33" s="304" customFormat="1" ht="13.2" x14ac:dyDescent="0.25">
      <c r="A773" s="347">
        <v>3</v>
      </c>
      <c r="B773" s="348" t="s">
        <v>151</v>
      </c>
      <c r="C773" s="347">
        <v>86</v>
      </c>
      <c r="D773" s="349">
        <f t="shared" si="263"/>
        <v>86</v>
      </c>
      <c r="E773" s="347">
        <v>10</v>
      </c>
      <c r="F773" s="347">
        <f t="shared" si="264"/>
        <v>76</v>
      </c>
      <c r="G773" s="347"/>
      <c r="H773" s="347"/>
      <c r="I773" s="347">
        <v>72</v>
      </c>
      <c r="J773" s="347">
        <v>4</v>
      </c>
      <c r="K773" s="347"/>
      <c r="L773" s="350">
        <v>0.2</v>
      </c>
      <c r="M773" s="351">
        <f t="shared" si="270"/>
        <v>15.200000000000001</v>
      </c>
      <c r="N773" s="351">
        <f t="shared" si="271"/>
        <v>15.200000000000001</v>
      </c>
      <c r="O773" s="350">
        <v>0.8</v>
      </c>
      <c r="P773" s="351">
        <f t="shared" si="272"/>
        <v>60.800000000000004</v>
      </c>
      <c r="Q773" s="351">
        <f t="shared" si="273"/>
        <v>-11.199999999999996</v>
      </c>
      <c r="R773" s="350"/>
      <c r="S773" s="351">
        <f t="shared" si="274"/>
        <v>0</v>
      </c>
      <c r="T773" s="351">
        <f t="shared" si="275"/>
        <v>-4</v>
      </c>
      <c r="U773" s="347"/>
      <c r="V773" s="347"/>
      <c r="W773" s="347"/>
      <c r="X773" s="347">
        <f t="shared" si="276"/>
        <v>0</v>
      </c>
      <c r="Y773" s="347">
        <v>0</v>
      </c>
      <c r="Z773" s="347">
        <v>0</v>
      </c>
      <c r="AA773" s="347">
        <f t="shared" si="277"/>
        <v>4</v>
      </c>
      <c r="AB773" s="347">
        <v>1</v>
      </c>
      <c r="AC773" s="347">
        <v>3</v>
      </c>
      <c r="AD773" s="343"/>
      <c r="AE773" s="343"/>
      <c r="AF773" s="343"/>
      <c r="AG773" s="343"/>
    </row>
    <row r="774" spans="1:33" s="304" customFormat="1" ht="13.2" x14ac:dyDescent="0.25">
      <c r="A774" s="347">
        <v>4</v>
      </c>
      <c r="B774" s="352" t="s">
        <v>739</v>
      </c>
      <c r="C774" s="342">
        <v>59</v>
      </c>
      <c r="D774" s="349">
        <f t="shared" si="263"/>
        <v>59</v>
      </c>
      <c r="E774" s="342">
        <v>13</v>
      </c>
      <c r="F774" s="347">
        <v>46</v>
      </c>
      <c r="G774" s="342"/>
      <c r="H774" s="342"/>
      <c r="I774" s="342">
        <v>40</v>
      </c>
      <c r="J774" s="342">
        <v>6</v>
      </c>
      <c r="K774" s="342"/>
      <c r="L774" s="350">
        <v>0.4</v>
      </c>
      <c r="M774" s="351">
        <f t="shared" si="270"/>
        <v>18.400000000000002</v>
      </c>
      <c r="N774" s="351">
        <f t="shared" si="271"/>
        <v>18.400000000000002</v>
      </c>
      <c r="O774" s="350">
        <v>0.5</v>
      </c>
      <c r="P774" s="351">
        <f t="shared" si="272"/>
        <v>23</v>
      </c>
      <c r="Q774" s="351">
        <f t="shared" si="273"/>
        <v>-17</v>
      </c>
      <c r="R774" s="350">
        <v>0.1</v>
      </c>
      <c r="S774" s="351">
        <f t="shared" si="274"/>
        <v>4.6000000000000005</v>
      </c>
      <c r="T774" s="351">
        <f t="shared" si="275"/>
        <v>-1.3999999999999995</v>
      </c>
      <c r="U774" s="342"/>
      <c r="V774" s="342"/>
      <c r="W774" s="342"/>
      <c r="X774" s="349">
        <f t="shared" si="276"/>
        <v>8</v>
      </c>
      <c r="Y774" s="353">
        <v>5</v>
      </c>
      <c r="Z774" s="353">
        <v>3</v>
      </c>
      <c r="AA774" s="347">
        <f t="shared" si="277"/>
        <v>1</v>
      </c>
      <c r="AB774" s="342">
        <v>0</v>
      </c>
      <c r="AC774" s="342">
        <v>1</v>
      </c>
      <c r="AD774" s="343"/>
      <c r="AE774" s="343"/>
      <c r="AF774" s="343"/>
      <c r="AG774" s="343"/>
    </row>
    <row r="775" spans="1:33" s="304" customFormat="1" ht="13.2" x14ac:dyDescent="0.25">
      <c r="A775" s="347">
        <v>5</v>
      </c>
      <c r="B775" s="352" t="s">
        <v>725</v>
      </c>
      <c r="C775" s="342">
        <v>5</v>
      </c>
      <c r="D775" s="349">
        <f t="shared" si="263"/>
        <v>5</v>
      </c>
      <c r="E775" s="342">
        <v>1</v>
      </c>
      <c r="F775" s="347">
        <f>G775+H775+I775+J775+K775</f>
        <v>4</v>
      </c>
      <c r="G775" s="342"/>
      <c r="H775" s="342"/>
      <c r="I775" s="342">
        <v>3</v>
      </c>
      <c r="J775" s="342">
        <v>1</v>
      </c>
      <c r="K775" s="342"/>
      <c r="L775" s="350">
        <v>0.5</v>
      </c>
      <c r="M775" s="351">
        <f t="shared" si="270"/>
        <v>2</v>
      </c>
      <c r="N775" s="351">
        <f t="shared" si="271"/>
        <v>2</v>
      </c>
      <c r="O775" s="350">
        <v>0.4</v>
      </c>
      <c r="P775" s="351">
        <f t="shared" si="272"/>
        <v>1.6</v>
      </c>
      <c r="Q775" s="351">
        <f t="shared" si="273"/>
        <v>-1.4</v>
      </c>
      <c r="R775" s="350">
        <v>0.1</v>
      </c>
      <c r="S775" s="351">
        <f t="shared" si="274"/>
        <v>0.4</v>
      </c>
      <c r="T775" s="351">
        <f t="shared" si="275"/>
        <v>-0.6</v>
      </c>
      <c r="U775" s="342"/>
      <c r="V775" s="342"/>
      <c r="W775" s="342"/>
      <c r="X775" s="347">
        <f t="shared" si="276"/>
        <v>3</v>
      </c>
      <c r="Y775" s="342">
        <v>1</v>
      </c>
      <c r="Z775" s="342">
        <v>2</v>
      </c>
      <c r="AA775" s="347">
        <f t="shared" si="277"/>
        <v>0</v>
      </c>
      <c r="AB775" s="342"/>
      <c r="AC775" s="342"/>
      <c r="AD775" s="343"/>
      <c r="AE775" s="343"/>
      <c r="AF775" s="343"/>
      <c r="AG775" s="343"/>
    </row>
    <row r="776" spans="1:33" s="304" customFormat="1" ht="26.4" x14ac:dyDescent="0.25">
      <c r="A776" s="347">
        <v>6</v>
      </c>
      <c r="B776" s="352" t="s">
        <v>941</v>
      </c>
      <c r="C776" s="342">
        <v>1</v>
      </c>
      <c r="D776" s="349">
        <v>1</v>
      </c>
      <c r="E776" s="342">
        <v>0</v>
      </c>
      <c r="F776" s="347">
        <v>1</v>
      </c>
      <c r="G776" s="342"/>
      <c r="H776" s="342"/>
      <c r="I776" s="342">
        <v>1</v>
      </c>
      <c r="J776" s="342"/>
      <c r="K776" s="342"/>
      <c r="L776" s="350">
        <v>0</v>
      </c>
      <c r="M776" s="351">
        <f t="shared" si="270"/>
        <v>0</v>
      </c>
      <c r="N776" s="351">
        <f t="shared" si="271"/>
        <v>0</v>
      </c>
      <c r="O776" s="350">
        <v>1</v>
      </c>
      <c r="P776" s="351">
        <f t="shared" si="272"/>
        <v>1</v>
      </c>
      <c r="Q776" s="351">
        <f t="shared" si="273"/>
        <v>0</v>
      </c>
      <c r="R776" s="350">
        <v>0</v>
      </c>
      <c r="S776" s="351">
        <f t="shared" si="274"/>
        <v>0</v>
      </c>
      <c r="T776" s="351">
        <f t="shared" si="275"/>
        <v>0</v>
      </c>
      <c r="U776" s="342"/>
      <c r="V776" s="342"/>
      <c r="W776" s="342"/>
      <c r="X776" s="347">
        <f t="shared" si="276"/>
        <v>0</v>
      </c>
      <c r="Y776" s="342"/>
      <c r="Z776" s="342"/>
      <c r="AA776" s="347">
        <f t="shared" si="277"/>
        <v>0</v>
      </c>
      <c r="AB776" s="342"/>
      <c r="AC776" s="342"/>
      <c r="AD776" s="343"/>
      <c r="AE776" s="343"/>
      <c r="AF776" s="343"/>
      <c r="AG776" s="343"/>
    </row>
    <row r="777" spans="1:33" s="304" customFormat="1" ht="13.2" x14ac:dyDescent="0.25">
      <c r="A777" s="347">
        <v>7</v>
      </c>
      <c r="B777" s="352" t="s">
        <v>726</v>
      </c>
      <c r="C777" s="342">
        <v>69</v>
      </c>
      <c r="D777" s="349">
        <f t="shared" ref="D777:D778" si="278">E777+F777</f>
        <v>69</v>
      </c>
      <c r="E777" s="342">
        <v>17</v>
      </c>
      <c r="F777" s="347">
        <f>G777+H777+I777+J777+K777</f>
        <v>52</v>
      </c>
      <c r="G777" s="342"/>
      <c r="H777" s="342"/>
      <c r="I777" s="342">
        <v>34</v>
      </c>
      <c r="J777" s="342">
        <v>18</v>
      </c>
      <c r="K777" s="342"/>
      <c r="L777" s="350">
        <v>0.4</v>
      </c>
      <c r="M777" s="351">
        <f t="shared" si="270"/>
        <v>20.8</v>
      </c>
      <c r="N777" s="351">
        <f t="shared" si="271"/>
        <v>20.8</v>
      </c>
      <c r="O777" s="350">
        <v>0.4</v>
      </c>
      <c r="P777" s="351">
        <f t="shared" si="272"/>
        <v>20.8</v>
      </c>
      <c r="Q777" s="351">
        <f t="shared" si="273"/>
        <v>-13.2</v>
      </c>
      <c r="R777" s="350">
        <v>0.2</v>
      </c>
      <c r="S777" s="351">
        <f t="shared" si="274"/>
        <v>10.4</v>
      </c>
      <c r="T777" s="351">
        <f t="shared" si="275"/>
        <v>-7.6</v>
      </c>
      <c r="U777" s="342"/>
      <c r="V777" s="342"/>
      <c r="W777" s="342"/>
      <c r="X777" s="347">
        <f t="shared" si="276"/>
        <v>17</v>
      </c>
      <c r="Y777" s="342">
        <v>5</v>
      </c>
      <c r="Z777" s="342">
        <v>12</v>
      </c>
      <c r="AA777" s="347">
        <f t="shared" si="277"/>
        <v>3</v>
      </c>
      <c r="AB777" s="342">
        <v>0</v>
      </c>
      <c r="AC777" s="342">
        <v>3</v>
      </c>
      <c r="AD777" s="343"/>
      <c r="AE777" s="343"/>
      <c r="AF777" s="343"/>
      <c r="AG777" s="343"/>
    </row>
    <row r="778" spans="1:33" s="304" customFormat="1" ht="13.2" x14ac:dyDescent="0.25">
      <c r="A778" s="347">
        <v>8</v>
      </c>
      <c r="B778" s="352" t="s">
        <v>815</v>
      </c>
      <c r="C778" s="342">
        <v>1</v>
      </c>
      <c r="D778" s="349">
        <f t="shared" si="278"/>
        <v>1</v>
      </c>
      <c r="E778" s="342"/>
      <c r="F778" s="347">
        <v>1</v>
      </c>
      <c r="G778" s="342"/>
      <c r="H778" s="342"/>
      <c r="I778" s="342"/>
      <c r="J778" s="342"/>
      <c r="K778" s="342">
        <v>1</v>
      </c>
      <c r="L778" s="350"/>
      <c r="M778" s="342"/>
      <c r="N778" s="342"/>
      <c r="O778" s="350"/>
      <c r="P778" s="342"/>
      <c r="Q778" s="342"/>
      <c r="R778" s="350"/>
      <c r="S778" s="342"/>
      <c r="T778" s="342"/>
      <c r="U778" s="350">
        <v>1</v>
      </c>
      <c r="V778" s="342">
        <f>D778*U778</f>
        <v>1</v>
      </c>
      <c r="W778" s="342">
        <f>V778-K778</f>
        <v>0</v>
      </c>
      <c r="X778" s="347">
        <f t="shared" si="276"/>
        <v>0</v>
      </c>
      <c r="Y778" s="342"/>
      <c r="Z778" s="342"/>
      <c r="AA778" s="347">
        <f t="shared" si="277"/>
        <v>0</v>
      </c>
      <c r="AB778" s="342"/>
      <c r="AC778" s="342"/>
      <c r="AD778" s="343"/>
      <c r="AE778" s="343"/>
      <c r="AF778" s="343"/>
      <c r="AG778" s="343"/>
    </row>
    <row r="779" spans="1:33" s="381" customFormat="1" ht="13.2" x14ac:dyDescent="0.25">
      <c r="A779" s="329">
        <v>4</v>
      </c>
      <c r="B779" s="379" t="s">
        <v>942</v>
      </c>
      <c r="C779" s="329"/>
      <c r="D779" s="329"/>
      <c r="E779" s="329"/>
      <c r="F779" s="329"/>
      <c r="G779" s="329"/>
      <c r="H779" s="329"/>
      <c r="I779" s="329"/>
      <c r="J779" s="329"/>
      <c r="K779" s="329"/>
      <c r="L779" s="329"/>
      <c r="M779" s="329"/>
      <c r="N779" s="329"/>
      <c r="O779" s="331"/>
      <c r="P779" s="329"/>
      <c r="Q779" s="329"/>
      <c r="R779" s="331"/>
      <c r="S779" s="329"/>
      <c r="T779" s="329"/>
      <c r="U779" s="329"/>
      <c r="V779" s="380"/>
      <c r="W779" s="380"/>
      <c r="X779" s="380"/>
      <c r="Y779" s="380"/>
      <c r="Z779" s="380"/>
      <c r="AA779" s="380"/>
      <c r="AB779" s="380"/>
      <c r="AC779" s="380"/>
      <c r="AD779" s="380"/>
      <c r="AE779" s="380"/>
      <c r="AF779" s="380"/>
      <c r="AG779" s="380"/>
    </row>
    <row r="780" spans="1:33" s="304" customFormat="1" ht="13.2" x14ac:dyDescent="0.25">
      <c r="A780" s="354"/>
      <c r="B780" s="355" t="s">
        <v>707</v>
      </c>
      <c r="C780" s="356">
        <v>67</v>
      </c>
      <c r="D780" s="356">
        <v>53</v>
      </c>
      <c r="E780" s="356">
        <v>10</v>
      </c>
      <c r="F780" s="356">
        <v>43</v>
      </c>
      <c r="G780" s="356">
        <v>0</v>
      </c>
      <c r="H780" s="356">
        <v>0</v>
      </c>
      <c r="I780" s="356">
        <v>18</v>
      </c>
      <c r="J780" s="356">
        <v>21</v>
      </c>
      <c r="K780" s="356">
        <v>4</v>
      </c>
      <c r="L780" s="357">
        <v>0</v>
      </c>
      <c r="M780" s="356">
        <v>0</v>
      </c>
      <c r="N780" s="356">
        <v>0</v>
      </c>
      <c r="O780" s="357">
        <v>1</v>
      </c>
      <c r="P780" s="356">
        <v>43</v>
      </c>
      <c r="Q780" s="356">
        <v>25</v>
      </c>
      <c r="R780" s="357"/>
      <c r="S780" s="356"/>
      <c r="T780" s="356"/>
      <c r="U780" s="356"/>
      <c r="V780" s="356"/>
      <c r="W780" s="356"/>
      <c r="X780" s="356">
        <v>0</v>
      </c>
      <c r="Y780" s="356">
        <v>0</v>
      </c>
      <c r="Z780" s="356">
        <v>0</v>
      </c>
      <c r="AA780" s="356">
        <v>4</v>
      </c>
      <c r="AB780" s="356">
        <v>0</v>
      </c>
      <c r="AC780" s="356">
        <v>4</v>
      </c>
      <c r="AD780" s="356">
        <v>4</v>
      </c>
      <c r="AE780" s="356">
        <v>0</v>
      </c>
      <c r="AF780" s="356">
        <v>4</v>
      </c>
      <c r="AG780" s="356"/>
    </row>
    <row r="781" spans="1:33" s="304" customFormat="1" ht="13.2" x14ac:dyDescent="0.25">
      <c r="A781" s="358">
        <v>1</v>
      </c>
      <c r="B781" s="359" t="s">
        <v>197</v>
      </c>
      <c r="C781" s="360">
        <v>2</v>
      </c>
      <c r="D781" s="360">
        <v>2</v>
      </c>
      <c r="E781" s="360">
        <v>2</v>
      </c>
      <c r="F781" s="360"/>
      <c r="G781" s="360"/>
      <c r="H781" s="360"/>
      <c r="I781" s="360"/>
      <c r="J781" s="360"/>
      <c r="K781" s="360"/>
      <c r="L781" s="360"/>
      <c r="M781" s="360"/>
      <c r="N781" s="360"/>
      <c r="O781" s="361"/>
      <c r="P781" s="360"/>
      <c r="Q781" s="360"/>
      <c r="R781" s="357"/>
      <c r="S781" s="356"/>
      <c r="T781" s="356"/>
      <c r="U781" s="356"/>
      <c r="V781" s="356"/>
      <c r="W781" s="356"/>
      <c r="X781" s="356"/>
      <c r="Y781" s="356"/>
      <c r="Z781" s="356"/>
      <c r="AA781" s="356"/>
      <c r="AB781" s="356"/>
      <c r="AC781" s="356"/>
      <c r="AD781" s="356"/>
      <c r="AE781" s="356"/>
      <c r="AF781" s="356"/>
      <c r="AG781" s="356"/>
    </row>
    <row r="782" spans="1:33" s="304" customFormat="1" ht="13.2" x14ac:dyDescent="0.25">
      <c r="A782" s="358">
        <v>2</v>
      </c>
      <c r="B782" s="359" t="s">
        <v>726</v>
      </c>
      <c r="C782" s="360">
        <v>6</v>
      </c>
      <c r="D782" s="360">
        <v>5</v>
      </c>
      <c r="E782" s="360">
        <v>5</v>
      </c>
      <c r="F782" s="360"/>
      <c r="G782" s="360"/>
      <c r="H782" s="360"/>
      <c r="I782" s="360"/>
      <c r="J782" s="360"/>
      <c r="K782" s="360"/>
      <c r="L782" s="360"/>
      <c r="M782" s="360"/>
      <c r="N782" s="360"/>
      <c r="O782" s="361"/>
      <c r="P782" s="360"/>
      <c r="Q782" s="360"/>
      <c r="R782" s="357"/>
      <c r="S782" s="356"/>
      <c r="T782" s="356"/>
      <c r="U782" s="356"/>
      <c r="V782" s="356"/>
      <c r="W782" s="356"/>
      <c r="X782" s="356"/>
      <c r="Y782" s="356"/>
      <c r="Z782" s="356"/>
      <c r="AA782" s="356"/>
      <c r="AB782" s="356"/>
      <c r="AC782" s="356"/>
      <c r="AD782" s="356"/>
      <c r="AE782" s="356"/>
      <c r="AF782" s="356"/>
      <c r="AG782" s="356"/>
    </row>
    <row r="783" spans="1:33" s="304" customFormat="1" ht="13.2" x14ac:dyDescent="0.25">
      <c r="A783" s="358">
        <v>3</v>
      </c>
      <c r="B783" s="359" t="s">
        <v>880</v>
      </c>
      <c r="C783" s="360">
        <v>1</v>
      </c>
      <c r="D783" s="362">
        <v>0</v>
      </c>
      <c r="E783" s="360"/>
      <c r="F783" s="360">
        <v>0</v>
      </c>
      <c r="G783" s="360"/>
      <c r="H783" s="360"/>
      <c r="I783" s="360">
        <v>0</v>
      </c>
      <c r="J783" s="360"/>
      <c r="K783" s="360"/>
      <c r="L783" s="360"/>
      <c r="M783" s="360"/>
      <c r="N783" s="360"/>
      <c r="O783" s="361"/>
      <c r="P783" s="360">
        <v>1</v>
      </c>
      <c r="Q783" s="360"/>
      <c r="R783" s="357"/>
      <c r="S783" s="356"/>
      <c r="T783" s="356"/>
      <c r="U783" s="356"/>
      <c r="V783" s="356"/>
      <c r="W783" s="356"/>
      <c r="X783" s="356"/>
      <c r="Y783" s="356"/>
      <c r="Z783" s="356"/>
      <c r="AA783" s="356"/>
      <c r="AB783" s="356"/>
      <c r="AC783" s="362">
        <v>1</v>
      </c>
      <c r="AD783" s="356"/>
      <c r="AE783" s="356"/>
      <c r="AF783" s="356"/>
      <c r="AG783" s="356"/>
    </row>
    <row r="784" spans="1:33" s="304" customFormat="1" ht="13.2" x14ac:dyDescent="0.25">
      <c r="A784" s="358">
        <v>4</v>
      </c>
      <c r="B784" s="359" t="s">
        <v>943</v>
      </c>
      <c r="C784" s="360">
        <v>1</v>
      </c>
      <c r="D784" s="362">
        <v>1</v>
      </c>
      <c r="E784" s="360"/>
      <c r="F784" s="360">
        <v>1</v>
      </c>
      <c r="G784" s="360"/>
      <c r="H784" s="360"/>
      <c r="I784" s="360">
        <v>1</v>
      </c>
      <c r="J784" s="360"/>
      <c r="K784" s="360"/>
      <c r="L784" s="360"/>
      <c r="M784" s="360"/>
      <c r="N784" s="360"/>
      <c r="O784" s="361"/>
      <c r="P784" s="360">
        <v>1</v>
      </c>
      <c r="Q784" s="360"/>
      <c r="R784" s="361"/>
      <c r="S784" s="360"/>
      <c r="T784" s="360"/>
      <c r="U784" s="360"/>
      <c r="V784" s="360"/>
      <c r="W784" s="360"/>
      <c r="X784" s="356"/>
      <c r="Y784" s="360"/>
      <c r="Z784" s="360"/>
      <c r="AA784" s="360"/>
      <c r="AB784" s="360"/>
      <c r="AC784" s="360"/>
      <c r="AD784" s="356"/>
      <c r="AE784" s="363"/>
      <c r="AF784" s="363"/>
      <c r="AG784" s="363"/>
    </row>
    <row r="785" spans="1:33" s="304" customFormat="1" ht="13.2" x14ac:dyDescent="0.25">
      <c r="A785" s="358">
        <v>5</v>
      </c>
      <c r="B785" s="359" t="s">
        <v>944</v>
      </c>
      <c r="C785" s="360">
        <v>1</v>
      </c>
      <c r="D785" s="362">
        <v>1</v>
      </c>
      <c r="E785" s="363"/>
      <c r="F785" s="360">
        <v>1</v>
      </c>
      <c r="G785" s="360"/>
      <c r="H785" s="360"/>
      <c r="I785" s="360">
        <v>1</v>
      </c>
      <c r="J785" s="360"/>
      <c r="K785" s="360"/>
      <c r="L785" s="360"/>
      <c r="M785" s="360"/>
      <c r="N785" s="360"/>
      <c r="O785" s="361"/>
      <c r="P785" s="360">
        <v>1</v>
      </c>
      <c r="Q785" s="360"/>
      <c r="R785" s="361"/>
      <c r="S785" s="360"/>
      <c r="T785" s="360"/>
      <c r="U785" s="360"/>
      <c r="V785" s="360"/>
      <c r="W785" s="360"/>
      <c r="X785" s="356"/>
      <c r="Y785" s="360"/>
      <c r="Z785" s="360"/>
      <c r="AA785" s="360"/>
      <c r="AB785" s="360"/>
      <c r="AC785" s="360"/>
      <c r="AD785" s="356"/>
      <c r="AE785" s="363"/>
      <c r="AF785" s="363"/>
      <c r="AG785" s="363"/>
    </row>
    <row r="786" spans="1:33" s="304" customFormat="1" ht="13.2" x14ac:dyDescent="0.25">
      <c r="A786" s="358">
        <v>6</v>
      </c>
      <c r="B786" s="359" t="s">
        <v>945</v>
      </c>
      <c r="C786" s="360">
        <v>1</v>
      </c>
      <c r="D786" s="362">
        <v>1</v>
      </c>
      <c r="E786" s="360"/>
      <c r="F786" s="360">
        <v>1</v>
      </c>
      <c r="G786" s="360"/>
      <c r="H786" s="360"/>
      <c r="I786" s="360">
        <v>1</v>
      </c>
      <c r="J786" s="360"/>
      <c r="K786" s="360"/>
      <c r="L786" s="360"/>
      <c r="M786" s="360"/>
      <c r="N786" s="360"/>
      <c r="O786" s="361"/>
      <c r="P786" s="360">
        <v>1</v>
      </c>
      <c r="Q786" s="360"/>
      <c r="R786" s="361"/>
      <c r="S786" s="360"/>
      <c r="T786" s="360"/>
      <c r="U786" s="360"/>
      <c r="V786" s="360"/>
      <c r="W786" s="360"/>
      <c r="X786" s="356"/>
      <c r="Y786" s="360"/>
      <c r="Z786" s="360"/>
      <c r="AA786" s="360"/>
      <c r="AB786" s="360"/>
      <c r="AC786" s="362"/>
      <c r="AD786" s="356"/>
      <c r="AE786" s="363"/>
      <c r="AF786" s="363"/>
      <c r="AG786" s="363"/>
    </row>
    <row r="787" spans="1:33" s="304" customFormat="1" ht="13.2" x14ac:dyDescent="0.25">
      <c r="A787" s="358">
        <v>7</v>
      </c>
      <c r="B787" s="359" t="s">
        <v>946</v>
      </c>
      <c r="C787" s="360">
        <v>2</v>
      </c>
      <c r="D787" s="362">
        <v>2</v>
      </c>
      <c r="E787" s="363"/>
      <c r="F787" s="360">
        <v>2</v>
      </c>
      <c r="G787" s="360"/>
      <c r="H787" s="360"/>
      <c r="I787" s="360">
        <v>1</v>
      </c>
      <c r="J787" s="360">
        <v>1</v>
      </c>
      <c r="K787" s="360"/>
      <c r="L787" s="360"/>
      <c r="M787" s="360"/>
      <c r="N787" s="360"/>
      <c r="O787" s="361"/>
      <c r="P787" s="360">
        <v>2</v>
      </c>
      <c r="Q787" s="360"/>
      <c r="R787" s="361"/>
      <c r="S787" s="360"/>
      <c r="T787" s="360"/>
      <c r="U787" s="360"/>
      <c r="V787" s="360"/>
      <c r="W787" s="360"/>
      <c r="X787" s="356"/>
      <c r="Y787" s="360"/>
      <c r="Z787" s="360"/>
      <c r="AA787" s="360"/>
      <c r="AB787" s="360"/>
      <c r="AC787" s="362"/>
      <c r="AD787" s="356"/>
      <c r="AE787" s="363"/>
      <c r="AF787" s="363"/>
      <c r="AG787" s="363"/>
    </row>
    <row r="788" spans="1:33" s="304" customFormat="1" ht="13.2" x14ac:dyDescent="0.25">
      <c r="A788" s="358">
        <v>8</v>
      </c>
      <c r="B788" s="359" t="s">
        <v>947</v>
      </c>
      <c r="C788" s="360">
        <v>2</v>
      </c>
      <c r="D788" s="362">
        <v>2</v>
      </c>
      <c r="E788" s="363"/>
      <c r="F788" s="360">
        <v>2</v>
      </c>
      <c r="G788" s="363"/>
      <c r="H788" s="363"/>
      <c r="I788" s="362">
        <v>1</v>
      </c>
      <c r="J788" s="362">
        <v>1</v>
      </c>
      <c r="K788" s="363"/>
      <c r="L788" s="363"/>
      <c r="M788" s="360"/>
      <c r="N788" s="363"/>
      <c r="O788" s="364"/>
      <c r="P788" s="360">
        <v>2</v>
      </c>
      <c r="Q788" s="363"/>
      <c r="R788" s="364"/>
      <c r="S788" s="363"/>
      <c r="T788" s="363"/>
      <c r="U788" s="363"/>
      <c r="V788" s="363"/>
      <c r="W788" s="363"/>
      <c r="X788" s="356"/>
      <c r="Y788" s="363"/>
      <c r="Z788" s="363"/>
      <c r="AA788" s="360"/>
      <c r="AB788" s="363"/>
      <c r="AC788" s="363"/>
      <c r="AD788" s="356"/>
      <c r="AE788" s="363"/>
      <c r="AF788" s="363"/>
      <c r="AG788" s="363"/>
    </row>
    <row r="789" spans="1:33" s="304" customFormat="1" ht="13.2" x14ac:dyDescent="0.25">
      <c r="A789" s="358">
        <v>9</v>
      </c>
      <c r="B789" s="359" t="s">
        <v>795</v>
      </c>
      <c r="C789" s="360">
        <v>1</v>
      </c>
      <c r="D789" s="362">
        <v>1</v>
      </c>
      <c r="E789" s="363"/>
      <c r="F789" s="360">
        <v>1</v>
      </c>
      <c r="G789" s="363"/>
      <c r="H789" s="363"/>
      <c r="I789" s="363"/>
      <c r="J789" s="362">
        <v>1</v>
      </c>
      <c r="K789" s="363"/>
      <c r="L789" s="363"/>
      <c r="M789" s="360"/>
      <c r="N789" s="363"/>
      <c r="O789" s="364"/>
      <c r="P789" s="360"/>
      <c r="Q789" s="363"/>
      <c r="R789" s="364"/>
      <c r="S789" s="362">
        <v>1</v>
      </c>
      <c r="T789" s="363"/>
      <c r="U789" s="363"/>
      <c r="V789" s="363"/>
      <c r="W789" s="363"/>
      <c r="X789" s="356"/>
      <c r="Y789" s="363"/>
      <c r="Z789" s="363"/>
      <c r="AA789" s="360"/>
      <c r="AB789" s="363"/>
      <c r="AC789" s="363"/>
      <c r="AD789" s="356"/>
      <c r="AE789" s="363"/>
      <c r="AF789" s="363"/>
      <c r="AG789" s="363"/>
    </row>
    <row r="790" spans="1:33" s="304" customFormat="1" ht="13.2" x14ac:dyDescent="0.25">
      <c r="A790" s="358">
        <v>10</v>
      </c>
      <c r="B790" s="359" t="s">
        <v>929</v>
      </c>
      <c r="C790" s="360">
        <v>1</v>
      </c>
      <c r="D790" s="362">
        <v>1</v>
      </c>
      <c r="E790" s="363"/>
      <c r="F790" s="360">
        <v>1</v>
      </c>
      <c r="G790" s="363"/>
      <c r="H790" s="363"/>
      <c r="I790" s="362">
        <v>1</v>
      </c>
      <c r="J790" s="363"/>
      <c r="K790" s="363"/>
      <c r="L790" s="363"/>
      <c r="M790" s="360"/>
      <c r="N790" s="363"/>
      <c r="O790" s="364"/>
      <c r="P790" s="362">
        <v>1</v>
      </c>
      <c r="Q790" s="363"/>
      <c r="R790" s="364"/>
      <c r="S790" s="363"/>
      <c r="T790" s="363"/>
      <c r="U790" s="363"/>
      <c r="V790" s="363"/>
      <c r="W790" s="363"/>
      <c r="X790" s="356"/>
      <c r="Y790" s="363"/>
      <c r="Z790" s="363"/>
      <c r="AA790" s="360"/>
      <c r="AB790" s="363"/>
      <c r="AC790" s="363"/>
      <c r="AD790" s="356"/>
      <c r="AE790" s="363"/>
      <c r="AF790" s="363"/>
      <c r="AG790" s="363"/>
    </row>
    <row r="791" spans="1:33" s="304" customFormat="1" ht="13.2" x14ac:dyDescent="0.25">
      <c r="A791" s="358">
        <v>11</v>
      </c>
      <c r="B791" s="359" t="s">
        <v>750</v>
      </c>
      <c r="C791" s="360">
        <v>2</v>
      </c>
      <c r="D791" s="362">
        <v>2</v>
      </c>
      <c r="E791" s="362">
        <v>1</v>
      </c>
      <c r="F791" s="360">
        <v>1</v>
      </c>
      <c r="G791" s="363"/>
      <c r="H791" s="363"/>
      <c r="I791" s="362">
        <v>1</v>
      </c>
      <c r="J791" s="363"/>
      <c r="K791" s="363"/>
      <c r="L791" s="363"/>
      <c r="M791" s="360"/>
      <c r="N791" s="363"/>
      <c r="O791" s="364"/>
      <c r="P791" s="362">
        <v>1</v>
      </c>
      <c r="Q791" s="363"/>
      <c r="R791" s="364"/>
      <c r="S791" s="363"/>
      <c r="T791" s="363"/>
      <c r="U791" s="363"/>
      <c r="V791" s="363"/>
      <c r="W791" s="363"/>
      <c r="X791" s="356"/>
      <c r="Y791" s="363"/>
      <c r="Z791" s="363"/>
      <c r="AA791" s="360"/>
      <c r="AB791" s="363"/>
      <c r="AC791" s="363"/>
      <c r="AD791" s="356"/>
      <c r="AE791" s="363"/>
      <c r="AF791" s="363"/>
      <c r="AG791" s="363"/>
    </row>
    <row r="792" spans="1:33" s="304" customFormat="1" ht="13.2" x14ac:dyDescent="0.25">
      <c r="A792" s="358">
        <v>12</v>
      </c>
      <c r="B792" s="359" t="s">
        <v>931</v>
      </c>
      <c r="C792" s="360">
        <v>1</v>
      </c>
      <c r="D792" s="362">
        <v>1</v>
      </c>
      <c r="E792" s="363"/>
      <c r="F792" s="360">
        <v>1</v>
      </c>
      <c r="G792" s="363"/>
      <c r="H792" s="363"/>
      <c r="I792" s="363"/>
      <c r="J792" s="362">
        <v>1</v>
      </c>
      <c r="K792" s="363"/>
      <c r="L792" s="363"/>
      <c r="M792" s="363"/>
      <c r="N792" s="363"/>
      <c r="O792" s="364"/>
      <c r="P792" s="363"/>
      <c r="Q792" s="363"/>
      <c r="R792" s="364"/>
      <c r="S792" s="362">
        <v>1</v>
      </c>
      <c r="T792" s="363"/>
      <c r="U792" s="363"/>
      <c r="V792" s="363"/>
      <c r="W792" s="363"/>
      <c r="X792" s="356"/>
      <c r="Y792" s="363"/>
      <c r="Z792" s="363"/>
      <c r="AA792" s="360"/>
      <c r="AB792" s="363"/>
      <c r="AC792" s="363"/>
      <c r="AD792" s="356"/>
      <c r="AE792" s="363"/>
      <c r="AF792" s="363"/>
      <c r="AG792" s="363"/>
    </row>
    <row r="793" spans="1:33" s="304" customFormat="1" ht="13.2" x14ac:dyDescent="0.25">
      <c r="A793" s="358">
        <v>13</v>
      </c>
      <c r="B793" s="359" t="s">
        <v>948</v>
      </c>
      <c r="C793" s="360">
        <v>3</v>
      </c>
      <c r="D793" s="362">
        <v>3</v>
      </c>
      <c r="E793" s="363"/>
      <c r="F793" s="360">
        <v>3</v>
      </c>
      <c r="G793" s="363"/>
      <c r="H793" s="363"/>
      <c r="I793" s="362">
        <v>2</v>
      </c>
      <c r="J793" s="363"/>
      <c r="K793" s="362">
        <v>1</v>
      </c>
      <c r="L793" s="363"/>
      <c r="M793" s="363"/>
      <c r="N793" s="363"/>
      <c r="O793" s="364"/>
      <c r="P793" s="362">
        <v>2</v>
      </c>
      <c r="Q793" s="363"/>
      <c r="R793" s="364"/>
      <c r="S793" s="362">
        <v>1</v>
      </c>
      <c r="T793" s="363"/>
      <c r="U793" s="363"/>
      <c r="V793" s="363"/>
      <c r="W793" s="363"/>
      <c r="X793" s="356"/>
      <c r="Y793" s="363"/>
      <c r="Z793" s="363"/>
      <c r="AA793" s="360"/>
      <c r="AB793" s="363"/>
      <c r="AC793" s="363"/>
      <c r="AD793" s="360">
        <v>1</v>
      </c>
      <c r="AE793" s="363"/>
      <c r="AF793" s="362">
        <v>1</v>
      </c>
      <c r="AG793" s="363"/>
    </row>
    <row r="794" spans="1:33" s="304" customFormat="1" ht="13.2" x14ac:dyDescent="0.25">
      <c r="A794" s="358">
        <v>14</v>
      </c>
      <c r="B794" s="359" t="s">
        <v>739</v>
      </c>
      <c r="C794" s="360">
        <v>30</v>
      </c>
      <c r="D794" s="362">
        <v>25</v>
      </c>
      <c r="E794" s="362">
        <v>2</v>
      </c>
      <c r="F794" s="360">
        <v>23</v>
      </c>
      <c r="G794" s="363"/>
      <c r="H794" s="363"/>
      <c r="I794" s="362">
        <v>8</v>
      </c>
      <c r="J794" s="362">
        <v>12</v>
      </c>
      <c r="K794" s="362">
        <v>3</v>
      </c>
      <c r="L794" s="363"/>
      <c r="M794" s="363"/>
      <c r="N794" s="363"/>
      <c r="O794" s="364"/>
      <c r="P794" s="362">
        <v>10</v>
      </c>
      <c r="Q794" s="363"/>
      <c r="R794" s="364"/>
      <c r="S794" s="362">
        <v>18</v>
      </c>
      <c r="T794" s="363"/>
      <c r="U794" s="363"/>
      <c r="V794" s="363"/>
      <c r="W794" s="363"/>
      <c r="X794" s="356"/>
      <c r="Y794" s="363"/>
      <c r="Z794" s="363"/>
      <c r="AA794" s="360">
        <v>2</v>
      </c>
      <c r="AB794" s="363"/>
      <c r="AC794" s="362">
        <v>2</v>
      </c>
      <c r="AD794" s="360">
        <v>3</v>
      </c>
      <c r="AE794" s="363"/>
      <c r="AF794" s="362">
        <v>3</v>
      </c>
      <c r="AG794" s="363"/>
    </row>
    <row r="795" spans="1:33" s="304" customFormat="1" ht="13.2" x14ac:dyDescent="0.25">
      <c r="A795" s="358">
        <v>15</v>
      </c>
      <c r="B795" s="359" t="s">
        <v>949</v>
      </c>
      <c r="C795" s="360">
        <v>1</v>
      </c>
      <c r="D795" s="362">
        <v>0</v>
      </c>
      <c r="E795" s="363"/>
      <c r="F795" s="360">
        <v>0</v>
      </c>
      <c r="G795" s="363"/>
      <c r="H795" s="363"/>
      <c r="I795" s="362">
        <v>0</v>
      </c>
      <c r="J795" s="363"/>
      <c r="K795" s="363"/>
      <c r="L795" s="363"/>
      <c r="M795" s="363"/>
      <c r="N795" s="363"/>
      <c r="O795" s="364"/>
      <c r="P795" s="362">
        <v>1</v>
      </c>
      <c r="Q795" s="363"/>
      <c r="R795" s="364"/>
      <c r="S795" s="363"/>
      <c r="T795" s="363"/>
      <c r="U795" s="363"/>
      <c r="V795" s="363"/>
      <c r="W795" s="363"/>
      <c r="X795" s="356"/>
      <c r="Y795" s="363"/>
      <c r="Z795" s="363"/>
      <c r="AA795" s="360"/>
      <c r="AB795" s="363"/>
      <c r="AC795" s="363"/>
      <c r="AD795" s="356"/>
      <c r="AE795" s="363"/>
      <c r="AF795" s="363"/>
      <c r="AG795" s="363"/>
    </row>
    <row r="796" spans="1:33" s="304" customFormat="1" ht="13.2" x14ac:dyDescent="0.25">
      <c r="A796" s="358">
        <v>16</v>
      </c>
      <c r="B796" s="359" t="s">
        <v>950</v>
      </c>
      <c r="C796" s="360">
        <v>1</v>
      </c>
      <c r="D796" s="362">
        <v>1</v>
      </c>
      <c r="E796" s="363"/>
      <c r="F796" s="360">
        <v>1</v>
      </c>
      <c r="G796" s="363"/>
      <c r="H796" s="363"/>
      <c r="I796" s="363"/>
      <c r="J796" s="362">
        <v>1</v>
      </c>
      <c r="K796" s="363"/>
      <c r="L796" s="363"/>
      <c r="M796" s="363"/>
      <c r="N796" s="363"/>
      <c r="O796" s="364"/>
      <c r="P796" s="363"/>
      <c r="Q796" s="363"/>
      <c r="R796" s="364"/>
      <c r="S796" s="362">
        <v>1</v>
      </c>
      <c r="T796" s="363"/>
      <c r="U796" s="363"/>
      <c r="V796" s="363"/>
      <c r="W796" s="363"/>
      <c r="X796" s="356"/>
      <c r="Y796" s="363"/>
      <c r="Z796" s="363"/>
      <c r="AA796" s="360"/>
      <c r="AB796" s="363"/>
      <c r="AC796" s="363"/>
      <c r="AD796" s="356"/>
      <c r="AE796" s="363"/>
      <c r="AF796" s="363"/>
      <c r="AG796" s="363"/>
    </row>
    <row r="797" spans="1:33" s="304" customFormat="1" ht="13.2" x14ac:dyDescent="0.25">
      <c r="A797" s="358">
        <v>17</v>
      </c>
      <c r="B797" s="359" t="s">
        <v>151</v>
      </c>
      <c r="C797" s="360">
        <v>7</v>
      </c>
      <c r="D797" s="362">
        <v>5</v>
      </c>
      <c r="E797" s="363"/>
      <c r="F797" s="360">
        <v>5</v>
      </c>
      <c r="G797" s="363"/>
      <c r="H797" s="363"/>
      <c r="I797" s="362">
        <v>1</v>
      </c>
      <c r="J797" s="362">
        <v>4</v>
      </c>
      <c r="K797" s="363"/>
      <c r="L797" s="363"/>
      <c r="M797" s="363"/>
      <c r="N797" s="363"/>
      <c r="O797" s="364"/>
      <c r="P797" s="362">
        <v>2</v>
      </c>
      <c r="Q797" s="363"/>
      <c r="R797" s="364"/>
      <c r="S797" s="362">
        <v>5</v>
      </c>
      <c r="T797" s="363"/>
      <c r="U797" s="363"/>
      <c r="V797" s="363"/>
      <c r="W797" s="363"/>
      <c r="X797" s="363"/>
      <c r="Y797" s="363"/>
      <c r="Z797" s="363"/>
      <c r="AA797" s="360">
        <v>1</v>
      </c>
      <c r="AB797" s="363"/>
      <c r="AC797" s="362">
        <v>1</v>
      </c>
      <c r="AD797" s="356"/>
      <c r="AE797" s="363"/>
      <c r="AF797" s="363"/>
      <c r="AG797" s="363"/>
    </row>
    <row r="798" spans="1:33" s="304" customFormat="1" ht="13.2" x14ac:dyDescent="0.25">
      <c r="A798" s="358">
        <v>18</v>
      </c>
      <c r="B798" s="359" t="s">
        <v>951</v>
      </c>
      <c r="C798" s="360">
        <v>2</v>
      </c>
      <c r="D798" s="362">
        <v>0</v>
      </c>
      <c r="E798" s="363"/>
      <c r="F798" s="360">
        <v>0</v>
      </c>
      <c r="G798" s="363"/>
      <c r="H798" s="363"/>
      <c r="I798" s="362">
        <v>0</v>
      </c>
      <c r="J798" s="363"/>
      <c r="K798" s="363"/>
      <c r="L798" s="363"/>
      <c r="M798" s="363"/>
      <c r="N798" s="363"/>
      <c r="O798" s="364"/>
      <c r="P798" s="363"/>
      <c r="Q798" s="363"/>
      <c r="R798" s="364"/>
      <c r="S798" s="362">
        <v>2</v>
      </c>
      <c r="T798" s="363"/>
      <c r="U798" s="363"/>
      <c r="V798" s="363"/>
      <c r="W798" s="363"/>
      <c r="X798" s="363"/>
      <c r="Y798" s="363"/>
      <c r="Z798" s="363"/>
      <c r="AA798" s="360"/>
      <c r="AB798" s="363"/>
      <c r="AC798" s="363"/>
      <c r="AD798" s="363"/>
      <c r="AE798" s="363"/>
      <c r="AF798" s="363"/>
      <c r="AG798" s="363"/>
    </row>
    <row r="799" spans="1:33" s="304" customFormat="1" ht="13.2" x14ac:dyDescent="0.25">
      <c r="A799" s="358">
        <v>19</v>
      </c>
      <c r="B799" s="359" t="s">
        <v>832</v>
      </c>
      <c r="C799" s="360">
        <v>2</v>
      </c>
      <c r="D799" s="362">
        <v>0</v>
      </c>
      <c r="E799" s="363"/>
      <c r="F799" s="360">
        <v>0</v>
      </c>
      <c r="G799" s="363"/>
      <c r="H799" s="363"/>
      <c r="I799" s="362">
        <v>0</v>
      </c>
      <c r="J799" s="363"/>
      <c r="K799" s="363"/>
      <c r="L799" s="363"/>
      <c r="M799" s="363"/>
      <c r="N799" s="363"/>
      <c r="O799" s="364"/>
      <c r="P799" s="363"/>
      <c r="Q799" s="363"/>
      <c r="R799" s="364"/>
      <c r="S799" s="362">
        <v>1</v>
      </c>
      <c r="T799" s="363"/>
      <c r="U799" s="363"/>
      <c r="V799" s="363"/>
      <c r="W799" s="363"/>
      <c r="X799" s="363"/>
      <c r="Y799" s="363"/>
      <c r="Z799" s="363"/>
      <c r="AA799" s="360"/>
      <c r="AB799" s="363"/>
      <c r="AC799" s="363"/>
      <c r="AD799" s="363"/>
      <c r="AE799" s="363"/>
      <c r="AF799" s="363"/>
      <c r="AG799" s="363"/>
    </row>
    <row r="800" spans="1:33" s="335" customFormat="1" ht="13.2" x14ac:dyDescent="0.25">
      <c r="A800" s="383">
        <v>5</v>
      </c>
      <c r="B800" s="379" t="s">
        <v>952</v>
      </c>
      <c r="C800" s="384"/>
      <c r="D800" s="385"/>
      <c r="E800" s="386"/>
      <c r="F800" s="384"/>
      <c r="G800" s="386"/>
      <c r="H800" s="386"/>
      <c r="I800" s="385"/>
      <c r="J800" s="386"/>
      <c r="K800" s="386"/>
      <c r="L800" s="386"/>
      <c r="M800" s="386"/>
      <c r="N800" s="386"/>
      <c r="O800" s="387"/>
      <c r="P800" s="386"/>
      <c r="Q800" s="386"/>
      <c r="R800" s="387"/>
      <c r="S800" s="385"/>
      <c r="T800" s="386"/>
      <c r="U800" s="386"/>
      <c r="V800" s="386"/>
      <c r="W800" s="386"/>
      <c r="X800" s="386"/>
      <c r="Y800" s="386"/>
      <c r="Z800" s="386"/>
      <c r="AA800" s="384"/>
      <c r="AB800" s="386"/>
      <c r="AC800" s="386"/>
      <c r="AD800" s="386"/>
      <c r="AE800" s="386"/>
      <c r="AF800" s="386"/>
      <c r="AG800" s="386"/>
    </row>
    <row r="801" spans="1:33" s="304" customFormat="1" ht="13.2" x14ac:dyDescent="0.25">
      <c r="A801" s="382"/>
      <c r="B801" s="355" t="s">
        <v>707</v>
      </c>
      <c r="C801" s="365">
        <v>188</v>
      </c>
      <c r="D801" s="365">
        <f t="shared" ref="D801:K801" si="279">D802+D803+D804+D805+D806+D807+D808+D809+D810+D811</f>
        <v>183</v>
      </c>
      <c r="E801" s="365">
        <f t="shared" si="279"/>
        <v>29</v>
      </c>
      <c r="F801" s="365">
        <f t="shared" si="279"/>
        <v>154</v>
      </c>
      <c r="G801" s="365">
        <f t="shared" si="279"/>
        <v>0</v>
      </c>
      <c r="H801" s="365">
        <f t="shared" si="279"/>
        <v>29</v>
      </c>
      <c r="I801" s="365">
        <f t="shared" si="279"/>
        <v>101</v>
      </c>
      <c r="J801" s="365">
        <f t="shared" si="279"/>
        <v>24</v>
      </c>
      <c r="K801" s="365">
        <f t="shared" si="279"/>
        <v>0</v>
      </c>
      <c r="L801" s="365"/>
      <c r="M801" s="365">
        <f t="shared" ref="M801:N801" si="280">M802+M803+M804+M805+M806+M807+M808+M809+M810+M811</f>
        <v>44</v>
      </c>
      <c r="N801" s="365">
        <f t="shared" si="280"/>
        <v>15</v>
      </c>
      <c r="O801" s="365"/>
      <c r="P801" s="365">
        <f t="shared" ref="P801:Q801" si="281">P802+P803+P804+P805+P806+P807+P808+P809+P810+P811</f>
        <v>49</v>
      </c>
      <c r="Q801" s="365">
        <f t="shared" si="281"/>
        <v>5</v>
      </c>
      <c r="R801" s="365"/>
      <c r="S801" s="365">
        <f t="shared" ref="S801:T801" si="282">S802+S803+S804+S805+S806+S807+S808+S809+S810+S811</f>
        <v>15</v>
      </c>
      <c r="T801" s="365">
        <f t="shared" si="282"/>
        <v>1</v>
      </c>
      <c r="U801" s="365">
        <v>0</v>
      </c>
      <c r="V801" s="365">
        <v>0</v>
      </c>
      <c r="W801" s="365">
        <v>0</v>
      </c>
      <c r="X801" s="365">
        <v>13</v>
      </c>
      <c r="Y801" s="365">
        <v>5</v>
      </c>
      <c r="Z801" s="365">
        <v>8</v>
      </c>
      <c r="AA801" s="365">
        <v>4</v>
      </c>
      <c r="AB801" s="365">
        <v>0</v>
      </c>
      <c r="AC801" s="365">
        <v>4</v>
      </c>
      <c r="AD801" s="365">
        <v>0</v>
      </c>
      <c r="AE801" s="365">
        <v>0</v>
      </c>
      <c r="AF801" s="365">
        <v>0</v>
      </c>
      <c r="AG801" s="365"/>
    </row>
    <row r="802" spans="1:33" s="304" customFormat="1" ht="13.2" x14ac:dyDescent="0.25">
      <c r="A802" s="366">
        <v>1</v>
      </c>
      <c r="B802" s="367" t="s">
        <v>140</v>
      </c>
      <c r="C802" s="368"/>
      <c r="D802" s="368">
        <v>3</v>
      </c>
      <c r="E802" s="368">
        <v>0</v>
      </c>
      <c r="F802" s="365">
        <v>3</v>
      </c>
      <c r="G802" s="368">
        <v>0</v>
      </c>
      <c r="H802" s="368">
        <v>0</v>
      </c>
      <c r="I802" s="368">
        <v>1</v>
      </c>
      <c r="J802" s="368">
        <v>2</v>
      </c>
      <c r="K802" s="368">
        <v>0</v>
      </c>
      <c r="L802" s="369"/>
      <c r="M802" s="368"/>
      <c r="N802" s="368"/>
      <c r="O802" s="369"/>
      <c r="P802" s="368"/>
      <c r="Q802" s="368"/>
      <c r="R802" s="369"/>
      <c r="S802" s="368"/>
      <c r="T802" s="368"/>
      <c r="U802" s="368"/>
      <c r="V802" s="368"/>
      <c r="W802" s="368"/>
      <c r="X802" s="365">
        <v>0</v>
      </c>
      <c r="Y802" s="368"/>
      <c r="Z802" s="368"/>
      <c r="AA802" s="365">
        <v>0</v>
      </c>
      <c r="AB802" s="368"/>
      <c r="AC802" s="368">
        <v>0</v>
      </c>
      <c r="AD802" s="365">
        <v>0</v>
      </c>
      <c r="AE802" s="368"/>
      <c r="AF802" s="368"/>
      <c r="AG802" s="370"/>
    </row>
    <row r="803" spans="1:33" s="304" customFormat="1" ht="13.2" x14ac:dyDescent="0.25">
      <c r="A803" s="366">
        <v>2</v>
      </c>
      <c r="B803" s="367" t="s">
        <v>151</v>
      </c>
      <c r="C803" s="368"/>
      <c r="D803" s="368">
        <v>12</v>
      </c>
      <c r="E803" s="368">
        <v>1</v>
      </c>
      <c r="F803" s="365">
        <v>11</v>
      </c>
      <c r="G803" s="368">
        <v>0</v>
      </c>
      <c r="H803" s="368">
        <v>0</v>
      </c>
      <c r="I803" s="368">
        <v>1</v>
      </c>
      <c r="J803" s="368">
        <v>10</v>
      </c>
      <c r="K803" s="368">
        <v>0</v>
      </c>
      <c r="L803" s="371">
        <v>5.5E-2</v>
      </c>
      <c r="M803" s="368">
        <v>1</v>
      </c>
      <c r="N803" s="368">
        <v>1</v>
      </c>
      <c r="O803" s="372">
        <f>5/18</f>
        <v>0.27777777777777779</v>
      </c>
      <c r="P803" s="368">
        <v>5</v>
      </c>
      <c r="Q803" s="368">
        <v>4</v>
      </c>
      <c r="R803" s="372">
        <f>12/18</f>
        <v>0.66666666666666663</v>
      </c>
      <c r="S803" s="368">
        <v>12</v>
      </c>
      <c r="T803" s="368">
        <v>1</v>
      </c>
      <c r="U803" s="368"/>
      <c r="V803" s="368"/>
      <c r="W803" s="368"/>
      <c r="X803" s="365">
        <v>0</v>
      </c>
      <c r="Y803" s="368"/>
      <c r="Z803" s="368"/>
      <c r="AA803" s="365">
        <v>3</v>
      </c>
      <c r="AB803" s="368"/>
      <c r="AC803" s="368">
        <v>3</v>
      </c>
      <c r="AD803" s="365">
        <v>0</v>
      </c>
      <c r="AE803" s="368"/>
      <c r="AF803" s="368"/>
      <c r="AG803" s="370"/>
    </row>
    <row r="804" spans="1:33" s="304" customFormat="1" ht="13.2" x14ac:dyDescent="0.25">
      <c r="A804" s="366">
        <v>3</v>
      </c>
      <c r="B804" s="367" t="s">
        <v>803</v>
      </c>
      <c r="C804" s="368"/>
      <c r="D804" s="368">
        <v>1</v>
      </c>
      <c r="E804" s="368">
        <v>0</v>
      </c>
      <c r="F804" s="365">
        <v>1</v>
      </c>
      <c r="G804" s="368">
        <v>0</v>
      </c>
      <c r="H804" s="368">
        <v>0</v>
      </c>
      <c r="I804" s="368">
        <v>0</v>
      </c>
      <c r="J804" s="368">
        <v>1</v>
      </c>
      <c r="K804" s="368">
        <v>0</v>
      </c>
      <c r="L804" s="370">
        <v>0</v>
      </c>
      <c r="M804" s="368">
        <v>0</v>
      </c>
      <c r="N804" s="368">
        <v>0</v>
      </c>
      <c r="O804" s="368">
        <v>0</v>
      </c>
      <c r="P804" s="368">
        <v>0</v>
      </c>
      <c r="Q804" s="368">
        <v>0</v>
      </c>
      <c r="R804" s="373">
        <v>1</v>
      </c>
      <c r="S804" s="368">
        <v>1</v>
      </c>
      <c r="T804" s="368">
        <v>0</v>
      </c>
      <c r="U804" s="370"/>
      <c r="V804" s="370"/>
      <c r="W804" s="370"/>
      <c r="X804" s="365">
        <v>0</v>
      </c>
      <c r="Y804" s="368"/>
      <c r="Z804" s="368"/>
      <c r="AA804" s="365">
        <v>0</v>
      </c>
      <c r="AB804" s="368"/>
      <c r="AC804" s="368"/>
      <c r="AD804" s="365">
        <v>0</v>
      </c>
      <c r="AE804" s="368"/>
      <c r="AF804" s="368"/>
      <c r="AG804" s="370"/>
    </row>
    <row r="805" spans="1:33" s="304" customFormat="1" ht="13.2" x14ac:dyDescent="0.25">
      <c r="A805" s="366">
        <v>4</v>
      </c>
      <c r="B805" s="367" t="s">
        <v>953</v>
      </c>
      <c r="C805" s="368"/>
      <c r="D805" s="368">
        <v>45</v>
      </c>
      <c r="E805" s="368">
        <v>4</v>
      </c>
      <c r="F805" s="365">
        <v>41</v>
      </c>
      <c r="G805" s="368">
        <v>0</v>
      </c>
      <c r="H805" s="368">
        <v>29</v>
      </c>
      <c r="I805" s="368">
        <v>10</v>
      </c>
      <c r="J805" s="368">
        <v>2</v>
      </c>
      <c r="K805" s="368">
        <v>0</v>
      </c>
      <c r="L805" s="374">
        <f>37/48</f>
        <v>0.77083333333333337</v>
      </c>
      <c r="M805" s="368">
        <v>37</v>
      </c>
      <c r="N805" s="368">
        <v>8</v>
      </c>
      <c r="O805" s="371">
        <f>9/48</f>
        <v>0.1875</v>
      </c>
      <c r="P805" s="368">
        <v>9</v>
      </c>
      <c r="Q805" s="368">
        <v>0</v>
      </c>
      <c r="R805" s="374">
        <f>2/48</f>
        <v>4.1666666666666664E-2</v>
      </c>
      <c r="S805" s="368">
        <v>2</v>
      </c>
      <c r="T805" s="368"/>
      <c r="U805" s="370"/>
      <c r="V805" s="370"/>
      <c r="W805" s="370"/>
      <c r="X805" s="365">
        <v>4</v>
      </c>
      <c r="Y805" s="368">
        <v>0</v>
      </c>
      <c r="Z805" s="368">
        <v>4</v>
      </c>
      <c r="AA805" s="365">
        <v>0</v>
      </c>
      <c r="AB805" s="368"/>
      <c r="AC805" s="368"/>
      <c r="AD805" s="365">
        <v>0</v>
      </c>
      <c r="AE805" s="368"/>
      <c r="AF805" s="368"/>
      <c r="AG805" s="370"/>
    </row>
    <row r="806" spans="1:33" s="304" customFormat="1" ht="13.2" x14ac:dyDescent="0.25">
      <c r="A806" s="366">
        <v>5</v>
      </c>
      <c r="B806" s="367" t="s">
        <v>739</v>
      </c>
      <c r="C806" s="368"/>
      <c r="D806" s="368">
        <v>33</v>
      </c>
      <c r="E806" s="368">
        <v>5</v>
      </c>
      <c r="F806" s="365">
        <v>28</v>
      </c>
      <c r="G806" s="368">
        <v>0</v>
      </c>
      <c r="H806" s="368">
        <v>0</v>
      </c>
      <c r="I806" s="368">
        <v>25</v>
      </c>
      <c r="J806" s="368">
        <v>3</v>
      </c>
      <c r="K806" s="368">
        <v>0</v>
      </c>
      <c r="L806" s="373">
        <v>0.14000000000000001</v>
      </c>
      <c r="M806" s="368">
        <v>5</v>
      </c>
      <c r="N806" s="368">
        <v>5</v>
      </c>
      <c r="O806" s="369">
        <v>0.85699999999999998</v>
      </c>
      <c r="P806" s="368">
        <v>30</v>
      </c>
      <c r="Q806" s="368"/>
      <c r="R806" s="373"/>
      <c r="S806" s="370"/>
      <c r="T806" s="370"/>
      <c r="U806" s="370"/>
      <c r="V806" s="370"/>
      <c r="W806" s="370"/>
      <c r="X806" s="365">
        <v>5</v>
      </c>
      <c r="Y806" s="368">
        <v>2</v>
      </c>
      <c r="Z806" s="368">
        <v>3</v>
      </c>
      <c r="AA806" s="365">
        <v>0</v>
      </c>
      <c r="AB806" s="368"/>
      <c r="AC806" s="368"/>
      <c r="AD806" s="365">
        <v>0</v>
      </c>
      <c r="AE806" s="368"/>
      <c r="AF806" s="368"/>
      <c r="AG806" s="370"/>
    </row>
    <row r="807" spans="1:33" s="304" customFormat="1" ht="13.2" x14ac:dyDescent="0.25">
      <c r="A807" s="366">
        <v>6</v>
      </c>
      <c r="B807" s="367" t="s">
        <v>197</v>
      </c>
      <c r="C807" s="368"/>
      <c r="D807" s="368">
        <v>7</v>
      </c>
      <c r="E807" s="368">
        <v>7</v>
      </c>
      <c r="F807" s="365">
        <v>0</v>
      </c>
      <c r="G807" s="368">
        <v>0</v>
      </c>
      <c r="H807" s="368">
        <v>0</v>
      </c>
      <c r="I807" s="368">
        <v>0</v>
      </c>
      <c r="J807" s="368">
        <v>0</v>
      </c>
      <c r="K807" s="368">
        <v>0</v>
      </c>
      <c r="L807" s="373">
        <v>1</v>
      </c>
      <c r="M807" s="368">
        <v>1</v>
      </c>
      <c r="N807" s="368">
        <v>1</v>
      </c>
      <c r="O807" s="369"/>
      <c r="P807" s="368"/>
      <c r="Q807" s="368"/>
      <c r="R807" s="373"/>
      <c r="S807" s="370"/>
      <c r="T807" s="370"/>
      <c r="U807" s="370"/>
      <c r="V807" s="370"/>
      <c r="W807" s="370"/>
      <c r="X807" s="365">
        <v>3</v>
      </c>
      <c r="Y807" s="368">
        <v>2</v>
      </c>
      <c r="Z807" s="368">
        <v>1</v>
      </c>
      <c r="AA807" s="365">
        <v>0</v>
      </c>
      <c r="AB807" s="368"/>
      <c r="AC807" s="368"/>
      <c r="AD807" s="365">
        <v>0</v>
      </c>
      <c r="AE807" s="368"/>
      <c r="AF807" s="368"/>
      <c r="AG807" s="370"/>
    </row>
    <row r="808" spans="1:33" s="304" customFormat="1" ht="13.2" x14ac:dyDescent="0.25">
      <c r="A808" s="366">
        <v>7</v>
      </c>
      <c r="B808" s="367" t="s">
        <v>726</v>
      </c>
      <c r="C808" s="368"/>
      <c r="D808" s="368">
        <v>68</v>
      </c>
      <c r="E808" s="368">
        <v>10</v>
      </c>
      <c r="F808" s="365">
        <v>58</v>
      </c>
      <c r="G808" s="368">
        <v>0</v>
      </c>
      <c r="H808" s="368">
        <v>0</v>
      </c>
      <c r="I808" s="368">
        <v>58</v>
      </c>
      <c r="J808" s="368">
        <v>0</v>
      </c>
      <c r="K808" s="368">
        <v>0</v>
      </c>
      <c r="L808" s="373"/>
      <c r="M808" s="368"/>
      <c r="N808" s="368"/>
      <c r="O808" s="369"/>
      <c r="P808" s="368">
        <v>5</v>
      </c>
      <c r="Q808" s="368">
        <v>1</v>
      </c>
      <c r="R808" s="373"/>
      <c r="S808" s="370"/>
      <c r="T808" s="370"/>
      <c r="U808" s="370"/>
      <c r="V808" s="370"/>
      <c r="W808" s="370"/>
      <c r="X808" s="365">
        <v>1</v>
      </c>
      <c r="Y808" s="368">
        <v>1</v>
      </c>
      <c r="Z808" s="368"/>
      <c r="AA808" s="365">
        <v>1</v>
      </c>
      <c r="AB808" s="368"/>
      <c r="AC808" s="368">
        <v>1</v>
      </c>
      <c r="AD808" s="365">
        <v>0</v>
      </c>
      <c r="AE808" s="368"/>
      <c r="AF808" s="368"/>
      <c r="AG808" s="370"/>
    </row>
    <row r="809" spans="1:33" s="304" customFormat="1" ht="13.2" x14ac:dyDescent="0.25">
      <c r="A809" s="366">
        <v>8</v>
      </c>
      <c r="B809" s="367" t="s">
        <v>43</v>
      </c>
      <c r="C809" s="368"/>
      <c r="D809" s="368">
        <v>7</v>
      </c>
      <c r="E809" s="368">
        <v>1</v>
      </c>
      <c r="F809" s="365">
        <v>6</v>
      </c>
      <c r="G809" s="368">
        <v>0</v>
      </c>
      <c r="H809" s="368">
        <v>0</v>
      </c>
      <c r="I809" s="368">
        <v>0</v>
      </c>
      <c r="J809" s="368">
        <v>6</v>
      </c>
      <c r="K809" s="368">
        <v>0</v>
      </c>
      <c r="L809" s="373"/>
      <c r="M809" s="370"/>
      <c r="N809" s="370"/>
      <c r="O809" s="373"/>
      <c r="P809" s="370"/>
      <c r="Q809" s="368"/>
      <c r="R809" s="373"/>
      <c r="S809" s="368"/>
      <c r="T809" s="370"/>
      <c r="U809" s="370"/>
      <c r="V809" s="370"/>
      <c r="W809" s="370"/>
      <c r="X809" s="365">
        <v>0</v>
      </c>
      <c r="Y809" s="368"/>
      <c r="Z809" s="368"/>
      <c r="AA809" s="365">
        <v>0</v>
      </c>
      <c r="AB809" s="368"/>
      <c r="AC809" s="368"/>
      <c r="AD809" s="365">
        <v>0</v>
      </c>
      <c r="AE809" s="368"/>
      <c r="AF809" s="368"/>
      <c r="AG809" s="370"/>
    </row>
    <row r="810" spans="1:33" s="304" customFormat="1" ht="13.2" x14ac:dyDescent="0.25">
      <c r="A810" s="366">
        <v>9</v>
      </c>
      <c r="B810" s="367" t="s">
        <v>725</v>
      </c>
      <c r="C810" s="368"/>
      <c r="D810" s="368">
        <v>6</v>
      </c>
      <c r="E810" s="368">
        <v>1</v>
      </c>
      <c r="F810" s="365">
        <v>5</v>
      </c>
      <c r="G810" s="368">
        <v>0</v>
      </c>
      <c r="H810" s="368">
        <v>0</v>
      </c>
      <c r="I810" s="368">
        <v>5</v>
      </c>
      <c r="J810" s="368">
        <v>0</v>
      </c>
      <c r="K810" s="368">
        <v>0</v>
      </c>
      <c r="L810" s="373"/>
      <c r="M810" s="370"/>
      <c r="N810" s="370"/>
      <c r="O810" s="373"/>
      <c r="P810" s="370"/>
      <c r="Q810" s="368"/>
      <c r="R810" s="373"/>
      <c r="S810" s="370"/>
      <c r="T810" s="370"/>
      <c r="U810" s="370"/>
      <c r="V810" s="370"/>
      <c r="W810" s="370"/>
      <c r="X810" s="365">
        <v>0</v>
      </c>
      <c r="Y810" s="368"/>
      <c r="Z810" s="368"/>
      <c r="AA810" s="365">
        <v>0</v>
      </c>
      <c r="AB810" s="368"/>
      <c r="AC810" s="368">
        <v>0</v>
      </c>
      <c r="AD810" s="365">
        <v>0</v>
      </c>
      <c r="AE810" s="368"/>
      <c r="AF810" s="368"/>
      <c r="AG810" s="370"/>
    </row>
    <row r="811" spans="1:33" s="304" customFormat="1" ht="13.2" x14ac:dyDescent="0.25">
      <c r="A811" s="366">
        <v>10</v>
      </c>
      <c r="B811" s="367" t="s">
        <v>954</v>
      </c>
      <c r="C811" s="368"/>
      <c r="D811" s="368">
        <v>1</v>
      </c>
      <c r="E811" s="368">
        <v>0</v>
      </c>
      <c r="F811" s="365">
        <v>1</v>
      </c>
      <c r="G811" s="368">
        <v>0</v>
      </c>
      <c r="H811" s="368">
        <v>0</v>
      </c>
      <c r="I811" s="368">
        <v>1</v>
      </c>
      <c r="J811" s="368">
        <v>0</v>
      </c>
      <c r="K811" s="368">
        <v>0</v>
      </c>
      <c r="L811" s="375"/>
      <c r="M811" s="367"/>
      <c r="N811" s="367"/>
      <c r="O811" s="375"/>
      <c r="P811" s="367"/>
      <c r="Q811" s="368"/>
      <c r="R811" s="375"/>
      <c r="S811" s="367"/>
      <c r="T811" s="367"/>
      <c r="U811" s="367"/>
      <c r="V811" s="367"/>
      <c r="W811" s="367"/>
      <c r="X811" s="367"/>
      <c r="Y811" s="367"/>
      <c r="Z811" s="367"/>
      <c r="AA811" s="367"/>
      <c r="AB811" s="367"/>
      <c r="AC811" s="367"/>
      <c r="AD811" s="367"/>
      <c r="AE811" s="367"/>
      <c r="AF811" s="367"/>
      <c r="AG811" s="367"/>
    </row>
  </sheetData>
  <mergeCells count="39">
    <mergeCell ref="B716:AG716"/>
    <mergeCell ref="B167:H167"/>
    <mergeCell ref="B625:AG625"/>
    <mergeCell ref="B639:AG639"/>
    <mergeCell ref="B655:AG655"/>
    <mergeCell ref="B675:AG675"/>
    <mergeCell ref="B697:AG697"/>
    <mergeCell ref="B160:F160"/>
    <mergeCell ref="R6:T6"/>
    <mergeCell ref="U6:W6"/>
    <mergeCell ref="X6:Z6"/>
    <mergeCell ref="AA6:AC6"/>
    <mergeCell ref="B79:E79"/>
    <mergeCell ref="B95:H95"/>
    <mergeCell ref="B108:I108"/>
    <mergeCell ref="B118:F118"/>
    <mergeCell ref="B132:I132"/>
    <mergeCell ref="B62:F62"/>
    <mergeCell ref="I6:I7"/>
    <mergeCell ref="J6:J7"/>
    <mergeCell ref="K6:K7"/>
    <mergeCell ref="L6:N6"/>
    <mergeCell ref="O6:Q6"/>
    <mergeCell ref="A1:J1"/>
    <mergeCell ref="W1:AG1"/>
    <mergeCell ref="A3:AG3"/>
    <mergeCell ref="A5:A7"/>
    <mergeCell ref="B5:B7"/>
    <mergeCell ref="C5:C7"/>
    <mergeCell ref="D5:D7"/>
    <mergeCell ref="E5:E7"/>
    <mergeCell ref="F5:K5"/>
    <mergeCell ref="L5:W5"/>
    <mergeCell ref="AD6:AF6"/>
    <mergeCell ref="X5:AF5"/>
    <mergeCell ref="AG5:AG7"/>
    <mergeCell ref="F6:F7"/>
    <mergeCell ref="G6:G7"/>
    <mergeCell ref="H6:H7"/>
  </mergeCells>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EA3A1-415C-4F5C-A69B-7D3845B81A8F}">
  <sheetPr codeName="Sheet5"/>
  <dimension ref="A1:BP193"/>
  <sheetViews>
    <sheetView topLeftCell="A7" zoomScaleNormal="100" workbookViewId="0">
      <pane ySplit="1" topLeftCell="A29" activePane="bottomLeft" state="frozen"/>
      <selection activeCell="H47" sqref="H47"/>
      <selection pane="bottomLeft" activeCell="B47" sqref="B47:BN47"/>
    </sheetView>
  </sheetViews>
  <sheetFormatPr defaultRowHeight="18" x14ac:dyDescent="0.35"/>
  <cols>
    <col min="1" max="1" width="3.88671875" style="32" customWidth="1"/>
    <col min="2" max="2" width="28.33203125" style="5" customWidth="1"/>
    <col min="3" max="3" width="5.44140625" style="31" hidden="1" customWidth="1"/>
    <col min="4" max="4" width="5.109375" style="1" hidden="1" customWidth="1"/>
    <col min="5" max="5" width="4.88671875" style="1" hidden="1" customWidth="1"/>
    <col min="6" max="6" width="6.6640625" style="1" hidden="1" customWidth="1"/>
    <col min="7" max="7" width="5.44140625" style="1" hidden="1" customWidth="1"/>
    <col min="8" max="8" width="5.6640625" style="1" hidden="1" customWidth="1"/>
    <col min="9" max="9" width="6" style="1" hidden="1" customWidth="1"/>
    <col min="10" max="10" width="5.88671875" style="1" hidden="1" customWidth="1"/>
    <col min="11" max="11" width="6.6640625" style="1" hidden="1" customWidth="1"/>
    <col min="12" max="12" width="5" style="1" hidden="1" customWidth="1"/>
    <col min="13" max="13" width="4.33203125" style="1" hidden="1" customWidth="1"/>
    <col min="14" max="14" width="4.44140625" style="1" hidden="1" customWidth="1"/>
    <col min="15" max="15" width="5.6640625" style="1" hidden="1" customWidth="1"/>
    <col min="16" max="16" width="6" style="1" hidden="1" customWidth="1"/>
    <col min="17" max="17" width="4.5546875" style="62" hidden="1" customWidth="1"/>
    <col min="18" max="18" width="4.88671875" style="1" hidden="1" customWidth="1"/>
    <col min="19" max="19" width="5.88671875" style="1" hidden="1" customWidth="1"/>
    <col min="20" max="20" width="4.33203125" style="62" hidden="1" customWidth="1"/>
    <col min="21" max="21" width="4.88671875" style="62" hidden="1" customWidth="1"/>
    <col min="22" max="22" width="6.44140625" style="62" hidden="1" customWidth="1"/>
    <col min="23" max="23" width="4.88671875" style="62" hidden="1" customWidth="1"/>
    <col min="24" max="26" width="4.88671875" style="62" customWidth="1"/>
    <col min="27" max="27" width="4.88671875" style="507" customWidth="1"/>
    <col min="28" max="38" width="4.88671875" style="62" customWidth="1"/>
    <col min="39" max="39" width="4.88671875" style="507" customWidth="1"/>
    <col min="40" max="51" width="4.88671875" style="62" customWidth="1"/>
    <col min="52" max="52" width="4.88671875" style="507" customWidth="1"/>
    <col min="53" max="56" width="4.88671875" style="62" customWidth="1"/>
    <col min="57" max="57" width="5.109375" style="148" customWidth="1"/>
    <col min="58" max="58" width="6.109375" style="500" customWidth="1"/>
    <col min="59" max="59" width="5.88671875" style="500" customWidth="1"/>
    <col min="60" max="60" width="5.33203125" style="148" customWidth="1"/>
    <col min="61" max="61" width="6.44140625" style="500" customWidth="1"/>
    <col min="62" max="62" width="5.88671875" style="500" customWidth="1"/>
    <col min="63" max="63" width="5.109375" style="148" customWidth="1"/>
    <col min="64" max="64" width="5.6640625" style="500" customWidth="1"/>
    <col min="65" max="65" width="5.5546875" style="500" customWidth="1"/>
    <col min="66" max="66" width="7" style="1" customWidth="1"/>
    <col min="67" max="67" width="5.109375" style="440" customWidth="1"/>
    <col min="68" max="84" width="5.109375" style="1" customWidth="1"/>
    <col min="85" max="275" width="8.88671875" style="1"/>
    <col min="276" max="276" width="4.5546875" style="1" bestFit="1" customWidth="1"/>
    <col min="277" max="277" width="18.5546875" style="1" customWidth="1"/>
    <col min="278" max="278" width="9.33203125" style="1" customWidth="1"/>
    <col min="279" max="279" width="10.88671875" style="1" customWidth="1"/>
    <col min="280" max="283" width="9.44140625" style="1" customWidth="1"/>
    <col min="284" max="285" width="9.88671875" style="1" customWidth="1"/>
    <col min="286" max="286" width="8.88671875" style="1" customWidth="1"/>
    <col min="287" max="287" width="9.109375" style="1" customWidth="1"/>
    <col min="288" max="288" width="11.6640625" style="1" customWidth="1"/>
    <col min="289" max="289" width="9.44140625" style="1" customWidth="1"/>
    <col min="290" max="290" width="9.5546875" style="1" customWidth="1"/>
    <col min="291" max="292" width="9.44140625" style="1" customWidth="1"/>
    <col min="293" max="293" width="9.88671875" style="1" customWidth="1"/>
    <col min="294" max="294" width="9.5546875" style="1" customWidth="1"/>
    <col min="295" max="295" width="0" style="1" hidden="1" customWidth="1"/>
    <col min="296" max="296" width="9.6640625" style="1" customWidth="1"/>
    <col min="297" max="301" width="10.109375" style="1" customWidth="1"/>
    <col min="302" max="302" width="10.109375" style="1" bestFit="1" customWidth="1"/>
    <col min="303" max="306" width="10.109375" style="1" customWidth="1"/>
    <col min="307" max="307" width="10.109375" style="1" bestFit="1" customWidth="1"/>
    <col min="308" max="311" width="10.109375" style="1" customWidth="1"/>
    <col min="312" max="312" width="10.109375" style="1" bestFit="1" customWidth="1"/>
    <col min="313" max="531" width="8.88671875" style="1"/>
    <col min="532" max="532" width="4.5546875" style="1" bestFit="1" customWidth="1"/>
    <col min="533" max="533" width="18.5546875" style="1" customWidth="1"/>
    <col min="534" max="534" width="9.33203125" style="1" customWidth="1"/>
    <col min="535" max="535" width="10.88671875" style="1" customWidth="1"/>
    <col min="536" max="539" width="9.44140625" style="1" customWidth="1"/>
    <col min="540" max="541" width="9.88671875" style="1" customWidth="1"/>
    <col min="542" max="542" width="8.88671875" style="1" customWidth="1"/>
    <col min="543" max="543" width="9.109375" style="1" customWidth="1"/>
    <col min="544" max="544" width="11.6640625" style="1" customWidth="1"/>
    <col min="545" max="545" width="9.44140625" style="1" customWidth="1"/>
    <col min="546" max="546" width="9.5546875" style="1" customWidth="1"/>
    <col min="547" max="548" width="9.44140625" style="1" customWidth="1"/>
    <col min="549" max="549" width="9.88671875" style="1" customWidth="1"/>
    <col min="550" max="550" width="9.5546875" style="1" customWidth="1"/>
    <col min="551" max="551" width="0" style="1" hidden="1" customWidth="1"/>
    <col min="552" max="552" width="9.6640625" style="1" customWidth="1"/>
    <col min="553" max="557" width="10.109375" style="1" customWidth="1"/>
    <col min="558" max="558" width="10.109375" style="1" bestFit="1" customWidth="1"/>
    <col min="559" max="562" width="10.109375" style="1" customWidth="1"/>
    <col min="563" max="563" width="10.109375" style="1" bestFit="1" customWidth="1"/>
    <col min="564" max="567" width="10.109375" style="1" customWidth="1"/>
    <col min="568" max="568" width="10.109375" style="1" bestFit="1" customWidth="1"/>
    <col min="569" max="787" width="8.88671875" style="1"/>
    <col min="788" max="788" width="4.5546875" style="1" bestFit="1" customWidth="1"/>
    <col min="789" max="789" width="18.5546875" style="1" customWidth="1"/>
    <col min="790" max="790" width="9.33203125" style="1" customWidth="1"/>
    <col min="791" max="791" width="10.88671875" style="1" customWidth="1"/>
    <col min="792" max="795" width="9.44140625" style="1" customWidth="1"/>
    <col min="796" max="797" width="9.88671875" style="1" customWidth="1"/>
    <col min="798" max="798" width="8.88671875" style="1" customWidth="1"/>
    <col min="799" max="799" width="9.109375" style="1" customWidth="1"/>
    <col min="800" max="800" width="11.6640625" style="1" customWidth="1"/>
    <col min="801" max="801" width="9.44140625" style="1" customWidth="1"/>
    <col min="802" max="802" width="9.5546875" style="1" customWidth="1"/>
    <col min="803" max="804" width="9.44140625" style="1" customWidth="1"/>
    <col min="805" max="805" width="9.88671875" style="1" customWidth="1"/>
    <col min="806" max="806" width="9.5546875" style="1" customWidth="1"/>
    <col min="807" max="807" width="0" style="1" hidden="1" customWidth="1"/>
    <col min="808" max="808" width="9.6640625" style="1" customWidth="1"/>
    <col min="809" max="813" width="10.109375" style="1" customWidth="1"/>
    <col min="814" max="814" width="10.109375" style="1" bestFit="1" customWidth="1"/>
    <col min="815" max="818" width="10.109375" style="1" customWidth="1"/>
    <col min="819" max="819" width="10.109375" style="1" bestFit="1" customWidth="1"/>
    <col min="820" max="823" width="10.109375" style="1" customWidth="1"/>
    <col min="824" max="824" width="10.109375" style="1" bestFit="1" customWidth="1"/>
    <col min="825" max="1043" width="8.88671875" style="1"/>
    <col min="1044" max="1044" width="4.5546875" style="1" bestFit="1" customWidth="1"/>
    <col min="1045" max="1045" width="18.5546875" style="1" customWidth="1"/>
    <col min="1046" max="1046" width="9.33203125" style="1" customWidth="1"/>
    <col min="1047" max="1047" width="10.88671875" style="1" customWidth="1"/>
    <col min="1048" max="1051" width="9.44140625" style="1" customWidth="1"/>
    <col min="1052" max="1053" width="9.88671875" style="1" customWidth="1"/>
    <col min="1054" max="1054" width="8.88671875" style="1" customWidth="1"/>
    <col min="1055" max="1055" width="9.109375" style="1" customWidth="1"/>
    <col min="1056" max="1056" width="11.6640625" style="1" customWidth="1"/>
    <col min="1057" max="1057" width="9.44140625" style="1" customWidth="1"/>
    <col min="1058" max="1058" width="9.5546875" style="1" customWidth="1"/>
    <col min="1059" max="1060" width="9.44140625" style="1" customWidth="1"/>
    <col min="1061" max="1061" width="9.88671875" style="1" customWidth="1"/>
    <col min="1062" max="1062" width="9.5546875" style="1" customWidth="1"/>
    <col min="1063" max="1063" width="0" style="1" hidden="1" customWidth="1"/>
    <col min="1064" max="1064" width="9.6640625" style="1" customWidth="1"/>
    <col min="1065" max="1069" width="10.109375" style="1" customWidth="1"/>
    <col min="1070" max="1070" width="10.109375" style="1" bestFit="1" customWidth="1"/>
    <col min="1071" max="1074" width="10.109375" style="1" customWidth="1"/>
    <col min="1075" max="1075" width="10.109375" style="1" bestFit="1" customWidth="1"/>
    <col min="1076" max="1079" width="10.109375" style="1" customWidth="1"/>
    <col min="1080" max="1080" width="10.109375" style="1" bestFit="1" customWidth="1"/>
    <col min="1081" max="1299" width="8.88671875" style="1"/>
    <col min="1300" max="1300" width="4.5546875" style="1" bestFit="1" customWidth="1"/>
    <col min="1301" max="1301" width="18.5546875" style="1" customWidth="1"/>
    <col min="1302" max="1302" width="9.33203125" style="1" customWidth="1"/>
    <col min="1303" max="1303" width="10.88671875" style="1" customWidth="1"/>
    <col min="1304" max="1307" width="9.44140625" style="1" customWidth="1"/>
    <col min="1308" max="1309" width="9.88671875" style="1" customWidth="1"/>
    <col min="1310" max="1310" width="8.88671875" style="1" customWidth="1"/>
    <col min="1311" max="1311" width="9.109375" style="1" customWidth="1"/>
    <col min="1312" max="1312" width="11.6640625" style="1" customWidth="1"/>
    <col min="1313" max="1313" width="9.44140625" style="1" customWidth="1"/>
    <col min="1314" max="1314" width="9.5546875" style="1" customWidth="1"/>
    <col min="1315" max="1316" width="9.44140625" style="1" customWidth="1"/>
    <col min="1317" max="1317" width="9.88671875" style="1" customWidth="1"/>
    <col min="1318" max="1318" width="9.5546875" style="1" customWidth="1"/>
    <col min="1319" max="1319" width="0" style="1" hidden="1" customWidth="1"/>
    <col min="1320" max="1320" width="9.6640625" style="1" customWidth="1"/>
    <col min="1321" max="1325" width="10.109375" style="1" customWidth="1"/>
    <col min="1326" max="1326" width="10.109375" style="1" bestFit="1" customWidth="1"/>
    <col min="1327" max="1330" width="10.109375" style="1" customWidth="1"/>
    <col min="1331" max="1331" width="10.109375" style="1" bestFit="1" customWidth="1"/>
    <col min="1332" max="1335" width="10.109375" style="1" customWidth="1"/>
    <col min="1336" max="1336" width="10.109375" style="1" bestFit="1" customWidth="1"/>
    <col min="1337" max="1555" width="8.88671875" style="1"/>
    <col min="1556" max="1556" width="4.5546875" style="1" bestFit="1" customWidth="1"/>
    <col min="1557" max="1557" width="18.5546875" style="1" customWidth="1"/>
    <col min="1558" max="1558" width="9.33203125" style="1" customWidth="1"/>
    <col min="1559" max="1559" width="10.88671875" style="1" customWidth="1"/>
    <col min="1560" max="1563" width="9.44140625" style="1" customWidth="1"/>
    <col min="1564" max="1565" width="9.88671875" style="1" customWidth="1"/>
    <col min="1566" max="1566" width="8.88671875" style="1" customWidth="1"/>
    <col min="1567" max="1567" width="9.109375" style="1" customWidth="1"/>
    <col min="1568" max="1568" width="11.6640625" style="1" customWidth="1"/>
    <col min="1569" max="1569" width="9.44140625" style="1" customWidth="1"/>
    <col min="1570" max="1570" width="9.5546875" style="1" customWidth="1"/>
    <col min="1571" max="1572" width="9.44140625" style="1" customWidth="1"/>
    <col min="1573" max="1573" width="9.88671875" style="1" customWidth="1"/>
    <col min="1574" max="1574" width="9.5546875" style="1" customWidth="1"/>
    <col min="1575" max="1575" width="0" style="1" hidden="1" customWidth="1"/>
    <col min="1576" max="1576" width="9.6640625" style="1" customWidth="1"/>
    <col min="1577" max="1581" width="10.109375" style="1" customWidth="1"/>
    <col min="1582" max="1582" width="10.109375" style="1" bestFit="1" customWidth="1"/>
    <col min="1583" max="1586" width="10.109375" style="1" customWidth="1"/>
    <col min="1587" max="1587" width="10.109375" style="1" bestFit="1" customWidth="1"/>
    <col min="1588" max="1591" width="10.109375" style="1" customWidth="1"/>
    <col min="1592" max="1592" width="10.109375" style="1" bestFit="1" customWidth="1"/>
    <col min="1593" max="1811" width="8.88671875" style="1"/>
    <col min="1812" max="1812" width="4.5546875" style="1" bestFit="1" customWidth="1"/>
    <col min="1813" max="1813" width="18.5546875" style="1" customWidth="1"/>
    <col min="1814" max="1814" width="9.33203125" style="1" customWidth="1"/>
    <col min="1815" max="1815" width="10.88671875" style="1" customWidth="1"/>
    <col min="1816" max="1819" width="9.44140625" style="1" customWidth="1"/>
    <col min="1820" max="1821" width="9.88671875" style="1" customWidth="1"/>
    <col min="1822" max="1822" width="8.88671875" style="1" customWidth="1"/>
    <col min="1823" max="1823" width="9.109375" style="1" customWidth="1"/>
    <col min="1824" max="1824" width="11.6640625" style="1" customWidth="1"/>
    <col min="1825" max="1825" width="9.44140625" style="1" customWidth="1"/>
    <col min="1826" max="1826" width="9.5546875" style="1" customWidth="1"/>
    <col min="1827" max="1828" width="9.44140625" style="1" customWidth="1"/>
    <col min="1829" max="1829" width="9.88671875" style="1" customWidth="1"/>
    <col min="1830" max="1830" width="9.5546875" style="1" customWidth="1"/>
    <col min="1831" max="1831" width="0" style="1" hidden="1" customWidth="1"/>
    <col min="1832" max="1832" width="9.6640625" style="1" customWidth="1"/>
    <col min="1833" max="1837" width="10.109375" style="1" customWidth="1"/>
    <col min="1838" max="1838" width="10.109375" style="1" bestFit="1" customWidth="1"/>
    <col min="1839" max="1842" width="10.109375" style="1" customWidth="1"/>
    <col min="1843" max="1843" width="10.109375" style="1" bestFit="1" customWidth="1"/>
    <col min="1844" max="1847" width="10.109375" style="1" customWidth="1"/>
    <col min="1848" max="1848" width="10.109375" style="1" bestFit="1" customWidth="1"/>
    <col min="1849" max="2067" width="8.88671875" style="1"/>
    <col min="2068" max="2068" width="4.5546875" style="1" bestFit="1" customWidth="1"/>
    <col min="2069" max="2069" width="18.5546875" style="1" customWidth="1"/>
    <col min="2070" max="2070" width="9.33203125" style="1" customWidth="1"/>
    <col min="2071" max="2071" width="10.88671875" style="1" customWidth="1"/>
    <col min="2072" max="2075" width="9.44140625" style="1" customWidth="1"/>
    <col min="2076" max="2077" width="9.88671875" style="1" customWidth="1"/>
    <col min="2078" max="2078" width="8.88671875" style="1" customWidth="1"/>
    <col min="2079" max="2079" width="9.109375" style="1" customWidth="1"/>
    <col min="2080" max="2080" width="11.6640625" style="1" customWidth="1"/>
    <col min="2081" max="2081" width="9.44140625" style="1" customWidth="1"/>
    <col min="2082" max="2082" width="9.5546875" style="1" customWidth="1"/>
    <col min="2083" max="2084" width="9.44140625" style="1" customWidth="1"/>
    <col min="2085" max="2085" width="9.88671875" style="1" customWidth="1"/>
    <col min="2086" max="2086" width="9.5546875" style="1" customWidth="1"/>
    <col min="2087" max="2087" width="0" style="1" hidden="1" customWidth="1"/>
    <col min="2088" max="2088" width="9.6640625" style="1" customWidth="1"/>
    <col min="2089" max="2093" width="10.109375" style="1" customWidth="1"/>
    <col min="2094" max="2094" width="10.109375" style="1" bestFit="1" customWidth="1"/>
    <col min="2095" max="2098" width="10.109375" style="1" customWidth="1"/>
    <col min="2099" max="2099" width="10.109375" style="1" bestFit="1" customWidth="1"/>
    <col min="2100" max="2103" width="10.109375" style="1" customWidth="1"/>
    <col min="2104" max="2104" width="10.109375" style="1" bestFit="1" customWidth="1"/>
    <col min="2105" max="2323" width="8.88671875" style="1"/>
    <col min="2324" max="2324" width="4.5546875" style="1" bestFit="1" customWidth="1"/>
    <col min="2325" max="2325" width="18.5546875" style="1" customWidth="1"/>
    <col min="2326" max="2326" width="9.33203125" style="1" customWidth="1"/>
    <col min="2327" max="2327" width="10.88671875" style="1" customWidth="1"/>
    <col min="2328" max="2331" width="9.44140625" style="1" customWidth="1"/>
    <col min="2332" max="2333" width="9.88671875" style="1" customWidth="1"/>
    <col min="2334" max="2334" width="8.88671875" style="1" customWidth="1"/>
    <col min="2335" max="2335" width="9.109375" style="1" customWidth="1"/>
    <col min="2336" max="2336" width="11.6640625" style="1" customWidth="1"/>
    <col min="2337" max="2337" width="9.44140625" style="1" customWidth="1"/>
    <col min="2338" max="2338" width="9.5546875" style="1" customWidth="1"/>
    <col min="2339" max="2340" width="9.44140625" style="1" customWidth="1"/>
    <col min="2341" max="2341" width="9.88671875" style="1" customWidth="1"/>
    <col min="2342" max="2342" width="9.5546875" style="1" customWidth="1"/>
    <col min="2343" max="2343" width="0" style="1" hidden="1" customWidth="1"/>
    <col min="2344" max="2344" width="9.6640625" style="1" customWidth="1"/>
    <col min="2345" max="2349" width="10.109375" style="1" customWidth="1"/>
    <col min="2350" max="2350" width="10.109375" style="1" bestFit="1" customWidth="1"/>
    <col min="2351" max="2354" width="10.109375" style="1" customWidth="1"/>
    <col min="2355" max="2355" width="10.109375" style="1" bestFit="1" customWidth="1"/>
    <col min="2356" max="2359" width="10.109375" style="1" customWidth="1"/>
    <col min="2360" max="2360" width="10.109375" style="1" bestFit="1" customWidth="1"/>
    <col min="2361" max="2579" width="8.88671875" style="1"/>
    <col min="2580" max="2580" width="4.5546875" style="1" bestFit="1" customWidth="1"/>
    <col min="2581" max="2581" width="18.5546875" style="1" customWidth="1"/>
    <col min="2582" max="2582" width="9.33203125" style="1" customWidth="1"/>
    <col min="2583" max="2583" width="10.88671875" style="1" customWidth="1"/>
    <col min="2584" max="2587" width="9.44140625" style="1" customWidth="1"/>
    <col min="2588" max="2589" width="9.88671875" style="1" customWidth="1"/>
    <col min="2590" max="2590" width="8.88671875" style="1" customWidth="1"/>
    <col min="2591" max="2591" width="9.109375" style="1" customWidth="1"/>
    <col min="2592" max="2592" width="11.6640625" style="1" customWidth="1"/>
    <col min="2593" max="2593" width="9.44140625" style="1" customWidth="1"/>
    <col min="2594" max="2594" width="9.5546875" style="1" customWidth="1"/>
    <col min="2595" max="2596" width="9.44140625" style="1" customWidth="1"/>
    <col min="2597" max="2597" width="9.88671875" style="1" customWidth="1"/>
    <col min="2598" max="2598" width="9.5546875" style="1" customWidth="1"/>
    <col min="2599" max="2599" width="0" style="1" hidden="1" customWidth="1"/>
    <col min="2600" max="2600" width="9.6640625" style="1" customWidth="1"/>
    <col min="2601" max="2605" width="10.109375" style="1" customWidth="1"/>
    <col min="2606" max="2606" width="10.109375" style="1" bestFit="1" customWidth="1"/>
    <col min="2607" max="2610" width="10.109375" style="1" customWidth="1"/>
    <col min="2611" max="2611" width="10.109375" style="1" bestFit="1" customWidth="1"/>
    <col min="2612" max="2615" width="10.109375" style="1" customWidth="1"/>
    <col min="2616" max="2616" width="10.109375" style="1" bestFit="1" customWidth="1"/>
    <col min="2617" max="2835" width="8.88671875" style="1"/>
    <col min="2836" max="2836" width="4.5546875" style="1" bestFit="1" customWidth="1"/>
    <col min="2837" max="2837" width="18.5546875" style="1" customWidth="1"/>
    <col min="2838" max="2838" width="9.33203125" style="1" customWidth="1"/>
    <col min="2839" max="2839" width="10.88671875" style="1" customWidth="1"/>
    <col min="2840" max="2843" width="9.44140625" style="1" customWidth="1"/>
    <col min="2844" max="2845" width="9.88671875" style="1" customWidth="1"/>
    <col min="2846" max="2846" width="8.88671875" style="1" customWidth="1"/>
    <col min="2847" max="2847" width="9.109375" style="1" customWidth="1"/>
    <col min="2848" max="2848" width="11.6640625" style="1" customWidth="1"/>
    <col min="2849" max="2849" width="9.44140625" style="1" customWidth="1"/>
    <col min="2850" max="2850" width="9.5546875" style="1" customWidth="1"/>
    <col min="2851" max="2852" width="9.44140625" style="1" customWidth="1"/>
    <col min="2853" max="2853" width="9.88671875" style="1" customWidth="1"/>
    <col min="2854" max="2854" width="9.5546875" style="1" customWidth="1"/>
    <col min="2855" max="2855" width="0" style="1" hidden="1" customWidth="1"/>
    <col min="2856" max="2856" width="9.6640625" style="1" customWidth="1"/>
    <col min="2857" max="2861" width="10.109375" style="1" customWidth="1"/>
    <col min="2862" max="2862" width="10.109375" style="1" bestFit="1" customWidth="1"/>
    <col min="2863" max="2866" width="10.109375" style="1" customWidth="1"/>
    <col min="2867" max="2867" width="10.109375" style="1" bestFit="1" customWidth="1"/>
    <col min="2868" max="2871" width="10.109375" style="1" customWidth="1"/>
    <col min="2872" max="2872" width="10.109375" style="1" bestFit="1" customWidth="1"/>
    <col min="2873" max="3091" width="8.88671875" style="1"/>
    <col min="3092" max="3092" width="4.5546875" style="1" bestFit="1" customWidth="1"/>
    <col min="3093" max="3093" width="18.5546875" style="1" customWidth="1"/>
    <col min="3094" max="3094" width="9.33203125" style="1" customWidth="1"/>
    <col min="3095" max="3095" width="10.88671875" style="1" customWidth="1"/>
    <col min="3096" max="3099" width="9.44140625" style="1" customWidth="1"/>
    <col min="3100" max="3101" width="9.88671875" style="1" customWidth="1"/>
    <col min="3102" max="3102" width="8.88671875" style="1" customWidth="1"/>
    <col min="3103" max="3103" width="9.109375" style="1" customWidth="1"/>
    <col min="3104" max="3104" width="11.6640625" style="1" customWidth="1"/>
    <col min="3105" max="3105" width="9.44140625" style="1" customWidth="1"/>
    <col min="3106" max="3106" width="9.5546875" style="1" customWidth="1"/>
    <col min="3107" max="3108" width="9.44140625" style="1" customWidth="1"/>
    <col min="3109" max="3109" width="9.88671875" style="1" customWidth="1"/>
    <col min="3110" max="3110" width="9.5546875" style="1" customWidth="1"/>
    <col min="3111" max="3111" width="0" style="1" hidden="1" customWidth="1"/>
    <col min="3112" max="3112" width="9.6640625" style="1" customWidth="1"/>
    <col min="3113" max="3117" width="10.109375" style="1" customWidth="1"/>
    <col min="3118" max="3118" width="10.109375" style="1" bestFit="1" customWidth="1"/>
    <col min="3119" max="3122" width="10.109375" style="1" customWidth="1"/>
    <col min="3123" max="3123" width="10.109375" style="1" bestFit="1" customWidth="1"/>
    <col min="3124" max="3127" width="10.109375" style="1" customWidth="1"/>
    <col min="3128" max="3128" width="10.109375" style="1" bestFit="1" customWidth="1"/>
    <col min="3129" max="3347" width="8.88671875" style="1"/>
    <col min="3348" max="3348" width="4.5546875" style="1" bestFit="1" customWidth="1"/>
    <col min="3349" max="3349" width="18.5546875" style="1" customWidth="1"/>
    <col min="3350" max="3350" width="9.33203125" style="1" customWidth="1"/>
    <col min="3351" max="3351" width="10.88671875" style="1" customWidth="1"/>
    <col min="3352" max="3355" width="9.44140625" style="1" customWidth="1"/>
    <col min="3356" max="3357" width="9.88671875" style="1" customWidth="1"/>
    <col min="3358" max="3358" width="8.88671875" style="1" customWidth="1"/>
    <col min="3359" max="3359" width="9.109375" style="1" customWidth="1"/>
    <col min="3360" max="3360" width="11.6640625" style="1" customWidth="1"/>
    <col min="3361" max="3361" width="9.44140625" style="1" customWidth="1"/>
    <col min="3362" max="3362" width="9.5546875" style="1" customWidth="1"/>
    <col min="3363" max="3364" width="9.44140625" style="1" customWidth="1"/>
    <col min="3365" max="3365" width="9.88671875" style="1" customWidth="1"/>
    <col min="3366" max="3366" width="9.5546875" style="1" customWidth="1"/>
    <col min="3367" max="3367" width="0" style="1" hidden="1" customWidth="1"/>
    <col min="3368" max="3368" width="9.6640625" style="1" customWidth="1"/>
    <col min="3369" max="3373" width="10.109375" style="1" customWidth="1"/>
    <col min="3374" max="3374" width="10.109375" style="1" bestFit="1" customWidth="1"/>
    <col min="3375" max="3378" width="10.109375" style="1" customWidth="1"/>
    <col min="3379" max="3379" width="10.109375" style="1" bestFit="1" customWidth="1"/>
    <col min="3380" max="3383" width="10.109375" style="1" customWidth="1"/>
    <col min="3384" max="3384" width="10.109375" style="1" bestFit="1" customWidth="1"/>
    <col min="3385" max="3603" width="8.88671875" style="1"/>
    <col min="3604" max="3604" width="4.5546875" style="1" bestFit="1" customWidth="1"/>
    <col min="3605" max="3605" width="18.5546875" style="1" customWidth="1"/>
    <col min="3606" max="3606" width="9.33203125" style="1" customWidth="1"/>
    <col min="3607" max="3607" width="10.88671875" style="1" customWidth="1"/>
    <col min="3608" max="3611" width="9.44140625" style="1" customWidth="1"/>
    <col min="3612" max="3613" width="9.88671875" style="1" customWidth="1"/>
    <col min="3614" max="3614" width="8.88671875" style="1" customWidth="1"/>
    <col min="3615" max="3615" width="9.109375" style="1" customWidth="1"/>
    <col min="3616" max="3616" width="11.6640625" style="1" customWidth="1"/>
    <col min="3617" max="3617" width="9.44140625" style="1" customWidth="1"/>
    <col min="3618" max="3618" width="9.5546875" style="1" customWidth="1"/>
    <col min="3619" max="3620" width="9.44140625" style="1" customWidth="1"/>
    <col min="3621" max="3621" width="9.88671875" style="1" customWidth="1"/>
    <col min="3622" max="3622" width="9.5546875" style="1" customWidth="1"/>
    <col min="3623" max="3623" width="0" style="1" hidden="1" customWidth="1"/>
    <col min="3624" max="3624" width="9.6640625" style="1" customWidth="1"/>
    <col min="3625" max="3629" width="10.109375" style="1" customWidth="1"/>
    <col min="3630" max="3630" width="10.109375" style="1" bestFit="1" customWidth="1"/>
    <col min="3631" max="3634" width="10.109375" style="1" customWidth="1"/>
    <col min="3635" max="3635" width="10.109375" style="1" bestFit="1" customWidth="1"/>
    <col min="3636" max="3639" width="10.109375" style="1" customWidth="1"/>
    <col min="3640" max="3640" width="10.109375" style="1" bestFit="1" customWidth="1"/>
    <col min="3641" max="3859" width="8.88671875" style="1"/>
    <col min="3860" max="3860" width="4.5546875" style="1" bestFit="1" customWidth="1"/>
    <col min="3861" max="3861" width="18.5546875" style="1" customWidth="1"/>
    <col min="3862" max="3862" width="9.33203125" style="1" customWidth="1"/>
    <col min="3863" max="3863" width="10.88671875" style="1" customWidth="1"/>
    <col min="3864" max="3867" width="9.44140625" style="1" customWidth="1"/>
    <col min="3868" max="3869" width="9.88671875" style="1" customWidth="1"/>
    <col min="3870" max="3870" width="8.88671875" style="1" customWidth="1"/>
    <col min="3871" max="3871" width="9.109375" style="1" customWidth="1"/>
    <col min="3872" max="3872" width="11.6640625" style="1" customWidth="1"/>
    <col min="3873" max="3873" width="9.44140625" style="1" customWidth="1"/>
    <col min="3874" max="3874" width="9.5546875" style="1" customWidth="1"/>
    <col min="3875" max="3876" width="9.44140625" style="1" customWidth="1"/>
    <col min="3877" max="3877" width="9.88671875" style="1" customWidth="1"/>
    <col min="3878" max="3878" width="9.5546875" style="1" customWidth="1"/>
    <col min="3879" max="3879" width="0" style="1" hidden="1" customWidth="1"/>
    <col min="3880" max="3880" width="9.6640625" style="1" customWidth="1"/>
    <col min="3881" max="3885" width="10.109375" style="1" customWidth="1"/>
    <col min="3886" max="3886" width="10.109375" style="1" bestFit="1" customWidth="1"/>
    <col min="3887" max="3890" width="10.109375" style="1" customWidth="1"/>
    <col min="3891" max="3891" width="10.109375" style="1" bestFit="1" customWidth="1"/>
    <col min="3892" max="3895" width="10.109375" style="1" customWidth="1"/>
    <col min="3896" max="3896" width="10.109375" style="1" bestFit="1" customWidth="1"/>
    <col min="3897" max="4115" width="8.88671875" style="1"/>
    <col min="4116" max="4116" width="4.5546875" style="1" bestFit="1" customWidth="1"/>
    <col min="4117" max="4117" width="18.5546875" style="1" customWidth="1"/>
    <col min="4118" max="4118" width="9.33203125" style="1" customWidth="1"/>
    <col min="4119" max="4119" width="10.88671875" style="1" customWidth="1"/>
    <col min="4120" max="4123" width="9.44140625" style="1" customWidth="1"/>
    <col min="4124" max="4125" width="9.88671875" style="1" customWidth="1"/>
    <col min="4126" max="4126" width="8.88671875" style="1" customWidth="1"/>
    <col min="4127" max="4127" width="9.109375" style="1" customWidth="1"/>
    <col min="4128" max="4128" width="11.6640625" style="1" customWidth="1"/>
    <col min="4129" max="4129" width="9.44140625" style="1" customWidth="1"/>
    <col min="4130" max="4130" width="9.5546875" style="1" customWidth="1"/>
    <col min="4131" max="4132" width="9.44140625" style="1" customWidth="1"/>
    <col min="4133" max="4133" width="9.88671875" style="1" customWidth="1"/>
    <col min="4134" max="4134" width="9.5546875" style="1" customWidth="1"/>
    <col min="4135" max="4135" width="0" style="1" hidden="1" customWidth="1"/>
    <col min="4136" max="4136" width="9.6640625" style="1" customWidth="1"/>
    <col min="4137" max="4141" width="10.109375" style="1" customWidth="1"/>
    <col min="4142" max="4142" width="10.109375" style="1" bestFit="1" customWidth="1"/>
    <col min="4143" max="4146" width="10.109375" style="1" customWidth="1"/>
    <col min="4147" max="4147" width="10.109375" style="1" bestFit="1" customWidth="1"/>
    <col min="4148" max="4151" width="10.109375" style="1" customWidth="1"/>
    <col min="4152" max="4152" width="10.109375" style="1" bestFit="1" customWidth="1"/>
    <col min="4153" max="4371" width="8.88671875" style="1"/>
    <col min="4372" max="4372" width="4.5546875" style="1" bestFit="1" customWidth="1"/>
    <col min="4373" max="4373" width="18.5546875" style="1" customWidth="1"/>
    <col min="4374" max="4374" width="9.33203125" style="1" customWidth="1"/>
    <col min="4375" max="4375" width="10.88671875" style="1" customWidth="1"/>
    <col min="4376" max="4379" width="9.44140625" style="1" customWidth="1"/>
    <col min="4380" max="4381" width="9.88671875" style="1" customWidth="1"/>
    <col min="4382" max="4382" width="8.88671875" style="1" customWidth="1"/>
    <col min="4383" max="4383" width="9.109375" style="1" customWidth="1"/>
    <col min="4384" max="4384" width="11.6640625" style="1" customWidth="1"/>
    <col min="4385" max="4385" width="9.44140625" style="1" customWidth="1"/>
    <col min="4386" max="4386" width="9.5546875" style="1" customWidth="1"/>
    <col min="4387" max="4388" width="9.44140625" style="1" customWidth="1"/>
    <col min="4389" max="4389" width="9.88671875" style="1" customWidth="1"/>
    <col min="4390" max="4390" width="9.5546875" style="1" customWidth="1"/>
    <col min="4391" max="4391" width="0" style="1" hidden="1" customWidth="1"/>
    <col min="4392" max="4392" width="9.6640625" style="1" customWidth="1"/>
    <col min="4393" max="4397" width="10.109375" style="1" customWidth="1"/>
    <col min="4398" max="4398" width="10.109375" style="1" bestFit="1" customWidth="1"/>
    <col min="4399" max="4402" width="10.109375" style="1" customWidth="1"/>
    <col min="4403" max="4403" width="10.109375" style="1" bestFit="1" customWidth="1"/>
    <col min="4404" max="4407" width="10.109375" style="1" customWidth="1"/>
    <col min="4408" max="4408" width="10.109375" style="1" bestFit="1" customWidth="1"/>
    <col min="4409" max="4627" width="8.88671875" style="1"/>
    <col min="4628" max="4628" width="4.5546875" style="1" bestFit="1" customWidth="1"/>
    <col min="4629" max="4629" width="18.5546875" style="1" customWidth="1"/>
    <col min="4630" max="4630" width="9.33203125" style="1" customWidth="1"/>
    <col min="4631" max="4631" width="10.88671875" style="1" customWidth="1"/>
    <col min="4632" max="4635" width="9.44140625" style="1" customWidth="1"/>
    <col min="4636" max="4637" width="9.88671875" style="1" customWidth="1"/>
    <col min="4638" max="4638" width="8.88671875" style="1" customWidth="1"/>
    <col min="4639" max="4639" width="9.109375" style="1" customWidth="1"/>
    <col min="4640" max="4640" width="11.6640625" style="1" customWidth="1"/>
    <col min="4641" max="4641" width="9.44140625" style="1" customWidth="1"/>
    <col min="4642" max="4642" width="9.5546875" style="1" customWidth="1"/>
    <col min="4643" max="4644" width="9.44140625" style="1" customWidth="1"/>
    <col min="4645" max="4645" width="9.88671875" style="1" customWidth="1"/>
    <col min="4646" max="4646" width="9.5546875" style="1" customWidth="1"/>
    <col min="4647" max="4647" width="0" style="1" hidden="1" customWidth="1"/>
    <col min="4648" max="4648" width="9.6640625" style="1" customWidth="1"/>
    <col min="4649" max="4653" width="10.109375" style="1" customWidth="1"/>
    <col min="4654" max="4654" width="10.109375" style="1" bestFit="1" customWidth="1"/>
    <col min="4655" max="4658" width="10.109375" style="1" customWidth="1"/>
    <col min="4659" max="4659" width="10.109375" style="1" bestFit="1" customWidth="1"/>
    <col min="4660" max="4663" width="10.109375" style="1" customWidth="1"/>
    <col min="4664" max="4664" width="10.109375" style="1" bestFit="1" customWidth="1"/>
    <col min="4665" max="4883" width="8.88671875" style="1"/>
    <col min="4884" max="4884" width="4.5546875" style="1" bestFit="1" customWidth="1"/>
    <col min="4885" max="4885" width="18.5546875" style="1" customWidth="1"/>
    <col min="4886" max="4886" width="9.33203125" style="1" customWidth="1"/>
    <col min="4887" max="4887" width="10.88671875" style="1" customWidth="1"/>
    <col min="4888" max="4891" width="9.44140625" style="1" customWidth="1"/>
    <col min="4892" max="4893" width="9.88671875" style="1" customWidth="1"/>
    <col min="4894" max="4894" width="8.88671875" style="1" customWidth="1"/>
    <col min="4895" max="4895" width="9.109375" style="1" customWidth="1"/>
    <col min="4896" max="4896" width="11.6640625" style="1" customWidth="1"/>
    <col min="4897" max="4897" width="9.44140625" style="1" customWidth="1"/>
    <col min="4898" max="4898" width="9.5546875" style="1" customWidth="1"/>
    <col min="4899" max="4900" width="9.44140625" style="1" customWidth="1"/>
    <col min="4901" max="4901" width="9.88671875" style="1" customWidth="1"/>
    <col min="4902" max="4902" width="9.5546875" style="1" customWidth="1"/>
    <col min="4903" max="4903" width="0" style="1" hidden="1" customWidth="1"/>
    <col min="4904" max="4904" width="9.6640625" style="1" customWidth="1"/>
    <col min="4905" max="4909" width="10.109375" style="1" customWidth="1"/>
    <col min="4910" max="4910" width="10.109375" style="1" bestFit="1" customWidth="1"/>
    <col min="4911" max="4914" width="10.109375" style="1" customWidth="1"/>
    <col min="4915" max="4915" width="10.109375" style="1" bestFit="1" customWidth="1"/>
    <col min="4916" max="4919" width="10.109375" style="1" customWidth="1"/>
    <col min="4920" max="4920" width="10.109375" style="1" bestFit="1" customWidth="1"/>
    <col min="4921" max="5139" width="8.88671875" style="1"/>
    <col min="5140" max="5140" width="4.5546875" style="1" bestFit="1" customWidth="1"/>
    <col min="5141" max="5141" width="18.5546875" style="1" customWidth="1"/>
    <col min="5142" max="5142" width="9.33203125" style="1" customWidth="1"/>
    <col min="5143" max="5143" width="10.88671875" style="1" customWidth="1"/>
    <col min="5144" max="5147" width="9.44140625" style="1" customWidth="1"/>
    <col min="5148" max="5149" width="9.88671875" style="1" customWidth="1"/>
    <col min="5150" max="5150" width="8.88671875" style="1" customWidth="1"/>
    <col min="5151" max="5151" width="9.109375" style="1" customWidth="1"/>
    <col min="5152" max="5152" width="11.6640625" style="1" customWidth="1"/>
    <col min="5153" max="5153" width="9.44140625" style="1" customWidth="1"/>
    <col min="5154" max="5154" width="9.5546875" style="1" customWidth="1"/>
    <col min="5155" max="5156" width="9.44140625" style="1" customWidth="1"/>
    <col min="5157" max="5157" width="9.88671875" style="1" customWidth="1"/>
    <col min="5158" max="5158" width="9.5546875" style="1" customWidth="1"/>
    <col min="5159" max="5159" width="0" style="1" hidden="1" customWidth="1"/>
    <col min="5160" max="5160" width="9.6640625" style="1" customWidth="1"/>
    <col min="5161" max="5165" width="10.109375" style="1" customWidth="1"/>
    <col min="5166" max="5166" width="10.109375" style="1" bestFit="1" customWidth="1"/>
    <col min="5167" max="5170" width="10.109375" style="1" customWidth="1"/>
    <col min="5171" max="5171" width="10.109375" style="1" bestFit="1" customWidth="1"/>
    <col min="5172" max="5175" width="10.109375" style="1" customWidth="1"/>
    <col min="5176" max="5176" width="10.109375" style="1" bestFit="1" customWidth="1"/>
    <col min="5177" max="5395" width="8.88671875" style="1"/>
    <col min="5396" max="5396" width="4.5546875" style="1" bestFit="1" customWidth="1"/>
    <col min="5397" max="5397" width="18.5546875" style="1" customWidth="1"/>
    <col min="5398" max="5398" width="9.33203125" style="1" customWidth="1"/>
    <col min="5399" max="5399" width="10.88671875" style="1" customWidth="1"/>
    <col min="5400" max="5403" width="9.44140625" style="1" customWidth="1"/>
    <col min="5404" max="5405" width="9.88671875" style="1" customWidth="1"/>
    <col min="5406" max="5406" width="8.88671875" style="1" customWidth="1"/>
    <col min="5407" max="5407" width="9.109375" style="1" customWidth="1"/>
    <col min="5408" max="5408" width="11.6640625" style="1" customWidth="1"/>
    <col min="5409" max="5409" width="9.44140625" style="1" customWidth="1"/>
    <col min="5410" max="5410" width="9.5546875" style="1" customWidth="1"/>
    <col min="5411" max="5412" width="9.44140625" style="1" customWidth="1"/>
    <col min="5413" max="5413" width="9.88671875" style="1" customWidth="1"/>
    <col min="5414" max="5414" width="9.5546875" style="1" customWidth="1"/>
    <col min="5415" max="5415" width="0" style="1" hidden="1" customWidth="1"/>
    <col min="5416" max="5416" width="9.6640625" style="1" customWidth="1"/>
    <col min="5417" max="5421" width="10.109375" style="1" customWidth="1"/>
    <col min="5422" max="5422" width="10.109375" style="1" bestFit="1" customWidth="1"/>
    <col min="5423" max="5426" width="10.109375" style="1" customWidth="1"/>
    <col min="5427" max="5427" width="10.109375" style="1" bestFit="1" customWidth="1"/>
    <col min="5428" max="5431" width="10.109375" style="1" customWidth="1"/>
    <col min="5432" max="5432" width="10.109375" style="1" bestFit="1" customWidth="1"/>
    <col min="5433" max="5651" width="8.88671875" style="1"/>
    <col min="5652" max="5652" width="4.5546875" style="1" bestFit="1" customWidth="1"/>
    <col min="5653" max="5653" width="18.5546875" style="1" customWidth="1"/>
    <col min="5654" max="5654" width="9.33203125" style="1" customWidth="1"/>
    <col min="5655" max="5655" width="10.88671875" style="1" customWidth="1"/>
    <col min="5656" max="5659" width="9.44140625" style="1" customWidth="1"/>
    <col min="5660" max="5661" width="9.88671875" style="1" customWidth="1"/>
    <col min="5662" max="5662" width="8.88671875" style="1" customWidth="1"/>
    <col min="5663" max="5663" width="9.109375" style="1" customWidth="1"/>
    <col min="5664" max="5664" width="11.6640625" style="1" customWidth="1"/>
    <col min="5665" max="5665" width="9.44140625" style="1" customWidth="1"/>
    <col min="5666" max="5666" width="9.5546875" style="1" customWidth="1"/>
    <col min="5667" max="5668" width="9.44140625" style="1" customWidth="1"/>
    <col min="5669" max="5669" width="9.88671875" style="1" customWidth="1"/>
    <col min="5670" max="5670" width="9.5546875" style="1" customWidth="1"/>
    <col min="5671" max="5671" width="0" style="1" hidden="1" customWidth="1"/>
    <col min="5672" max="5672" width="9.6640625" style="1" customWidth="1"/>
    <col min="5673" max="5677" width="10.109375" style="1" customWidth="1"/>
    <col min="5678" max="5678" width="10.109375" style="1" bestFit="1" customWidth="1"/>
    <col min="5679" max="5682" width="10.109375" style="1" customWidth="1"/>
    <col min="5683" max="5683" width="10.109375" style="1" bestFit="1" customWidth="1"/>
    <col min="5684" max="5687" width="10.109375" style="1" customWidth="1"/>
    <col min="5688" max="5688" width="10.109375" style="1" bestFit="1" customWidth="1"/>
    <col min="5689" max="5907" width="8.88671875" style="1"/>
    <col min="5908" max="5908" width="4.5546875" style="1" bestFit="1" customWidth="1"/>
    <col min="5909" max="5909" width="18.5546875" style="1" customWidth="1"/>
    <col min="5910" max="5910" width="9.33203125" style="1" customWidth="1"/>
    <col min="5911" max="5911" width="10.88671875" style="1" customWidth="1"/>
    <col min="5912" max="5915" width="9.44140625" style="1" customWidth="1"/>
    <col min="5916" max="5917" width="9.88671875" style="1" customWidth="1"/>
    <col min="5918" max="5918" width="8.88671875" style="1" customWidth="1"/>
    <col min="5919" max="5919" width="9.109375" style="1" customWidth="1"/>
    <col min="5920" max="5920" width="11.6640625" style="1" customWidth="1"/>
    <col min="5921" max="5921" width="9.44140625" style="1" customWidth="1"/>
    <col min="5922" max="5922" width="9.5546875" style="1" customWidth="1"/>
    <col min="5923" max="5924" width="9.44140625" style="1" customWidth="1"/>
    <col min="5925" max="5925" width="9.88671875" style="1" customWidth="1"/>
    <col min="5926" max="5926" width="9.5546875" style="1" customWidth="1"/>
    <col min="5927" max="5927" width="0" style="1" hidden="1" customWidth="1"/>
    <col min="5928" max="5928" width="9.6640625" style="1" customWidth="1"/>
    <col min="5929" max="5933" width="10.109375" style="1" customWidth="1"/>
    <col min="5934" max="5934" width="10.109375" style="1" bestFit="1" customWidth="1"/>
    <col min="5935" max="5938" width="10.109375" style="1" customWidth="1"/>
    <col min="5939" max="5939" width="10.109375" style="1" bestFit="1" customWidth="1"/>
    <col min="5940" max="5943" width="10.109375" style="1" customWidth="1"/>
    <col min="5944" max="5944" width="10.109375" style="1" bestFit="1" customWidth="1"/>
    <col min="5945" max="6163" width="8.88671875" style="1"/>
    <col min="6164" max="6164" width="4.5546875" style="1" bestFit="1" customWidth="1"/>
    <col min="6165" max="6165" width="18.5546875" style="1" customWidth="1"/>
    <col min="6166" max="6166" width="9.33203125" style="1" customWidth="1"/>
    <col min="6167" max="6167" width="10.88671875" style="1" customWidth="1"/>
    <col min="6168" max="6171" width="9.44140625" style="1" customWidth="1"/>
    <col min="6172" max="6173" width="9.88671875" style="1" customWidth="1"/>
    <col min="6174" max="6174" width="8.88671875" style="1" customWidth="1"/>
    <col min="6175" max="6175" width="9.109375" style="1" customWidth="1"/>
    <col min="6176" max="6176" width="11.6640625" style="1" customWidth="1"/>
    <col min="6177" max="6177" width="9.44140625" style="1" customWidth="1"/>
    <col min="6178" max="6178" width="9.5546875" style="1" customWidth="1"/>
    <col min="6179" max="6180" width="9.44140625" style="1" customWidth="1"/>
    <col min="6181" max="6181" width="9.88671875" style="1" customWidth="1"/>
    <col min="6182" max="6182" width="9.5546875" style="1" customWidth="1"/>
    <col min="6183" max="6183" width="0" style="1" hidden="1" customWidth="1"/>
    <col min="6184" max="6184" width="9.6640625" style="1" customWidth="1"/>
    <col min="6185" max="6189" width="10.109375" style="1" customWidth="1"/>
    <col min="6190" max="6190" width="10.109375" style="1" bestFit="1" customWidth="1"/>
    <col min="6191" max="6194" width="10.109375" style="1" customWidth="1"/>
    <col min="6195" max="6195" width="10.109375" style="1" bestFit="1" customWidth="1"/>
    <col min="6196" max="6199" width="10.109375" style="1" customWidth="1"/>
    <col min="6200" max="6200" width="10.109375" style="1" bestFit="1" customWidth="1"/>
    <col min="6201" max="6419" width="8.88671875" style="1"/>
    <col min="6420" max="6420" width="4.5546875" style="1" bestFit="1" customWidth="1"/>
    <col min="6421" max="6421" width="18.5546875" style="1" customWidth="1"/>
    <col min="6422" max="6422" width="9.33203125" style="1" customWidth="1"/>
    <col min="6423" max="6423" width="10.88671875" style="1" customWidth="1"/>
    <col min="6424" max="6427" width="9.44140625" style="1" customWidth="1"/>
    <col min="6428" max="6429" width="9.88671875" style="1" customWidth="1"/>
    <col min="6430" max="6430" width="8.88671875" style="1" customWidth="1"/>
    <col min="6431" max="6431" width="9.109375" style="1" customWidth="1"/>
    <col min="6432" max="6432" width="11.6640625" style="1" customWidth="1"/>
    <col min="6433" max="6433" width="9.44140625" style="1" customWidth="1"/>
    <col min="6434" max="6434" width="9.5546875" style="1" customWidth="1"/>
    <col min="6435" max="6436" width="9.44140625" style="1" customWidth="1"/>
    <col min="6437" max="6437" width="9.88671875" style="1" customWidth="1"/>
    <col min="6438" max="6438" width="9.5546875" style="1" customWidth="1"/>
    <col min="6439" max="6439" width="0" style="1" hidden="1" customWidth="1"/>
    <col min="6440" max="6440" width="9.6640625" style="1" customWidth="1"/>
    <col min="6441" max="6445" width="10.109375" style="1" customWidth="1"/>
    <col min="6446" max="6446" width="10.109375" style="1" bestFit="1" customWidth="1"/>
    <col min="6447" max="6450" width="10.109375" style="1" customWidth="1"/>
    <col min="6451" max="6451" width="10.109375" style="1" bestFit="1" customWidth="1"/>
    <col min="6452" max="6455" width="10.109375" style="1" customWidth="1"/>
    <col min="6456" max="6456" width="10.109375" style="1" bestFit="1" customWidth="1"/>
    <col min="6457" max="6675" width="8.88671875" style="1"/>
    <col min="6676" max="6676" width="4.5546875" style="1" bestFit="1" customWidth="1"/>
    <col min="6677" max="6677" width="18.5546875" style="1" customWidth="1"/>
    <col min="6678" max="6678" width="9.33203125" style="1" customWidth="1"/>
    <col min="6679" max="6679" width="10.88671875" style="1" customWidth="1"/>
    <col min="6680" max="6683" width="9.44140625" style="1" customWidth="1"/>
    <col min="6684" max="6685" width="9.88671875" style="1" customWidth="1"/>
    <col min="6686" max="6686" width="8.88671875" style="1" customWidth="1"/>
    <col min="6687" max="6687" width="9.109375" style="1" customWidth="1"/>
    <col min="6688" max="6688" width="11.6640625" style="1" customWidth="1"/>
    <col min="6689" max="6689" width="9.44140625" style="1" customWidth="1"/>
    <col min="6690" max="6690" width="9.5546875" style="1" customWidth="1"/>
    <col min="6691" max="6692" width="9.44140625" style="1" customWidth="1"/>
    <col min="6693" max="6693" width="9.88671875" style="1" customWidth="1"/>
    <col min="6694" max="6694" width="9.5546875" style="1" customWidth="1"/>
    <col min="6695" max="6695" width="0" style="1" hidden="1" customWidth="1"/>
    <col min="6696" max="6696" width="9.6640625" style="1" customWidth="1"/>
    <col min="6697" max="6701" width="10.109375" style="1" customWidth="1"/>
    <col min="6702" max="6702" width="10.109375" style="1" bestFit="1" customWidth="1"/>
    <col min="6703" max="6706" width="10.109375" style="1" customWidth="1"/>
    <col min="6707" max="6707" width="10.109375" style="1" bestFit="1" customWidth="1"/>
    <col min="6708" max="6711" width="10.109375" style="1" customWidth="1"/>
    <col min="6712" max="6712" width="10.109375" style="1" bestFit="1" customWidth="1"/>
    <col min="6713" max="6931" width="8.88671875" style="1"/>
    <col min="6932" max="6932" width="4.5546875" style="1" bestFit="1" customWidth="1"/>
    <col min="6933" max="6933" width="18.5546875" style="1" customWidth="1"/>
    <col min="6934" max="6934" width="9.33203125" style="1" customWidth="1"/>
    <col min="6935" max="6935" width="10.88671875" style="1" customWidth="1"/>
    <col min="6936" max="6939" width="9.44140625" style="1" customWidth="1"/>
    <col min="6940" max="6941" width="9.88671875" style="1" customWidth="1"/>
    <col min="6942" max="6942" width="8.88671875" style="1" customWidth="1"/>
    <col min="6943" max="6943" width="9.109375" style="1" customWidth="1"/>
    <col min="6944" max="6944" width="11.6640625" style="1" customWidth="1"/>
    <col min="6945" max="6945" width="9.44140625" style="1" customWidth="1"/>
    <col min="6946" max="6946" width="9.5546875" style="1" customWidth="1"/>
    <col min="6947" max="6948" width="9.44140625" style="1" customWidth="1"/>
    <col min="6949" max="6949" width="9.88671875" style="1" customWidth="1"/>
    <col min="6950" max="6950" width="9.5546875" style="1" customWidth="1"/>
    <col min="6951" max="6951" width="0" style="1" hidden="1" customWidth="1"/>
    <col min="6952" max="6952" width="9.6640625" style="1" customWidth="1"/>
    <col min="6953" max="6957" width="10.109375" style="1" customWidth="1"/>
    <col min="6958" max="6958" width="10.109375" style="1" bestFit="1" customWidth="1"/>
    <col min="6959" max="6962" width="10.109375" style="1" customWidth="1"/>
    <col min="6963" max="6963" width="10.109375" style="1" bestFit="1" customWidth="1"/>
    <col min="6964" max="6967" width="10.109375" style="1" customWidth="1"/>
    <col min="6968" max="6968" width="10.109375" style="1" bestFit="1" customWidth="1"/>
    <col min="6969" max="7187" width="8.88671875" style="1"/>
    <col min="7188" max="7188" width="4.5546875" style="1" bestFit="1" customWidth="1"/>
    <col min="7189" max="7189" width="18.5546875" style="1" customWidth="1"/>
    <col min="7190" max="7190" width="9.33203125" style="1" customWidth="1"/>
    <col min="7191" max="7191" width="10.88671875" style="1" customWidth="1"/>
    <col min="7192" max="7195" width="9.44140625" style="1" customWidth="1"/>
    <col min="7196" max="7197" width="9.88671875" style="1" customWidth="1"/>
    <col min="7198" max="7198" width="8.88671875" style="1" customWidth="1"/>
    <col min="7199" max="7199" width="9.109375" style="1" customWidth="1"/>
    <col min="7200" max="7200" width="11.6640625" style="1" customWidth="1"/>
    <col min="7201" max="7201" width="9.44140625" style="1" customWidth="1"/>
    <col min="7202" max="7202" width="9.5546875" style="1" customWidth="1"/>
    <col min="7203" max="7204" width="9.44140625" style="1" customWidth="1"/>
    <col min="7205" max="7205" width="9.88671875" style="1" customWidth="1"/>
    <col min="7206" max="7206" width="9.5546875" style="1" customWidth="1"/>
    <col min="7207" max="7207" width="0" style="1" hidden="1" customWidth="1"/>
    <col min="7208" max="7208" width="9.6640625" style="1" customWidth="1"/>
    <col min="7209" max="7213" width="10.109375" style="1" customWidth="1"/>
    <col min="7214" max="7214" width="10.109375" style="1" bestFit="1" customWidth="1"/>
    <col min="7215" max="7218" width="10.109375" style="1" customWidth="1"/>
    <col min="7219" max="7219" width="10.109375" style="1" bestFit="1" customWidth="1"/>
    <col min="7220" max="7223" width="10.109375" style="1" customWidth="1"/>
    <col min="7224" max="7224" width="10.109375" style="1" bestFit="1" customWidth="1"/>
    <col min="7225" max="7443" width="8.88671875" style="1"/>
    <col min="7444" max="7444" width="4.5546875" style="1" bestFit="1" customWidth="1"/>
    <col min="7445" max="7445" width="18.5546875" style="1" customWidth="1"/>
    <col min="7446" max="7446" width="9.33203125" style="1" customWidth="1"/>
    <col min="7447" max="7447" width="10.88671875" style="1" customWidth="1"/>
    <col min="7448" max="7451" width="9.44140625" style="1" customWidth="1"/>
    <col min="7452" max="7453" width="9.88671875" style="1" customWidth="1"/>
    <col min="7454" max="7454" width="8.88671875" style="1" customWidth="1"/>
    <col min="7455" max="7455" width="9.109375" style="1" customWidth="1"/>
    <col min="7456" max="7456" width="11.6640625" style="1" customWidth="1"/>
    <col min="7457" max="7457" width="9.44140625" style="1" customWidth="1"/>
    <col min="7458" max="7458" width="9.5546875" style="1" customWidth="1"/>
    <col min="7459" max="7460" width="9.44140625" style="1" customWidth="1"/>
    <col min="7461" max="7461" width="9.88671875" style="1" customWidth="1"/>
    <col min="7462" max="7462" width="9.5546875" style="1" customWidth="1"/>
    <col min="7463" max="7463" width="0" style="1" hidden="1" customWidth="1"/>
    <col min="7464" max="7464" width="9.6640625" style="1" customWidth="1"/>
    <col min="7465" max="7469" width="10.109375" style="1" customWidth="1"/>
    <col min="7470" max="7470" width="10.109375" style="1" bestFit="1" customWidth="1"/>
    <col min="7471" max="7474" width="10.109375" style="1" customWidth="1"/>
    <col min="7475" max="7475" width="10.109375" style="1" bestFit="1" customWidth="1"/>
    <col min="7476" max="7479" width="10.109375" style="1" customWidth="1"/>
    <col min="7480" max="7480" width="10.109375" style="1" bestFit="1" customWidth="1"/>
    <col min="7481" max="7699" width="8.88671875" style="1"/>
    <col min="7700" max="7700" width="4.5546875" style="1" bestFit="1" customWidth="1"/>
    <col min="7701" max="7701" width="18.5546875" style="1" customWidth="1"/>
    <col min="7702" max="7702" width="9.33203125" style="1" customWidth="1"/>
    <col min="7703" max="7703" width="10.88671875" style="1" customWidth="1"/>
    <col min="7704" max="7707" width="9.44140625" style="1" customWidth="1"/>
    <col min="7708" max="7709" width="9.88671875" style="1" customWidth="1"/>
    <col min="7710" max="7710" width="8.88671875" style="1" customWidth="1"/>
    <col min="7711" max="7711" width="9.109375" style="1" customWidth="1"/>
    <col min="7712" max="7712" width="11.6640625" style="1" customWidth="1"/>
    <col min="7713" max="7713" width="9.44140625" style="1" customWidth="1"/>
    <col min="7714" max="7714" width="9.5546875" style="1" customWidth="1"/>
    <col min="7715" max="7716" width="9.44140625" style="1" customWidth="1"/>
    <col min="7717" max="7717" width="9.88671875" style="1" customWidth="1"/>
    <col min="7718" max="7718" width="9.5546875" style="1" customWidth="1"/>
    <col min="7719" max="7719" width="0" style="1" hidden="1" customWidth="1"/>
    <col min="7720" max="7720" width="9.6640625" style="1" customWidth="1"/>
    <col min="7721" max="7725" width="10.109375" style="1" customWidth="1"/>
    <col min="7726" max="7726" width="10.109375" style="1" bestFit="1" customWidth="1"/>
    <col min="7727" max="7730" width="10.109375" style="1" customWidth="1"/>
    <col min="7731" max="7731" width="10.109375" style="1" bestFit="1" customWidth="1"/>
    <col min="7732" max="7735" width="10.109375" style="1" customWidth="1"/>
    <col min="7736" max="7736" width="10.109375" style="1" bestFit="1" customWidth="1"/>
    <col min="7737" max="7955" width="8.88671875" style="1"/>
    <col min="7956" max="7956" width="4.5546875" style="1" bestFit="1" customWidth="1"/>
    <col min="7957" max="7957" width="18.5546875" style="1" customWidth="1"/>
    <col min="7958" max="7958" width="9.33203125" style="1" customWidth="1"/>
    <col min="7959" max="7959" width="10.88671875" style="1" customWidth="1"/>
    <col min="7960" max="7963" width="9.44140625" style="1" customWidth="1"/>
    <col min="7964" max="7965" width="9.88671875" style="1" customWidth="1"/>
    <col min="7966" max="7966" width="8.88671875" style="1" customWidth="1"/>
    <col min="7967" max="7967" width="9.109375" style="1" customWidth="1"/>
    <col min="7968" max="7968" width="11.6640625" style="1" customWidth="1"/>
    <col min="7969" max="7969" width="9.44140625" style="1" customWidth="1"/>
    <col min="7970" max="7970" width="9.5546875" style="1" customWidth="1"/>
    <col min="7971" max="7972" width="9.44140625" style="1" customWidth="1"/>
    <col min="7973" max="7973" width="9.88671875" style="1" customWidth="1"/>
    <col min="7974" max="7974" width="9.5546875" style="1" customWidth="1"/>
    <col min="7975" max="7975" width="0" style="1" hidden="1" customWidth="1"/>
    <col min="7976" max="7976" width="9.6640625" style="1" customWidth="1"/>
    <col min="7977" max="7981" width="10.109375" style="1" customWidth="1"/>
    <col min="7982" max="7982" width="10.109375" style="1" bestFit="1" customWidth="1"/>
    <col min="7983" max="7986" width="10.109375" style="1" customWidth="1"/>
    <col min="7987" max="7987" width="10.109375" style="1" bestFit="1" customWidth="1"/>
    <col min="7988" max="7991" width="10.109375" style="1" customWidth="1"/>
    <col min="7992" max="7992" width="10.109375" style="1" bestFit="1" customWidth="1"/>
    <col min="7993" max="8211" width="8.88671875" style="1"/>
    <col min="8212" max="8212" width="4.5546875" style="1" bestFit="1" customWidth="1"/>
    <col min="8213" max="8213" width="18.5546875" style="1" customWidth="1"/>
    <col min="8214" max="8214" width="9.33203125" style="1" customWidth="1"/>
    <col min="8215" max="8215" width="10.88671875" style="1" customWidth="1"/>
    <col min="8216" max="8219" width="9.44140625" style="1" customWidth="1"/>
    <col min="8220" max="8221" width="9.88671875" style="1" customWidth="1"/>
    <col min="8222" max="8222" width="8.88671875" style="1" customWidth="1"/>
    <col min="8223" max="8223" width="9.109375" style="1" customWidth="1"/>
    <col min="8224" max="8224" width="11.6640625" style="1" customWidth="1"/>
    <col min="8225" max="8225" width="9.44140625" style="1" customWidth="1"/>
    <col min="8226" max="8226" width="9.5546875" style="1" customWidth="1"/>
    <col min="8227" max="8228" width="9.44140625" style="1" customWidth="1"/>
    <col min="8229" max="8229" width="9.88671875" style="1" customWidth="1"/>
    <col min="8230" max="8230" width="9.5546875" style="1" customWidth="1"/>
    <col min="8231" max="8231" width="0" style="1" hidden="1" customWidth="1"/>
    <col min="8232" max="8232" width="9.6640625" style="1" customWidth="1"/>
    <col min="8233" max="8237" width="10.109375" style="1" customWidth="1"/>
    <col min="8238" max="8238" width="10.109375" style="1" bestFit="1" customWidth="1"/>
    <col min="8239" max="8242" width="10.109375" style="1" customWidth="1"/>
    <col min="8243" max="8243" width="10.109375" style="1" bestFit="1" customWidth="1"/>
    <col min="8244" max="8247" width="10.109375" style="1" customWidth="1"/>
    <col min="8248" max="8248" width="10.109375" style="1" bestFit="1" customWidth="1"/>
    <col min="8249" max="8467" width="8.88671875" style="1"/>
    <col min="8468" max="8468" width="4.5546875" style="1" bestFit="1" customWidth="1"/>
    <col min="8469" max="8469" width="18.5546875" style="1" customWidth="1"/>
    <col min="8470" max="8470" width="9.33203125" style="1" customWidth="1"/>
    <col min="8471" max="8471" width="10.88671875" style="1" customWidth="1"/>
    <col min="8472" max="8475" width="9.44140625" style="1" customWidth="1"/>
    <col min="8476" max="8477" width="9.88671875" style="1" customWidth="1"/>
    <col min="8478" max="8478" width="8.88671875" style="1" customWidth="1"/>
    <col min="8479" max="8479" width="9.109375" style="1" customWidth="1"/>
    <col min="8480" max="8480" width="11.6640625" style="1" customWidth="1"/>
    <col min="8481" max="8481" width="9.44140625" style="1" customWidth="1"/>
    <col min="8482" max="8482" width="9.5546875" style="1" customWidth="1"/>
    <col min="8483" max="8484" width="9.44140625" style="1" customWidth="1"/>
    <col min="8485" max="8485" width="9.88671875" style="1" customWidth="1"/>
    <col min="8486" max="8486" width="9.5546875" style="1" customWidth="1"/>
    <col min="8487" max="8487" width="0" style="1" hidden="1" customWidth="1"/>
    <col min="8488" max="8488" width="9.6640625" style="1" customWidth="1"/>
    <col min="8489" max="8493" width="10.109375" style="1" customWidth="1"/>
    <col min="8494" max="8494" width="10.109375" style="1" bestFit="1" customWidth="1"/>
    <col min="8495" max="8498" width="10.109375" style="1" customWidth="1"/>
    <col min="8499" max="8499" width="10.109375" style="1" bestFit="1" customWidth="1"/>
    <col min="8500" max="8503" width="10.109375" style="1" customWidth="1"/>
    <col min="8504" max="8504" width="10.109375" style="1" bestFit="1" customWidth="1"/>
    <col min="8505" max="8723" width="8.88671875" style="1"/>
    <col min="8724" max="8724" width="4.5546875" style="1" bestFit="1" customWidth="1"/>
    <col min="8725" max="8725" width="18.5546875" style="1" customWidth="1"/>
    <col min="8726" max="8726" width="9.33203125" style="1" customWidth="1"/>
    <col min="8727" max="8727" width="10.88671875" style="1" customWidth="1"/>
    <col min="8728" max="8731" width="9.44140625" style="1" customWidth="1"/>
    <col min="8732" max="8733" width="9.88671875" style="1" customWidth="1"/>
    <col min="8734" max="8734" width="8.88671875" style="1" customWidth="1"/>
    <col min="8735" max="8735" width="9.109375" style="1" customWidth="1"/>
    <col min="8736" max="8736" width="11.6640625" style="1" customWidth="1"/>
    <col min="8737" max="8737" width="9.44140625" style="1" customWidth="1"/>
    <col min="8738" max="8738" width="9.5546875" style="1" customWidth="1"/>
    <col min="8739" max="8740" width="9.44140625" style="1" customWidth="1"/>
    <col min="8741" max="8741" width="9.88671875" style="1" customWidth="1"/>
    <col min="8742" max="8742" width="9.5546875" style="1" customWidth="1"/>
    <col min="8743" max="8743" width="0" style="1" hidden="1" customWidth="1"/>
    <col min="8744" max="8744" width="9.6640625" style="1" customWidth="1"/>
    <col min="8745" max="8749" width="10.109375" style="1" customWidth="1"/>
    <col min="8750" max="8750" width="10.109375" style="1" bestFit="1" customWidth="1"/>
    <col min="8751" max="8754" width="10.109375" style="1" customWidth="1"/>
    <col min="8755" max="8755" width="10.109375" style="1" bestFit="1" customWidth="1"/>
    <col min="8756" max="8759" width="10.109375" style="1" customWidth="1"/>
    <col min="8760" max="8760" width="10.109375" style="1" bestFit="1" customWidth="1"/>
    <col min="8761" max="8979" width="8.88671875" style="1"/>
    <col min="8980" max="8980" width="4.5546875" style="1" bestFit="1" customWidth="1"/>
    <col min="8981" max="8981" width="18.5546875" style="1" customWidth="1"/>
    <col min="8982" max="8982" width="9.33203125" style="1" customWidth="1"/>
    <col min="8983" max="8983" width="10.88671875" style="1" customWidth="1"/>
    <col min="8984" max="8987" width="9.44140625" style="1" customWidth="1"/>
    <col min="8988" max="8989" width="9.88671875" style="1" customWidth="1"/>
    <col min="8990" max="8990" width="8.88671875" style="1" customWidth="1"/>
    <col min="8991" max="8991" width="9.109375" style="1" customWidth="1"/>
    <col min="8992" max="8992" width="11.6640625" style="1" customWidth="1"/>
    <col min="8993" max="8993" width="9.44140625" style="1" customWidth="1"/>
    <col min="8994" max="8994" width="9.5546875" style="1" customWidth="1"/>
    <col min="8995" max="8996" width="9.44140625" style="1" customWidth="1"/>
    <col min="8997" max="8997" width="9.88671875" style="1" customWidth="1"/>
    <col min="8998" max="8998" width="9.5546875" style="1" customWidth="1"/>
    <col min="8999" max="8999" width="0" style="1" hidden="1" customWidth="1"/>
    <col min="9000" max="9000" width="9.6640625" style="1" customWidth="1"/>
    <col min="9001" max="9005" width="10.109375" style="1" customWidth="1"/>
    <col min="9006" max="9006" width="10.109375" style="1" bestFit="1" customWidth="1"/>
    <col min="9007" max="9010" width="10.109375" style="1" customWidth="1"/>
    <col min="9011" max="9011" width="10.109375" style="1" bestFit="1" customWidth="1"/>
    <col min="9012" max="9015" width="10.109375" style="1" customWidth="1"/>
    <col min="9016" max="9016" width="10.109375" style="1" bestFit="1" customWidth="1"/>
    <col min="9017" max="9235" width="8.88671875" style="1"/>
    <col min="9236" max="9236" width="4.5546875" style="1" bestFit="1" customWidth="1"/>
    <col min="9237" max="9237" width="18.5546875" style="1" customWidth="1"/>
    <col min="9238" max="9238" width="9.33203125" style="1" customWidth="1"/>
    <col min="9239" max="9239" width="10.88671875" style="1" customWidth="1"/>
    <col min="9240" max="9243" width="9.44140625" style="1" customWidth="1"/>
    <col min="9244" max="9245" width="9.88671875" style="1" customWidth="1"/>
    <col min="9246" max="9246" width="8.88671875" style="1" customWidth="1"/>
    <col min="9247" max="9247" width="9.109375" style="1" customWidth="1"/>
    <col min="9248" max="9248" width="11.6640625" style="1" customWidth="1"/>
    <col min="9249" max="9249" width="9.44140625" style="1" customWidth="1"/>
    <col min="9250" max="9250" width="9.5546875" style="1" customWidth="1"/>
    <col min="9251" max="9252" width="9.44140625" style="1" customWidth="1"/>
    <col min="9253" max="9253" width="9.88671875" style="1" customWidth="1"/>
    <col min="9254" max="9254" width="9.5546875" style="1" customWidth="1"/>
    <col min="9255" max="9255" width="0" style="1" hidden="1" customWidth="1"/>
    <col min="9256" max="9256" width="9.6640625" style="1" customWidth="1"/>
    <col min="9257" max="9261" width="10.109375" style="1" customWidth="1"/>
    <col min="9262" max="9262" width="10.109375" style="1" bestFit="1" customWidth="1"/>
    <col min="9263" max="9266" width="10.109375" style="1" customWidth="1"/>
    <col min="9267" max="9267" width="10.109375" style="1" bestFit="1" customWidth="1"/>
    <col min="9268" max="9271" width="10.109375" style="1" customWidth="1"/>
    <col min="9272" max="9272" width="10.109375" style="1" bestFit="1" customWidth="1"/>
    <col min="9273" max="9491" width="8.88671875" style="1"/>
    <col min="9492" max="9492" width="4.5546875" style="1" bestFit="1" customWidth="1"/>
    <col min="9493" max="9493" width="18.5546875" style="1" customWidth="1"/>
    <col min="9494" max="9494" width="9.33203125" style="1" customWidth="1"/>
    <col min="9495" max="9495" width="10.88671875" style="1" customWidth="1"/>
    <col min="9496" max="9499" width="9.44140625" style="1" customWidth="1"/>
    <col min="9500" max="9501" width="9.88671875" style="1" customWidth="1"/>
    <col min="9502" max="9502" width="8.88671875" style="1" customWidth="1"/>
    <col min="9503" max="9503" width="9.109375" style="1" customWidth="1"/>
    <col min="9504" max="9504" width="11.6640625" style="1" customWidth="1"/>
    <col min="9505" max="9505" width="9.44140625" style="1" customWidth="1"/>
    <col min="9506" max="9506" width="9.5546875" style="1" customWidth="1"/>
    <col min="9507" max="9508" width="9.44140625" style="1" customWidth="1"/>
    <col min="9509" max="9509" width="9.88671875" style="1" customWidth="1"/>
    <col min="9510" max="9510" width="9.5546875" style="1" customWidth="1"/>
    <col min="9511" max="9511" width="0" style="1" hidden="1" customWidth="1"/>
    <col min="9512" max="9512" width="9.6640625" style="1" customWidth="1"/>
    <col min="9513" max="9517" width="10.109375" style="1" customWidth="1"/>
    <col min="9518" max="9518" width="10.109375" style="1" bestFit="1" customWidth="1"/>
    <col min="9519" max="9522" width="10.109375" style="1" customWidth="1"/>
    <col min="9523" max="9523" width="10.109375" style="1" bestFit="1" customWidth="1"/>
    <col min="9524" max="9527" width="10.109375" style="1" customWidth="1"/>
    <col min="9528" max="9528" width="10.109375" style="1" bestFit="1" customWidth="1"/>
    <col min="9529" max="9747" width="8.88671875" style="1"/>
    <col min="9748" max="9748" width="4.5546875" style="1" bestFit="1" customWidth="1"/>
    <col min="9749" max="9749" width="18.5546875" style="1" customWidth="1"/>
    <col min="9750" max="9750" width="9.33203125" style="1" customWidth="1"/>
    <col min="9751" max="9751" width="10.88671875" style="1" customWidth="1"/>
    <col min="9752" max="9755" width="9.44140625" style="1" customWidth="1"/>
    <col min="9756" max="9757" width="9.88671875" style="1" customWidth="1"/>
    <col min="9758" max="9758" width="8.88671875" style="1" customWidth="1"/>
    <col min="9759" max="9759" width="9.109375" style="1" customWidth="1"/>
    <col min="9760" max="9760" width="11.6640625" style="1" customWidth="1"/>
    <col min="9761" max="9761" width="9.44140625" style="1" customWidth="1"/>
    <col min="9762" max="9762" width="9.5546875" style="1" customWidth="1"/>
    <col min="9763" max="9764" width="9.44140625" style="1" customWidth="1"/>
    <col min="9765" max="9765" width="9.88671875" style="1" customWidth="1"/>
    <col min="9766" max="9766" width="9.5546875" style="1" customWidth="1"/>
    <col min="9767" max="9767" width="0" style="1" hidden="1" customWidth="1"/>
    <col min="9768" max="9768" width="9.6640625" style="1" customWidth="1"/>
    <col min="9769" max="9773" width="10.109375" style="1" customWidth="1"/>
    <col min="9774" max="9774" width="10.109375" style="1" bestFit="1" customWidth="1"/>
    <col min="9775" max="9778" width="10.109375" style="1" customWidth="1"/>
    <col min="9779" max="9779" width="10.109375" style="1" bestFit="1" customWidth="1"/>
    <col min="9780" max="9783" width="10.109375" style="1" customWidth="1"/>
    <col min="9784" max="9784" width="10.109375" style="1" bestFit="1" customWidth="1"/>
    <col min="9785" max="10003" width="8.88671875" style="1"/>
    <col min="10004" max="10004" width="4.5546875" style="1" bestFit="1" customWidth="1"/>
    <col min="10005" max="10005" width="18.5546875" style="1" customWidth="1"/>
    <col min="10006" max="10006" width="9.33203125" style="1" customWidth="1"/>
    <col min="10007" max="10007" width="10.88671875" style="1" customWidth="1"/>
    <col min="10008" max="10011" width="9.44140625" style="1" customWidth="1"/>
    <col min="10012" max="10013" width="9.88671875" style="1" customWidth="1"/>
    <col min="10014" max="10014" width="8.88671875" style="1" customWidth="1"/>
    <col min="10015" max="10015" width="9.109375" style="1" customWidth="1"/>
    <col min="10016" max="10016" width="11.6640625" style="1" customWidth="1"/>
    <col min="10017" max="10017" width="9.44140625" style="1" customWidth="1"/>
    <col min="10018" max="10018" width="9.5546875" style="1" customWidth="1"/>
    <col min="10019" max="10020" width="9.44140625" style="1" customWidth="1"/>
    <col min="10021" max="10021" width="9.88671875" style="1" customWidth="1"/>
    <col min="10022" max="10022" width="9.5546875" style="1" customWidth="1"/>
    <col min="10023" max="10023" width="0" style="1" hidden="1" customWidth="1"/>
    <col min="10024" max="10024" width="9.6640625" style="1" customWidth="1"/>
    <col min="10025" max="10029" width="10.109375" style="1" customWidth="1"/>
    <col min="10030" max="10030" width="10.109375" style="1" bestFit="1" customWidth="1"/>
    <col min="10031" max="10034" width="10.109375" style="1" customWidth="1"/>
    <col min="10035" max="10035" width="10.109375" style="1" bestFit="1" customWidth="1"/>
    <col min="10036" max="10039" width="10.109375" style="1" customWidth="1"/>
    <col min="10040" max="10040" width="10.109375" style="1" bestFit="1" customWidth="1"/>
    <col min="10041" max="10259" width="8.88671875" style="1"/>
    <col min="10260" max="10260" width="4.5546875" style="1" bestFit="1" customWidth="1"/>
    <col min="10261" max="10261" width="18.5546875" style="1" customWidth="1"/>
    <col min="10262" max="10262" width="9.33203125" style="1" customWidth="1"/>
    <col min="10263" max="10263" width="10.88671875" style="1" customWidth="1"/>
    <col min="10264" max="10267" width="9.44140625" style="1" customWidth="1"/>
    <col min="10268" max="10269" width="9.88671875" style="1" customWidth="1"/>
    <col min="10270" max="10270" width="8.88671875" style="1" customWidth="1"/>
    <col min="10271" max="10271" width="9.109375" style="1" customWidth="1"/>
    <col min="10272" max="10272" width="11.6640625" style="1" customWidth="1"/>
    <col min="10273" max="10273" width="9.44140625" style="1" customWidth="1"/>
    <col min="10274" max="10274" width="9.5546875" style="1" customWidth="1"/>
    <col min="10275" max="10276" width="9.44140625" style="1" customWidth="1"/>
    <col min="10277" max="10277" width="9.88671875" style="1" customWidth="1"/>
    <col min="10278" max="10278" width="9.5546875" style="1" customWidth="1"/>
    <col min="10279" max="10279" width="0" style="1" hidden="1" customWidth="1"/>
    <col min="10280" max="10280" width="9.6640625" style="1" customWidth="1"/>
    <col min="10281" max="10285" width="10.109375" style="1" customWidth="1"/>
    <col min="10286" max="10286" width="10.109375" style="1" bestFit="1" customWidth="1"/>
    <col min="10287" max="10290" width="10.109375" style="1" customWidth="1"/>
    <col min="10291" max="10291" width="10.109375" style="1" bestFit="1" customWidth="1"/>
    <col min="10292" max="10295" width="10.109375" style="1" customWidth="1"/>
    <col min="10296" max="10296" width="10.109375" style="1" bestFit="1" customWidth="1"/>
    <col min="10297" max="10515" width="8.88671875" style="1"/>
    <col min="10516" max="10516" width="4.5546875" style="1" bestFit="1" customWidth="1"/>
    <col min="10517" max="10517" width="18.5546875" style="1" customWidth="1"/>
    <col min="10518" max="10518" width="9.33203125" style="1" customWidth="1"/>
    <col min="10519" max="10519" width="10.88671875" style="1" customWidth="1"/>
    <col min="10520" max="10523" width="9.44140625" style="1" customWidth="1"/>
    <col min="10524" max="10525" width="9.88671875" style="1" customWidth="1"/>
    <col min="10526" max="10526" width="8.88671875" style="1" customWidth="1"/>
    <col min="10527" max="10527" width="9.109375" style="1" customWidth="1"/>
    <col min="10528" max="10528" width="11.6640625" style="1" customWidth="1"/>
    <col min="10529" max="10529" width="9.44140625" style="1" customWidth="1"/>
    <col min="10530" max="10530" width="9.5546875" style="1" customWidth="1"/>
    <col min="10531" max="10532" width="9.44140625" style="1" customWidth="1"/>
    <col min="10533" max="10533" width="9.88671875" style="1" customWidth="1"/>
    <col min="10534" max="10534" width="9.5546875" style="1" customWidth="1"/>
    <col min="10535" max="10535" width="0" style="1" hidden="1" customWidth="1"/>
    <col min="10536" max="10536" width="9.6640625" style="1" customWidth="1"/>
    <col min="10537" max="10541" width="10.109375" style="1" customWidth="1"/>
    <col min="10542" max="10542" width="10.109375" style="1" bestFit="1" customWidth="1"/>
    <col min="10543" max="10546" width="10.109375" style="1" customWidth="1"/>
    <col min="10547" max="10547" width="10.109375" style="1" bestFit="1" customWidth="1"/>
    <col min="10548" max="10551" width="10.109375" style="1" customWidth="1"/>
    <col min="10552" max="10552" width="10.109375" style="1" bestFit="1" customWidth="1"/>
    <col min="10553" max="10771" width="8.88671875" style="1"/>
    <col min="10772" max="10772" width="4.5546875" style="1" bestFit="1" customWidth="1"/>
    <col min="10773" max="10773" width="18.5546875" style="1" customWidth="1"/>
    <col min="10774" max="10774" width="9.33203125" style="1" customWidth="1"/>
    <col min="10775" max="10775" width="10.88671875" style="1" customWidth="1"/>
    <col min="10776" max="10779" width="9.44140625" style="1" customWidth="1"/>
    <col min="10780" max="10781" width="9.88671875" style="1" customWidth="1"/>
    <col min="10782" max="10782" width="8.88671875" style="1" customWidth="1"/>
    <col min="10783" max="10783" width="9.109375" style="1" customWidth="1"/>
    <col min="10784" max="10784" width="11.6640625" style="1" customWidth="1"/>
    <col min="10785" max="10785" width="9.44140625" style="1" customWidth="1"/>
    <col min="10786" max="10786" width="9.5546875" style="1" customWidth="1"/>
    <col min="10787" max="10788" width="9.44140625" style="1" customWidth="1"/>
    <col min="10789" max="10789" width="9.88671875" style="1" customWidth="1"/>
    <col min="10790" max="10790" width="9.5546875" style="1" customWidth="1"/>
    <col min="10791" max="10791" width="0" style="1" hidden="1" customWidth="1"/>
    <col min="10792" max="10792" width="9.6640625" style="1" customWidth="1"/>
    <col min="10793" max="10797" width="10.109375" style="1" customWidth="1"/>
    <col min="10798" max="10798" width="10.109375" style="1" bestFit="1" customWidth="1"/>
    <col min="10799" max="10802" width="10.109375" style="1" customWidth="1"/>
    <col min="10803" max="10803" width="10.109375" style="1" bestFit="1" customWidth="1"/>
    <col min="10804" max="10807" width="10.109375" style="1" customWidth="1"/>
    <col min="10808" max="10808" width="10.109375" style="1" bestFit="1" customWidth="1"/>
    <col min="10809" max="11027" width="8.88671875" style="1"/>
    <col min="11028" max="11028" width="4.5546875" style="1" bestFit="1" customWidth="1"/>
    <col min="11029" max="11029" width="18.5546875" style="1" customWidth="1"/>
    <col min="11030" max="11030" width="9.33203125" style="1" customWidth="1"/>
    <col min="11031" max="11031" width="10.88671875" style="1" customWidth="1"/>
    <col min="11032" max="11035" width="9.44140625" style="1" customWidth="1"/>
    <col min="11036" max="11037" width="9.88671875" style="1" customWidth="1"/>
    <col min="11038" max="11038" width="8.88671875" style="1" customWidth="1"/>
    <col min="11039" max="11039" width="9.109375" style="1" customWidth="1"/>
    <col min="11040" max="11040" width="11.6640625" style="1" customWidth="1"/>
    <col min="11041" max="11041" width="9.44140625" style="1" customWidth="1"/>
    <col min="11042" max="11042" width="9.5546875" style="1" customWidth="1"/>
    <col min="11043" max="11044" width="9.44140625" style="1" customWidth="1"/>
    <col min="11045" max="11045" width="9.88671875" style="1" customWidth="1"/>
    <col min="11046" max="11046" width="9.5546875" style="1" customWidth="1"/>
    <col min="11047" max="11047" width="0" style="1" hidden="1" customWidth="1"/>
    <col min="11048" max="11048" width="9.6640625" style="1" customWidth="1"/>
    <col min="11049" max="11053" width="10.109375" style="1" customWidth="1"/>
    <col min="11054" max="11054" width="10.109375" style="1" bestFit="1" customWidth="1"/>
    <col min="11055" max="11058" width="10.109375" style="1" customWidth="1"/>
    <col min="11059" max="11059" width="10.109375" style="1" bestFit="1" customWidth="1"/>
    <col min="11060" max="11063" width="10.109375" style="1" customWidth="1"/>
    <col min="11064" max="11064" width="10.109375" style="1" bestFit="1" customWidth="1"/>
    <col min="11065" max="11283" width="8.88671875" style="1"/>
    <col min="11284" max="11284" width="4.5546875" style="1" bestFit="1" customWidth="1"/>
    <col min="11285" max="11285" width="18.5546875" style="1" customWidth="1"/>
    <col min="11286" max="11286" width="9.33203125" style="1" customWidth="1"/>
    <col min="11287" max="11287" width="10.88671875" style="1" customWidth="1"/>
    <col min="11288" max="11291" width="9.44140625" style="1" customWidth="1"/>
    <col min="11292" max="11293" width="9.88671875" style="1" customWidth="1"/>
    <col min="11294" max="11294" width="8.88671875" style="1" customWidth="1"/>
    <col min="11295" max="11295" width="9.109375" style="1" customWidth="1"/>
    <col min="11296" max="11296" width="11.6640625" style="1" customWidth="1"/>
    <col min="11297" max="11297" width="9.44140625" style="1" customWidth="1"/>
    <col min="11298" max="11298" width="9.5546875" style="1" customWidth="1"/>
    <col min="11299" max="11300" width="9.44140625" style="1" customWidth="1"/>
    <col min="11301" max="11301" width="9.88671875" style="1" customWidth="1"/>
    <col min="11302" max="11302" width="9.5546875" style="1" customWidth="1"/>
    <col min="11303" max="11303" width="0" style="1" hidden="1" customWidth="1"/>
    <col min="11304" max="11304" width="9.6640625" style="1" customWidth="1"/>
    <col min="11305" max="11309" width="10.109375" style="1" customWidth="1"/>
    <col min="11310" max="11310" width="10.109375" style="1" bestFit="1" customWidth="1"/>
    <col min="11311" max="11314" width="10.109375" style="1" customWidth="1"/>
    <col min="11315" max="11315" width="10.109375" style="1" bestFit="1" customWidth="1"/>
    <col min="11316" max="11319" width="10.109375" style="1" customWidth="1"/>
    <col min="11320" max="11320" width="10.109375" style="1" bestFit="1" customWidth="1"/>
    <col min="11321" max="11539" width="8.88671875" style="1"/>
    <col min="11540" max="11540" width="4.5546875" style="1" bestFit="1" customWidth="1"/>
    <col min="11541" max="11541" width="18.5546875" style="1" customWidth="1"/>
    <col min="11542" max="11542" width="9.33203125" style="1" customWidth="1"/>
    <col min="11543" max="11543" width="10.88671875" style="1" customWidth="1"/>
    <col min="11544" max="11547" width="9.44140625" style="1" customWidth="1"/>
    <col min="11548" max="11549" width="9.88671875" style="1" customWidth="1"/>
    <col min="11550" max="11550" width="8.88671875" style="1" customWidth="1"/>
    <col min="11551" max="11551" width="9.109375" style="1" customWidth="1"/>
    <col min="11552" max="11552" width="11.6640625" style="1" customWidth="1"/>
    <col min="11553" max="11553" width="9.44140625" style="1" customWidth="1"/>
    <col min="11554" max="11554" width="9.5546875" style="1" customWidth="1"/>
    <col min="11555" max="11556" width="9.44140625" style="1" customWidth="1"/>
    <col min="11557" max="11557" width="9.88671875" style="1" customWidth="1"/>
    <col min="11558" max="11558" width="9.5546875" style="1" customWidth="1"/>
    <col min="11559" max="11559" width="0" style="1" hidden="1" customWidth="1"/>
    <col min="11560" max="11560" width="9.6640625" style="1" customWidth="1"/>
    <col min="11561" max="11565" width="10.109375" style="1" customWidth="1"/>
    <col min="11566" max="11566" width="10.109375" style="1" bestFit="1" customWidth="1"/>
    <col min="11567" max="11570" width="10.109375" style="1" customWidth="1"/>
    <col min="11571" max="11571" width="10.109375" style="1" bestFit="1" customWidth="1"/>
    <col min="11572" max="11575" width="10.109375" style="1" customWidth="1"/>
    <col min="11576" max="11576" width="10.109375" style="1" bestFit="1" customWidth="1"/>
    <col min="11577" max="11795" width="8.88671875" style="1"/>
    <col min="11796" max="11796" width="4.5546875" style="1" bestFit="1" customWidth="1"/>
    <col min="11797" max="11797" width="18.5546875" style="1" customWidth="1"/>
    <col min="11798" max="11798" width="9.33203125" style="1" customWidth="1"/>
    <col min="11799" max="11799" width="10.88671875" style="1" customWidth="1"/>
    <col min="11800" max="11803" width="9.44140625" style="1" customWidth="1"/>
    <col min="11804" max="11805" width="9.88671875" style="1" customWidth="1"/>
    <col min="11806" max="11806" width="8.88671875" style="1" customWidth="1"/>
    <col min="11807" max="11807" width="9.109375" style="1" customWidth="1"/>
    <col min="11808" max="11808" width="11.6640625" style="1" customWidth="1"/>
    <col min="11809" max="11809" width="9.44140625" style="1" customWidth="1"/>
    <col min="11810" max="11810" width="9.5546875" style="1" customWidth="1"/>
    <col min="11811" max="11812" width="9.44140625" style="1" customWidth="1"/>
    <col min="11813" max="11813" width="9.88671875" style="1" customWidth="1"/>
    <col min="11814" max="11814" width="9.5546875" style="1" customWidth="1"/>
    <col min="11815" max="11815" width="0" style="1" hidden="1" customWidth="1"/>
    <col min="11816" max="11816" width="9.6640625" style="1" customWidth="1"/>
    <col min="11817" max="11821" width="10.109375" style="1" customWidth="1"/>
    <col min="11822" max="11822" width="10.109375" style="1" bestFit="1" customWidth="1"/>
    <col min="11823" max="11826" width="10.109375" style="1" customWidth="1"/>
    <col min="11827" max="11827" width="10.109375" style="1" bestFit="1" customWidth="1"/>
    <col min="11828" max="11831" width="10.109375" style="1" customWidth="1"/>
    <col min="11832" max="11832" width="10.109375" style="1" bestFit="1" customWidth="1"/>
    <col min="11833" max="12051" width="8.88671875" style="1"/>
    <col min="12052" max="12052" width="4.5546875" style="1" bestFit="1" customWidth="1"/>
    <col min="12053" max="12053" width="18.5546875" style="1" customWidth="1"/>
    <col min="12054" max="12054" width="9.33203125" style="1" customWidth="1"/>
    <col min="12055" max="12055" width="10.88671875" style="1" customWidth="1"/>
    <col min="12056" max="12059" width="9.44140625" style="1" customWidth="1"/>
    <col min="12060" max="12061" width="9.88671875" style="1" customWidth="1"/>
    <col min="12062" max="12062" width="8.88671875" style="1" customWidth="1"/>
    <col min="12063" max="12063" width="9.109375" style="1" customWidth="1"/>
    <col min="12064" max="12064" width="11.6640625" style="1" customWidth="1"/>
    <col min="12065" max="12065" width="9.44140625" style="1" customWidth="1"/>
    <col min="12066" max="12066" width="9.5546875" style="1" customWidth="1"/>
    <col min="12067" max="12068" width="9.44140625" style="1" customWidth="1"/>
    <col min="12069" max="12069" width="9.88671875" style="1" customWidth="1"/>
    <col min="12070" max="12070" width="9.5546875" style="1" customWidth="1"/>
    <col min="12071" max="12071" width="0" style="1" hidden="1" customWidth="1"/>
    <col min="12072" max="12072" width="9.6640625" style="1" customWidth="1"/>
    <col min="12073" max="12077" width="10.109375" style="1" customWidth="1"/>
    <col min="12078" max="12078" width="10.109375" style="1" bestFit="1" customWidth="1"/>
    <col min="12079" max="12082" width="10.109375" style="1" customWidth="1"/>
    <col min="12083" max="12083" width="10.109375" style="1" bestFit="1" customWidth="1"/>
    <col min="12084" max="12087" width="10.109375" style="1" customWidth="1"/>
    <col min="12088" max="12088" width="10.109375" style="1" bestFit="1" customWidth="1"/>
    <col min="12089" max="12307" width="8.88671875" style="1"/>
    <col min="12308" max="12308" width="4.5546875" style="1" bestFit="1" customWidth="1"/>
    <col min="12309" max="12309" width="18.5546875" style="1" customWidth="1"/>
    <col min="12310" max="12310" width="9.33203125" style="1" customWidth="1"/>
    <col min="12311" max="12311" width="10.88671875" style="1" customWidth="1"/>
    <col min="12312" max="12315" width="9.44140625" style="1" customWidth="1"/>
    <col min="12316" max="12317" width="9.88671875" style="1" customWidth="1"/>
    <col min="12318" max="12318" width="8.88671875" style="1" customWidth="1"/>
    <col min="12319" max="12319" width="9.109375" style="1" customWidth="1"/>
    <col min="12320" max="12320" width="11.6640625" style="1" customWidth="1"/>
    <col min="12321" max="12321" width="9.44140625" style="1" customWidth="1"/>
    <col min="12322" max="12322" width="9.5546875" style="1" customWidth="1"/>
    <col min="12323" max="12324" width="9.44140625" style="1" customWidth="1"/>
    <col min="12325" max="12325" width="9.88671875" style="1" customWidth="1"/>
    <col min="12326" max="12326" width="9.5546875" style="1" customWidth="1"/>
    <col min="12327" max="12327" width="0" style="1" hidden="1" customWidth="1"/>
    <col min="12328" max="12328" width="9.6640625" style="1" customWidth="1"/>
    <col min="12329" max="12333" width="10.109375" style="1" customWidth="1"/>
    <col min="12334" max="12334" width="10.109375" style="1" bestFit="1" customWidth="1"/>
    <col min="12335" max="12338" width="10.109375" style="1" customWidth="1"/>
    <col min="12339" max="12339" width="10.109375" style="1" bestFit="1" customWidth="1"/>
    <col min="12340" max="12343" width="10.109375" style="1" customWidth="1"/>
    <col min="12344" max="12344" width="10.109375" style="1" bestFit="1" customWidth="1"/>
    <col min="12345" max="12563" width="8.88671875" style="1"/>
    <col min="12564" max="12564" width="4.5546875" style="1" bestFit="1" customWidth="1"/>
    <col min="12565" max="12565" width="18.5546875" style="1" customWidth="1"/>
    <col min="12566" max="12566" width="9.33203125" style="1" customWidth="1"/>
    <col min="12567" max="12567" width="10.88671875" style="1" customWidth="1"/>
    <col min="12568" max="12571" width="9.44140625" style="1" customWidth="1"/>
    <col min="12572" max="12573" width="9.88671875" style="1" customWidth="1"/>
    <col min="12574" max="12574" width="8.88671875" style="1" customWidth="1"/>
    <col min="12575" max="12575" width="9.109375" style="1" customWidth="1"/>
    <col min="12576" max="12576" width="11.6640625" style="1" customWidth="1"/>
    <col min="12577" max="12577" width="9.44140625" style="1" customWidth="1"/>
    <col min="12578" max="12578" width="9.5546875" style="1" customWidth="1"/>
    <col min="12579" max="12580" width="9.44140625" style="1" customWidth="1"/>
    <col min="12581" max="12581" width="9.88671875" style="1" customWidth="1"/>
    <col min="12582" max="12582" width="9.5546875" style="1" customWidth="1"/>
    <col min="12583" max="12583" width="0" style="1" hidden="1" customWidth="1"/>
    <col min="12584" max="12584" width="9.6640625" style="1" customWidth="1"/>
    <col min="12585" max="12589" width="10.109375" style="1" customWidth="1"/>
    <col min="12590" max="12590" width="10.109375" style="1" bestFit="1" customWidth="1"/>
    <col min="12591" max="12594" width="10.109375" style="1" customWidth="1"/>
    <col min="12595" max="12595" width="10.109375" style="1" bestFit="1" customWidth="1"/>
    <col min="12596" max="12599" width="10.109375" style="1" customWidth="1"/>
    <col min="12600" max="12600" width="10.109375" style="1" bestFit="1" customWidth="1"/>
    <col min="12601" max="12819" width="8.88671875" style="1"/>
    <col min="12820" max="12820" width="4.5546875" style="1" bestFit="1" customWidth="1"/>
    <col min="12821" max="12821" width="18.5546875" style="1" customWidth="1"/>
    <col min="12822" max="12822" width="9.33203125" style="1" customWidth="1"/>
    <col min="12823" max="12823" width="10.88671875" style="1" customWidth="1"/>
    <col min="12824" max="12827" width="9.44140625" style="1" customWidth="1"/>
    <col min="12828" max="12829" width="9.88671875" style="1" customWidth="1"/>
    <col min="12830" max="12830" width="8.88671875" style="1" customWidth="1"/>
    <col min="12831" max="12831" width="9.109375" style="1" customWidth="1"/>
    <col min="12832" max="12832" width="11.6640625" style="1" customWidth="1"/>
    <col min="12833" max="12833" width="9.44140625" style="1" customWidth="1"/>
    <col min="12834" max="12834" width="9.5546875" style="1" customWidth="1"/>
    <col min="12835" max="12836" width="9.44140625" style="1" customWidth="1"/>
    <col min="12837" max="12837" width="9.88671875" style="1" customWidth="1"/>
    <col min="12838" max="12838" width="9.5546875" style="1" customWidth="1"/>
    <col min="12839" max="12839" width="0" style="1" hidden="1" customWidth="1"/>
    <col min="12840" max="12840" width="9.6640625" style="1" customWidth="1"/>
    <col min="12841" max="12845" width="10.109375" style="1" customWidth="1"/>
    <col min="12846" max="12846" width="10.109375" style="1" bestFit="1" customWidth="1"/>
    <col min="12847" max="12850" width="10.109375" style="1" customWidth="1"/>
    <col min="12851" max="12851" width="10.109375" style="1" bestFit="1" customWidth="1"/>
    <col min="12852" max="12855" width="10.109375" style="1" customWidth="1"/>
    <col min="12856" max="12856" width="10.109375" style="1" bestFit="1" customWidth="1"/>
    <col min="12857" max="13075" width="8.88671875" style="1"/>
    <col min="13076" max="13076" width="4.5546875" style="1" bestFit="1" customWidth="1"/>
    <col min="13077" max="13077" width="18.5546875" style="1" customWidth="1"/>
    <col min="13078" max="13078" width="9.33203125" style="1" customWidth="1"/>
    <col min="13079" max="13079" width="10.88671875" style="1" customWidth="1"/>
    <col min="13080" max="13083" width="9.44140625" style="1" customWidth="1"/>
    <col min="13084" max="13085" width="9.88671875" style="1" customWidth="1"/>
    <col min="13086" max="13086" width="8.88671875" style="1" customWidth="1"/>
    <col min="13087" max="13087" width="9.109375" style="1" customWidth="1"/>
    <col min="13088" max="13088" width="11.6640625" style="1" customWidth="1"/>
    <col min="13089" max="13089" width="9.44140625" style="1" customWidth="1"/>
    <col min="13090" max="13090" width="9.5546875" style="1" customWidth="1"/>
    <col min="13091" max="13092" width="9.44140625" style="1" customWidth="1"/>
    <col min="13093" max="13093" width="9.88671875" style="1" customWidth="1"/>
    <col min="13094" max="13094" width="9.5546875" style="1" customWidth="1"/>
    <col min="13095" max="13095" width="0" style="1" hidden="1" customWidth="1"/>
    <col min="13096" max="13096" width="9.6640625" style="1" customWidth="1"/>
    <col min="13097" max="13101" width="10.109375" style="1" customWidth="1"/>
    <col min="13102" max="13102" width="10.109375" style="1" bestFit="1" customWidth="1"/>
    <col min="13103" max="13106" width="10.109375" style="1" customWidth="1"/>
    <col min="13107" max="13107" width="10.109375" style="1" bestFit="1" customWidth="1"/>
    <col min="13108" max="13111" width="10.109375" style="1" customWidth="1"/>
    <col min="13112" max="13112" width="10.109375" style="1" bestFit="1" customWidth="1"/>
    <col min="13113" max="13331" width="8.88671875" style="1"/>
    <col min="13332" max="13332" width="4.5546875" style="1" bestFit="1" customWidth="1"/>
    <col min="13333" max="13333" width="18.5546875" style="1" customWidth="1"/>
    <col min="13334" max="13334" width="9.33203125" style="1" customWidth="1"/>
    <col min="13335" max="13335" width="10.88671875" style="1" customWidth="1"/>
    <col min="13336" max="13339" width="9.44140625" style="1" customWidth="1"/>
    <col min="13340" max="13341" width="9.88671875" style="1" customWidth="1"/>
    <col min="13342" max="13342" width="8.88671875" style="1" customWidth="1"/>
    <col min="13343" max="13343" width="9.109375" style="1" customWidth="1"/>
    <col min="13344" max="13344" width="11.6640625" style="1" customWidth="1"/>
    <col min="13345" max="13345" width="9.44140625" style="1" customWidth="1"/>
    <col min="13346" max="13346" width="9.5546875" style="1" customWidth="1"/>
    <col min="13347" max="13348" width="9.44140625" style="1" customWidth="1"/>
    <col min="13349" max="13349" width="9.88671875" style="1" customWidth="1"/>
    <col min="13350" max="13350" width="9.5546875" style="1" customWidth="1"/>
    <col min="13351" max="13351" width="0" style="1" hidden="1" customWidth="1"/>
    <col min="13352" max="13352" width="9.6640625" style="1" customWidth="1"/>
    <col min="13353" max="13357" width="10.109375" style="1" customWidth="1"/>
    <col min="13358" max="13358" width="10.109375" style="1" bestFit="1" customWidth="1"/>
    <col min="13359" max="13362" width="10.109375" style="1" customWidth="1"/>
    <col min="13363" max="13363" width="10.109375" style="1" bestFit="1" customWidth="1"/>
    <col min="13364" max="13367" width="10.109375" style="1" customWidth="1"/>
    <col min="13368" max="13368" width="10.109375" style="1" bestFit="1" customWidth="1"/>
    <col min="13369" max="13587" width="8.88671875" style="1"/>
    <col min="13588" max="13588" width="4.5546875" style="1" bestFit="1" customWidth="1"/>
    <col min="13589" max="13589" width="18.5546875" style="1" customWidth="1"/>
    <col min="13590" max="13590" width="9.33203125" style="1" customWidth="1"/>
    <col min="13591" max="13591" width="10.88671875" style="1" customWidth="1"/>
    <col min="13592" max="13595" width="9.44140625" style="1" customWidth="1"/>
    <col min="13596" max="13597" width="9.88671875" style="1" customWidth="1"/>
    <col min="13598" max="13598" width="8.88671875" style="1" customWidth="1"/>
    <col min="13599" max="13599" width="9.109375" style="1" customWidth="1"/>
    <col min="13600" max="13600" width="11.6640625" style="1" customWidth="1"/>
    <col min="13601" max="13601" width="9.44140625" style="1" customWidth="1"/>
    <col min="13602" max="13602" width="9.5546875" style="1" customWidth="1"/>
    <col min="13603" max="13604" width="9.44140625" style="1" customWidth="1"/>
    <col min="13605" max="13605" width="9.88671875" style="1" customWidth="1"/>
    <col min="13606" max="13606" width="9.5546875" style="1" customWidth="1"/>
    <col min="13607" max="13607" width="0" style="1" hidden="1" customWidth="1"/>
    <col min="13608" max="13608" width="9.6640625" style="1" customWidth="1"/>
    <col min="13609" max="13613" width="10.109375" style="1" customWidth="1"/>
    <col min="13614" max="13614" width="10.109375" style="1" bestFit="1" customWidth="1"/>
    <col min="13615" max="13618" width="10.109375" style="1" customWidth="1"/>
    <col min="13619" max="13619" width="10.109375" style="1" bestFit="1" customWidth="1"/>
    <col min="13620" max="13623" width="10.109375" style="1" customWidth="1"/>
    <col min="13624" max="13624" width="10.109375" style="1" bestFit="1" customWidth="1"/>
    <col min="13625" max="13843" width="8.88671875" style="1"/>
    <col min="13844" max="13844" width="4.5546875" style="1" bestFit="1" customWidth="1"/>
    <col min="13845" max="13845" width="18.5546875" style="1" customWidth="1"/>
    <col min="13846" max="13846" width="9.33203125" style="1" customWidth="1"/>
    <col min="13847" max="13847" width="10.88671875" style="1" customWidth="1"/>
    <col min="13848" max="13851" width="9.44140625" style="1" customWidth="1"/>
    <col min="13852" max="13853" width="9.88671875" style="1" customWidth="1"/>
    <col min="13854" max="13854" width="8.88671875" style="1" customWidth="1"/>
    <col min="13855" max="13855" width="9.109375" style="1" customWidth="1"/>
    <col min="13856" max="13856" width="11.6640625" style="1" customWidth="1"/>
    <col min="13857" max="13857" width="9.44140625" style="1" customWidth="1"/>
    <col min="13858" max="13858" width="9.5546875" style="1" customWidth="1"/>
    <col min="13859" max="13860" width="9.44140625" style="1" customWidth="1"/>
    <col min="13861" max="13861" width="9.88671875" style="1" customWidth="1"/>
    <col min="13862" max="13862" width="9.5546875" style="1" customWidth="1"/>
    <col min="13863" max="13863" width="0" style="1" hidden="1" customWidth="1"/>
    <col min="13864" max="13864" width="9.6640625" style="1" customWidth="1"/>
    <col min="13865" max="13869" width="10.109375" style="1" customWidth="1"/>
    <col min="13870" max="13870" width="10.109375" style="1" bestFit="1" customWidth="1"/>
    <col min="13871" max="13874" width="10.109375" style="1" customWidth="1"/>
    <col min="13875" max="13875" width="10.109375" style="1" bestFit="1" customWidth="1"/>
    <col min="13876" max="13879" width="10.109375" style="1" customWidth="1"/>
    <col min="13880" max="13880" width="10.109375" style="1" bestFit="1" customWidth="1"/>
    <col min="13881" max="14099" width="8.88671875" style="1"/>
    <col min="14100" max="14100" width="4.5546875" style="1" bestFit="1" customWidth="1"/>
    <col min="14101" max="14101" width="18.5546875" style="1" customWidth="1"/>
    <col min="14102" max="14102" width="9.33203125" style="1" customWidth="1"/>
    <col min="14103" max="14103" width="10.88671875" style="1" customWidth="1"/>
    <col min="14104" max="14107" width="9.44140625" style="1" customWidth="1"/>
    <col min="14108" max="14109" width="9.88671875" style="1" customWidth="1"/>
    <col min="14110" max="14110" width="8.88671875" style="1" customWidth="1"/>
    <col min="14111" max="14111" width="9.109375" style="1" customWidth="1"/>
    <col min="14112" max="14112" width="11.6640625" style="1" customWidth="1"/>
    <col min="14113" max="14113" width="9.44140625" style="1" customWidth="1"/>
    <col min="14114" max="14114" width="9.5546875" style="1" customWidth="1"/>
    <col min="14115" max="14116" width="9.44140625" style="1" customWidth="1"/>
    <col min="14117" max="14117" width="9.88671875" style="1" customWidth="1"/>
    <col min="14118" max="14118" width="9.5546875" style="1" customWidth="1"/>
    <col min="14119" max="14119" width="0" style="1" hidden="1" customWidth="1"/>
    <col min="14120" max="14120" width="9.6640625" style="1" customWidth="1"/>
    <col min="14121" max="14125" width="10.109375" style="1" customWidth="1"/>
    <col min="14126" max="14126" width="10.109375" style="1" bestFit="1" customWidth="1"/>
    <col min="14127" max="14130" width="10.109375" style="1" customWidth="1"/>
    <col min="14131" max="14131" width="10.109375" style="1" bestFit="1" customWidth="1"/>
    <col min="14132" max="14135" width="10.109375" style="1" customWidth="1"/>
    <col min="14136" max="14136" width="10.109375" style="1" bestFit="1" customWidth="1"/>
    <col min="14137" max="14355" width="8.88671875" style="1"/>
    <col min="14356" max="14356" width="4.5546875" style="1" bestFit="1" customWidth="1"/>
    <col min="14357" max="14357" width="18.5546875" style="1" customWidth="1"/>
    <col min="14358" max="14358" width="9.33203125" style="1" customWidth="1"/>
    <col min="14359" max="14359" width="10.88671875" style="1" customWidth="1"/>
    <col min="14360" max="14363" width="9.44140625" style="1" customWidth="1"/>
    <col min="14364" max="14365" width="9.88671875" style="1" customWidth="1"/>
    <col min="14366" max="14366" width="8.88671875" style="1" customWidth="1"/>
    <col min="14367" max="14367" width="9.109375" style="1" customWidth="1"/>
    <col min="14368" max="14368" width="11.6640625" style="1" customWidth="1"/>
    <col min="14369" max="14369" width="9.44140625" style="1" customWidth="1"/>
    <col min="14370" max="14370" width="9.5546875" style="1" customWidth="1"/>
    <col min="14371" max="14372" width="9.44140625" style="1" customWidth="1"/>
    <col min="14373" max="14373" width="9.88671875" style="1" customWidth="1"/>
    <col min="14374" max="14374" width="9.5546875" style="1" customWidth="1"/>
    <col min="14375" max="14375" width="0" style="1" hidden="1" customWidth="1"/>
    <col min="14376" max="14376" width="9.6640625" style="1" customWidth="1"/>
    <col min="14377" max="14381" width="10.109375" style="1" customWidth="1"/>
    <col min="14382" max="14382" width="10.109375" style="1" bestFit="1" customWidth="1"/>
    <col min="14383" max="14386" width="10.109375" style="1" customWidth="1"/>
    <col min="14387" max="14387" width="10.109375" style="1" bestFit="1" customWidth="1"/>
    <col min="14388" max="14391" width="10.109375" style="1" customWidth="1"/>
    <col min="14392" max="14392" width="10.109375" style="1" bestFit="1" customWidth="1"/>
    <col min="14393" max="14611" width="8.88671875" style="1"/>
    <col min="14612" max="14612" width="4.5546875" style="1" bestFit="1" customWidth="1"/>
    <col min="14613" max="14613" width="18.5546875" style="1" customWidth="1"/>
    <col min="14614" max="14614" width="9.33203125" style="1" customWidth="1"/>
    <col min="14615" max="14615" width="10.88671875" style="1" customWidth="1"/>
    <col min="14616" max="14619" width="9.44140625" style="1" customWidth="1"/>
    <col min="14620" max="14621" width="9.88671875" style="1" customWidth="1"/>
    <col min="14622" max="14622" width="8.88671875" style="1" customWidth="1"/>
    <col min="14623" max="14623" width="9.109375" style="1" customWidth="1"/>
    <col min="14624" max="14624" width="11.6640625" style="1" customWidth="1"/>
    <col min="14625" max="14625" width="9.44140625" style="1" customWidth="1"/>
    <col min="14626" max="14626" width="9.5546875" style="1" customWidth="1"/>
    <col min="14627" max="14628" width="9.44140625" style="1" customWidth="1"/>
    <col min="14629" max="14629" width="9.88671875" style="1" customWidth="1"/>
    <col min="14630" max="14630" width="9.5546875" style="1" customWidth="1"/>
    <col min="14631" max="14631" width="0" style="1" hidden="1" customWidth="1"/>
    <col min="14632" max="14632" width="9.6640625" style="1" customWidth="1"/>
    <col min="14633" max="14637" width="10.109375" style="1" customWidth="1"/>
    <col min="14638" max="14638" width="10.109375" style="1" bestFit="1" customWidth="1"/>
    <col min="14639" max="14642" width="10.109375" style="1" customWidth="1"/>
    <col min="14643" max="14643" width="10.109375" style="1" bestFit="1" customWidth="1"/>
    <col min="14644" max="14647" width="10.109375" style="1" customWidth="1"/>
    <col min="14648" max="14648" width="10.109375" style="1" bestFit="1" customWidth="1"/>
    <col min="14649" max="14867" width="8.88671875" style="1"/>
    <col min="14868" max="14868" width="4.5546875" style="1" bestFit="1" customWidth="1"/>
    <col min="14869" max="14869" width="18.5546875" style="1" customWidth="1"/>
    <col min="14870" max="14870" width="9.33203125" style="1" customWidth="1"/>
    <col min="14871" max="14871" width="10.88671875" style="1" customWidth="1"/>
    <col min="14872" max="14875" width="9.44140625" style="1" customWidth="1"/>
    <col min="14876" max="14877" width="9.88671875" style="1" customWidth="1"/>
    <col min="14878" max="14878" width="8.88671875" style="1" customWidth="1"/>
    <col min="14879" max="14879" width="9.109375" style="1" customWidth="1"/>
    <col min="14880" max="14880" width="11.6640625" style="1" customWidth="1"/>
    <col min="14881" max="14881" width="9.44140625" style="1" customWidth="1"/>
    <col min="14882" max="14882" width="9.5546875" style="1" customWidth="1"/>
    <col min="14883" max="14884" width="9.44140625" style="1" customWidth="1"/>
    <col min="14885" max="14885" width="9.88671875" style="1" customWidth="1"/>
    <col min="14886" max="14886" width="9.5546875" style="1" customWidth="1"/>
    <col min="14887" max="14887" width="0" style="1" hidden="1" customWidth="1"/>
    <col min="14888" max="14888" width="9.6640625" style="1" customWidth="1"/>
    <col min="14889" max="14893" width="10.109375" style="1" customWidth="1"/>
    <col min="14894" max="14894" width="10.109375" style="1" bestFit="1" customWidth="1"/>
    <col min="14895" max="14898" width="10.109375" style="1" customWidth="1"/>
    <col min="14899" max="14899" width="10.109375" style="1" bestFit="1" customWidth="1"/>
    <col min="14900" max="14903" width="10.109375" style="1" customWidth="1"/>
    <col min="14904" max="14904" width="10.109375" style="1" bestFit="1" customWidth="1"/>
    <col min="14905" max="15123" width="8.88671875" style="1"/>
    <col min="15124" max="15124" width="4.5546875" style="1" bestFit="1" customWidth="1"/>
    <col min="15125" max="15125" width="18.5546875" style="1" customWidth="1"/>
    <col min="15126" max="15126" width="9.33203125" style="1" customWidth="1"/>
    <col min="15127" max="15127" width="10.88671875" style="1" customWidth="1"/>
    <col min="15128" max="15131" width="9.44140625" style="1" customWidth="1"/>
    <col min="15132" max="15133" width="9.88671875" style="1" customWidth="1"/>
    <col min="15134" max="15134" width="8.88671875" style="1" customWidth="1"/>
    <col min="15135" max="15135" width="9.109375" style="1" customWidth="1"/>
    <col min="15136" max="15136" width="11.6640625" style="1" customWidth="1"/>
    <col min="15137" max="15137" width="9.44140625" style="1" customWidth="1"/>
    <col min="15138" max="15138" width="9.5546875" style="1" customWidth="1"/>
    <col min="15139" max="15140" width="9.44140625" style="1" customWidth="1"/>
    <col min="15141" max="15141" width="9.88671875" style="1" customWidth="1"/>
    <col min="15142" max="15142" width="9.5546875" style="1" customWidth="1"/>
    <col min="15143" max="15143" width="0" style="1" hidden="1" customWidth="1"/>
    <col min="15144" max="15144" width="9.6640625" style="1" customWidth="1"/>
    <col min="15145" max="15149" width="10.109375" style="1" customWidth="1"/>
    <col min="15150" max="15150" width="10.109375" style="1" bestFit="1" customWidth="1"/>
    <col min="15151" max="15154" width="10.109375" style="1" customWidth="1"/>
    <col min="15155" max="15155" width="10.109375" style="1" bestFit="1" customWidth="1"/>
    <col min="15156" max="15159" width="10.109375" style="1" customWidth="1"/>
    <col min="15160" max="15160" width="10.109375" style="1" bestFit="1" customWidth="1"/>
    <col min="15161" max="15379" width="8.88671875" style="1"/>
    <col min="15380" max="15380" width="4.5546875" style="1" bestFit="1" customWidth="1"/>
    <col min="15381" max="15381" width="18.5546875" style="1" customWidth="1"/>
    <col min="15382" max="15382" width="9.33203125" style="1" customWidth="1"/>
    <col min="15383" max="15383" width="10.88671875" style="1" customWidth="1"/>
    <col min="15384" max="15387" width="9.44140625" style="1" customWidth="1"/>
    <col min="15388" max="15389" width="9.88671875" style="1" customWidth="1"/>
    <col min="15390" max="15390" width="8.88671875" style="1" customWidth="1"/>
    <col min="15391" max="15391" width="9.109375" style="1" customWidth="1"/>
    <col min="15392" max="15392" width="11.6640625" style="1" customWidth="1"/>
    <col min="15393" max="15393" width="9.44140625" style="1" customWidth="1"/>
    <col min="15394" max="15394" width="9.5546875" style="1" customWidth="1"/>
    <col min="15395" max="15396" width="9.44140625" style="1" customWidth="1"/>
    <col min="15397" max="15397" width="9.88671875" style="1" customWidth="1"/>
    <col min="15398" max="15398" width="9.5546875" style="1" customWidth="1"/>
    <col min="15399" max="15399" width="0" style="1" hidden="1" customWidth="1"/>
    <col min="15400" max="15400" width="9.6640625" style="1" customWidth="1"/>
    <col min="15401" max="15405" width="10.109375" style="1" customWidth="1"/>
    <col min="15406" max="15406" width="10.109375" style="1" bestFit="1" customWidth="1"/>
    <col min="15407" max="15410" width="10.109375" style="1" customWidth="1"/>
    <col min="15411" max="15411" width="10.109375" style="1" bestFit="1" customWidth="1"/>
    <col min="15412" max="15415" width="10.109375" style="1" customWidth="1"/>
    <col min="15416" max="15416" width="10.109375" style="1" bestFit="1" customWidth="1"/>
    <col min="15417" max="15635" width="8.88671875" style="1"/>
    <col min="15636" max="15636" width="4.5546875" style="1" bestFit="1" customWidth="1"/>
    <col min="15637" max="15637" width="18.5546875" style="1" customWidth="1"/>
    <col min="15638" max="15638" width="9.33203125" style="1" customWidth="1"/>
    <col min="15639" max="15639" width="10.88671875" style="1" customWidth="1"/>
    <col min="15640" max="15643" width="9.44140625" style="1" customWidth="1"/>
    <col min="15644" max="15645" width="9.88671875" style="1" customWidth="1"/>
    <col min="15646" max="15646" width="8.88671875" style="1" customWidth="1"/>
    <col min="15647" max="15647" width="9.109375" style="1" customWidth="1"/>
    <col min="15648" max="15648" width="11.6640625" style="1" customWidth="1"/>
    <col min="15649" max="15649" width="9.44140625" style="1" customWidth="1"/>
    <col min="15650" max="15650" width="9.5546875" style="1" customWidth="1"/>
    <col min="15651" max="15652" width="9.44140625" style="1" customWidth="1"/>
    <col min="15653" max="15653" width="9.88671875" style="1" customWidth="1"/>
    <col min="15654" max="15654" width="9.5546875" style="1" customWidth="1"/>
    <col min="15655" max="15655" width="0" style="1" hidden="1" customWidth="1"/>
    <col min="15656" max="15656" width="9.6640625" style="1" customWidth="1"/>
    <col min="15657" max="15661" width="10.109375" style="1" customWidth="1"/>
    <col min="15662" max="15662" width="10.109375" style="1" bestFit="1" customWidth="1"/>
    <col min="15663" max="15666" width="10.109375" style="1" customWidth="1"/>
    <col min="15667" max="15667" width="10.109375" style="1" bestFit="1" customWidth="1"/>
    <col min="15668" max="15671" width="10.109375" style="1" customWidth="1"/>
    <col min="15672" max="15672" width="10.109375" style="1" bestFit="1" customWidth="1"/>
    <col min="15673" max="15891" width="8.88671875" style="1"/>
    <col min="15892" max="15892" width="4.5546875" style="1" bestFit="1" customWidth="1"/>
    <col min="15893" max="15893" width="18.5546875" style="1" customWidth="1"/>
    <col min="15894" max="15894" width="9.33203125" style="1" customWidth="1"/>
    <col min="15895" max="15895" width="10.88671875" style="1" customWidth="1"/>
    <col min="15896" max="15899" width="9.44140625" style="1" customWidth="1"/>
    <col min="15900" max="15901" width="9.88671875" style="1" customWidth="1"/>
    <col min="15902" max="15902" width="8.88671875" style="1" customWidth="1"/>
    <col min="15903" max="15903" width="9.109375" style="1" customWidth="1"/>
    <col min="15904" max="15904" width="11.6640625" style="1" customWidth="1"/>
    <col min="15905" max="15905" width="9.44140625" style="1" customWidth="1"/>
    <col min="15906" max="15906" width="9.5546875" style="1" customWidth="1"/>
    <col min="15907" max="15908" width="9.44140625" style="1" customWidth="1"/>
    <col min="15909" max="15909" width="9.88671875" style="1" customWidth="1"/>
    <col min="15910" max="15910" width="9.5546875" style="1" customWidth="1"/>
    <col min="15911" max="15911" width="0" style="1" hidden="1" customWidth="1"/>
    <col min="15912" max="15912" width="9.6640625" style="1" customWidth="1"/>
    <col min="15913" max="15917" width="10.109375" style="1" customWidth="1"/>
    <col min="15918" max="15918" width="10.109375" style="1" bestFit="1" customWidth="1"/>
    <col min="15919" max="15922" width="10.109375" style="1" customWidth="1"/>
    <col min="15923" max="15923" width="10.109375" style="1" bestFit="1" customWidth="1"/>
    <col min="15924" max="15927" width="10.109375" style="1" customWidth="1"/>
    <col min="15928" max="15928" width="10.109375" style="1" bestFit="1" customWidth="1"/>
    <col min="15929" max="16147" width="8.88671875" style="1"/>
    <col min="16148" max="16148" width="4.5546875" style="1" bestFit="1" customWidth="1"/>
    <col min="16149" max="16149" width="18.5546875" style="1" customWidth="1"/>
    <col min="16150" max="16150" width="9.33203125" style="1" customWidth="1"/>
    <col min="16151" max="16151" width="10.88671875" style="1" customWidth="1"/>
    <col min="16152" max="16155" width="9.44140625" style="1" customWidth="1"/>
    <col min="16156" max="16157" width="9.88671875" style="1" customWidth="1"/>
    <col min="16158" max="16158" width="8.88671875" style="1" customWidth="1"/>
    <col min="16159" max="16159" width="9.109375" style="1" customWidth="1"/>
    <col min="16160" max="16160" width="11.6640625" style="1" customWidth="1"/>
    <col min="16161" max="16161" width="9.44140625" style="1" customWidth="1"/>
    <col min="16162" max="16162" width="9.5546875" style="1" customWidth="1"/>
    <col min="16163" max="16164" width="9.44140625" style="1" customWidth="1"/>
    <col min="16165" max="16165" width="9.88671875" style="1" customWidth="1"/>
    <col min="16166" max="16166" width="9.5546875" style="1" customWidth="1"/>
    <col min="16167" max="16167" width="0" style="1" hidden="1" customWidth="1"/>
    <col min="16168" max="16168" width="9.6640625" style="1" customWidth="1"/>
    <col min="16169" max="16173" width="10.109375" style="1" customWidth="1"/>
    <col min="16174" max="16174" width="10.109375" style="1" bestFit="1" customWidth="1"/>
    <col min="16175" max="16178" width="10.109375" style="1" customWidth="1"/>
    <col min="16179" max="16179" width="10.109375" style="1" bestFit="1" customWidth="1"/>
    <col min="16180" max="16183" width="10.109375" style="1" customWidth="1"/>
    <col min="16184" max="16184" width="10.109375" style="1" bestFit="1" customWidth="1"/>
    <col min="16185" max="16384" width="8.88671875" style="1"/>
  </cols>
  <sheetData>
    <row r="1" spans="1:67" x14ac:dyDescent="0.35">
      <c r="A1" s="713" t="s">
        <v>335</v>
      </c>
      <c r="B1" s="713"/>
      <c r="C1" s="713"/>
      <c r="D1" s="713"/>
      <c r="E1" s="713"/>
      <c r="F1" s="713"/>
      <c r="G1" s="713"/>
      <c r="H1" s="713"/>
      <c r="I1" s="713"/>
      <c r="J1" s="713"/>
      <c r="W1" s="714" t="s">
        <v>683</v>
      </c>
      <c r="X1" s="714"/>
      <c r="Y1" s="714"/>
      <c r="Z1" s="714"/>
      <c r="AA1" s="714"/>
      <c r="AB1" s="714"/>
      <c r="AC1" s="714"/>
      <c r="AD1" s="714"/>
      <c r="AE1" s="714"/>
      <c r="AF1" s="714"/>
      <c r="AG1" s="714"/>
      <c r="AH1" s="714"/>
      <c r="AI1" s="714"/>
      <c r="AJ1" s="714"/>
      <c r="AK1" s="714"/>
      <c r="AL1" s="714"/>
      <c r="AM1" s="714"/>
      <c r="AN1" s="714"/>
      <c r="AO1" s="714"/>
      <c r="AP1" s="714"/>
      <c r="AQ1" s="714"/>
      <c r="AR1" s="714"/>
      <c r="AS1" s="714"/>
      <c r="AT1" s="714"/>
      <c r="AU1" s="714"/>
      <c r="AV1" s="714"/>
      <c r="AW1" s="714"/>
      <c r="AX1" s="714"/>
      <c r="AY1" s="714"/>
      <c r="AZ1" s="714"/>
      <c r="BA1" s="714"/>
      <c r="BB1" s="714"/>
      <c r="BC1" s="714"/>
      <c r="BD1" s="714"/>
      <c r="BE1" s="714"/>
      <c r="BF1" s="714"/>
      <c r="BG1" s="714"/>
      <c r="BH1" s="714"/>
      <c r="BI1" s="714"/>
      <c r="BJ1" s="714"/>
      <c r="BK1" s="714"/>
      <c r="BL1" s="714"/>
      <c r="BM1" s="714"/>
      <c r="BN1" s="714"/>
    </row>
    <row r="2" spans="1:67" x14ac:dyDescent="0.35">
      <c r="A2" s="2"/>
      <c r="B2" s="14"/>
      <c r="C2" s="2"/>
      <c r="D2" s="2"/>
      <c r="E2" s="2"/>
      <c r="F2" s="2"/>
      <c r="G2" s="2"/>
      <c r="H2" s="2"/>
      <c r="I2" s="2"/>
      <c r="J2" s="2"/>
      <c r="W2" s="2"/>
      <c r="X2" s="2"/>
      <c r="Y2" s="2"/>
      <c r="Z2" s="2"/>
      <c r="AA2" s="506"/>
      <c r="AB2" s="2"/>
      <c r="AC2" s="2"/>
      <c r="AD2" s="2"/>
      <c r="AE2" s="2"/>
      <c r="AF2" s="2"/>
      <c r="AG2" s="2"/>
      <c r="AH2" s="2"/>
      <c r="AI2" s="2"/>
      <c r="AJ2" s="2"/>
      <c r="AK2" s="2"/>
      <c r="AL2" s="2"/>
      <c r="AM2" s="506"/>
      <c r="AN2" s="2"/>
      <c r="AO2" s="2"/>
      <c r="AP2" s="2"/>
      <c r="AQ2" s="2"/>
      <c r="AR2" s="2"/>
      <c r="AS2" s="2"/>
      <c r="AT2" s="2"/>
      <c r="AU2" s="2"/>
      <c r="AV2" s="2"/>
      <c r="AW2" s="2"/>
      <c r="AX2" s="2"/>
      <c r="AY2" s="2"/>
      <c r="AZ2" s="506"/>
      <c r="BA2" s="531"/>
      <c r="BB2" s="2"/>
      <c r="BC2" s="2"/>
      <c r="BD2" s="2"/>
      <c r="BE2" s="388"/>
      <c r="BF2" s="447"/>
      <c r="BG2" s="447"/>
      <c r="BH2" s="388"/>
      <c r="BI2" s="447"/>
      <c r="BJ2" s="447"/>
      <c r="BK2" s="388"/>
      <c r="BL2" s="447"/>
      <c r="BM2" s="447"/>
      <c r="BN2" s="2"/>
    </row>
    <row r="3" spans="1:67" x14ac:dyDescent="0.35">
      <c r="A3" s="714" t="s">
        <v>684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c r="AH3" s="714"/>
      <c r="AI3" s="714"/>
      <c r="AJ3" s="714"/>
      <c r="AK3" s="714"/>
      <c r="AL3" s="714"/>
      <c r="AM3" s="714"/>
      <c r="AN3" s="714"/>
      <c r="AO3" s="714"/>
      <c r="AP3" s="714"/>
      <c r="AQ3" s="714"/>
      <c r="AR3" s="714"/>
      <c r="AS3" s="714"/>
      <c r="AT3" s="714"/>
      <c r="AU3" s="714"/>
      <c r="AV3" s="714"/>
      <c r="AW3" s="714"/>
      <c r="AX3" s="714"/>
      <c r="AY3" s="714"/>
      <c r="AZ3" s="714"/>
      <c r="BA3" s="714"/>
      <c r="BB3" s="714"/>
      <c r="BC3" s="714"/>
      <c r="BD3" s="714"/>
      <c r="BE3" s="714"/>
      <c r="BF3" s="714"/>
      <c r="BG3" s="714"/>
      <c r="BH3" s="714"/>
      <c r="BI3" s="714"/>
      <c r="BJ3" s="714"/>
      <c r="BK3" s="714"/>
      <c r="BL3" s="714"/>
      <c r="BM3" s="714"/>
      <c r="BN3" s="714"/>
    </row>
    <row r="5" spans="1:67" s="10" customFormat="1" ht="46.2" customHeight="1" x14ac:dyDescent="0.25">
      <c r="A5" s="715" t="s">
        <v>0</v>
      </c>
      <c r="B5" s="716" t="s">
        <v>685</v>
      </c>
      <c r="C5" s="717" t="s">
        <v>686</v>
      </c>
      <c r="D5" s="717" t="s">
        <v>687</v>
      </c>
      <c r="E5" s="717" t="s">
        <v>688</v>
      </c>
      <c r="F5" s="695" t="s">
        <v>689</v>
      </c>
      <c r="G5" s="696"/>
      <c r="H5" s="696"/>
      <c r="I5" s="696"/>
      <c r="J5" s="696"/>
      <c r="K5" s="697"/>
      <c r="L5" s="695" t="s">
        <v>690</v>
      </c>
      <c r="M5" s="696"/>
      <c r="N5" s="696"/>
      <c r="O5" s="696"/>
      <c r="P5" s="696"/>
      <c r="Q5" s="696"/>
      <c r="R5" s="696"/>
      <c r="S5" s="696"/>
      <c r="T5" s="696"/>
      <c r="U5" s="696"/>
      <c r="V5" s="696"/>
      <c r="W5" s="697"/>
      <c r="X5" s="147"/>
      <c r="Y5" s="147"/>
      <c r="Z5" s="147"/>
      <c r="AA5" s="508"/>
      <c r="AB5" s="147"/>
      <c r="AC5" s="147"/>
      <c r="AD5" s="147"/>
      <c r="AE5" s="147"/>
      <c r="AF5" s="147"/>
      <c r="AG5" s="147"/>
      <c r="AH5" s="147"/>
      <c r="AI5" s="147"/>
      <c r="AJ5" s="147"/>
      <c r="AK5" s="147"/>
      <c r="AL5" s="147"/>
      <c r="AM5" s="508"/>
      <c r="AN5" s="147"/>
      <c r="AO5" s="147"/>
      <c r="AP5" s="147"/>
      <c r="AQ5" s="147"/>
      <c r="AR5" s="147"/>
      <c r="AS5" s="147"/>
      <c r="AT5" s="147"/>
      <c r="AU5" s="147"/>
      <c r="AV5" s="147"/>
      <c r="AW5" s="147"/>
      <c r="AX5" s="147"/>
      <c r="AY5" s="147"/>
      <c r="AZ5" s="508"/>
      <c r="BA5" s="147"/>
      <c r="BB5" s="147"/>
      <c r="BC5" s="147"/>
      <c r="BD5" s="147"/>
      <c r="BE5" s="723" t="s">
        <v>691</v>
      </c>
      <c r="BF5" s="724"/>
      <c r="BG5" s="724"/>
      <c r="BH5" s="724"/>
      <c r="BI5" s="724"/>
      <c r="BJ5" s="724"/>
      <c r="BK5" s="724"/>
      <c r="BL5" s="724"/>
      <c r="BM5" s="725"/>
      <c r="BN5" s="717" t="s">
        <v>692</v>
      </c>
      <c r="BO5" s="441"/>
    </row>
    <row r="6" spans="1:67" s="10" customFormat="1" ht="44.4" customHeight="1" x14ac:dyDescent="0.25">
      <c r="A6" s="715"/>
      <c r="B6" s="716"/>
      <c r="C6" s="718"/>
      <c r="D6" s="718"/>
      <c r="E6" s="718"/>
      <c r="F6" s="717" t="s">
        <v>693</v>
      </c>
      <c r="G6" s="717" t="s">
        <v>694</v>
      </c>
      <c r="H6" s="717" t="s">
        <v>695</v>
      </c>
      <c r="I6" s="717" t="s">
        <v>696</v>
      </c>
      <c r="J6" s="717" t="s">
        <v>697</v>
      </c>
      <c r="K6" s="717" t="s">
        <v>698</v>
      </c>
      <c r="L6" s="715" t="s">
        <v>699</v>
      </c>
      <c r="M6" s="715"/>
      <c r="N6" s="715"/>
      <c r="O6" s="715" t="s">
        <v>700</v>
      </c>
      <c r="P6" s="715"/>
      <c r="Q6" s="715"/>
      <c r="R6" s="726" t="s">
        <v>701</v>
      </c>
      <c r="S6" s="727"/>
      <c r="T6" s="728"/>
      <c r="U6" s="726" t="s">
        <v>702</v>
      </c>
      <c r="V6" s="727"/>
      <c r="W6" s="728"/>
      <c r="X6" s="146"/>
      <c r="Y6" s="146"/>
      <c r="Z6" s="146" t="s">
        <v>1005</v>
      </c>
      <c r="AA6" s="508"/>
      <c r="AB6" s="726" t="s">
        <v>1007</v>
      </c>
      <c r="AC6" s="727"/>
      <c r="AD6" s="727"/>
      <c r="AE6" s="727"/>
      <c r="AF6" s="727"/>
      <c r="AG6" s="727"/>
      <c r="AH6" s="727"/>
      <c r="AI6" s="727"/>
      <c r="AJ6" s="727"/>
      <c r="AK6" s="727"/>
      <c r="AL6" s="728"/>
      <c r="AM6" s="508"/>
      <c r="AN6" s="726" t="s">
        <v>1008</v>
      </c>
      <c r="AO6" s="727"/>
      <c r="AP6" s="727"/>
      <c r="AQ6" s="727"/>
      <c r="AR6" s="727"/>
      <c r="AS6" s="727"/>
      <c r="AT6" s="727"/>
      <c r="AU6" s="727"/>
      <c r="AV6" s="727"/>
      <c r="AW6" s="727"/>
      <c r="AX6" s="728"/>
      <c r="AY6" s="505"/>
      <c r="AZ6" s="513"/>
      <c r="BA6" s="532"/>
      <c r="BB6" s="726" t="s">
        <v>697</v>
      </c>
      <c r="BC6" s="727"/>
      <c r="BD6" s="728"/>
      <c r="BE6" s="729" t="s">
        <v>695</v>
      </c>
      <c r="BF6" s="729"/>
      <c r="BG6" s="729"/>
      <c r="BH6" s="729" t="s">
        <v>696</v>
      </c>
      <c r="BI6" s="729"/>
      <c r="BJ6" s="729"/>
      <c r="BK6" s="723" t="s">
        <v>703</v>
      </c>
      <c r="BL6" s="724"/>
      <c r="BM6" s="725"/>
      <c r="BN6" s="718"/>
      <c r="BO6" s="441"/>
    </row>
    <row r="7" spans="1:67" s="10" customFormat="1" ht="109.2" customHeight="1" x14ac:dyDescent="0.25">
      <c r="A7" s="715"/>
      <c r="B7" s="716"/>
      <c r="C7" s="719"/>
      <c r="D7" s="719"/>
      <c r="E7" s="719"/>
      <c r="F7" s="719"/>
      <c r="G7" s="719"/>
      <c r="H7" s="719"/>
      <c r="I7" s="719"/>
      <c r="J7" s="719"/>
      <c r="K7" s="719"/>
      <c r="L7" s="63" t="s">
        <v>704</v>
      </c>
      <c r="M7" s="63" t="s">
        <v>705</v>
      </c>
      <c r="N7" s="64" t="s">
        <v>706</v>
      </c>
      <c r="O7" s="63" t="s">
        <v>704</v>
      </c>
      <c r="P7" s="63" t="s">
        <v>705</v>
      </c>
      <c r="Q7" s="64" t="s">
        <v>706</v>
      </c>
      <c r="R7" s="63" t="s">
        <v>704</v>
      </c>
      <c r="S7" s="63" t="s">
        <v>705</v>
      </c>
      <c r="T7" s="64" t="s">
        <v>706</v>
      </c>
      <c r="U7" s="63" t="s">
        <v>704</v>
      </c>
      <c r="V7" s="63" t="s">
        <v>705</v>
      </c>
      <c r="W7" s="64" t="s">
        <v>706</v>
      </c>
      <c r="X7" s="64" t="s">
        <v>1015</v>
      </c>
      <c r="Y7" s="64"/>
      <c r="Z7" s="64" t="s">
        <v>1006</v>
      </c>
      <c r="AA7" s="509"/>
      <c r="AB7" s="64" t="s">
        <v>68</v>
      </c>
      <c r="AC7" s="64" t="s">
        <v>997</v>
      </c>
      <c r="AD7" s="64" t="s">
        <v>998</v>
      </c>
      <c r="AE7" s="64" t="s">
        <v>999</v>
      </c>
      <c r="AF7" s="64" t="s">
        <v>159</v>
      </c>
      <c r="AG7" s="64" t="s">
        <v>1000</v>
      </c>
      <c r="AH7" s="64" t="s">
        <v>1001</v>
      </c>
      <c r="AI7" s="64" t="s">
        <v>1002</v>
      </c>
      <c r="AJ7" s="64" t="s">
        <v>1003</v>
      </c>
      <c r="AK7" s="64" t="s">
        <v>197</v>
      </c>
      <c r="AL7" s="64" t="s">
        <v>1004</v>
      </c>
      <c r="AM7" s="509"/>
      <c r="AN7" s="64" t="s">
        <v>469</v>
      </c>
      <c r="AO7" s="64" t="s">
        <v>1009</v>
      </c>
      <c r="AP7" s="64" t="s">
        <v>210</v>
      </c>
      <c r="AQ7" s="64" t="s">
        <v>867</v>
      </c>
      <c r="AR7" s="64" t="s">
        <v>377</v>
      </c>
      <c r="AS7" s="64" t="s">
        <v>868</v>
      </c>
      <c r="AT7" s="64" t="s">
        <v>807</v>
      </c>
      <c r="AU7" s="64" t="s">
        <v>1012</v>
      </c>
      <c r="AV7" s="64" t="s">
        <v>726</v>
      </c>
      <c r="AW7" s="64" t="s">
        <v>1011</v>
      </c>
      <c r="AX7" s="64" t="s">
        <v>744</v>
      </c>
      <c r="AY7" s="64" t="s">
        <v>763</v>
      </c>
      <c r="AZ7" s="509"/>
      <c r="BA7" s="64" t="s">
        <v>601</v>
      </c>
      <c r="BB7" s="64" t="s">
        <v>43</v>
      </c>
      <c r="BC7" s="64" t="s">
        <v>1010</v>
      </c>
      <c r="BD7" s="64"/>
      <c r="BE7" s="389" t="s">
        <v>707</v>
      </c>
      <c r="BF7" s="448" t="s">
        <v>708</v>
      </c>
      <c r="BG7" s="448" t="s">
        <v>709</v>
      </c>
      <c r="BH7" s="389" t="s">
        <v>707</v>
      </c>
      <c r="BI7" s="448" t="s">
        <v>708</v>
      </c>
      <c r="BJ7" s="448" t="s">
        <v>709</v>
      </c>
      <c r="BK7" s="389" t="s">
        <v>707</v>
      </c>
      <c r="BL7" s="448" t="s">
        <v>708</v>
      </c>
      <c r="BM7" s="448" t="s">
        <v>709</v>
      </c>
      <c r="BN7" s="719"/>
      <c r="BO7" s="441"/>
    </row>
    <row r="8" spans="1:67" s="10" customFormat="1" ht="33.6" customHeight="1" x14ac:dyDescent="0.25">
      <c r="A8" s="65">
        <v>1</v>
      </c>
      <c r="B8" s="288">
        <v>2</v>
      </c>
      <c r="C8" s="65">
        <v>3</v>
      </c>
      <c r="D8" s="66" t="s">
        <v>710</v>
      </c>
      <c r="E8" s="65">
        <v>5</v>
      </c>
      <c r="F8" s="66" t="s">
        <v>711</v>
      </c>
      <c r="G8" s="65">
        <v>7</v>
      </c>
      <c r="H8" s="65">
        <v>8</v>
      </c>
      <c r="I8" s="65">
        <v>9</v>
      </c>
      <c r="J8" s="65">
        <v>10</v>
      </c>
      <c r="K8" s="65">
        <v>11</v>
      </c>
      <c r="L8" s="65">
        <v>12</v>
      </c>
      <c r="M8" s="66" t="s">
        <v>712</v>
      </c>
      <c r="N8" s="66" t="s">
        <v>713</v>
      </c>
      <c r="O8" s="65">
        <v>15</v>
      </c>
      <c r="P8" s="66" t="s">
        <v>714</v>
      </c>
      <c r="Q8" s="67" t="s">
        <v>715</v>
      </c>
      <c r="R8" s="65">
        <v>18</v>
      </c>
      <c r="S8" s="66" t="s">
        <v>716</v>
      </c>
      <c r="T8" s="67" t="s">
        <v>717</v>
      </c>
      <c r="U8" s="67">
        <v>21</v>
      </c>
      <c r="V8" s="67" t="s">
        <v>718</v>
      </c>
      <c r="W8" s="67" t="s">
        <v>719</v>
      </c>
      <c r="X8" s="67"/>
      <c r="Y8" s="67"/>
      <c r="Z8" s="67"/>
      <c r="AA8" s="510" t="s">
        <v>707</v>
      </c>
      <c r="AB8" s="67"/>
      <c r="AC8" s="67"/>
      <c r="AD8" s="67"/>
      <c r="AE8" s="67"/>
      <c r="AF8" s="67"/>
      <c r="AG8" s="67"/>
      <c r="AH8" s="67"/>
      <c r="AI8" s="67"/>
      <c r="AJ8" s="67"/>
      <c r="AK8" s="67"/>
      <c r="AL8" s="67"/>
      <c r="AM8" s="510"/>
      <c r="AN8" s="67"/>
      <c r="AO8" s="67"/>
      <c r="AP8" s="67"/>
      <c r="AQ8" s="67"/>
      <c r="AR8" s="67"/>
      <c r="AS8" s="67"/>
      <c r="AT8" s="67"/>
      <c r="AU8" s="67"/>
      <c r="AV8" s="67"/>
      <c r="AW8" s="67"/>
      <c r="AX8" s="67"/>
      <c r="AY8" s="67"/>
      <c r="AZ8" s="510"/>
      <c r="BA8" s="67"/>
      <c r="BB8" s="67"/>
      <c r="BC8" s="67"/>
      <c r="BD8" s="67"/>
      <c r="BE8" s="390" t="s">
        <v>720</v>
      </c>
      <c r="BF8" s="449">
        <v>25</v>
      </c>
      <c r="BG8" s="449">
        <v>26</v>
      </c>
      <c r="BH8" s="390" t="s">
        <v>721</v>
      </c>
      <c r="BI8" s="449">
        <v>28</v>
      </c>
      <c r="BJ8" s="449">
        <v>29</v>
      </c>
      <c r="BK8" s="390" t="s">
        <v>722</v>
      </c>
      <c r="BL8" s="449">
        <v>31</v>
      </c>
      <c r="BM8" s="449">
        <v>32</v>
      </c>
      <c r="BN8" s="66">
        <v>33</v>
      </c>
      <c r="BO8" s="441"/>
    </row>
    <row r="9" spans="1:67" s="116" customFormat="1" ht="26.4" x14ac:dyDescent="0.25">
      <c r="A9" s="118" t="s">
        <v>758</v>
      </c>
      <c r="B9" s="289" t="s">
        <v>759</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68"/>
      <c r="BB9" s="118"/>
      <c r="BC9" s="118"/>
      <c r="BD9" s="118"/>
      <c r="BE9" s="391"/>
      <c r="BF9" s="450"/>
      <c r="BG9" s="450"/>
      <c r="BH9" s="391"/>
      <c r="BI9" s="450"/>
      <c r="BJ9" s="450"/>
      <c r="BK9" s="391"/>
      <c r="BL9" s="450"/>
      <c r="BM9" s="450"/>
      <c r="BN9" s="118"/>
      <c r="BO9" s="442"/>
    </row>
    <row r="10" spans="1:67" s="116" customFormat="1" ht="55.2" customHeight="1" x14ac:dyDescent="0.25">
      <c r="A10" s="118" t="s">
        <v>760</v>
      </c>
      <c r="B10" s="720" t="s">
        <v>958</v>
      </c>
      <c r="C10" s="730"/>
      <c r="D10" s="730"/>
      <c r="E10" s="730"/>
      <c r="F10" s="730"/>
      <c r="G10" s="730"/>
      <c r="H10" s="730"/>
      <c r="I10" s="730"/>
      <c r="J10" s="730"/>
      <c r="K10" s="730"/>
      <c r="L10" s="730"/>
      <c r="M10" s="730"/>
      <c r="N10" s="730"/>
      <c r="O10" s="730"/>
      <c r="P10" s="730"/>
      <c r="Q10" s="730"/>
      <c r="R10" s="730"/>
      <c r="S10" s="730"/>
      <c r="T10" s="730"/>
      <c r="U10" s="730"/>
      <c r="V10" s="730"/>
      <c r="W10" s="730"/>
      <c r="X10" s="730"/>
      <c r="Y10" s="730"/>
      <c r="Z10" s="730"/>
      <c r="AA10" s="730"/>
      <c r="AB10" s="730"/>
      <c r="AC10" s="730"/>
      <c r="AD10" s="730"/>
      <c r="AE10" s="730"/>
      <c r="AF10" s="730"/>
      <c r="AG10" s="730"/>
      <c r="AH10" s="730"/>
      <c r="AI10" s="730"/>
      <c r="AJ10" s="730"/>
      <c r="AK10" s="730"/>
      <c r="AL10" s="730"/>
      <c r="AM10" s="730"/>
      <c r="AN10" s="730"/>
      <c r="AO10" s="730"/>
      <c r="AP10" s="730"/>
      <c r="AQ10" s="730"/>
      <c r="AR10" s="730"/>
      <c r="AS10" s="730"/>
      <c r="AT10" s="730"/>
      <c r="AU10" s="730"/>
      <c r="AV10" s="730"/>
      <c r="AW10" s="730"/>
      <c r="AX10" s="730"/>
      <c r="AY10" s="730"/>
      <c r="AZ10" s="730"/>
      <c r="BA10" s="730"/>
      <c r="BB10" s="730"/>
      <c r="BC10" s="730"/>
      <c r="BD10" s="730"/>
      <c r="BE10" s="514"/>
      <c r="BF10" s="515"/>
      <c r="BG10" s="515"/>
      <c r="BH10" s="514"/>
      <c r="BI10" s="515"/>
      <c r="BJ10" s="515"/>
      <c r="BK10" s="514"/>
      <c r="BL10" s="515"/>
      <c r="BM10" s="515"/>
      <c r="BN10" s="516"/>
      <c r="BO10" s="442"/>
    </row>
    <row r="11" spans="1:67" s="13" customFormat="1" ht="13.2" x14ac:dyDescent="0.25">
      <c r="A11" s="58"/>
      <c r="B11" s="517" t="s">
        <v>707</v>
      </c>
      <c r="C11" s="518"/>
      <c r="D11" s="518"/>
      <c r="E11" s="518"/>
      <c r="F11" s="518"/>
      <c r="G11" s="518"/>
      <c r="H11" s="518"/>
      <c r="I11" s="518"/>
      <c r="J11" s="518"/>
      <c r="K11" s="518"/>
      <c r="L11" s="518"/>
      <c r="M11" s="518"/>
      <c r="N11" s="518"/>
      <c r="O11" s="518"/>
      <c r="P11" s="518"/>
      <c r="Q11" s="518"/>
      <c r="R11" s="518"/>
      <c r="S11" s="518"/>
      <c r="T11" s="518"/>
      <c r="U11" s="518"/>
      <c r="V11" s="518"/>
      <c r="W11" s="518"/>
      <c r="X11" s="518">
        <f>Y11+AA11+AM11+AZ11</f>
        <v>50</v>
      </c>
      <c r="Y11" s="518"/>
      <c r="Z11" s="518"/>
      <c r="AA11" s="523">
        <f>AA12+AA13</f>
        <v>18</v>
      </c>
      <c r="AB11" s="518">
        <f t="shared" ref="AB11:BB11" si="0">AB12+AB13</f>
        <v>11</v>
      </c>
      <c r="AC11" s="518">
        <f t="shared" si="0"/>
        <v>0</v>
      </c>
      <c r="AD11" s="518">
        <f t="shared" si="0"/>
        <v>1</v>
      </c>
      <c r="AE11" s="518">
        <f t="shared" si="0"/>
        <v>0</v>
      </c>
      <c r="AF11" s="518">
        <f t="shared" si="0"/>
        <v>5</v>
      </c>
      <c r="AG11" s="518">
        <f t="shared" si="0"/>
        <v>0</v>
      </c>
      <c r="AH11" s="518">
        <f t="shared" si="0"/>
        <v>0</v>
      </c>
      <c r="AI11" s="518">
        <f t="shared" si="0"/>
        <v>0</v>
      </c>
      <c r="AJ11" s="518">
        <f t="shared" si="0"/>
        <v>0</v>
      </c>
      <c r="AK11" s="518">
        <f t="shared" si="0"/>
        <v>1</v>
      </c>
      <c r="AL11" s="518">
        <f t="shared" si="0"/>
        <v>0</v>
      </c>
      <c r="AM11" s="518">
        <f t="shared" si="0"/>
        <v>30</v>
      </c>
      <c r="AN11" s="518">
        <f t="shared" si="0"/>
        <v>0</v>
      </c>
      <c r="AO11" s="518">
        <f t="shared" si="0"/>
        <v>0</v>
      </c>
      <c r="AP11" s="518">
        <f t="shared" si="0"/>
        <v>30</v>
      </c>
      <c r="AQ11" s="518">
        <f t="shared" si="0"/>
        <v>0</v>
      </c>
      <c r="AR11" s="518">
        <f t="shared" si="0"/>
        <v>0</v>
      </c>
      <c r="AS11" s="518">
        <f t="shared" si="0"/>
        <v>0</v>
      </c>
      <c r="AT11" s="518">
        <f t="shared" si="0"/>
        <v>0</v>
      </c>
      <c r="AU11" s="518">
        <f t="shared" si="0"/>
        <v>0</v>
      </c>
      <c r="AV11" s="518">
        <f t="shared" si="0"/>
        <v>0</v>
      </c>
      <c r="AW11" s="518">
        <f t="shared" si="0"/>
        <v>0</v>
      </c>
      <c r="AX11" s="518">
        <f t="shared" si="0"/>
        <v>0</v>
      </c>
      <c r="AY11" s="518">
        <f t="shared" si="0"/>
        <v>0</v>
      </c>
      <c r="AZ11" s="518">
        <f t="shared" si="0"/>
        <v>2</v>
      </c>
      <c r="BA11" s="533"/>
      <c r="BB11" s="518">
        <f t="shared" si="0"/>
        <v>2</v>
      </c>
      <c r="BC11" s="518"/>
      <c r="BD11" s="518"/>
      <c r="BE11" s="518"/>
      <c r="BF11" s="518"/>
      <c r="BG11" s="518"/>
      <c r="BH11" s="518"/>
      <c r="BI11" s="518"/>
      <c r="BJ11" s="518"/>
      <c r="BK11" s="518"/>
      <c r="BL11" s="518"/>
      <c r="BM11" s="518"/>
      <c r="BN11" s="519"/>
      <c r="BO11" s="520"/>
    </row>
    <row r="12" spans="1:67" s="13" customFormat="1" ht="26.4" x14ac:dyDescent="0.25">
      <c r="A12" s="58"/>
      <c r="B12" s="521" t="s">
        <v>1013</v>
      </c>
      <c r="C12" s="522"/>
      <c r="D12" s="522"/>
      <c r="E12" s="522"/>
      <c r="F12" s="522"/>
      <c r="G12" s="522"/>
      <c r="H12" s="522"/>
      <c r="I12" s="522"/>
      <c r="J12" s="522"/>
      <c r="K12" s="522"/>
      <c r="L12" s="522"/>
      <c r="M12" s="522"/>
      <c r="N12" s="522"/>
      <c r="O12" s="522"/>
      <c r="P12" s="522"/>
      <c r="Q12" s="522"/>
      <c r="R12" s="522"/>
      <c r="S12" s="522"/>
      <c r="T12" s="522"/>
      <c r="U12" s="522"/>
      <c r="V12" s="522"/>
      <c r="W12" s="522"/>
      <c r="X12" s="522"/>
      <c r="Y12" s="522"/>
      <c r="Z12" s="522"/>
      <c r="AA12" s="523">
        <f t="shared" ref="AA12:AA13" si="1">AB12+AC12+AD12+AE12+AF12+AG12+AH12+AI12+AJ12+AK12+AL12</f>
        <v>18</v>
      </c>
      <c r="AB12" s="518">
        <v>11</v>
      </c>
      <c r="AC12" s="518"/>
      <c r="AD12" s="518">
        <v>1</v>
      </c>
      <c r="AE12" s="518"/>
      <c r="AF12" s="518">
        <v>5</v>
      </c>
      <c r="AG12" s="518"/>
      <c r="AH12" s="518"/>
      <c r="AI12" s="518"/>
      <c r="AJ12" s="518"/>
      <c r="AK12" s="518">
        <v>1</v>
      </c>
      <c r="AL12" s="522"/>
      <c r="AM12" s="523">
        <f t="shared" ref="AM12:AM13" si="2">AN12+AO12+AP12+AQ12+AR12+AS12+AT12+AU12+AV12+AW12+AX12+AY12</f>
        <v>1</v>
      </c>
      <c r="AN12" s="522"/>
      <c r="AO12" s="522"/>
      <c r="AP12" s="522">
        <v>1</v>
      </c>
      <c r="AQ12" s="522"/>
      <c r="AR12" s="522"/>
      <c r="AS12" s="522"/>
      <c r="AT12" s="522"/>
      <c r="AU12" s="522"/>
      <c r="AV12" s="522"/>
      <c r="AW12" s="522"/>
      <c r="AX12" s="522"/>
      <c r="AY12" s="522"/>
      <c r="AZ12" s="523">
        <f>BA12+BB12+BC12</f>
        <v>0</v>
      </c>
      <c r="BA12" s="533"/>
      <c r="BB12" s="522"/>
      <c r="BC12" s="522"/>
      <c r="BD12" s="522"/>
      <c r="BE12" s="522"/>
      <c r="BF12" s="522"/>
      <c r="BG12" s="522"/>
      <c r="BH12" s="522"/>
      <c r="BI12" s="522"/>
      <c r="BJ12" s="522"/>
      <c r="BK12" s="522"/>
      <c r="BL12" s="522"/>
      <c r="BM12" s="522"/>
      <c r="BN12" s="524"/>
      <c r="BO12" s="520"/>
    </row>
    <row r="13" spans="1:67" s="13" customFormat="1" ht="26.4" x14ac:dyDescent="0.25">
      <c r="A13" s="58"/>
      <c r="B13" s="521" t="s">
        <v>1014</v>
      </c>
      <c r="C13" s="522"/>
      <c r="D13" s="522"/>
      <c r="E13" s="522"/>
      <c r="F13" s="522"/>
      <c r="G13" s="522"/>
      <c r="H13" s="522"/>
      <c r="I13" s="522"/>
      <c r="J13" s="522"/>
      <c r="K13" s="522"/>
      <c r="L13" s="522"/>
      <c r="M13" s="522"/>
      <c r="N13" s="522"/>
      <c r="O13" s="522"/>
      <c r="P13" s="522"/>
      <c r="Q13" s="522"/>
      <c r="R13" s="522"/>
      <c r="S13" s="522"/>
      <c r="T13" s="522"/>
      <c r="U13" s="522"/>
      <c r="V13" s="522"/>
      <c r="W13" s="522"/>
      <c r="X13" s="522"/>
      <c r="Y13" s="522"/>
      <c r="Z13" s="522"/>
      <c r="AA13" s="523">
        <f t="shared" si="1"/>
        <v>0</v>
      </c>
      <c r="AB13" s="522"/>
      <c r="AC13" s="522"/>
      <c r="AD13" s="522"/>
      <c r="AE13" s="522"/>
      <c r="AF13" s="522"/>
      <c r="AG13" s="522"/>
      <c r="AH13" s="522"/>
      <c r="AI13" s="522"/>
      <c r="AJ13" s="522"/>
      <c r="AK13" s="522"/>
      <c r="AL13" s="522"/>
      <c r="AM13" s="523">
        <f t="shared" si="2"/>
        <v>29</v>
      </c>
      <c r="AN13" s="522"/>
      <c r="AO13" s="522"/>
      <c r="AP13" s="522">
        <v>29</v>
      </c>
      <c r="AQ13" s="522"/>
      <c r="AR13" s="522"/>
      <c r="AS13" s="522"/>
      <c r="AT13" s="522"/>
      <c r="AU13" s="522"/>
      <c r="AV13" s="522"/>
      <c r="AW13" s="522"/>
      <c r="AX13" s="522"/>
      <c r="AY13" s="522"/>
      <c r="AZ13" s="523">
        <f>BA13+BB13+BC13</f>
        <v>2</v>
      </c>
      <c r="BA13" s="533"/>
      <c r="BB13" s="522">
        <v>2</v>
      </c>
      <c r="BC13" s="522"/>
      <c r="BD13" s="522"/>
      <c r="BE13" s="522"/>
      <c r="BF13" s="522"/>
      <c r="BG13" s="522"/>
      <c r="BH13" s="522"/>
      <c r="BI13" s="522"/>
      <c r="BJ13" s="522"/>
      <c r="BK13" s="522"/>
      <c r="BL13" s="522"/>
      <c r="BM13" s="522"/>
      <c r="BN13" s="524"/>
      <c r="BO13" s="520"/>
    </row>
    <row r="14" spans="1:67" s="297" customFormat="1" ht="55.95" customHeight="1" x14ac:dyDescent="0.25">
      <c r="A14" s="176" t="s">
        <v>762</v>
      </c>
      <c r="B14" s="732" t="s">
        <v>959</v>
      </c>
      <c r="C14" s="733"/>
      <c r="D14" s="733"/>
      <c r="E14" s="733"/>
      <c r="F14" s="733"/>
      <c r="G14" s="733"/>
      <c r="H14" s="733"/>
      <c r="I14" s="733"/>
      <c r="J14" s="733"/>
      <c r="K14" s="733"/>
      <c r="L14" s="733"/>
      <c r="M14" s="733"/>
      <c r="N14" s="733"/>
      <c r="O14" s="733"/>
      <c r="P14" s="733"/>
      <c r="Q14" s="733"/>
      <c r="R14" s="733"/>
      <c r="S14" s="733"/>
      <c r="T14" s="733"/>
      <c r="U14" s="733"/>
      <c r="V14" s="733"/>
      <c r="W14" s="733"/>
      <c r="X14" s="733"/>
      <c r="Y14" s="733"/>
      <c r="Z14" s="733"/>
      <c r="AA14" s="733"/>
      <c r="AB14" s="733"/>
      <c r="AC14" s="733"/>
      <c r="AD14" s="733"/>
      <c r="AE14" s="733"/>
      <c r="AF14" s="733"/>
      <c r="AG14" s="733"/>
      <c r="AH14" s="733"/>
      <c r="AI14" s="733"/>
      <c r="AJ14" s="733"/>
      <c r="AK14" s="733"/>
      <c r="AL14" s="733"/>
      <c r="AM14" s="733"/>
      <c r="AN14" s="733"/>
      <c r="AO14" s="733"/>
      <c r="AP14" s="733"/>
      <c r="AQ14" s="733"/>
      <c r="AR14" s="733"/>
      <c r="AS14" s="733"/>
      <c r="AT14" s="733"/>
      <c r="AU14" s="733"/>
      <c r="AV14" s="733"/>
      <c r="AW14" s="733"/>
      <c r="AX14" s="733"/>
      <c r="AY14" s="733"/>
      <c r="AZ14" s="733"/>
      <c r="BA14" s="733"/>
      <c r="BB14" s="733"/>
      <c r="BC14" s="733"/>
      <c r="BD14" s="733"/>
      <c r="BE14" s="733"/>
      <c r="BF14" s="733"/>
      <c r="BG14" s="733"/>
      <c r="BH14" s="733"/>
      <c r="BI14" s="733"/>
      <c r="BJ14" s="733"/>
      <c r="BK14" s="733"/>
      <c r="BL14" s="733"/>
      <c r="BM14" s="733"/>
      <c r="BN14" s="734"/>
      <c r="BO14" s="444">
        <f t="shared" ref="BO14:BO26" si="3">BE14+BH14+BK14</f>
        <v>0</v>
      </c>
    </row>
    <row r="15" spans="1:67" s="13" customFormat="1" ht="13.2" x14ac:dyDescent="0.25">
      <c r="A15" s="58"/>
      <c r="B15" s="517" t="s">
        <v>707</v>
      </c>
      <c r="C15" s="518"/>
      <c r="D15" s="518"/>
      <c r="E15" s="518"/>
      <c r="F15" s="518"/>
      <c r="G15" s="518"/>
      <c r="H15" s="518"/>
      <c r="I15" s="518"/>
      <c r="J15" s="518"/>
      <c r="K15" s="518"/>
      <c r="L15" s="518"/>
      <c r="M15" s="518"/>
      <c r="N15" s="518"/>
      <c r="O15" s="518"/>
      <c r="P15" s="518"/>
      <c r="Q15" s="518"/>
      <c r="R15" s="518"/>
      <c r="S15" s="518"/>
      <c r="T15" s="518"/>
      <c r="U15" s="518"/>
      <c r="V15" s="518"/>
      <c r="W15" s="518"/>
      <c r="X15" s="518">
        <f>Y15+AA15+AM15+AZ15</f>
        <v>27</v>
      </c>
      <c r="Y15" s="518"/>
      <c r="Z15" s="518"/>
      <c r="AA15" s="523">
        <f>AA16+AA17</f>
        <v>4</v>
      </c>
      <c r="AB15" s="518">
        <f t="shared" ref="AB15" si="4">AB16+AB17</f>
        <v>4</v>
      </c>
      <c r="AC15" s="518">
        <f t="shared" ref="AC15" si="5">AC16+AC17</f>
        <v>0</v>
      </c>
      <c r="AD15" s="518">
        <f t="shared" ref="AD15" si="6">AD16+AD17</f>
        <v>0</v>
      </c>
      <c r="AE15" s="518">
        <f t="shared" ref="AE15" si="7">AE16+AE17</f>
        <v>0</v>
      </c>
      <c r="AF15" s="518">
        <f t="shared" ref="AF15" si="8">AF16+AF17</f>
        <v>0</v>
      </c>
      <c r="AG15" s="518">
        <f t="shared" ref="AG15" si="9">AG16+AG17</f>
        <v>0</v>
      </c>
      <c r="AH15" s="518">
        <f t="shared" ref="AH15" si="10">AH16+AH17</f>
        <v>0</v>
      </c>
      <c r="AI15" s="518">
        <f t="shared" ref="AI15" si="11">AI16+AI17</f>
        <v>0</v>
      </c>
      <c r="AJ15" s="518">
        <f t="shared" ref="AJ15" si="12">AJ16+AJ17</f>
        <v>0</v>
      </c>
      <c r="AK15" s="518">
        <f t="shared" ref="AK15" si="13">AK16+AK17</f>
        <v>0</v>
      </c>
      <c r="AL15" s="518">
        <f t="shared" ref="AL15" si="14">AL16+AL17</f>
        <v>0</v>
      </c>
      <c r="AM15" s="518">
        <f t="shared" ref="AM15" si="15">AM16+AM17</f>
        <v>21</v>
      </c>
      <c r="AN15" s="518">
        <f t="shared" ref="AN15" si="16">AN16+AN17</f>
        <v>1</v>
      </c>
      <c r="AO15" s="518">
        <f t="shared" ref="AO15" si="17">AO16+AO17</f>
        <v>0</v>
      </c>
      <c r="AP15" s="518">
        <f t="shared" ref="AP15" si="18">AP16+AP17</f>
        <v>18</v>
      </c>
      <c r="AQ15" s="518">
        <f t="shared" ref="AQ15" si="19">AQ16+AQ17</f>
        <v>0</v>
      </c>
      <c r="AR15" s="518">
        <f t="shared" ref="AR15" si="20">AR16+AR17</f>
        <v>2</v>
      </c>
      <c r="AS15" s="518">
        <f t="shared" ref="AS15" si="21">AS16+AS17</f>
        <v>0</v>
      </c>
      <c r="AT15" s="518">
        <f t="shared" ref="AT15" si="22">AT16+AT17</f>
        <v>0</v>
      </c>
      <c r="AU15" s="518">
        <f t="shared" ref="AU15" si="23">AU16+AU17</f>
        <v>0</v>
      </c>
      <c r="AV15" s="518">
        <f t="shared" ref="AV15" si="24">AV16+AV17</f>
        <v>0</v>
      </c>
      <c r="AW15" s="518">
        <f t="shared" ref="AW15" si="25">AW16+AW17</f>
        <v>0</v>
      </c>
      <c r="AX15" s="518">
        <f t="shared" ref="AX15" si="26">AX16+AX17</f>
        <v>0</v>
      </c>
      <c r="AY15" s="518">
        <f t="shared" ref="AY15" si="27">AY16+AY17</f>
        <v>0</v>
      </c>
      <c r="AZ15" s="518">
        <f t="shared" ref="AZ15" si="28">AZ16+AZ17</f>
        <v>2</v>
      </c>
      <c r="BA15" s="533"/>
      <c r="BB15" s="518">
        <f t="shared" ref="BB15" si="29">BB16+BB17</f>
        <v>2</v>
      </c>
      <c r="BC15" s="518"/>
      <c r="BD15" s="518"/>
      <c r="BE15" s="518"/>
      <c r="BF15" s="518"/>
      <c r="BG15" s="518"/>
      <c r="BH15" s="518"/>
      <c r="BI15" s="518"/>
      <c r="BJ15" s="518"/>
      <c r="BK15" s="518"/>
      <c r="BL15" s="518"/>
      <c r="BM15" s="518"/>
      <c r="BN15" s="519"/>
      <c r="BO15" s="520"/>
    </row>
    <row r="16" spans="1:67" s="10" customFormat="1" ht="26.4" x14ac:dyDescent="0.25">
      <c r="A16" s="59"/>
      <c r="B16" s="526" t="s">
        <v>1013</v>
      </c>
      <c r="C16" s="527"/>
      <c r="D16" s="527"/>
      <c r="E16" s="527"/>
      <c r="F16" s="527"/>
      <c r="G16" s="527"/>
      <c r="H16" s="527"/>
      <c r="I16" s="527"/>
      <c r="J16" s="527"/>
      <c r="K16" s="527"/>
      <c r="L16" s="527"/>
      <c r="M16" s="527"/>
      <c r="N16" s="527"/>
      <c r="O16" s="527"/>
      <c r="P16" s="527"/>
      <c r="Q16" s="527"/>
      <c r="R16" s="527"/>
      <c r="S16" s="527"/>
      <c r="T16" s="527"/>
      <c r="U16" s="527"/>
      <c r="V16" s="527"/>
      <c r="W16" s="527"/>
      <c r="X16" s="527"/>
      <c r="Y16" s="527"/>
      <c r="Z16" s="527"/>
      <c r="AA16" s="529">
        <f t="shared" ref="AA16:AA17" si="30">AB16+AC16+AD16+AE16+AF16+AG16+AH16+AI16+AJ16+AK16+AL16</f>
        <v>3</v>
      </c>
      <c r="AB16" s="528">
        <v>3</v>
      </c>
      <c r="AC16" s="528"/>
      <c r="AD16" s="528"/>
      <c r="AE16" s="528"/>
      <c r="AF16" s="528"/>
      <c r="AG16" s="528"/>
      <c r="AH16" s="528"/>
      <c r="AI16" s="528"/>
      <c r="AJ16" s="528"/>
      <c r="AK16" s="528"/>
      <c r="AL16" s="527"/>
      <c r="AM16" s="529">
        <f t="shared" ref="AM16:AM17" si="31">AN16+AO16+AP16+AQ16+AR16+AS16+AT16+AU16+AV16+AW16+AX16+AY16</f>
        <v>1</v>
      </c>
      <c r="AN16" s="527"/>
      <c r="AO16" s="527"/>
      <c r="AP16" s="527"/>
      <c r="AQ16" s="527"/>
      <c r="AR16" s="527">
        <v>1</v>
      </c>
      <c r="AS16" s="527"/>
      <c r="AT16" s="527"/>
      <c r="AU16" s="527"/>
      <c r="AV16" s="527"/>
      <c r="AW16" s="527"/>
      <c r="AX16" s="527"/>
      <c r="AY16" s="527"/>
      <c r="AZ16" s="529">
        <f>BA16+BB16+BC16</f>
        <v>0</v>
      </c>
      <c r="BA16" s="534"/>
      <c r="BB16" s="527"/>
      <c r="BC16" s="527"/>
      <c r="BD16" s="527"/>
      <c r="BE16" s="527"/>
      <c r="BF16" s="527"/>
      <c r="BG16" s="527"/>
      <c r="BH16" s="527"/>
      <c r="BI16" s="527"/>
      <c r="BJ16" s="527"/>
      <c r="BK16" s="527"/>
      <c r="BL16" s="527"/>
      <c r="BM16" s="527"/>
      <c r="BN16" s="530"/>
      <c r="BO16" s="441"/>
    </row>
    <row r="17" spans="1:67" s="10" customFormat="1" ht="26.4" x14ac:dyDescent="0.25">
      <c r="A17" s="59"/>
      <c r="B17" s="526" t="s">
        <v>1014</v>
      </c>
      <c r="C17" s="527"/>
      <c r="D17" s="527"/>
      <c r="E17" s="527"/>
      <c r="F17" s="527"/>
      <c r="G17" s="527"/>
      <c r="H17" s="527"/>
      <c r="I17" s="527"/>
      <c r="J17" s="527"/>
      <c r="K17" s="527"/>
      <c r="L17" s="527"/>
      <c r="M17" s="527"/>
      <c r="N17" s="527"/>
      <c r="O17" s="527"/>
      <c r="P17" s="527"/>
      <c r="Q17" s="527"/>
      <c r="R17" s="527"/>
      <c r="S17" s="527"/>
      <c r="T17" s="527"/>
      <c r="U17" s="527"/>
      <c r="V17" s="527"/>
      <c r="W17" s="527"/>
      <c r="X17" s="527"/>
      <c r="Y17" s="527"/>
      <c r="Z17" s="527"/>
      <c r="AA17" s="529">
        <f t="shared" si="30"/>
        <v>1</v>
      </c>
      <c r="AB17" s="527">
        <v>1</v>
      </c>
      <c r="AC17" s="527"/>
      <c r="AD17" s="527"/>
      <c r="AE17" s="527"/>
      <c r="AF17" s="527"/>
      <c r="AG17" s="527"/>
      <c r="AH17" s="527"/>
      <c r="AI17" s="527"/>
      <c r="AJ17" s="527"/>
      <c r="AK17" s="527"/>
      <c r="AL17" s="527"/>
      <c r="AM17" s="529">
        <f t="shared" si="31"/>
        <v>20</v>
      </c>
      <c r="AN17" s="527">
        <v>1</v>
      </c>
      <c r="AO17" s="527"/>
      <c r="AP17" s="527">
        <v>18</v>
      </c>
      <c r="AQ17" s="527"/>
      <c r="AR17" s="527">
        <v>1</v>
      </c>
      <c r="AS17" s="527"/>
      <c r="AT17" s="527"/>
      <c r="AU17" s="527"/>
      <c r="AV17" s="527"/>
      <c r="AW17" s="527"/>
      <c r="AX17" s="527"/>
      <c r="AY17" s="527"/>
      <c r="AZ17" s="529">
        <f>BA17+BB17+BC17</f>
        <v>2</v>
      </c>
      <c r="BA17" s="534"/>
      <c r="BB17" s="527">
        <v>2</v>
      </c>
      <c r="BC17" s="527"/>
      <c r="BD17" s="527"/>
      <c r="BE17" s="527"/>
      <c r="BF17" s="527"/>
      <c r="BG17" s="527"/>
      <c r="BH17" s="527"/>
      <c r="BI17" s="527"/>
      <c r="BJ17" s="527"/>
      <c r="BK17" s="527"/>
      <c r="BL17" s="527"/>
      <c r="BM17" s="527"/>
      <c r="BN17" s="530"/>
      <c r="BO17" s="441"/>
    </row>
    <row r="18" spans="1:67" s="297" customFormat="1" ht="105.6" x14ac:dyDescent="0.25">
      <c r="A18" s="176" t="s">
        <v>770</v>
      </c>
      <c r="B18" s="435" t="s">
        <v>960</v>
      </c>
      <c r="C18" s="176"/>
      <c r="D18" s="176"/>
      <c r="E18" s="176"/>
      <c r="F18" s="176"/>
      <c r="G18" s="176"/>
      <c r="H18" s="176"/>
      <c r="I18" s="176"/>
      <c r="J18" s="176"/>
      <c r="K18" s="176"/>
      <c r="L18" s="176"/>
      <c r="M18" s="176"/>
      <c r="N18" s="176"/>
      <c r="O18" s="176"/>
      <c r="P18" s="176"/>
      <c r="Q18" s="180"/>
      <c r="R18" s="176"/>
      <c r="S18" s="176"/>
      <c r="T18" s="180"/>
      <c r="U18" s="180"/>
      <c r="V18" s="180"/>
      <c r="W18" s="180"/>
      <c r="X18" s="180"/>
      <c r="Y18" s="180"/>
      <c r="Z18" s="180"/>
      <c r="AA18" s="512"/>
      <c r="AB18" s="180"/>
      <c r="AC18" s="180"/>
      <c r="AD18" s="180"/>
      <c r="AE18" s="180"/>
      <c r="AF18" s="180"/>
      <c r="AG18" s="180"/>
      <c r="AH18" s="180"/>
      <c r="AI18" s="180"/>
      <c r="AJ18" s="180"/>
      <c r="AK18" s="180"/>
      <c r="AL18" s="180"/>
      <c r="AM18" s="512"/>
      <c r="AN18" s="180"/>
      <c r="AO18" s="180"/>
      <c r="AP18" s="180"/>
      <c r="AQ18" s="180"/>
      <c r="AR18" s="180"/>
      <c r="AS18" s="180"/>
      <c r="AT18" s="180"/>
      <c r="AU18" s="180"/>
      <c r="AV18" s="180"/>
      <c r="AW18" s="180"/>
      <c r="AX18" s="180"/>
      <c r="AY18" s="180"/>
      <c r="AZ18" s="512"/>
      <c r="BA18" s="180"/>
      <c r="BB18" s="180"/>
      <c r="BC18" s="180"/>
      <c r="BD18" s="180"/>
      <c r="BE18" s="396"/>
      <c r="BF18" s="456"/>
      <c r="BG18" s="456"/>
      <c r="BH18" s="396"/>
      <c r="BI18" s="456"/>
      <c r="BJ18" s="456"/>
      <c r="BK18" s="396"/>
      <c r="BL18" s="456"/>
      <c r="BM18" s="456"/>
      <c r="BN18" s="176"/>
      <c r="BO18" s="444">
        <f t="shared" si="3"/>
        <v>0</v>
      </c>
    </row>
    <row r="19" spans="1:67" s="13" customFormat="1" ht="13.2" x14ac:dyDescent="0.25">
      <c r="A19" s="58"/>
      <c r="B19" s="38" t="s">
        <v>707</v>
      </c>
      <c r="C19" s="58"/>
      <c r="D19" s="58"/>
      <c r="E19" s="58"/>
      <c r="F19" s="58"/>
      <c r="G19" s="58"/>
      <c r="H19" s="58"/>
      <c r="I19" s="58"/>
      <c r="J19" s="58"/>
      <c r="K19" s="58"/>
      <c r="L19" s="58"/>
      <c r="M19" s="58"/>
      <c r="N19" s="58"/>
      <c r="O19" s="58"/>
      <c r="P19" s="58"/>
      <c r="Q19" s="68"/>
      <c r="R19" s="58"/>
      <c r="S19" s="58"/>
      <c r="T19" s="68"/>
      <c r="U19" s="68"/>
      <c r="V19" s="68"/>
      <c r="W19" s="68"/>
      <c r="X19" s="68">
        <f>Y19+AA19+AM19+AZ19</f>
        <v>14</v>
      </c>
      <c r="Y19" s="68"/>
      <c r="Z19" s="68"/>
      <c r="AA19" s="118">
        <f t="shared" ref="AA19:AZ19" si="32">AA20+AA21</f>
        <v>3</v>
      </c>
      <c r="AB19" s="68">
        <f t="shared" si="32"/>
        <v>1</v>
      </c>
      <c r="AC19" s="68">
        <f t="shared" si="32"/>
        <v>0</v>
      </c>
      <c r="AD19" s="68">
        <f t="shared" si="32"/>
        <v>2</v>
      </c>
      <c r="AE19" s="68">
        <f t="shared" si="32"/>
        <v>0</v>
      </c>
      <c r="AF19" s="68">
        <f t="shared" si="32"/>
        <v>0</v>
      </c>
      <c r="AG19" s="68">
        <f t="shared" si="32"/>
        <v>0</v>
      </c>
      <c r="AH19" s="68">
        <f t="shared" si="32"/>
        <v>0</v>
      </c>
      <c r="AI19" s="68">
        <f t="shared" si="32"/>
        <v>0</v>
      </c>
      <c r="AJ19" s="68">
        <f t="shared" si="32"/>
        <v>0</v>
      </c>
      <c r="AK19" s="68">
        <f t="shared" si="32"/>
        <v>0</v>
      </c>
      <c r="AL19" s="68">
        <f t="shared" si="32"/>
        <v>0</v>
      </c>
      <c r="AM19" s="118">
        <f t="shared" si="32"/>
        <v>11</v>
      </c>
      <c r="AN19" s="68">
        <f t="shared" si="32"/>
        <v>1</v>
      </c>
      <c r="AO19" s="68">
        <f t="shared" si="32"/>
        <v>0</v>
      </c>
      <c r="AP19" s="68">
        <f t="shared" si="32"/>
        <v>5</v>
      </c>
      <c r="AQ19" s="68">
        <f t="shared" si="32"/>
        <v>0</v>
      </c>
      <c r="AR19" s="68">
        <f t="shared" si="32"/>
        <v>4</v>
      </c>
      <c r="AS19" s="68">
        <f t="shared" si="32"/>
        <v>0</v>
      </c>
      <c r="AT19" s="68">
        <f t="shared" si="32"/>
        <v>0</v>
      </c>
      <c r="AU19" s="68">
        <f t="shared" si="32"/>
        <v>0</v>
      </c>
      <c r="AV19" s="68">
        <f t="shared" si="32"/>
        <v>0</v>
      </c>
      <c r="AW19" s="68">
        <f t="shared" si="32"/>
        <v>1</v>
      </c>
      <c r="AX19" s="68">
        <f t="shared" si="32"/>
        <v>0</v>
      </c>
      <c r="AY19" s="68">
        <f t="shared" si="32"/>
        <v>0</v>
      </c>
      <c r="AZ19" s="118">
        <f t="shared" si="32"/>
        <v>0</v>
      </c>
      <c r="BA19" s="68"/>
      <c r="BB19" s="68">
        <f>BB20+BB21</f>
        <v>0</v>
      </c>
      <c r="BC19" s="68"/>
      <c r="BD19" s="68"/>
      <c r="BE19" s="391"/>
      <c r="BF19" s="450"/>
      <c r="BG19" s="450"/>
      <c r="BH19" s="391"/>
      <c r="BI19" s="450"/>
      <c r="BJ19" s="450"/>
      <c r="BK19" s="391"/>
      <c r="BL19" s="450"/>
      <c r="BM19" s="450"/>
      <c r="BN19" s="58"/>
      <c r="BO19" s="444"/>
    </row>
    <row r="20" spans="1:67" s="10" customFormat="1" ht="26.4" x14ac:dyDescent="0.25">
      <c r="A20" s="59"/>
      <c r="B20" s="525" t="s">
        <v>1013</v>
      </c>
      <c r="C20" s="59"/>
      <c r="D20" s="59"/>
      <c r="E20" s="59"/>
      <c r="F20" s="59"/>
      <c r="G20" s="59"/>
      <c r="H20" s="59"/>
      <c r="I20" s="59"/>
      <c r="J20" s="59"/>
      <c r="K20" s="59"/>
      <c r="L20" s="59"/>
      <c r="M20" s="59"/>
      <c r="N20" s="59"/>
      <c r="O20" s="59"/>
      <c r="P20" s="59"/>
      <c r="Q20" s="60"/>
      <c r="R20" s="59"/>
      <c r="S20" s="59"/>
      <c r="T20" s="60"/>
      <c r="U20" s="60"/>
      <c r="V20" s="60"/>
      <c r="W20" s="60"/>
      <c r="X20" s="60"/>
      <c r="Y20" s="60"/>
      <c r="Z20" s="60"/>
      <c r="AA20" s="511">
        <f t="shared" ref="AA20:AA21" si="33">AB20+AC20+AD20+AE20+AF20+AG20+AH20+AI20+AJ20+AK20+AL20</f>
        <v>3</v>
      </c>
      <c r="AB20" s="60">
        <v>1</v>
      </c>
      <c r="AC20" s="60"/>
      <c r="AD20" s="60">
        <v>2</v>
      </c>
      <c r="AE20" s="60"/>
      <c r="AF20" s="60"/>
      <c r="AG20" s="60"/>
      <c r="AH20" s="60"/>
      <c r="AI20" s="60"/>
      <c r="AJ20" s="60"/>
      <c r="AK20" s="60"/>
      <c r="AL20" s="60"/>
      <c r="AM20" s="511">
        <f t="shared" ref="AM20:AM21" si="34">AN20+AO20+AP20+AQ20+AR20+AS20+AT20+AU20+AV20+AW20+AX20+AY20</f>
        <v>0</v>
      </c>
      <c r="AN20" s="60"/>
      <c r="AO20" s="60"/>
      <c r="AP20" s="60"/>
      <c r="AQ20" s="60"/>
      <c r="AR20" s="60"/>
      <c r="AS20" s="60"/>
      <c r="AT20" s="60"/>
      <c r="AU20" s="60"/>
      <c r="AV20" s="60"/>
      <c r="AW20" s="60"/>
      <c r="AX20" s="60"/>
      <c r="AY20" s="60"/>
      <c r="AZ20" s="511">
        <f>BA20+BB20+BC20</f>
        <v>0</v>
      </c>
      <c r="BA20" s="60"/>
      <c r="BB20" s="60"/>
      <c r="BC20" s="60"/>
      <c r="BD20" s="60"/>
      <c r="BE20" s="393"/>
      <c r="BF20" s="452"/>
      <c r="BG20" s="452"/>
      <c r="BH20" s="393"/>
      <c r="BI20" s="452"/>
      <c r="BJ20" s="452"/>
      <c r="BK20" s="393"/>
      <c r="BL20" s="452"/>
      <c r="BM20" s="452"/>
      <c r="BN20" s="59"/>
      <c r="BO20" s="445"/>
    </row>
    <row r="21" spans="1:67" s="10" customFormat="1" ht="26.4" x14ac:dyDescent="0.25">
      <c r="A21" s="59"/>
      <c r="B21" s="525" t="s">
        <v>1014</v>
      </c>
      <c r="C21" s="59"/>
      <c r="D21" s="59"/>
      <c r="E21" s="59"/>
      <c r="F21" s="59"/>
      <c r="G21" s="59"/>
      <c r="H21" s="59"/>
      <c r="I21" s="59"/>
      <c r="J21" s="59"/>
      <c r="K21" s="59"/>
      <c r="L21" s="59"/>
      <c r="M21" s="59"/>
      <c r="N21" s="59"/>
      <c r="O21" s="59"/>
      <c r="P21" s="59"/>
      <c r="Q21" s="60"/>
      <c r="R21" s="59"/>
      <c r="S21" s="59"/>
      <c r="T21" s="60"/>
      <c r="U21" s="60"/>
      <c r="V21" s="60"/>
      <c r="W21" s="60"/>
      <c r="X21" s="60"/>
      <c r="Y21" s="60"/>
      <c r="Z21" s="60"/>
      <c r="AA21" s="511">
        <f t="shared" si="33"/>
        <v>0</v>
      </c>
      <c r="AB21" s="60"/>
      <c r="AC21" s="60"/>
      <c r="AD21" s="60"/>
      <c r="AE21" s="60"/>
      <c r="AF21" s="60"/>
      <c r="AG21" s="60"/>
      <c r="AH21" s="60"/>
      <c r="AI21" s="60"/>
      <c r="AJ21" s="60"/>
      <c r="AK21" s="60"/>
      <c r="AL21" s="60"/>
      <c r="AM21" s="511">
        <f t="shared" si="34"/>
        <v>11</v>
      </c>
      <c r="AN21" s="60">
        <v>1</v>
      </c>
      <c r="AO21" s="60"/>
      <c r="AP21" s="60">
        <v>5</v>
      </c>
      <c r="AQ21" s="60"/>
      <c r="AR21" s="60">
        <v>4</v>
      </c>
      <c r="AS21" s="60"/>
      <c r="AT21" s="60"/>
      <c r="AU21" s="60"/>
      <c r="AV21" s="60"/>
      <c r="AW21" s="60">
        <v>1</v>
      </c>
      <c r="AX21" s="60"/>
      <c r="AY21" s="60"/>
      <c r="AZ21" s="511">
        <f>BA21+BB21+BC21</f>
        <v>0</v>
      </c>
      <c r="BA21" s="60"/>
      <c r="BB21" s="60"/>
      <c r="BC21" s="60"/>
      <c r="BD21" s="60"/>
      <c r="BE21" s="393"/>
      <c r="BF21" s="452"/>
      <c r="BG21" s="452"/>
      <c r="BH21" s="393"/>
      <c r="BI21" s="452"/>
      <c r="BJ21" s="452"/>
      <c r="BK21" s="393"/>
      <c r="BL21" s="452"/>
      <c r="BM21" s="452"/>
      <c r="BN21" s="59"/>
      <c r="BO21" s="445"/>
    </row>
    <row r="22" spans="1:67" s="297" customFormat="1" ht="76.95" customHeight="1" x14ac:dyDescent="0.25">
      <c r="A22" s="176" t="s">
        <v>771</v>
      </c>
      <c r="B22" s="732" t="s">
        <v>961</v>
      </c>
      <c r="C22" s="733"/>
      <c r="D22" s="733"/>
      <c r="E22" s="733"/>
      <c r="F22" s="733"/>
      <c r="G22" s="733"/>
      <c r="H22" s="733"/>
      <c r="I22" s="733"/>
      <c r="J22" s="733"/>
      <c r="K22" s="733"/>
      <c r="L22" s="733"/>
      <c r="M22" s="733"/>
      <c r="N22" s="733"/>
      <c r="O22" s="733"/>
      <c r="P22" s="733"/>
      <c r="Q22" s="733"/>
      <c r="R22" s="733"/>
      <c r="S22" s="733"/>
      <c r="T22" s="733"/>
      <c r="U22" s="733"/>
      <c r="V22" s="733"/>
      <c r="W22" s="733"/>
      <c r="X22" s="733"/>
      <c r="Y22" s="733"/>
      <c r="Z22" s="733"/>
      <c r="AA22" s="733"/>
      <c r="AB22" s="733"/>
      <c r="AC22" s="733"/>
      <c r="AD22" s="733"/>
      <c r="AE22" s="733"/>
      <c r="AF22" s="733"/>
      <c r="AG22" s="733"/>
      <c r="AH22" s="733"/>
      <c r="AI22" s="733"/>
      <c r="AJ22" s="733"/>
      <c r="AK22" s="733"/>
      <c r="AL22" s="733"/>
      <c r="AM22" s="733"/>
      <c r="AN22" s="733"/>
      <c r="AO22" s="733"/>
      <c r="AP22" s="733"/>
      <c r="AQ22" s="733"/>
      <c r="AR22" s="733"/>
      <c r="AS22" s="733"/>
      <c r="AT22" s="733"/>
      <c r="AU22" s="733"/>
      <c r="AV22" s="733"/>
      <c r="AW22" s="733"/>
      <c r="AX22" s="733"/>
      <c r="AY22" s="733"/>
      <c r="AZ22" s="733"/>
      <c r="BA22" s="733"/>
      <c r="BB22" s="733"/>
      <c r="BC22" s="733"/>
      <c r="BD22" s="733"/>
      <c r="BE22" s="733"/>
      <c r="BF22" s="733"/>
      <c r="BG22" s="733"/>
      <c r="BH22" s="733"/>
      <c r="BI22" s="733"/>
      <c r="BJ22" s="733"/>
      <c r="BK22" s="733"/>
      <c r="BL22" s="733"/>
      <c r="BM22" s="733"/>
      <c r="BN22" s="734"/>
      <c r="BO22" s="444">
        <f t="shared" si="3"/>
        <v>0</v>
      </c>
    </row>
    <row r="23" spans="1:67" s="13" customFormat="1" ht="13.2" x14ac:dyDescent="0.25">
      <c r="A23" s="58"/>
      <c r="B23" s="38" t="s">
        <v>707</v>
      </c>
      <c r="C23" s="58"/>
      <c r="D23" s="58"/>
      <c r="E23" s="58"/>
      <c r="F23" s="58"/>
      <c r="G23" s="58"/>
      <c r="H23" s="58"/>
      <c r="I23" s="58"/>
      <c r="J23" s="58"/>
      <c r="K23" s="58"/>
      <c r="L23" s="58"/>
      <c r="M23" s="58"/>
      <c r="N23" s="58"/>
      <c r="O23" s="58"/>
      <c r="P23" s="58"/>
      <c r="Q23" s="68"/>
      <c r="R23" s="58"/>
      <c r="S23" s="58"/>
      <c r="T23" s="68"/>
      <c r="U23" s="68"/>
      <c r="V23" s="68"/>
      <c r="W23" s="68"/>
      <c r="X23" s="68">
        <f>Y23+AA23+AM23+AZ23</f>
        <v>5</v>
      </c>
      <c r="Y23" s="68"/>
      <c r="Z23" s="68"/>
      <c r="AA23" s="118">
        <f t="shared" ref="AA23:AZ23" si="35">AA24+AA25</f>
        <v>2</v>
      </c>
      <c r="AB23" s="68">
        <f t="shared" si="35"/>
        <v>2</v>
      </c>
      <c r="AC23" s="68">
        <f t="shared" si="35"/>
        <v>0</v>
      </c>
      <c r="AD23" s="68">
        <f t="shared" si="35"/>
        <v>0</v>
      </c>
      <c r="AE23" s="68">
        <f t="shared" si="35"/>
        <v>0</v>
      </c>
      <c r="AF23" s="68">
        <f t="shared" si="35"/>
        <v>0</v>
      </c>
      <c r="AG23" s="68">
        <f t="shared" si="35"/>
        <v>0</v>
      </c>
      <c r="AH23" s="68">
        <f t="shared" si="35"/>
        <v>0</v>
      </c>
      <c r="AI23" s="68">
        <f t="shared" si="35"/>
        <v>0</v>
      </c>
      <c r="AJ23" s="68">
        <f t="shared" si="35"/>
        <v>0</v>
      </c>
      <c r="AK23" s="68">
        <f t="shared" si="35"/>
        <v>0</v>
      </c>
      <c r="AL23" s="68">
        <f t="shared" si="35"/>
        <v>0</v>
      </c>
      <c r="AM23" s="118">
        <f t="shared" si="35"/>
        <v>2</v>
      </c>
      <c r="AN23" s="68">
        <f t="shared" si="35"/>
        <v>0</v>
      </c>
      <c r="AO23" s="68">
        <f t="shared" si="35"/>
        <v>0</v>
      </c>
      <c r="AP23" s="68">
        <f t="shared" si="35"/>
        <v>1</v>
      </c>
      <c r="AQ23" s="68">
        <f t="shared" si="35"/>
        <v>0</v>
      </c>
      <c r="AR23" s="68">
        <f t="shared" si="35"/>
        <v>0</v>
      </c>
      <c r="AS23" s="68">
        <f t="shared" si="35"/>
        <v>0</v>
      </c>
      <c r="AT23" s="68">
        <f t="shared" si="35"/>
        <v>0</v>
      </c>
      <c r="AU23" s="68">
        <f t="shared" si="35"/>
        <v>1</v>
      </c>
      <c r="AV23" s="68">
        <f t="shared" si="35"/>
        <v>0</v>
      </c>
      <c r="AW23" s="68">
        <f t="shared" si="35"/>
        <v>0</v>
      </c>
      <c r="AX23" s="68">
        <f t="shared" si="35"/>
        <v>0</v>
      </c>
      <c r="AY23" s="68">
        <f t="shared" si="35"/>
        <v>0</v>
      </c>
      <c r="AZ23" s="118">
        <f t="shared" si="35"/>
        <v>1</v>
      </c>
      <c r="BA23" s="68"/>
      <c r="BB23" s="68">
        <f>BB24+BB25</f>
        <v>0</v>
      </c>
      <c r="BC23" s="68"/>
      <c r="BD23" s="68"/>
      <c r="BE23" s="391"/>
      <c r="BF23" s="450"/>
      <c r="BG23" s="450"/>
      <c r="BH23" s="391"/>
      <c r="BI23" s="450"/>
      <c r="BJ23" s="450"/>
      <c r="BK23" s="391"/>
      <c r="BL23" s="450"/>
      <c r="BM23" s="450"/>
      <c r="BN23" s="58"/>
      <c r="BO23" s="444"/>
    </row>
    <row r="24" spans="1:67" s="10" customFormat="1" ht="26.4" x14ac:dyDescent="0.25">
      <c r="A24" s="59"/>
      <c r="B24" s="525" t="s">
        <v>1013</v>
      </c>
      <c r="C24" s="59"/>
      <c r="D24" s="59"/>
      <c r="E24" s="59"/>
      <c r="F24" s="59"/>
      <c r="G24" s="59"/>
      <c r="H24" s="59"/>
      <c r="I24" s="59"/>
      <c r="J24" s="59"/>
      <c r="K24" s="59"/>
      <c r="L24" s="59"/>
      <c r="M24" s="59"/>
      <c r="N24" s="59"/>
      <c r="O24" s="59"/>
      <c r="P24" s="59"/>
      <c r="Q24" s="60"/>
      <c r="R24" s="59"/>
      <c r="S24" s="59"/>
      <c r="T24" s="60"/>
      <c r="U24" s="60"/>
      <c r="V24" s="60"/>
      <c r="W24" s="60"/>
      <c r="X24" s="60"/>
      <c r="Y24" s="60"/>
      <c r="Z24" s="60"/>
      <c r="AA24" s="511">
        <f t="shared" ref="AA24:AA25" si="36">AB24+AC24+AD24+AE24+AF24+AG24+AH24+AI24+AJ24+AK24+AL24</f>
        <v>2</v>
      </c>
      <c r="AB24" s="60">
        <v>2</v>
      </c>
      <c r="AC24" s="60"/>
      <c r="AD24" s="60"/>
      <c r="AE24" s="60"/>
      <c r="AF24" s="60"/>
      <c r="AG24" s="60"/>
      <c r="AH24" s="60"/>
      <c r="AI24" s="60"/>
      <c r="AJ24" s="60"/>
      <c r="AK24" s="60"/>
      <c r="AL24" s="60"/>
      <c r="AM24" s="511">
        <f t="shared" ref="AM24:AM25" si="37">AN24+AO24+AP24+AQ24+AR24+AS24+AT24+AU24+AV24+AW24+AX24+AY24</f>
        <v>1</v>
      </c>
      <c r="AN24" s="60"/>
      <c r="AO24" s="60"/>
      <c r="AP24" s="60"/>
      <c r="AQ24" s="60"/>
      <c r="AR24" s="60"/>
      <c r="AS24" s="60"/>
      <c r="AT24" s="60"/>
      <c r="AU24" s="60">
        <v>1</v>
      </c>
      <c r="AV24" s="60"/>
      <c r="AW24" s="60"/>
      <c r="AX24" s="60"/>
      <c r="AY24" s="60"/>
      <c r="AZ24" s="511">
        <f>BA24+BB24+BC24</f>
        <v>0</v>
      </c>
      <c r="BA24" s="60"/>
      <c r="BB24" s="60"/>
      <c r="BC24" s="60"/>
      <c r="BD24" s="60"/>
      <c r="BE24" s="393"/>
      <c r="BF24" s="452"/>
      <c r="BG24" s="452"/>
      <c r="BH24" s="393"/>
      <c r="BI24" s="452"/>
      <c r="BJ24" s="452"/>
      <c r="BK24" s="393"/>
      <c r="BL24" s="452"/>
      <c r="BM24" s="452"/>
      <c r="BN24" s="59"/>
      <c r="BO24" s="445"/>
    </row>
    <row r="25" spans="1:67" s="10" customFormat="1" ht="26.4" x14ac:dyDescent="0.25">
      <c r="A25" s="59"/>
      <c r="B25" s="525" t="s">
        <v>1014</v>
      </c>
      <c r="C25" s="59"/>
      <c r="D25" s="59"/>
      <c r="E25" s="59"/>
      <c r="F25" s="59"/>
      <c r="G25" s="59"/>
      <c r="H25" s="59"/>
      <c r="I25" s="59"/>
      <c r="J25" s="59"/>
      <c r="K25" s="59"/>
      <c r="L25" s="59"/>
      <c r="M25" s="59"/>
      <c r="N25" s="59"/>
      <c r="O25" s="59"/>
      <c r="P25" s="59"/>
      <c r="Q25" s="60"/>
      <c r="R25" s="59"/>
      <c r="S25" s="59"/>
      <c r="T25" s="60"/>
      <c r="U25" s="60"/>
      <c r="V25" s="60"/>
      <c r="W25" s="60"/>
      <c r="X25" s="60"/>
      <c r="Y25" s="60"/>
      <c r="Z25" s="60"/>
      <c r="AA25" s="511">
        <f t="shared" si="36"/>
        <v>0</v>
      </c>
      <c r="AB25" s="60"/>
      <c r="AC25" s="60"/>
      <c r="AD25" s="60"/>
      <c r="AE25" s="60"/>
      <c r="AF25" s="60"/>
      <c r="AG25" s="60"/>
      <c r="AH25" s="60"/>
      <c r="AI25" s="60"/>
      <c r="AJ25" s="60"/>
      <c r="AK25" s="60"/>
      <c r="AL25" s="60"/>
      <c r="AM25" s="511">
        <f t="shared" si="37"/>
        <v>1</v>
      </c>
      <c r="AN25" s="60"/>
      <c r="AO25" s="60"/>
      <c r="AP25" s="60">
        <v>1</v>
      </c>
      <c r="AQ25" s="60"/>
      <c r="AR25" s="60"/>
      <c r="AS25" s="60"/>
      <c r="AT25" s="60"/>
      <c r="AU25" s="60"/>
      <c r="AV25" s="60"/>
      <c r="AW25" s="60"/>
      <c r="AX25" s="60"/>
      <c r="AY25" s="60"/>
      <c r="AZ25" s="511">
        <f>BA25+BB25+BC25</f>
        <v>1</v>
      </c>
      <c r="BA25" s="60">
        <v>1</v>
      </c>
      <c r="BB25" s="60"/>
      <c r="BC25" s="60"/>
      <c r="BD25" s="60"/>
      <c r="BE25" s="393"/>
      <c r="BF25" s="452"/>
      <c r="BG25" s="452"/>
      <c r="BH25" s="393"/>
      <c r="BI25" s="452"/>
      <c r="BJ25" s="452"/>
      <c r="BK25" s="393"/>
      <c r="BL25" s="452"/>
      <c r="BM25" s="452"/>
      <c r="BN25" s="59"/>
      <c r="BO25" s="445"/>
    </row>
    <row r="26" spans="1:67" s="297" customFormat="1" ht="51.6" customHeight="1" x14ac:dyDescent="0.25">
      <c r="A26" s="176" t="s">
        <v>772</v>
      </c>
      <c r="B26" s="732" t="s">
        <v>962</v>
      </c>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3"/>
      <c r="AU26" s="733"/>
      <c r="AV26" s="733"/>
      <c r="AW26" s="733"/>
      <c r="AX26" s="733"/>
      <c r="AY26" s="733"/>
      <c r="AZ26" s="733"/>
      <c r="BA26" s="733"/>
      <c r="BB26" s="733"/>
      <c r="BC26" s="733"/>
      <c r="BD26" s="733"/>
      <c r="BE26" s="733"/>
      <c r="BF26" s="733"/>
      <c r="BG26" s="733"/>
      <c r="BH26" s="733"/>
      <c r="BI26" s="733"/>
      <c r="BJ26" s="733"/>
      <c r="BK26" s="733"/>
      <c r="BL26" s="733"/>
      <c r="BM26" s="733"/>
      <c r="BN26" s="734"/>
      <c r="BO26" s="444">
        <f t="shared" si="3"/>
        <v>0</v>
      </c>
    </row>
    <row r="27" spans="1:67" s="13" customFormat="1" ht="13.2" x14ac:dyDescent="0.25">
      <c r="A27" s="58"/>
      <c r="B27" s="38" t="s">
        <v>707</v>
      </c>
      <c r="C27" s="58"/>
      <c r="D27" s="58"/>
      <c r="E27" s="58"/>
      <c r="F27" s="58"/>
      <c r="G27" s="58"/>
      <c r="H27" s="58"/>
      <c r="I27" s="58"/>
      <c r="J27" s="58"/>
      <c r="K27" s="58"/>
      <c r="L27" s="58"/>
      <c r="M27" s="58"/>
      <c r="N27" s="58"/>
      <c r="O27" s="58"/>
      <c r="P27" s="58"/>
      <c r="Q27" s="68"/>
      <c r="R27" s="58"/>
      <c r="S27" s="58"/>
      <c r="T27" s="68"/>
      <c r="U27" s="68"/>
      <c r="V27" s="68"/>
      <c r="W27" s="68"/>
      <c r="X27" s="68">
        <f>Y27+AA27+AM27+AZ27</f>
        <v>10</v>
      </c>
      <c r="Y27" s="68"/>
      <c r="Z27" s="68"/>
      <c r="AA27" s="118">
        <f t="shared" ref="AA27:AZ27" si="38">AA28+AA29</f>
        <v>2</v>
      </c>
      <c r="AB27" s="68">
        <f t="shared" si="38"/>
        <v>2</v>
      </c>
      <c r="AC27" s="68">
        <f t="shared" si="38"/>
        <v>0</v>
      </c>
      <c r="AD27" s="68">
        <f t="shared" si="38"/>
        <v>0</v>
      </c>
      <c r="AE27" s="68">
        <f t="shared" si="38"/>
        <v>0</v>
      </c>
      <c r="AF27" s="68">
        <f t="shared" si="38"/>
        <v>0</v>
      </c>
      <c r="AG27" s="68">
        <f t="shared" si="38"/>
        <v>0</v>
      </c>
      <c r="AH27" s="68">
        <f t="shared" si="38"/>
        <v>0</v>
      </c>
      <c r="AI27" s="68">
        <f t="shared" si="38"/>
        <v>0</v>
      </c>
      <c r="AJ27" s="68">
        <f t="shared" si="38"/>
        <v>0</v>
      </c>
      <c r="AK27" s="68">
        <f t="shared" si="38"/>
        <v>0</v>
      </c>
      <c r="AL27" s="68">
        <f t="shared" si="38"/>
        <v>0</v>
      </c>
      <c r="AM27" s="118">
        <f t="shared" si="38"/>
        <v>8</v>
      </c>
      <c r="AN27" s="68">
        <f t="shared" si="38"/>
        <v>0</v>
      </c>
      <c r="AO27" s="68">
        <f t="shared" si="38"/>
        <v>0</v>
      </c>
      <c r="AP27" s="68">
        <f t="shared" si="38"/>
        <v>8</v>
      </c>
      <c r="AQ27" s="68">
        <f t="shared" si="38"/>
        <v>0</v>
      </c>
      <c r="AR27" s="68">
        <f t="shared" si="38"/>
        <v>0</v>
      </c>
      <c r="AS27" s="68">
        <f t="shared" si="38"/>
        <v>0</v>
      </c>
      <c r="AT27" s="68">
        <f t="shared" si="38"/>
        <v>0</v>
      </c>
      <c r="AU27" s="68">
        <f t="shared" si="38"/>
        <v>0</v>
      </c>
      <c r="AV27" s="68">
        <f t="shared" si="38"/>
        <v>0</v>
      </c>
      <c r="AW27" s="68">
        <f t="shared" si="38"/>
        <v>0</v>
      </c>
      <c r="AX27" s="68">
        <f t="shared" si="38"/>
        <v>0</v>
      </c>
      <c r="AY27" s="68">
        <f t="shared" si="38"/>
        <v>0</v>
      </c>
      <c r="AZ27" s="118">
        <f t="shared" si="38"/>
        <v>0</v>
      </c>
      <c r="BA27" s="68"/>
      <c r="BB27" s="68">
        <f>BB28+BB29</f>
        <v>0</v>
      </c>
      <c r="BC27" s="68"/>
      <c r="BD27" s="68"/>
      <c r="BE27" s="391"/>
      <c r="BF27" s="450"/>
      <c r="BG27" s="450"/>
      <c r="BH27" s="391"/>
      <c r="BI27" s="450"/>
      <c r="BJ27" s="450"/>
      <c r="BK27" s="391"/>
      <c r="BL27" s="450"/>
      <c r="BM27" s="450"/>
      <c r="BN27" s="58"/>
      <c r="BO27" s="444"/>
    </row>
    <row r="28" spans="1:67" s="10" customFormat="1" ht="26.4" x14ac:dyDescent="0.25">
      <c r="A28" s="59"/>
      <c r="B28" s="525" t="s">
        <v>1013</v>
      </c>
      <c r="C28" s="59"/>
      <c r="D28" s="59"/>
      <c r="E28" s="59"/>
      <c r="F28" s="59"/>
      <c r="G28" s="59"/>
      <c r="H28" s="59"/>
      <c r="I28" s="59"/>
      <c r="J28" s="59"/>
      <c r="K28" s="59"/>
      <c r="L28" s="59"/>
      <c r="M28" s="59"/>
      <c r="N28" s="59"/>
      <c r="O28" s="59"/>
      <c r="P28" s="59"/>
      <c r="Q28" s="60"/>
      <c r="R28" s="59"/>
      <c r="S28" s="59"/>
      <c r="T28" s="60"/>
      <c r="U28" s="60"/>
      <c r="V28" s="60"/>
      <c r="W28" s="60"/>
      <c r="X28" s="60"/>
      <c r="Y28" s="60"/>
      <c r="Z28" s="60"/>
      <c r="AA28" s="511">
        <f t="shared" ref="AA28:AA29" si="39">AB28+AC28+AD28+AE28+AF28+AG28+AH28+AI28+AJ28+AK28+AL28</f>
        <v>2</v>
      </c>
      <c r="AB28" s="60">
        <v>2</v>
      </c>
      <c r="AC28" s="60"/>
      <c r="AD28" s="60"/>
      <c r="AE28" s="60"/>
      <c r="AF28" s="60"/>
      <c r="AG28" s="60"/>
      <c r="AH28" s="60"/>
      <c r="AI28" s="60"/>
      <c r="AJ28" s="60"/>
      <c r="AK28" s="60"/>
      <c r="AL28" s="60"/>
      <c r="AM28" s="511">
        <f t="shared" ref="AM28:AM29" si="40">AN28+AO28+AP28+AQ28+AR28+AS28+AT28+AU28+AV28+AW28+AX28+AY28</f>
        <v>1</v>
      </c>
      <c r="AN28" s="60"/>
      <c r="AO28" s="60"/>
      <c r="AP28" s="60">
        <v>1</v>
      </c>
      <c r="AQ28" s="60"/>
      <c r="AR28" s="60"/>
      <c r="AS28" s="60"/>
      <c r="AT28" s="60"/>
      <c r="AU28" s="60"/>
      <c r="AV28" s="60"/>
      <c r="AW28" s="60"/>
      <c r="AX28" s="60"/>
      <c r="AY28" s="60"/>
      <c r="AZ28" s="511">
        <f>BA28+BB28+BC28</f>
        <v>0</v>
      </c>
      <c r="BA28" s="60"/>
      <c r="BB28" s="60"/>
      <c r="BC28" s="60"/>
      <c r="BD28" s="60"/>
      <c r="BE28" s="393"/>
      <c r="BF28" s="452"/>
      <c r="BG28" s="452"/>
      <c r="BH28" s="393"/>
      <c r="BI28" s="452"/>
      <c r="BJ28" s="452"/>
      <c r="BK28" s="393"/>
      <c r="BL28" s="452"/>
      <c r="BM28" s="452"/>
      <c r="BN28" s="59"/>
      <c r="BO28" s="445"/>
    </row>
    <row r="29" spans="1:67" s="10" customFormat="1" ht="26.4" x14ac:dyDescent="0.25">
      <c r="A29" s="59"/>
      <c r="B29" s="525" t="s">
        <v>1014</v>
      </c>
      <c r="C29" s="59"/>
      <c r="D29" s="59"/>
      <c r="E29" s="59"/>
      <c r="F29" s="59"/>
      <c r="G29" s="59"/>
      <c r="H29" s="59"/>
      <c r="I29" s="59"/>
      <c r="J29" s="59"/>
      <c r="K29" s="59"/>
      <c r="L29" s="59"/>
      <c r="M29" s="59"/>
      <c r="N29" s="59"/>
      <c r="O29" s="59"/>
      <c r="P29" s="59"/>
      <c r="Q29" s="60"/>
      <c r="R29" s="59"/>
      <c r="S29" s="59"/>
      <c r="T29" s="60"/>
      <c r="U29" s="60"/>
      <c r="V29" s="60"/>
      <c r="W29" s="60"/>
      <c r="X29" s="60"/>
      <c r="Y29" s="60"/>
      <c r="Z29" s="60"/>
      <c r="AA29" s="511">
        <f t="shared" si="39"/>
        <v>0</v>
      </c>
      <c r="AB29" s="60"/>
      <c r="AC29" s="60"/>
      <c r="AD29" s="60"/>
      <c r="AE29" s="60"/>
      <c r="AF29" s="60"/>
      <c r="AG29" s="60"/>
      <c r="AH29" s="60"/>
      <c r="AI29" s="60"/>
      <c r="AJ29" s="60"/>
      <c r="AK29" s="60"/>
      <c r="AL29" s="60"/>
      <c r="AM29" s="511">
        <f t="shared" si="40"/>
        <v>7</v>
      </c>
      <c r="AN29" s="60"/>
      <c r="AO29" s="60"/>
      <c r="AP29" s="60">
        <v>7</v>
      </c>
      <c r="AQ29" s="60"/>
      <c r="AR29" s="60"/>
      <c r="AS29" s="60"/>
      <c r="AT29" s="60"/>
      <c r="AU29" s="60"/>
      <c r="AV29" s="60"/>
      <c r="AW29" s="60"/>
      <c r="AX29" s="60"/>
      <c r="AY29" s="60"/>
      <c r="AZ29" s="511">
        <f>BA29+BB29+BC29</f>
        <v>0</v>
      </c>
      <c r="BA29" s="60"/>
      <c r="BB29" s="60"/>
      <c r="BC29" s="60"/>
      <c r="BD29" s="60"/>
      <c r="BE29" s="393"/>
      <c r="BF29" s="452"/>
      <c r="BG29" s="452"/>
      <c r="BH29" s="393"/>
      <c r="BI29" s="452"/>
      <c r="BJ29" s="452"/>
      <c r="BK29" s="393"/>
      <c r="BL29" s="452"/>
      <c r="BM29" s="452"/>
      <c r="BN29" s="59"/>
      <c r="BO29" s="445"/>
    </row>
    <row r="30" spans="1:67" s="298" customFormat="1" ht="51.6" customHeight="1" x14ac:dyDescent="0.25">
      <c r="A30" s="180" t="s">
        <v>774</v>
      </c>
      <c r="B30" s="735" t="s">
        <v>1016</v>
      </c>
      <c r="C30" s="736"/>
      <c r="D30" s="736"/>
      <c r="E30" s="736"/>
      <c r="F30" s="736"/>
      <c r="G30" s="736"/>
      <c r="H30" s="736"/>
      <c r="I30" s="736"/>
      <c r="J30" s="736"/>
      <c r="K30" s="736"/>
      <c r="L30" s="736"/>
      <c r="M30" s="736"/>
      <c r="N30" s="736"/>
      <c r="O30" s="736"/>
      <c r="P30" s="736"/>
      <c r="Q30" s="736"/>
      <c r="R30" s="736"/>
      <c r="S30" s="736"/>
      <c r="T30" s="736"/>
      <c r="U30" s="736"/>
      <c r="V30" s="736"/>
      <c r="W30" s="736"/>
      <c r="X30" s="736"/>
      <c r="Y30" s="736"/>
      <c r="Z30" s="736"/>
      <c r="AA30" s="736"/>
      <c r="AB30" s="736"/>
      <c r="AC30" s="736"/>
      <c r="AD30" s="736"/>
      <c r="AE30" s="736"/>
      <c r="AF30" s="736"/>
      <c r="AG30" s="736"/>
      <c r="AH30" s="736"/>
      <c r="AI30" s="736"/>
      <c r="AJ30" s="736"/>
      <c r="AK30" s="736"/>
      <c r="AL30" s="736"/>
      <c r="AM30" s="736"/>
      <c r="AN30" s="736"/>
      <c r="AO30" s="736"/>
      <c r="AP30" s="736"/>
      <c r="AQ30" s="736"/>
      <c r="AR30" s="736"/>
      <c r="AS30" s="736"/>
      <c r="AT30" s="736"/>
      <c r="AU30" s="736"/>
      <c r="AV30" s="736"/>
      <c r="AW30" s="736"/>
      <c r="AX30" s="736"/>
      <c r="AY30" s="736"/>
      <c r="AZ30" s="736"/>
      <c r="BA30" s="736"/>
      <c r="BB30" s="736"/>
      <c r="BC30" s="736"/>
      <c r="BD30" s="736"/>
      <c r="BE30" s="736"/>
      <c r="BF30" s="736"/>
      <c r="BG30" s="736"/>
      <c r="BH30" s="736"/>
      <c r="BI30" s="736"/>
      <c r="BJ30" s="736"/>
      <c r="BK30" s="736"/>
      <c r="BL30" s="736"/>
      <c r="BM30" s="736"/>
      <c r="BN30" s="737"/>
      <c r="BO30" s="444">
        <f t="shared" ref="BO30:BO51" si="41">BE30+BH30+BK30</f>
        <v>0</v>
      </c>
    </row>
    <row r="31" spans="1:67" s="13" customFormat="1" ht="13.2" x14ac:dyDescent="0.25">
      <c r="A31" s="58"/>
      <c r="B31" s="38" t="s">
        <v>707</v>
      </c>
      <c r="C31" s="58"/>
      <c r="D31" s="58"/>
      <c r="E31" s="58"/>
      <c r="F31" s="58"/>
      <c r="G31" s="58"/>
      <c r="H31" s="58"/>
      <c r="I31" s="58"/>
      <c r="J31" s="58"/>
      <c r="K31" s="58"/>
      <c r="L31" s="58"/>
      <c r="M31" s="58"/>
      <c r="N31" s="58"/>
      <c r="O31" s="58"/>
      <c r="P31" s="58"/>
      <c r="Q31" s="68"/>
      <c r="R31" s="58"/>
      <c r="S31" s="58"/>
      <c r="T31" s="68"/>
      <c r="U31" s="68"/>
      <c r="V31" s="68"/>
      <c r="W31" s="68"/>
      <c r="X31" s="68">
        <f>Y31+AA31+AM31+AZ31</f>
        <v>14</v>
      </c>
      <c r="Y31" s="68"/>
      <c r="Z31" s="68"/>
      <c r="AA31" s="118">
        <f t="shared" ref="AA31:AZ31" si="42">AA32+AA33</f>
        <v>3</v>
      </c>
      <c r="AB31" s="68">
        <f t="shared" si="42"/>
        <v>1</v>
      </c>
      <c r="AC31" s="68">
        <f t="shared" si="42"/>
        <v>0</v>
      </c>
      <c r="AD31" s="68">
        <f t="shared" si="42"/>
        <v>2</v>
      </c>
      <c r="AE31" s="68">
        <f t="shared" si="42"/>
        <v>0</v>
      </c>
      <c r="AF31" s="68">
        <f t="shared" si="42"/>
        <v>0</v>
      </c>
      <c r="AG31" s="68">
        <f t="shared" si="42"/>
        <v>0</v>
      </c>
      <c r="AH31" s="68">
        <f t="shared" si="42"/>
        <v>0</v>
      </c>
      <c r="AI31" s="68">
        <f t="shared" si="42"/>
        <v>0</v>
      </c>
      <c r="AJ31" s="68">
        <f t="shared" si="42"/>
        <v>0</v>
      </c>
      <c r="AK31" s="68">
        <f t="shared" si="42"/>
        <v>0</v>
      </c>
      <c r="AL31" s="68">
        <f t="shared" si="42"/>
        <v>0</v>
      </c>
      <c r="AM31" s="118">
        <f t="shared" si="42"/>
        <v>11</v>
      </c>
      <c r="AN31" s="68">
        <f t="shared" si="42"/>
        <v>1</v>
      </c>
      <c r="AO31" s="68">
        <f t="shared" si="42"/>
        <v>0</v>
      </c>
      <c r="AP31" s="68">
        <f t="shared" si="42"/>
        <v>5</v>
      </c>
      <c r="AQ31" s="68">
        <f t="shared" si="42"/>
        <v>0</v>
      </c>
      <c r="AR31" s="68">
        <f t="shared" si="42"/>
        <v>4</v>
      </c>
      <c r="AS31" s="68">
        <f t="shared" si="42"/>
        <v>0</v>
      </c>
      <c r="AT31" s="68">
        <f t="shared" si="42"/>
        <v>0</v>
      </c>
      <c r="AU31" s="68">
        <f t="shared" si="42"/>
        <v>0</v>
      </c>
      <c r="AV31" s="68">
        <f t="shared" si="42"/>
        <v>0</v>
      </c>
      <c r="AW31" s="68">
        <f t="shared" si="42"/>
        <v>1</v>
      </c>
      <c r="AX31" s="68">
        <f t="shared" si="42"/>
        <v>0</v>
      </c>
      <c r="AY31" s="68">
        <f t="shared" si="42"/>
        <v>0</v>
      </c>
      <c r="AZ31" s="118">
        <f t="shared" si="42"/>
        <v>0</v>
      </c>
      <c r="BA31" s="68"/>
      <c r="BB31" s="68">
        <f>BB32+BB33</f>
        <v>0</v>
      </c>
      <c r="BC31" s="68"/>
      <c r="BD31" s="68"/>
      <c r="BE31" s="391"/>
      <c r="BF31" s="450"/>
      <c r="BG31" s="450"/>
      <c r="BH31" s="391"/>
      <c r="BI31" s="450"/>
      <c r="BJ31" s="450"/>
      <c r="BK31" s="391"/>
      <c r="BL31" s="450"/>
      <c r="BM31" s="450"/>
      <c r="BN31" s="58"/>
      <c r="BO31" s="444"/>
    </row>
    <row r="32" spans="1:67" s="10" customFormat="1" ht="26.4" x14ac:dyDescent="0.25">
      <c r="A32" s="59"/>
      <c r="B32" s="525" t="s">
        <v>1013</v>
      </c>
      <c r="C32" s="59"/>
      <c r="D32" s="59"/>
      <c r="E32" s="59"/>
      <c r="F32" s="59"/>
      <c r="G32" s="59"/>
      <c r="H32" s="59"/>
      <c r="I32" s="59"/>
      <c r="J32" s="59"/>
      <c r="K32" s="59"/>
      <c r="L32" s="59"/>
      <c r="M32" s="59"/>
      <c r="N32" s="59"/>
      <c r="O32" s="59"/>
      <c r="P32" s="59"/>
      <c r="Q32" s="60"/>
      <c r="R32" s="59"/>
      <c r="S32" s="59"/>
      <c r="T32" s="60"/>
      <c r="U32" s="60"/>
      <c r="V32" s="60"/>
      <c r="W32" s="60"/>
      <c r="X32" s="60"/>
      <c r="Y32" s="60"/>
      <c r="Z32" s="60"/>
      <c r="AA32" s="511">
        <f t="shared" ref="AA32:AA33" si="43">AB32+AC32+AD32+AE32+AF32+AG32+AH32+AI32+AJ32+AK32+AL32</f>
        <v>3</v>
      </c>
      <c r="AB32" s="60">
        <v>1</v>
      </c>
      <c r="AC32" s="60"/>
      <c r="AD32" s="60">
        <v>2</v>
      </c>
      <c r="AE32" s="60"/>
      <c r="AF32" s="60"/>
      <c r="AG32" s="60"/>
      <c r="AH32" s="60"/>
      <c r="AI32" s="60"/>
      <c r="AJ32" s="60"/>
      <c r="AK32" s="60"/>
      <c r="AL32" s="60"/>
      <c r="AM32" s="511">
        <f t="shared" ref="AM32:AM33" si="44">AN32+AO32+AP32+AQ32+AR32+AS32+AT32+AU32+AV32+AW32+AX32+AY32</f>
        <v>0</v>
      </c>
      <c r="AN32" s="60"/>
      <c r="AO32" s="60"/>
      <c r="AP32" s="60"/>
      <c r="AQ32" s="60"/>
      <c r="AR32" s="60"/>
      <c r="AS32" s="60"/>
      <c r="AT32" s="60"/>
      <c r="AU32" s="60"/>
      <c r="AV32" s="60"/>
      <c r="AW32" s="60"/>
      <c r="AX32" s="60"/>
      <c r="AY32" s="60"/>
      <c r="AZ32" s="511">
        <f>BA32+BB32+BC32</f>
        <v>0</v>
      </c>
      <c r="BA32" s="60"/>
      <c r="BB32" s="60"/>
      <c r="BC32" s="60"/>
      <c r="BD32" s="60"/>
      <c r="BE32" s="393"/>
      <c r="BF32" s="452"/>
      <c r="BG32" s="452"/>
      <c r="BH32" s="393"/>
      <c r="BI32" s="452"/>
      <c r="BJ32" s="452"/>
      <c r="BK32" s="393"/>
      <c r="BL32" s="452"/>
      <c r="BM32" s="452"/>
      <c r="BN32" s="59"/>
      <c r="BO32" s="445"/>
    </row>
    <row r="33" spans="1:67" s="10" customFormat="1" ht="26.4" x14ac:dyDescent="0.25">
      <c r="A33" s="59"/>
      <c r="B33" s="525" t="s">
        <v>1014</v>
      </c>
      <c r="C33" s="59"/>
      <c r="D33" s="59"/>
      <c r="E33" s="59"/>
      <c r="F33" s="59"/>
      <c r="G33" s="59"/>
      <c r="H33" s="59"/>
      <c r="I33" s="59"/>
      <c r="J33" s="59"/>
      <c r="K33" s="59"/>
      <c r="L33" s="59"/>
      <c r="M33" s="59"/>
      <c r="N33" s="59"/>
      <c r="O33" s="59"/>
      <c r="P33" s="59"/>
      <c r="Q33" s="60"/>
      <c r="R33" s="59"/>
      <c r="S33" s="59"/>
      <c r="T33" s="60"/>
      <c r="U33" s="60"/>
      <c r="V33" s="60"/>
      <c r="W33" s="60"/>
      <c r="X33" s="60"/>
      <c r="Y33" s="60"/>
      <c r="Z33" s="60"/>
      <c r="AA33" s="511">
        <f t="shared" si="43"/>
        <v>0</v>
      </c>
      <c r="AB33" s="60"/>
      <c r="AC33" s="60"/>
      <c r="AD33" s="60"/>
      <c r="AE33" s="60"/>
      <c r="AF33" s="60"/>
      <c r="AG33" s="60"/>
      <c r="AH33" s="60"/>
      <c r="AI33" s="60"/>
      <c r="AJ33" s="60"/>
      <c r="AK33" s="60"/>
      <c r="AL33" s="60"/>
      <c r="AM33" s="511">
        <f t="shared" si="44"/>
        <v>11</v>
      </c>
      <c r="AN33" s="60">
        <v>1</v>
      </c>
      <c r="AO33" s="60"/>
      <c r="AP33" s="60">
        <v>5</v>
      </c>
      <c r="AQ33" s="60"/>
      <c r="AR33" s="60">
        <v>4</v>
      </c>
      <c r="AS33" s="60"/>
      <c r="AT33" s="60"/>
      <c r="AU33" s="60"/>
      <c r="AV33" s="60"/>
      <c r="AW33" s="60">
        <v>1</v>
      </c>
      <c r="AX33" s="60"/>
      <c r="AY33" s="60"/>
      <c r="AZ33" s="511">
        <f>BA33+BB33+BC33</f>
        <v>0</v>
      </c>
      <c r="BA33" s="60"/>
      <c r="BB33" s="60"/>
      <c r="BC33" s="60"/>
      <c r="BD33" s="60"/>
      <c r="BE33" s="393"/>
      <c r="BF33" s="452"/>
      <c r="BG33" s="452"/>
      <c r="BH33" s="393"/>
      <c r="BI33" s="452"/>
      <c r="BJ33" s="452"/>
      <c r="BK33" s="393"/>
      <c r="BL33" s="452"/>
      <c r="BM33" s="452"/>
      <c r="BN33" s="59"/>
      <c r="BO33" s="445"/>
    </row>
    <row r="34" spans="1:67" s="298" customFormat="1" ht="59.4" customHeight="1" x14ac:dyDescent="0.25">
      <c r="A34" s="180" t="s">
        <v>776</v>
      </c>
      <c r="B34" s="735" t="s">
        <v>1017</v>
      </c>
      <c r="C34" s="736"/>
      <c r="D34" s="736"/>
      <c r="E34" s="736"/>
      <c r="F34" s="736"/>
      <c r="G34" s="736"/>
      <c r="H34" s="736"/>
      <c r="I34" s="736"/>
      <c r="J34" s="736"/>
      <c r="K34" s="736"/>
      <c r="L34" s="736"/>
      <c r="M34" s="736"/>
      <c r="N34" s="736"/>
      <c r="O34" s="736"/>
      <c r="P34" s="736"/>
      <c r="Q34" s="736"/>
      <c r="R34" s="736"/>
      <c r="S34" s="736"/>
      <c r="T34" s="736"/>
      <c r="U34" s="736"/>
      <c r="V34" s="736"/>
      <c r="W34" s="736"/>
      <c r="X34" s="736"/>
      <c r="Y34" s="736"/>
      <c r="Z34" s="736"/>
      <c r="AA34" s="736"/>
      <c r="AB34" s="736"/>
      <c r="AC34" s="736"/>
      <c r="AD34" s="736"/>
      <c r="AE34" s="736"/>
      <c r="AF34" s="736"/>
      <c r="AG34" s="736"/>
      <c r="AH34" s="736"/>
      <c r="AI34" s="736"/>
      <c r="AJ34" s="736"/>
      <c r="AK34" s="736"/>
      <c r="AL34" s="736"/>
      <c r="AM34" s="736"/>
      <c r="AN34" s="736"/>
      <c r="AO34" s="736"/>
      <c r="AP34" s="736"/>
      <c r="AQ34" s="736"/>
      <c r="AR34" s="736"/>
      <c r="AS34" s="736"/>
      <c r="AT34" s="736"/>
      <c r="AU34" s="736"/>
      <c r="AV34" s="736"/>
      <c r="AW34" s="736"/>
      <c r="AX34" s="736"/>
      <c r="AY34" s="736"/>
      <c r="AZ34" s="736"/>
      <c r="BA34" s="736"/>
      <c r="BB34" s="736"/>
      <c r="BC34" s="736"/>
      <c r="BD34" s="736"/>
      <c r="BE34" s="736"/>
      <c r="BF34" s="736"/>
      <c r="BG34" s="736"/>
      <c r="BH34" s="736"/>
      <c r="BI34" s="736"/>
      <c r="BJ34" s="736"/>
      <c r="BK34" s="736"/>
      <c r="BL34" s="736"/>
      <c r="BM34" s="736"/>
      <c r="BN34" s="737"/>
      <c r="BO34" s="444">
        <f t="shared" si="41"/>
        <v>0</v>
      </c>
    </row>
    <row r="35" spans="1:67" s="13" customFormat="1" ht="13.2" x14ac:dyDescent="0.25">
      <c r="A35" s="58"/>
      <c r="B35" s="38" t="s">
        <v>707</v>
      </c>
      <c r="C35" s="58"/>
      <c r="D35" s="58"/>
      <c r="E35" s="58"/>
      <c r="F35" s="58"/>
      <c r="G35" s="58"/>
      <c r="H35" s="58"/>
      <c r="I35" s="58"/>
      <c r="J35" s="58"/>
      <c r="K35" s="58"/>
      <c r="L35" s="58"/>
      <c r="M35" s="58"/>
      <c r="N35" s="58"/>
      <c r="O35" s="58"/>
      <c r="P35" s="58"/>
      <c r="Q35" s="68"/>
      <c r="R35" s="58"/>
      <c r="S35" s="58"/>
      <c r="T35" s="68"/>
      <c r="U35" s="68"/>
      <c r="V35" s="68"/>
      <c r="W35" s="68"/>
      <c r="X35" s="68">
        <f>Y35+AA35+AM35+AZ35</f>
        <v>6</v>
      </c>
      <c r="Y35" s="68"/>
      <c r="Z35" s="68"/>
      <c r="AA35" s="118">
        <f t="shared" ref="AA35:AZ35" si="45">AA36+AA37</f>
        <v>3</v>
      </c>
      <c r="AB35" s="68">
        <f t="shared" si="45"/>
        <v>2</v>
      </c>
      <c r="AC35" s="68">
        <f t="shared" si="45"/>
        <v>0</v>
      </c>
      <c r="AD35" s="68">
        <f t="shared" si="45"/>
        <v>0</v>
      </c>
      <c r="AE35" s="68">
        <f t="shared" si="45"/>
        <v>1</v>
      </c>
      <c r="AF35" s="68">
        <f t="shared" si="45"/>
        <v>0</v>
      </c>
      <c r="AG35" s="68">
        <f t="shared" si="45"/>
        <v>0</v>
      </c>
      <c r="AH35" s="68">
        <f t="shared" si="45"/>
        <v>0</v>
      </c>
      <c r="AI35" s="68">
        <f t="shared" si="45"/>
        <v>0</v>
      </c>
      <c r="AJ35" s="68">
        <f t="shared" si="45"/>
        <v>0</v>
      </c>
      <c r="AK35" s="68">
        <f t="shared" si="45"/>
        <v>0</v>
      </c>
      <c r="AL35" s="68">
        <f t="shared" si="45"/>
        <v>0</v>
      </c>
      <c r="AM35" s="118">
        <f t="shared" si="45"/>
        <v>3</v>
      </c>
      <c r="AN35" s="68">
        <f t="shared" si="45"/>
        <v>1</v>
      </c>
      <c r="AO35" s="68">
        <f t="shared" si="45"/>
        <v>0</v>
      </c>
      <c r="AP35" s="68">
        <f t="shared" si="45"/>
        <v>1</v>
      </c>
      <c r="AQ35" s="68">
        <f t="shared" si="45"/>
        <v>0</v>
      </c>
      <c r="AR35" s="68">
        <f t="shared" si="45"/>
        <v>1</v>
      </c>
      <c r="AS35" s="68">
        <f t="shared" si="45"/>
        <v>0</v>
      </c>
      <c r="AT35" s="68">
        <f t="shared" si="45"/>
        <v>0</v>
      </c>
      <c r="AU35" s="68">
        <f t="shared" si="45"/>
        <v>0</v>
      </c>
      <c r="AV35" s="68">
        <f t="shared" si="45"/>
        <v>0</v>
      </c>
      <c r="AW35" s="68">
        <f t="shared" si="45"/>
        <v>0</v>
      </c>
      <c r="AX35" s="68">
        <f t="shared" si="45"/>
        <v>0</v>
      </c>
      <c r="AY35" s="68">
        <f t="shared" si="45"/>
        <v>0</v>
      </c>
      <c r="AZ35" s="118">
        <f t="shared" si="45"/>
        <v>0</v>
      </c>
      <c r="BA35" s="68"/>
      <c r="BB35" s="68">
        <f>BB36+BB37</f>
        <v>0</v>
      </c>
      <c r="BC35" s="68"/>
      <c r="BD35" s="68"/>
      <c r="BE35" s="391"/>
      <c r="BF35" s="450"/>
      <c r="BG35" s="450"/>
      <c r="BH35" s="391"/>
      <c r="BI35" s="450"/>
      <c r="BJ35" s="450"/>
      <c r="BK35" s="391"/>
      <c r="BL35" s="450"/>
      <c r="BM35" s="450"/>
      <c r="BN35" s="58"/>
      <c r="BO35" s="444"/>
    </row>
    <row r="36" spans="1:67" s="10" customFormat="1" ht="26.4" x14ac:dyDescent="0.25">
      <c r="A36" s="59"/>
      <c r="B36" s="525" t="s">
        <v>1013</v>
      </c>
      <c r="C36" s="59"/>
      <c r="D36" s="59"/>
      <c r="E36" s="59"/>
      <c r="F36" s="59"/>
      <c r="G36" s="59"/>
      <c r="H36" s="59"/>
      <c r="I36" s="59"/>
      <c r="J36" s="59"/>
      <c r="K36" s="59"/>
      <c r="L36" s="59"/>
      <c r="M36" s="59"/>
      <c r="N36" s="59"/>
      <c r="O36" s="59"/>
      <c r="P36" s="59"/>
      <c r="Q36" s="60"/>
      <c r="R36" s="59"/>
      <c r="S36" s="59"/>
      <c r="T36" s="60"/>
      <c r="U36" s="60"/>
      <c r="V36" s="60"/>
      <c r="W36" s="60"/>
      <c r="X36" s="60"/>
      <c r="Y36" s="60"/>
      <c r="Z36" s="60"/>
      <c r="AA36" s="511">
        <f t="shared" ref="AA36:AA37" si="46">AB36+AC36+AD36+AE36+AF36+AG36+AH36+AI36+AJ36+AK36+AL36</f>
        <v>3</v>
      </c>
      <c r="AB36" s="60">
        <v>2</v>
      </c>
      <c r="AC36" s="60"/>
      <c r="AD36" s="60"/>
      <c r="AE36" s="60">
        <v>1</v>
      </c>
      <c r="AF36" s="60"/>
      <c r="AG36" s="60"/>
      <c r="AH36" s="60"/>
      <c r="AI36" s="60"/>
      <c r="AJ36" s="60"/>
      <c r="AK36" s="60"/>
      <c r="AL36" s="60"/>
      <c r="AM36" s="511">
        <f t="shared" ref="AM36:AM37" si="47">AN36+AO36+AP36+AQ36+AR36+AS36+AT36+AU36+AV36+AW36+AX36+AY36</f>
        <v>0</v>
      </c>
      <c r="AN36" s="60"/>
      <c r="AO36" s="60"/>
      <c r="AP36" s="60"/>
      <c r="AQ36" s="60"/>
      <c r="AR36" s="60"/>
      <c r="AS36" s="60"/>
      <c r="AT36" s="60"/>
      <c r="AU36" s="60"/>
      <c r="AV36" s="60"/>
      <c r="AW36" s="60"/>
      <c r="AX36" s="60"/>
      <c r="AY36" s="60"/>
      <c r="AZ36" s="511">
        <f>BA36+BB36+BC36</f>
        <v>0</v>
      </c>
      <c r="BA36" s="60"/>
      <c r="BB36" s="60"/>
      <c r="BC36" s="60"/>
      <c r="BD36" s="60"/>
      <c r="BE36" s="393"/>
      <c r="BF36" s="452"/>
      <c r="BG36" s="452"/>
      <c r="BH36" s="393"/>
      <c r="BI36" s="452"/>
      <c r="BJ36" s="452"/>
      <c r="BK36" s="393"/>
      <c r="BL36" s="452"/>
      <c r="BM36" s="452"/>
      <c r="BN36" s="59"/>
      <c r="BO36" s="445"/>
    </row>
    <row r="37" spans="1:67" s="10" customFormat="1" ht="26.4" x14ac:dyDescent="0.25">
      <c r="A37" s="59"/>
      <c r="B37" s="525" t="s">
        <v>1014</v>
      </c>
      <c r="C37" s="59"/>
      <c r="D37" s="59"/>
      <c r="E37" s="59"/>
      <c r="F37" s="59"/>
      <c r="G37" s="59"/>
      <c r="H37" s="59"/>
      <c r="I37" s="59"/>
      <c r="J37" s="59"/>
      <c r="K37" s="59"/>
      <c r="L37" s="59"/>
      <c r="M37" s="59"/>
      <c r="N37" s="59"/>
      <c r="O37" s="59"/>
      <c r="P37" s="59"/>
      <c r="Q37" s="60"/>
      <c r="R37" s="59"/>
      <c r="S37" s="59"/>
      <c r="T37" s="60"/>
      <c r="U37" s="60"/>
      <c r="V37" s="60"/>
      <c r="W37" s="60"/>
      <c r="X37" s="60"/>
      <c r="Y37" s="60"/>
      <c r="Z37" s="60"/>
      <c r="AA37" s="511">
        <f t="shared" si="46"/>
        <v>0</v>
      </c>
      <c r="AB37" s="60"/>
      <c r="AC37" s="60"/>
      <c r="AD37" s="60"/>
      <c r="AE37" s="60"/>
      <c r="AF37" s="60"/>
      <c r="AG37" s="60"/>
      <c r="AH37" s="60"/>
      <c r="AI37" s="60"/>
      <c r="AJ37" s="60"/>
      <c r="AK37" s="60"/>
      <c r="AL37" s="60"/>
      <c r="AM37" s="511">
        <f t="shared" si="47"/>
        <v>3</v>
      </c>
      <c r="AN37" s="60">
        <v>1</v>
      </c>
      <c r="AO37" s="60"/>
      <c r="AP37" s="60">
        <v>1</v>
      </c>
      <c r="AQ37" s="60"/>
      <c r="AR37" s="60">
        <v>1</v>
      </c>
      <c r="AS37" s="60"/>
      <c r="AT37" s="60"/>
      <c r="AU37" s="60"/>
      <c r="AV37" s="60"/>
      <c r="AW37" s="60"/>
      <c r="AX37" s="60"/>
      <c r="AY37" s="60"/>
      <c r="AZ37" s="511">
        <f>BA37+BB37+BC37</f>
        <v>0</v>
      </c>
      <c r="BA37" s="60"/>
      <c r="BB37" s="60"/>
      <c r="BC37" s="60"/>
      <c r="BD37" s="60"/>
      <c r="BE37" s="393"/>
      <c r="BF37" s="452"/>
      <c r="BG37" s="452"/>
      <c r="BH37" s="393"/>
      <c r="BI37" s="452"/>
      <c r="BJ37" s="452"/>
      <c r="BK37" s="393"/>
      <c r="BL37" s="452"/>
      <c r="BM37" s="452"/>
      <c r="BN37" s="59"/>
      <c r="BO37" s="445"/>
    </row>
    <row r="38" spans="1:67" s="298" customFormat="1" ht="58.95" customHeight="1" x14ac:dyDescent="0.25">
      <c r="A38" s="180" t="s">
        <v>777</v>
      </c>
      <c r="B38" s="735" t="s">
        <v>965</v>
      </c>
      <c r="C38" s="736"/>
      <c r="D38" s="736"/>
      <c r="E38" s="736"/>
      <c r="F38" s="736"/>
      <c r="G38" s="736"/>
      <c r="H38" s="736"/>
      <c r="I38" s="736"/>
      <c r="J38" s="736"/>
      <c r="K38" s="736"/>
      <c r="L38" s="736"/>
      <c r="M38" s="736"/>
      <c r="N38" s="736"/>
      <c r="O38" s="736"/>
      <c r="P38" s="736"/>
      <c r="Q38" s="736"/>
      <c r="R38" s="736"/>
      <c r="S38" s="736"/>
      <c r="T38" s="736"/>
      <c r="U38" s="736"/>
      <c r="V38" s="736"/>
      <c r="W38" s="736"/>
      <c r="X38" s="736"/>
      <c r="Y38" s="736"/>
      <c r="Z38" s="736"/>
      <c r="AA38" s="736"/>
      <c r="AB38" s="736"/>
      <c r="AC38" s="736"/>
      <c r="AD38" s="736"/>
      <c r="AE38" s="736"/>
      <c r="AF38" s="736"/>
      <c r="AG38" s="736"/>
      <c r="AH38" s="736"/>
      <c r="AI38" s="736"/>
      <c r="AJ38" s="736"/>
      <c r="AK38" s="736"/>
      <c r="AL38" s="736"/>
      <c r="AM38" s="736"/>
      <c r="AN38" s="736"/>
      <c r="AO38" s="736"/>
      <c r="AP38" s="736"/>
      <c r="AQ38" s="736"/>
      <c r="AR38" s="736"/>
      <c r="AS38" s="736"/>
      <c r="AT38" s="736"/>
      <c r="AU38" s="736"/>
      <c r="AV38" s="736"/>
      <c r="AW38" s="736"/>
      <c r="AX38" s="736"/>
      <c r="AY38" s="736"/>
      <c r="AZ38" s="736"/>
      <c r="BA38" s="736"/>
      <c r="BB38" s="736"/>
      <c r="BC38" s="736"/>
      <c r="BD38" s="736"/>
      <c r="BE38" s="736"/>
      <c r="BF38" s="736"/>
      <c r="BG38" s="736"/>
      <c r="BH38" s="736"/>
      <c r="BI38" s="736"/>
      <c r="BJ38" s="736"/>
      <c r="BK38" s="736"/>
      <c r="BL38" s="736"/>
      <c r="BM38" s="736"/>
      <c r="BN38" s="737"/>
      <c r="BO38" s="444">
        <f t="shared" si="41"/>
        <v>0</v>
      </c>
    </row>
    <row r="39" spans="1:67" s="13" customFormat="1" ht="13.2" x14ac:dyDescent="0.25">
      <c r="A39" s="58"/>
      <c r="B39" s="38" t="s">
        <v>707</v>
      </c>
      <c r="C39" s="58"/>
      <c r="D39" s="58"/>
      <c r="E39" s="58"/>
      <c r="F39" s="58"/>
      <c r="G39" s="58"/>
      <c r="H39" s="58"/>
      <c r="I39" s="58"/>
      <c r="J39" s="58"/>
      <c r="K39" s="58"/>
      <c r="L39" s="58"/>
      <c r="M39" s="58"/>
      <c r="N39" s="58"/>
      <c r="O39" s="58"/>
      <c r="P39" s="58"/>
      <c r="Q39" s="68"/>
      <c r="R39" s="58"/>
      <c r="S39" s="58"/>
      <c r="T39" s="68"/>
      <c r="U39" s="68"/>
      <c r="V39" s="68"/>
      <c r="W39" s="68"/>
      <c r="X39" s="68">
        <f>Y39+AA39+AM39+AZ39</f>
        <v>2</v>
      </c>
      <c r="Y39" s="68"/>
      <c r="Z39" s="68"/>
      <c r="AA39" s="118">
        <f t="shared" ref="AA39:AZ39" si="48">AA40+AA41</f>
        <v>1</v>
      </c>
      <c r="AB39" s="68">
        <f t="shared" si="48"/>
        <v>0</v>
      </c>
      <c r="AC39" s="68">
        <f t="shared" si="48"/>
        <v>0</v>
      </c>
      <c r="AD39" s="68">
        <f t="shared" si="48"/>
        <v>0</v>
      </c>
      <c r="AE39" s="68">
        <f t="shared" si="48"/>
        <v>0</v>
      </c>
      <c r="AF39" s="68">
        <f t="shared" si="48"/>
        <v>0</v>
      </c>
      <c r="AG39" s="68">
        <f t="shared" si="48"/>
        <v>0</v>
      </c>
      <c r="AH39" s="68">
        <f t="shared" si="48"/>
        <v>0</v>
      </c>
      <c r="AI39" s="68">
        <f t="shared" si="48"/>
        <v>0</v>
      </c>
      <c r="AJ39" s="68">
        <f t="shared" si="48"/>
        <v>0</v>
      </c>
      <c r="AK39" s="68">
        <f t="shared" si="48"/>
        <v>0</v>
      </c>
      <c r="AL39" s="68">
        <f t="shared" si="48"/>
        <v>1</v>
      </c>
      <c r="AM39" s="118">
        <f t="shared" si="48"/>
        <v>1</v>
      </c>
      <c r="AN39" s="68">
        <f t="shared" si="48"/>
        <v>0</v>
      </c>
      <c r="AO39" s="68">
        <f t="shared" si="48"/>
        <v>0</v>
      </c>
      <c r="AP39" s="68">
        <f t="shared" si="48"/>
        <v>0</v>
      </c>
      <c r="AQ39" s="68">
        <f t="shared" si="48"/>
        <v>0</v>
      </c>
      <c r="AR39" s="68">
        <f t="shared" si="48"/>
        <v>0</v>
      </c>
      <c r="AS39" s="68">
        <f t="shared" si="48"/>
        <v>0</v>
      </c>
      <c r="AT39" s="68">
        <f t="shared" si="48"/>
        <v>0</v>
      </c>
      <c r="AU39" s="68">
        <f t="shared" si="48"/>
        <v>0</v>
      </c>
      <c r="AV39" s="68">
        <f t="shared" si="48"/>
        <v>1</v>
      </c>
      <c r="AW39" s="68">
        <f t="shared" si="48"/>
        <v>0</v>
      </c>
      <c r="AX39" s="68">
        <f t="shared" si="48"/>
        <v>0</v>
      </c>
      <c r="AY39" s="68">
        <f t="shared" si="48"/>
        <v>0</v>
      </c>
      <c r="AZ39" s="118">
        <f t="shared" si="48"/>
        <v>0</v>
      </c>
      <c r="BA39" s="68"/>
      <c r="BB39" s="68">
        <f>BB40+BB41</f>
        <v>0</v>
      </c>
      <c r="BC39" s="68"/>
      <c r="BD39" s="68"/>
      <c r="BE39" s="391"/>
      <c r="BF39" s="450"/>
      <c r="BG39" s="450"/>
      <c r="BH39" s="391"/>
      <c r="BI39" s="450"/>
      <c r="BJ39" s="450"/>
      <c r="BK39" s="391"/>
      <c r="BL39" s="450"/>
      <c r="BM39" s="450"/>
      <c r="BN39" s="58"/>
      <c r="BO39" s="444"/>
    </row>
    <row r="40" spans="1:67" s="10" customFormat="1" ht="26.4" x14ac:dyDescent="0.25">
      <c r="A40" s="59"/>
      <c r="B40" s="525" t="s">
        <v>1013</v>
      </c>
      <c r="C40" s="59"/>
      <c r="D40" s="59"/>
      <c r="E40" s="59"/>
      <c r="F40" s="59"/>
      <c r="G40" s="59"/>
      <c r="H40" s="59"/>
      <c r="I40" s="59"/>
      <c r="J40" s="59"/>
      <c r="K40" s="59"/>
      <c r="L40" s="59"/>
      <c r="M40" s="59"/>
      <c r="N40" s="59"/>
      <c r="O40" s="59"/>
      <c r="P40" s="59"/>
      <c r="Q40" s="60"/>
      <c r="R40" s="59"/>
      <c r="S40" s="59"/>
      <c r="T40" s="60"/>
      <c r="U40" s="60"/>
      <c r="V40" s="60"/>
      <c r="W40" s="60"/>
      <c r="X40" s="60"/>
      <c r="Y40" s="60"/>
      <c r="Z40" s="60"/>
      <c r="AA40" s="511">
        <f t="shared" ref="AA40:AA41" si="49">AB40+AC40+AD40+AE40+AF40+AG40+AH40+AI40+AJ40+AK40+AL40</f>
        <v>1</v>
      </c>
      <c r="AB40" s="60"/>
      <c r="AC40" s="60"/>
      <c r="AD40" s="60"/>
      <c r="AE40" s="60"/>
      <c r="AF40" s="60"/>
      <c r="AG40" s="60"/>
      <c r="AH40" s="60"/>
      <c r="AI40" s="60"/>
      <c r="AJ40" s="60"/>
      <c r="AK40" s="60"/>
      <c r="AL40" s="60">
        <v>1</v>
      </c>
      <c r="AM40" s="511">
        <f t="shared" ref="AM40:AM41" si="50">AN40+AO40+AP40+AQ40+AR40+AS40+AT40+AU40+AV40+AW40+AX40+AY40</f>
        <v>0</v>
      </c>
      <c r="AN40" s="60"/>
      <c r="AO40" s="60"/>
      <c r="AP40" s="60"/>
      <c r="AQ40" s="60"/>
      <c r="AR40" s="60"/>
      <c r="AS40" s="60"/>
      <c r="AT40" s="60"/>
      <c r="AU40" s="60"/>
      <c r="AV40" s="60"/>
      <c r="AW40" s="60"/>
      <c r="AX40" s="60"/>
      <c r="AY40" s="60"/>
      <c r="AZ40" s="511">
        <f>BA40+BB40+BC40</f>
        <v>0</v>
      </c>
      <c r="BA40" s="60"/>
      <c r="BB40" s="60"/>
      <c r="BC40" s="60"/>
      <c r="BD40" s="60"/>
      <c r="BE40" s="393"/>
      <c r="BF40" s="452"/>
      <c r="BG40" s="452"/>
      <c r="BH40" s="393"/>
      <c r="BI40" s="452"/>
      <c r="BJ40" s="452"/>
      <c r="BK40" s="393"/>
      <c r="BL40" s="452"/>
      <c r="BM40" s="452"/>
      <c r="BN40" s="59"/>
      <c r="BO40" s="445"/>
    </row>
    <row r="41" spans="1:67" s="10" customFormat="1" ht="26.4" x14ac:dyDescent="0.25">
      <c r="A41" s="59"/>
      <c r="B41" s="525" t="s">
        <v>1014</v>
      </c>
      <c r="C41" s="59"/>
      <c r="D41" s="59"/>
      <c r="E41" s="59"/>
      <c r="F41" s="59"/>
      <c r="G41" s="59"/>
      <c r="H41" s="59"/>
      <c r="I41" s="59"/>
      <c r="J41" s="59"/>
      <c r="K41" s="59"/>
      <c r="L41" s="59"/>
      <c r="M41" s="59"/>
      <c r="N41" s="59"/>
      <c r="O41" s="59"/>
      <c r="P41" s="59"/>
      <c r="Q41" s="60"/>
      <c r="R41" s="59"/>
      <c r="S41" s="59"/>
      <c r="T41" s="60"/>
      <c r="U41" s="60"/>
      <c r="V41" s="60"/>
      <c r="W41" s="60"/>
      <c r="X41" s="60"/>
      <c r="Y41" s="60"/>
      <c r="Z41" s="60"/>
      <c r="AA41" s="511">
        <f t="shared" si="49"/>
        <v>0</v>
      </c>
      <c r="AB41" s="60"/>
      <c r="AC41" s="60"/>
      <c r="AD41" s="60"/>
      <c r="AE41" s="60"/>
      <c r="AF41" s="60"/>
      <c r="AG41" s="60"/>
      <c r="AH41" s="60"/>
      <c r="AI41" s="60"/>
      <c r="AJ41" s="60"/>
      <c r="AK41" s="60"/>
      <c r="AL41" s="60"/>
      <c r="AM41" s="511">
        <f t="shared" si="50"/>
        <v>1</v>
      </c>
      <c r="AN41" s="60"/>
      <c r="AO41" s="60"/>
      <c r="AP41" s="60"/>
      <c r="AQ41" s="60"/>
      <c r="AR41" s="60"/>
      <c r="AS41" s="60"/>
      <c r="AT41" s="60"/>
      <c r="AU41" s="60"/>
      <c r="AV41" s="60">
        <v>1</v>
      </c>
      <c r="AW41" s="60"/>
      <c r="AX41" s="60"/>
      <c r="AY41" s="60"/>
      <c r="AZ41" s="511">
        <f>BA41+BB41+BC41</f>
        <v>0</v>
      </c>
      <c r="BA41" s="60"/>
      <c r="BB41" s="60"/>
      <c r="BC41" s="60"/>
      <c r="BD41" s="60"/>
      <c r="BE41" s="393"/>
      <c r="BF41" s="452"/>
      <c r="BG41" s="452"/>
      <c r="BH41" s="393"/>
      <c r="BI41" s="452"/>
      <c r="BJ41" s="452"/>
      <c r="BK41" s="393"/>
      <c r="BL41" s="452"/>
      <c r="BM41" s="452"/>
      <c r="BN41" s="59"/>
      <c r="BO41" s="445"/>
    </row>
    <row r="42" spans="1:67" s="298" customFormat="1" ht="52.2" customHeight="1" x14ac:dyDescent="0.25">
      <c r="A42" s="180" t="s">
        <v>780</v>
      </c>
      <c r="B42" s="735" t="s">
        <v>966</v>
      </c>
      <c r="C42" s="736"/>
      <c r="D42" s="736"/>
      <c r="E42" s="736"/>
      <c r="F42" s="736"/>
      <c r="G42" s="736"/>
      <c r="H42" s="736"/>
      <c r="I42" s="736"/>
      <c r="J42" s="736"/>
      <c r="K42" s="736"/>
      <c r="L42" s="736"/>
      <c r="M42" s="736"/>
      <c r="N42" s="736"/>
      <c r="O42" s="736"/>
      <c r="P42" s="736"/>
      <c r="Q42" s="736"/>
      <c r="R42" s="736"/>
      <c r="S42" s="736"/>
      <c r="T42" s="736"/>
      <c r="U42" s="736"/>
      <c r="V42" s="736"/>
      <c r="W42" s="736"/>
      <c r="X42" s="736"/>
      <c r="Y42" s="736"/>
      <c r="Z42" s="736"/>
      <c r="AA42" s="736"/>
      <c r="AB42" s="736"/>
      <c r="AC42" s="736"/>
      <c r="AD42" s="736"/>
      <c r="AE42" s="736"/>
      <c r="AF42" s="736"/>
      <c r="AG42" s="736"/>
      <c r="AH42" s="736"/>
      <c r="AI42" s="736"/>
      <c r="AJ42" s="736"/>
      <c r="AK42" s="736"/>
      <c r="AL42" s="736"/>
      <c r="AM42" s="736"/>
      <c r="AN42" s="736"/>
      <c r="AO42" s="736"/>
      <c r="AP42" s="736"/>
      <c r="AQ42" s="736"/>
      <c r="AR42" s="736"/>
      <c r="AS42" s="736"/>
      <c r="AT42" s="736"/>
      <c r="AU42" s="736"/>
      <c r="AV42" s="736"/>
      <c r="AW42" s="736"/>
      <c r="AX42" s="736"/>
      <c r="AY42" s="736"/>
      <c r="AZ42" s="736"/>
      <c r="BA42" s="736"/>
      <c r="BB42" s="736"/>
      <c r="BC42" s="736"/>
      <c r="BD42" s="736"/>
      <c r="BE42" s="736"/>
      <c r="BF42" s="736"/>
      <c r="BG42" s="736"/>
      <c r="BH42" s="736"/>
      <c r="BI42" s="736"/>
      <c r="BJ42" s="736"/>
      <c r="BK42" s="736"/>
      <c r="BL42" s="736"/>
      <c r="BM42" s="736"/>
      <c r="BN42" s="737"/>
      <c r="BO42" s="444">
        <f t="shared" si="41"/>
        <v>0</v>
      </c>
    </row>
    <row r="43" spans="1:67" s="13" customFormat="1" ht="13.2" x14ac:dyDescent="0.25">
      <c r="A43" s="58"/>
      <c r="B43" s="38" t="s">
        <v>707</v>
      </c>
      <c r="C43" s="58"/>
      <c r="D43" s="58"/>
      <c r="E43" s="58"/>
      <c r="F43" s="58"/>
      <c r="G43" s="58"/>
      <c r="H43" s="58"/>
      <c r="I43" s="58"/>
      <c r="J43" s="58"/>
      <c r="K43" s="58"/>
      <c r="L43" s="58"/>
      <c r="M43" s="58"/>
      <c r="N43" s="58"/>
      <c r="O43" s="58"/>
      <c r="P43" s="58"/>
      <c r="Q43" s="68"/>
      <c r="R43" s="58"/>
      <c r="S43" s="58"/>
      <c r="T43" s="68"/>
      <c r="U43" s="68"/>
      <c r="V43" s="68"/>
      <c r="W43" s="68"/>
      <c r="X43" s="68">
        <f>Y43+AA43+AM43+AZ43</f>
        <v>27</v>
      </c>
      <c r="Y43" s="68"/>
      <c r="Z43" s="68"/>
      <c r="AA43" s="118">
        <f t="shared" ref="AA43:AZ43" si="51">AA44+AA45</f>
        <v>2</v>
      </c>
      <c r="AB43" s="68">
        <f t="shared" si="51"/>
        <v>1</v>
      </c>
      <c r="AC43" s="68">
        <f t="shared" si="51"/>
        <v>0</v>
      </c>
      <c r="AD43" s="68">
        <f t="shared" si="51"/>
        <v>1</v>
      </c>
      <c r="AE43" s="68">
        <f t="shared" si="51"/>
        <v>0</v>
      </c>
      <c r="AF43" s="68">
        <f t="shared" si="51"/>
        <v>0</v>
      </c>
      <c r="AG43" s="68">
        <f t="shared" si="51"/>
        <v>0</v>
      </c>
      <c r="AH43" s="68">
        <f t="shared" si="51"/>
        <v>0</v>
      </c>
      <c r="AI43" s="68">
        <f t="shared" si="51"/>
        <v>0</v>
      </c>
      <c r="AJ43" s="68">
        <f t="shared" si="51"/>
        <v>0</v>
      </c>
      <c r="AK43" s="68">
        <f t="shared" si="51"/>
        <v>0</v>
      </c>
      <c r="AL43" s="68">
        <f t="shared" si="51"/>
        <v>0</v>
      </c>
      <c r="AM43" s="118">
        <f t="shared" si="51"/>
        <v>25</v>
      </c>
      <c r="AN43" s="68">
        <f t="shared" si="51"/>
        <v>1</v>
      </c>
      <c r="AO43" s="68">
        <f t="shared" si="51"/>
        <v>0</v>
      </c>
      <c r="AP43" s="68">
        <f t="shared" si="51"/>
        <v>23</v>
      </c>
      <c r="AQ43" s="68">
        <f t="shared" si="51"/>
        <v>0</v>
      </c>
      <c r="AR43" s="68">
        <f t="shared" si="51"/>
        <v>1</v>
      </c>
      <c r="AS43" s="68">
        <f t="shared" si="51"/>
        <v>0</v>
      </c>
      <c r="AT43" s="68">
        <f t="shared" si="51"/>
        <v>0</v>
      </c>
      <c r="AU43" s="68">
        <f t="shared" si="51"/>
        <v>0</v>
      </c>
      <c r="AV43" s="68">
        <f t="shared" si="51"/>
        <v>0</v>
      </c>
      <c r="AW43" s="68">
        <f t="shared" si="51"/>
        <v>0</v>
      </c>
      <c r="AX43" s="68">
        <f t="shared" si="51"/>
        <v>0</v>
      </c>
      <c r="AY43" s="68">
        <f t="shared" si="51"/>
        <v>0</v>
      </c>
      <c r="AZ43" s="118">
        <f t="shared" si="51"/>
        <v>0</v>
      </c>
      <c r="BA43" s="68"/>
      <c r="BB43" s="68">
        <f>BB44+BB45</f>
        <v>0</v>
      </c>
      <c r="BC43" s="68"/>
      <c r="BD43" s="68"/>
      <c r="BE43" s="391"/>
      <c r="BF43" s="450"/>
      <c r="BG43" s="450"/>
      <c r="BH43" s="391"/>
      <c r="BI43" s="450"/>
      <c r="BJ43" s="450"/>
      <c r="BK43" s="391"/>
      <c r="BL43" s="450"/>
      <c r="BM43" s="450"/>
      <c r="BN43" s="58"/>
      <c r="BO43" s="444"/>
    </row>
    <row r="44" spans="1:67" s="10" customFormat="1" ht="26.4" x14ac:dyDescent="0.25">
      <c r="A44" s="59"/>
      <c r="B44" s="525" t="s">
        <v>1013</v>
      </c>
      <c r="C44" s="59"/>
      <c r="D44" s="59"/>
      <c r="E44" s="59"/>
      <c r="F44" s="59"/>
      <c r="G44" s="59"/>
      <c r="H44" s="59"/>
      <c r="I44" s="59"/>
      <c r="J44" s="59"/>
      <c r="K44" s="59"/>
      <c r="L44" s="59"/>
      <c r="M44" s="59"/>
      <c r="N44" s="59"/>
      <c r="O44" s="59"/>
      <c r="P44" s="59"/>
      <c r="Q44" s="60"/>
      <c r="R44" s="59"/>
      <c r="S44" s="59"/>
      <c r="T44" s="60"/>
      <c r="U44" s="60"/>
      <c r="V44" s="60"/>
      <c r="W44" s="60"/>
      <c r="X44" s="60"/>
      <c r="Y44" s="60"/>
      <c r="Z44" s="60"/>
      <c r="AA44" s="511">
        <f t="shared" ref="AA44:AA45" si="52">AB44+AC44+AD44+AE44+AF44+AG44+AH44+AI44+AJ44+AK44+AL44</f>
        <v>2</v>
      </c>
      <c r="AB44" s="60">
        <v>1</v>
      </c>
      <c r="AC44" s="60"/>
      <c r="AD44" s="60">
        <v>1</v>
      </c>
      <c r="AE44" s="60"/>
      <c r="AF44" s="60"/>
      <c r="AG44" s="60"/>
      <c r="AH44" s="60"/>
      <c r="AI44" s="60"/>
      <c r="AJ44" s="60"/>
      <c r="AK44" s="60"/>
      <c r="AL44" s="60"/>
      <c r="AM44" s="511">
        <f t="shared" ref="AM44:AM45" si="53">AN44+AO44+AP44+AQ44+AR44+AS44+AT44+AU44+AV44+AW44+AX44+AY44</f>
        <v>0</v>
      </c>
      <c r="AN44" s="60"/>
      <c r="AO44" s="60"/>
      <c r="AP44" s="60"/>
      <c r="AQ44" s="60"/>
      <c r="AR44" s="60"/>
      <c r="AS44" s="60"/>
      <c r="AT44" s="60"/>
      <c r="AU44" s="60"/>
      <c r="AV44" s="60"/>
      <c r="AW44" s="60"/>
      <c r="AX44" s="60"/>
      <c r="AY44" s="60"/>
      <c r="AZ44" s="511">
        <f>BA44+BB44+BC44</f>
        <v>0</v>
      </c>
      <c r="BA44" s="60"/>
      <c r="BB44" s="60"/>
      <c r="BC44" s="60"/>
      <c r="BD44" s="60"/>
      <c r="BE44" s="393"/>
      <c r="BF44" s="452"/>
      <c r="BG44" s="452"/>
      <c r="BH44" s="393"/>
      <c r="BI44" s="452"/>
      <c r="BJ44" s="452"/>
      <c r="BK44" s="393"/>
      <c r="BL44" s="452"/>
      <c r="BM44" s="452"/>
      <c r="BN44" s="59"/>
      <c r="BO44" s="445"/>
    </row>
    <row r="45" spans="1:67" s="10" customFormat="1" ht="26.4" x14ac:dyDescent="0.25">
      <c r="A45" s="59"/>
      <c r="B45" s="525" t="s">
        <v>1014</v>
      </c>
      <c r="C45" s="59"/>
      <c r="D45" s="59"/>
      <c r="E45" s="59"/>
      <c r="F45" s="59"/>
      <c r="G45" s="59"/>
      <c r="H45" s="59"/>
      <c r="I45" s="59"/>
      <c r="J45" s="59"/>
      <c r="K45" s="59"/>
      <c r="L45" s="59"/>
      <c r="M45" s="59"/>
      <c r="N45" s="59"/>
      <c r="O45" s="59"/>
      <c r="P45" s="59"/>
      <c r="Q45" s="60"/>
      <c r="R45" s="59"/>
      <c r="S45" s="59"/>
      <c r="T45" s="60"/>
      <c r="U45" s="60"/>
      <c r="V45" s="60"/>
      <c r="W45" s="60"/>
      <c r="X45" s="60"/>
      <c r="Y45" s="60"/>
      <c r="Z45" s="60"/>
      <c r="AA45" s="511">
        <f t="shared" si="52"/>
        <v>0</v>
      </c>
      <c r="AB45" s="60"/>
      <c r="AC45" s="60"/>
      <c r="AD45" s="60"/>
      <c r="AE45" s="60"/>
      <c r="AF45" s="60"/>
      <c r="AG45" s="60"/>
      <c r="AH45" s="60"/>
      <c r="AI45" s="60"/>
      <c r="AJ45" s="60"/>
      <c r="AK45" s="60"/>
      <c r="AL45" s="60"/>
      <c r="AM45" s="511">
        <f t="shared" si="53"/>
        <v>25</v>
      </c>
      <c r="AN45" s="60">
        <v>1</v>
      </c>
      <c r="AO45" s="60"/>
      <c r="AP45" s="60">
        <v>23</v>
      </c>
      <c r="AQ45" s="60"/>
      <c r="AR45" s="60">
        <v>1</v>
      </c>
      <c r="AS45" s="60"/>
      <c r="AT45" s="60"/>
      <c r="AU45" s="60"/>
      <c r="AV45" s="60"/>
      <c r="AW45" s="60"/>
      <c r="AX45" s="60"/>
      <c r="AY45" s="60"/>
      <c r="AZ45" s="511">
        <f>BA45+BB45+BC45</f>
        <v>0</v>
      </c>
      <c r="BA45" s="60"/>
      <c r="BB45" s="60"/>
      <c r="BC45" s="60"/>
      <c r="BD45" s="60"/>
      <c r="BE45" s="393"/>
      <c r="BF45" s="452"/>
      <c r="BG45" s="452"/>
      <c r="BH45" s="393"/>
      <c r="BI45" s="452"/>
      <c r="BJ45" s="452"/>
      <c r="BK45" s="393"/>
      <c r="BL45" s="452"/>
      <c r="BM45" s="452"/>
      <c r="BN45" s="59"/>
      <c r="BO45" s="445"/>
    </row>
    <row r="46" spans="1:67" s="13" customFormat="1" ht="31.2" customHeight="1" x14ac:dyDescent="0.25">
      <c r="A46" s="120" t="s">
        <v>781</v>
      </c>
      <c r="B46" s="143" t="s">
        <v>782</v>
      </c>
      <c r="C46" s="119"/>
      <c r="D46" s="284"/>
      <c r="E46" s="284"/>
      <c r="F46" s="284"/>
      <c r="G46" s="284"/>
      <c r="H46" s="284"/>
      <c r="I46" s="284"/>
      <c r="J46" s="284"/>
      <c r="K46" s="284"/>
      <c r="L46" s="284"/>
      <c r="M46" s="284"/>
      <c r="N46" s="284"/>
      <c r="O46" s="284"/>
      <c r="P46" s="284"/>
      <c r="Q46" s="284"/>
      <c r="R46" s="284"/>
      <c r="S46" s="284"/>
      <c r="T46" s="284"/>
      <c r="U46" s="284"/>
      <c r="V46" s="284"/>
      <c r="W46" s="284"/>
      <c r="X46" s="284"/>
      <c r="Y46" s="284"/>
      <c r="Z46" s="284"/>
      <c r="AA46" s="284"/>
      <c r="AB46" s="284"/>
      <c r="AC46" s="284"/>
      <c r="AD46" s="284"/>
      <c r="AE46" s="284"/>
      <c r="AF46" s="284"/>
      <c r="AG46" s="284"/>
      <c r="AH46" s="284"/>
      <c r="AI46" s="284"/>
      <c r="AJ46" s="284"/>
      <c r="AK46" s="284"/>
      <c r="AL46" s="284"/>
      <c r="AM46" s="284"/>
      <c r="AN46" s="284"/>
      <c r="AO46" s="284"/>
      <c r="AP46" s="284"/>
      <c r="AQ46" s="284"/>
      <c r="AR46" s="284"/>
      <c r="AS46" s="284"/>
      <c r="AT46" s="284"/>
      <c r="AU46" s="284"/>
      <c r="AV46" s="284"/>
      <c r="AW46" s="284"/>
      <c r="AX46" s="284"/>
      <c r="AY46" s="284"/>
      <c r="AZ46" s="284"/>
      <c r="BA46" s="129"/>
      <c r="BB46" s="284"/>
      <c r="BC46" s="284"/>
      <c r="BD46" s="284"/>
      <c r="BE46" s="401"/>
      <c r="BF46" s="461"/>
      <c r="BG46" s="461"/>
      <c r="BH46" s="401"/>
      <c r="BI46" s="461"/>
      <c r="BJ46" s="461"/>
      <c r="BK46" s="401"/>
      <c r="BL46" s="461"/>
      <c r="BM46" s="461"/>
      <c r="BN46" s="284"/>
      <c r="BO46" s="444">
        <f t="shared" si="41"/>
        <v>0</v>
      </c>
    </row>
    <row r="47" spans="1:67" s="239" customFormat="1" ht="54.6" customHeight="1" x14ac:dyDescent="0.25">
      <c r="A47" s="296">
        <v>1</v>
      </c>
      <c r="B47" s="735" t="s">
        <v>967</v>
      </c>
      <c r="C47" s="736"/>
      <c r="D47" s="736"/>
      <c r="E47" s="736"/>
      <c r="F47" s="736"/>
      <c r="G47" s="736"/>
      <c r="H47" s="736"/>
      <c r="I47" s="736"/>
      <c r="J47" s="736"/>
      <c r="K47" s="736"/>
      <c r="L47" s="736"/>
      <c r="M47" s="736"/>
      <c r="N47" s="736"/>
      <c r="O47" s="736"/>
      <c r="P47" s="736"/>
      <c r="Q47" s="736"/>
      <c r="R47" s="736"/>
      <c r="S47" s="736"/>
      <c r="T47" s="736"/>
      <c r="U47" s="736"/>
      <c r="V47" s="736"/>
      <c r="W47" s="736"/>
      <c r="X47" s="736"/>
      <c r="Y47" s="736"/>
      <c r="Z47" s="736"/>
      <c r="AA47" s="736"/>
      <c r="AB47" s="736"/>
      <c r="AC47" s="736"/>
      <c r="AD47" s="736"/>
      <c r="AE47" s="736"/>
      <c r="AF47" s="736"/>
      <c r="AG47" s="736"/>
      <c r="AH47" s="736"/>
      <c r="AI47" s="736"/>
      <c r="AJ47" s="736"/>
      <c r="AK47" s="736"/>
      <c r="AL47" s="736"/>
      <c r="AM47" s="736"/>
      <c r="AN47" s="736"/>
      <c r="AO47" s="736"/>
      <c r="AP47" s="736"/>
      <c r="AQ47" s="736"/>
      <c r="AR47" s="736"/>
      <c r="AS47" s="736"/>
      <c r="AT47" s="736"/>
      <c r="AU47" s="736"/>
      <c r="AV47" s="736"/>
      <c r="AW47" s="736"/>
      <c r="AX47" s="736"/>
      <c r="AY47" s="736"/>
      <c r="AZ47" s="736"/>
      <c r="BA47" s="736"/>
      <c r="BB47" s="736"/>
      <c r="BC47" s="736"/>
      <c r="BD47" s="736"/>
      <c r="BE47" s="736"/>
      <c r="BF47" s="736"/>
      <c r="BG47" s="736"/>
      <c r="BH47" s="736"/>
      <c r="BI47" s="736"/>
      <c r="BJ47" s="736"/>
      <c r="BK47" s="736"/>
      <c r="BL47" s="736"/>
      <c r="BM47" s="736"/>
      <c r="BN47" s="737"/>
      <c r="BO47" s="444">
        <f t="shared" si="41"/>
        <v>0</v>
      </c>
    </row>
    <row r="48" spans="1:67" s="13" customFormat="1" ht="13.2" x14ac:dyDescent="0.25">
      <c r="A48" s="58"/>
      <c r="B48" s="38" t="s">
        <v>707</v>
      </c>
      <c r="C48" s="58"/>
      <c r="D48" s="58"/>
      <c r="E48" s="58"/>
      <c r="F48" s="58"/>
      <c r="G48" s="58"/>
      <c r="H48" s="58"/>
      <c r="I48" s="58"/>
      <c r="J48" s="58"/>
      <c r="K48" s="58"/>
      <c r="L48" s="58"/>
      <c r="M48" s="58"/>
      <c r="N48" s="58"/>
      <c r="O48" s="58"/>
      <c r="P48" s="58"/>
      <c r="Q48" s="68"/>
      <c r="R48" s="58"/>
      <c r="S48" s="58"/>
      <c r="T48" s="68"/>
      <c r="U48" s="68"/>
      <c r="V48" s="68"/>
      <c r="W48" s="68"/>
      <c r="X48" s="68">
        <f>Y48+AA48+AM48+AZ48</f>
        <v>7</v>
      </c>
      <c r="Y48" s="68"/>
      <c r="Z48" s="68"/>
      <c r="AA48" s="118">
        <f t="shared" ref="AA48:AZ48" si="54">AA49+AA50</f>
        <v>4</v>
      </c>
      <c r="AB48" s="68">
        <f t="shared" si="54"/>
        <v>0</v>
      </c>
      <c r="AC48" s="68">
        <f t="shared" si="54"/>
        <v>0</v>
      </c>
      <c r="AD48" s="68">
        <f t="shared" si="54"/>
        <v>3</v>
      </c>
      <c r="AE48" s="68">
        <f t="shared" si="54"/>
        <v>0</v>
      </c>
      <c r="AF48" s="68">
        <f t="shared" si="54"/>
        <v>0</v>
      </c>
      <c r="AG48" s="68">
        <f t="shared" si="54"/>
        <v>0</v>
      </c>
      <c r="AH48" s="68">
        <f t="shared" si="54"/>
        <v>0</v>
      </c>
      <c r="AI48" s="68">
        <f t="shared" si="54"/>
        <v>0</v>
      </c>
      <c r="AJ48" s="68">
        <f t="shared" si="54"/>
        <v>0</v>
      </c>
      <c r="AK48" s="68">
        <f t="shared" si="54"/>
        <v>0</v>
      </c>
      <c r="AL48" s="68">
        <f t="shared" si="54"/>
        <v>1</v>
      </c>
      <c r="AM48" s="118">
        <f t="shared" si="54"/>
        <v>3</v>
      </c>
      <c r="AN48" s="68">
        <f t="shared" si="54"/>
        <v>3</v>
      </c>
      <c r="AO48" s="68">
        <f t="shared" si="54"/>
        <v>0</v>
      </c>
      <c r="AP48" s="68">
        <f t="shared" si="54"/>
        <v>0</v>
      </c>
      <c r="AQ48" s="68">
        <f t="shared" si="54"/>
        <v>0</v>
      </c>
      <c r="AR48" s="68">
        <f t="shared" si="54"/>
        <v>0</v>
      </c>
      <c r="AS48" s="68">
        <f t="shared" si="54"/>
        <v>0</v>
      </c>
      <c r="AT48" s="68">
        <f t="shared" si="54"/>
        <v>0</v>
      </c>
      <c r="AU48" s="68">
        <f t="shared" si="54"/>
        <v>0</v>
      </c>
      <c r="AV48" s="68">
        <f t="shared" si="54"/>
        <v>0</v>
      </c>
      <c r="AW48" s="68">
        <f t="shared" si="54"/>
        <v>0</v>
      </c>
      <c r="AX48" s="68">
        <f t="shared" si="54"/>
        <v>0</v>
      </c>
      <c r="AY48" s="68">
        <f t="shared" si="54"/>
        <v>0</v>
      </c>
      <c r="AZ48" s="118">
        <f t="shared" si="54"/>
        <v>0</v>
      </c>
      <c r="BA48" s="68"/>
      <c r="BB48" s="68">
        <f>BB49+BB50</f>
        <v>0</v>
      </c>
      <c r="BC48" s="68"/>
      <c r="BD48" s="68"/>
      <c r="BE48" s="391"/>
      <c r="BF48" s="450"/>
      <c r="BG48" s="450"/>
      <c r="BH48" s="391"/>
      <c r="BI48" s="450"/>
      <c r="BJ48" s="450"/>
      <c r="BK48" s="391"/>
      <c r="BL48" s="450"/>
      <c r="BM48" s="450"/>
      <c r="BN48" s="58"/>
      <c r="BO48" s="444"/>
    </row>
    <row r="49" spans="1:67" s="10" customFormat="1" ht="26.4" x14ac:dyDescent="0.25">
      <c r="A49" s="59"/>
      <c r="B49" s="525" t="s">
        <v>1013</v>
      </c>
      <c r="C49" s="59"/>
      <c r="D49" s="59"/>
      <c r="E49" s="59"/>
      <c r="F49" s="59"/>
      <c r="G49" s="59"/>
      <c r="H49" s="59"/>
      <c r="I49" s="59"/>
      <c r="J49" s="59"/>
      <c r="K49" s="59"/>
      <c r="L49" s="59"/>
      <c r="M49" s="59"/>
      <c r="N49" s="59"/>
      <c r="O49" s="59"/>
      <c r="P49" s="59"/>
      <c r="Q49" s="60"/>
      <c r="R49" s="59"/>
      <c r="S49" s="59"/>
      <c r="T49" s="60"/>
      <c r="U49" s="60"/>
      <c r="V49" s="60"/>
      <c r="W49" s="60"/>
      <c r="X49" s="60"/>
      <c r="Y49" s="60"/>
      <c r="Z49" s="60"/>
      <c r="AA49" s="511">
        <f t="shared" ref="AA49:AA50" si="55">AB49+AC49+AD49+AE49+AF49+AG49+AH49+AI49+AJ49+AK49+AL49</f>
        <v>4</v>
      </c>
      <c r="AB49" s="60"/>
      <c r="AC49" s="60"/>
      <c r="AD49" s="60">
        <v>3</v>
      </c>
      <c r="AE49" s="60"/>
      <c r="AF49" s="60"/>
      <c r="AG49" s="60"/>
      <c r="AH49" s="60"/>
      <c r="AI49" s="60"/>
      <c r="AJ49" s="60"/>
      <c r="AK49" s="60"/>
      <c r="AL49" s="60">
        <v>1</v>
      </c>
      <c r="AM49" s="511">
        <f t="shared" ref="AM49:AM50" si="56">AN49+AO49+AP49+AQ49+AR49+AS49+AT49+AU49+AV49+AW49+AX49+AY49</f>
        <v>1</v>
      </c>
      <c r="AN49" s="60">
        <v>1</v>
      </c>
      <c r="AO49" s="60"/>
      <c r="AP49" s="60"/>
      <c r="AQ49" s="60"/>
      <c r="AR49" s="60"/>
      <c r="AS49" s="60"/>
      <c r="AT49" s="60"/>
      <c r="AU49" s="60"/>
      <c r="AV49" s="60"/>
      <c r="AW49" s="60"/>
      <c r="AX49" s="60"/>
      <c r="AY49" s="60"/>
      <c r="AZ49" s="511">
        <f>BA49+BB49+BC49</f>
        <v>0</v>
      </c>
      <c r="BA49" s="60"/>
      <c r="BB49" s="60"/>
      <c r="BC49" s="60"/>
      <c r="BD49" s="60"/>
      <c r="BE49" s="393"/>
      <c r="BF49" s="452"/>
      <c r="BG49" s="452"/>
      <c r="BH49" s="393"/>
      <c r="BI49" s="452"/>
      <c r="BJ49" s="452"/>
      <c r="BK49" s="393"/>
      <c r="BL49" s="452"/>
      <c r="BM49" s="452"/>
      <c r="BN49" s="59"/>
      <c r="BO49" s="445"/>
    </row>
    <row r="50" spans="1:67" s="10" customFormat="1" ht="26.4" x14ac:dyDescent="0.25">
      <c r="A50" s="59"/>
      <c r="B50" s="525" t="s">
        <v>1014</v>
      </c>
      <c r="C50" s="59"/>
      <c r="D50" s="59"/>
      <c r="E50" s="59"/>
      <c r="F50" s="59"/>
      <c r="G50" s="59"/>
      <c r="H50" s="59"/>
      <c r="I50" s="59"/>
      <c r="J50" s="59"/>
      <c r="K50" s="59"/>
      <c r="L50" s="59"/>
      <c r="M50" s="59"/>
      <c r="N50" s="59"/>
      <c r="O50" s="59"/>
      <c r="P50" s="59"/>
      <c r="Q50" s="60"/>
      <c r="R50" s="59"/>
      <c r="S50" s="59"/>
      <c r="T50" s="60"/>
      <c r="U50" s="60"/>
      <c r="V50" s="60"/>
      <c r="W50" s="60"/>
      <c r="X50" s="60"/>
      <c r="Y50" s="60"/>
      <c r="Z50" s="60"/>
      <c r="AA50" s="511">
        <f t="shared" si="55"/>
        <v>0</v>
      </c>
      <c r="AB50" s="60"/>
      <c r="AC50" s="60"/>
      <c r="AD50" s="60"/>
      <c r="AE50" s="60"/>
      <c r="AF50" s="60"/>
      <c r="AG50" s="60"/>
      <c r="AH50" s="60"/>
      <c r="AI50" s="60"/>
      <c r="AJ50" s="60"/>
      <c r="AK50" s="60"/>
      <c r="AL50" s="60"/>
      <c r="AM50" s="511">
        <f t="shared" si="56"/>
        <v>2</v>
      </c>
      <c r="AN50" s="60">
        <v>2</v>
      </c>
      <c r="AO50" s="60"/>
      <c r="AP50" s="60"/>
      <c r="AQ50" s="60"/>
      <c r="AR50" s="60"/>
      <c r="AS50" s="60"/>
      <c r="AT50" s="60"/>
      <c r="AU50" s="60"/>
      <c r="AV50" s="60"/>
      <c r="AW50" s="60"/>
      <c r="AX50" s="60"/>
      <c r="AY50" s="60"/>
      <c r="AZ50" s="511">
        <f>BA50+BB50+BC50</f>
        <v>0</v>
      </c>
      <c r="BA50" s="60"/>
      <c r="BB50" s="60"/>
      <c r="BC50" s="60"/>
      <c r="BD50" s="60"/>
      <c r="BE50" s="393"/>
      <c r="BF50" s="452"/>
      <c r="BG50" s="452"/>
      <c r="BH50" s="393"/>
      <c r="BI50" s="452"/>
      <c r="BJ50" s="452"/>
      <c r="BK50" s="393"/>
      <c r="BL50" s="452"/>
      <c r="BM50" s="452"/>
      <c r="BN50" s="59"/>
      <c r="BO50" s="445"/>
    </row>
    <row r="51" spans="1:67" s="138" customFormat="1" ht="46.2" customHeight="1" x14ac:dyDescent="0.25">
      <c r="A51" s="296">
        <v>2</v>
      </c>
      <c r="B51" s="735" t="s">
        <v>968</v>
      </c>
      <c r="C51" s="736"/>
      <c r="D51" s="736"/>
      <c r="E51" s="736"/>
      <c r="F51" s="736"/>
      <c r="G51" s="736"/>
      <c r="H51" s="736"/>
      <c r="I51" s="736"/>
      <c r="J51" s="736"/>
      <c r="K51" s="736"/>
      <c r="L51" s="736"/>
      <c r="M51" s="736"/>
      <c r="N51" s="736"/>
      <c r="O51" s="736"/>
      <c r="P51" s="736"/>
      <c r="Q51" s="736"/>
      <c r="R51" s="736"/>
      <c r="S51" s="736"/>
      <c r="T51" s="736"/>
      <c r="U51" s="736"/>
      <c r="V51" s="736"/>
      <c r="W51" s="736"/>
      <c r="X51" s="736"/>
      <c r="Y51" s="736"/>
      <c r="Z51" s="736"/>
      <c r="AA51" s="736"/>
      <c r="AB51" s="736"/>
      <c r="AC51" s="736"/>
      <c r="AD51" s="736"/>
      <c r="AE51" s="736"/>
      <c r="AF51" s="736"/>
      <c r="AG51" s="736"/>
      <c r="AH51" s="736"/>
      <c r="AI51" s="736"/>
      <c r="AJ51" s="736"/>
      <c r="AK51" s="736"/>
      <c r="AL51" s="736"/>
      <c r="AM51" s="736"/>
      <c r="AN51" s="736"/>
      <c r="AO51" s="736"/>
      <c r="AP51" s="736"/>
      <c r="AQ51" s="736"/>
      <c r="AR51" s="736"/>
      <c r="AS51" s="736"/>
      <c r="AT51" s="736"/>
      <c r="AU51" s="736"/>
      <c r="AV51" s="736"/>
      <c r="AW51" s="736"/>
      <c r="AX51" s="736"/>
      <c r="AY51" s="736"/>
      <c r="AZ51" s="736"/>
      <c r="BA51" s="736"/>
      <c r="BB51" s="736"/>
      <c r="BC51" s="736"/>
      <c r="BD51" s="736"/>
      <c r="BE51" s="736"/>
      <c r="BF51" s="736"/>
      <c r="BG51" s="736"/>
      <c r="BH51" s="736"/>
      <c r="BI51" s="736"/>
      <c r="BJ51" s="736"/>
      <c r="BK51" s="736"/>
      <c r="BL51" s="736"/>
      <c r="BM51" s="736"/>
      <c r="BN51" s="737"/>
      <c r="BO51" s="444">
        <f t="shared" si="41"/>
        <v>0</v>
      </c>
    </row>
    <row r="52" spans="1:67" s="13" customFormat="1" ht="13.2" x14ac:dyDescent="0.25">
      <c r="A52" s="58"/>
      <c r="B52" s="38" t="s">
        <v>707</v>
      </c>
      <c r="C52" s="58"/>
      <c r="D52" s="58"/>
      <c r="E52" s="58"/>
      <c r="F52" s="58"/>
      <c r="G52" s="58"/>
      <c r="H52" s="58"/>
      <c r="I52" s="58"/>
      <c r="J52" s="58"/>
      <c r="K52" s="58"/>
      <c r="L52" s="58"/>
      <c r="M52" s="58"/>
      <c r="N52" s="58"/>
      <c r="O52" s="58"/>
      <c r="P52" s="58"/>
      <c r="Q52" s="68"/>
      <c r="R52" s="58"/>
      <c r="S52" s="58"/>
      <c r="T52" s="68"/>
      <c r="U52" s="68"/>
      <c r="V52" s="68"/>
      <c r="W52" s="68"/>
      <c r="X52" s="68">
        <f>Y52+AA52+AM52+AZ52</f>
        <v>7</v>
      </c>
      <c r="Y52" s="68"/>
      <c r="Z52" s="68"/>
      <c r="AA52" s="118">
        <f t="shared" ref="AA52:AZ52" si="57">AA53+AA54</f>
        <v>1</v>
      </c>
      <c r="AB52" s="68">
        <f t="shared" si="57"/>
        <v>1</v>
      </c>
      <c r="AC52" s="68">
        <f t="shared" si="57"/>
        <v>0</v>
      </c>
      <c r="AD52" s="68">
        <f t="shared" si="57"/>
        <v>0</v>
      </c>
      <c r="AE52" s="68">
        <f t="shared" si="57"/>
        <v>0</v>
      </c>
      <c r="AF52" s="68">
        <f t="shared" si="57"/>
        <v>0</v>
      </c>
      <c r="AG52" s="68">
        <f t="shared" si="57"/>
        <v>0</v>
      </c>
      <c r="AH52" s="68">
        <f t="shared" si="57"/>
        <v>0</v>
      </c>
      <c r="AI52" s="68">
        <f t="shared" si="57"/>
        <v>0</v>
      </c>
      <c r="AJ52" s="68">
        <f t="shared" si="57"/>
        <v>0</v>
      </c>
      <c r="AK52" s="68">
        <f t="shared" si="57"/>
        <v>0</v>
      </c>
      <c r="AL52" s="68">
        <f t="shared" si="57"/>
        <v>0</v>
      </c>
      <c r="AM52" s="118">
        <f t="shared" si="57"/>
        <v>6</v>
      </c>
      <c r="AN52" s="68">
        <f t="shared" si="57"/>
        <v>1</v>
      </c>
      <c r="AO52" s="68">
        <f t="shared" si="57"/>
        <v>0</v>
      </c>
      <c r="AP52" s="68">
        <f t="shared" si="57"/>
        <v>5</v>
      </c>
      <c r="AQ52" s="68">
        <f t="shared" si="57"/>
        <v>0</v>
      </c>
      <c r="AR52" s="68">
        <f t="shared" si="57"/>
        <v>0</v>
      </c>
      <c r="AS52" s="68">
        <f t="shared" si="57"/>
        <v>0</v>
      </c>
      <c r="AT52" s="68">
        <f t="shared" si="57"/>
        <v>0</v>
      </c>
      <c r="AU52" s="68">
        <f t="shared" si="57"/>
        <v>0</v>
      </c>
      <c r="AV52" s="68">
        <f t="shared" si="57"/>
        <v>0</v>
      </c>
      <c r="AW52" s="68">
        <f t="shared" si="57"/>
        <v>0</v>
      </c>
      <c r="AX52" s="68">
        <f t="shared" si="57"/>
        <v>0</v>
      </c>
      <c r="AY52" s="68">
        <f t="shared" si="57"/>
        <v>0</v>
      </c>
      <c r="AZ52" s="118">
        <f t="shared" si="57"/>
        <v>0</v>
      </c>
      <c r="BA52" s="68"/>
      <c r="BB52" s="68">
        <f>BB53+BB54</f>
        <v>0</v>
      </c>
      <c r="BC52" s="68"/>
      <c r="BD52" s="68"/>
      <c r="BE52" s="391"/>
      <c r="BF52" s="450"/>
      <c r="BG52" s="450"/>
      <c r="BH52" s="391"/>
      <c r="BI52" s="450"/>
      <c r="BJ52" s="450"/>
      <c r="BK52" s="391"/>
      <c r="BL52" s="450"/>
      <c r="BM52" s="450"/>
      <c r="BN52" s="58"/>
      <c r="BO52" s="444"/>
    </row>
    <row r="53" spans="1:67" s="10" customFormat="1" ht="26.4" x14ac:dyDescent="0.25">
      <c r="A53" s="59"/>
      <c r="B53" s="525" t="s">
        <v>1013</v>
      </c>
      <c r="C53" s="59"/>
      <c r="D53" s="59"/>
      <c r="E53" s="59"/>
      <c r="F53" s="59"/>
      <c r="G53" s="59"/>
      <c r="H53" s="59"/>
      <c r="I53" s="59"/>
      <c r="J53" s="59"/>
      <c r="K53" s="59"/>
      <c r="L53" s="59"/>
      <c r="M53" s="59"/>
      <c r="N53" s="59"/>
      <c r="O53" s="59"/>
      <c r="P53" s="59"/>
      <c r="Q53" s="60"/>
      <c r="R53" s="59"/>
      <c r="S53" s="59"/>
      <c r="T53" s="60"/>
      <c r="U53" s="60"/>
      <c r="V53" s="60"/>
      <c r="W53" s="60"/>
      <c r="X53" s="60"/>
      <c r="Y53" s="60"/>
      <c r="Z53" s="60"/>
      <c r="AA53" s="511">
        <f t="shared" ref="AA53:AA54" si="58">AB53+AC53+AD53+AE53+AF53+AG53+AH53+AI53+AJ53+AK53+AL53</f>
        <v>1</v>
      </c>
      <c r="AB53" s="60">
        <v>1</v>
      </c>
      <c r="AC53" s="60"/>
      <c r="AD53" s="60"/>
      <c r="AE53" s="60"/>
      <c r="AF53" s="60"/>
      <c r="AG53" s="60"/>
      <c r="AH53" s="60"/>
      <c r="AI53" s="60"/>
      <c r="AJ53" s="60"/>
      <c r="AK53" s="60"/>
      <c r="AL53" s="60"/>
      <c r="AM53" s="511">
        <f t="shared" ref="AM53:AM54" si="59">AN53+AO53+AP53+AQ53+AR53+AS53+AT53+AU53+AV53+AW53+AX53+AY53</f>
        <v>0</v>
      </c>
      <c r="AN53" s="60"/>
      <c r="AO53" s="60"/>
      <c r="AP53" s="60"/>
      <c r="AQ53" s="60"/>
      <c r="AR53" s="60"/>
      <c r="AS53" s="60"/>
      <c r="AT53" s="60"/>
      <c r="AU53" s="60"/>
      <c r="AV53" s="60"/>
      <c r="AW53" s="60"/>
      <c r="AX53" s="60"/>
      <c r="AY53" s="60"/>
      <c r="AZ53" s="511">
        <f>BA53+BB53+BC53</f>
        <v>0</v>
      </c>
      <c r="BA53" s="60"/>
      <c r="BB53" s="60"/>
      <c r="BC53" s="60"/>
      <c r="BD53" s="60"/>
      <c r="BE53" s="393"/>
      <c r="BF53" s="452"/>
      <c r="BG53" s="452"/>
      <c r="BH53" s="393"/>
      <c r="BI53" s="452"/>
      <c r="BJ53" s="452"/>
      <c r="BK53" s="393"/>
      <c r="BL53" s="452"/>
      <c r="BM53" s="452"/>
      <c r="BN53" s="59"/>
      <c r="BO53" s="445"/>
    </row>
    <row r="54" spans="1:67" s="10" customFormat="1" ht="26.4" x14ac:dyDescent="0.25">
      <c r="A54" s="59"/>
      <c r="B54" s="525" t="s">
        <v>1014</v>
      </c>
      <c r="C54" s="59"/>
      <c r="D54" s="59"/>
      <c r="E54" s="59"/>
      <c r="F54" s="59"/>
      <c r="G54" s="59"/>
      <c r="H54" s="59"/>
      <c r="I54" s="59"/>
      <c r="J54" s="59"/>
      <c r="K54" s="59"/>
      <c r="L54" s="59"/>
      <c r="M54" s="59"/>
      <c r="N54" s="59"/>
      <c r="O54" s="59"/>
      <c r="P54" s="59"/>
      <c r="Q54" s="60"/>
      <c r="R54" s="59"/>
      <c r="S54" s="59"/>
      <c r="T54" s="60"/>
      <c r="U54" s="60"/>
      <c r="V54" s="60"/>
      <c r="W54" s="60"/>
      <c r="X54" s="60"/>
      <c r="Y54" s="60"/>
      <c r="Z54" s="60"/>
      <c r="AA54" s="511">
        <f t="shared" si="58"/>
        <v>0</v>
      </c>
      <c r="AB54" s="60"/>
      <c r="AC54" s="60"/>
      <c r="AD54" s="60"/>
      <c r="AE54" s="60"/>
      <c r="AF54" s="60"/>
      <c r="AG54" s="60"/>
      <c r="AH54" s="60"/>
      <c r="AI54" s="60"/>
      <c r="AJ54" s="60"/>
      <c r="AK54" s="60"/>
      <c r="AL54" s="60"/>
      <c r="AM54" s="511">
        <f t="shared" si="59"/>
        <v>6</v>
      </c>
      <c r="AN54" s="60">
        <v>1</v>
      </c>
      <c r="AO54" s="60"/>
      <c r="AP54" s="60">
        <v>5</v>
      </c>
      <c r="AQ54" s="60"/>
      <c r="AR54" s="60"/>
      <c r="AS54" s="60"/>
      <c r="AT54" s="60"/>
      <c r="AU54" s="60"/>
      <c r="AV54" s="60"/>
      <c r="AW54" s="60"/>
      <c r="AX54" s="60"/>
      <c r="AY54" s="60"/>
      <c r="AZ54" s="511">
        <f>BA54+BB54+BC54</f>
        <v>0</v>
      </c>
      <c r="BA54" s="60"/>
      <c r="BB54" s="60"/>
      <c r="BC54" s="60"/>
      <c r="BD54" s="60"/>
      <c r="BE54" s="393"/>
      <c r="BF54" s="452"/>
      <c r="BG54" s="452"/>
      <c r="BH54" s="393"/>
      <c r="BI54" s="452"/>
      <c r="BJ54" s="452"/>
      <c r="BK54" s="393"/>
      <c r="BL54" s="452"/>
      <c r="BM54" s="452"/>
      <c r="BN54" s="59"/>
      <c r="BO54" s="445"/>
    </row>
    <row r="55" spans="1:67" s="239" customFormat="1" ht="39.6" customHeight="1" x14ac:dyDescent="0.25">
      <c r="A55" s="296">
        <v>3</v>
      </c>
      <c r="B55" s="735" t="s">
        <v>969</v>
      </c>
      <c r="C55" s="736"/>
      <c r="D55" s="736"/>
      <c r="E55" s="736"/>
      <c r="F55" s="736"/>
      <c r="G55" s="736"/>
      <c r="H55" s="736"/>
      <c r="I55" s="736"/>
      <c r="J55" s="736"/>
      <c r="K55" s="736"/>
      <c r="L55" s="736"/>
      <c r="M55" s="736"/>
      <c r="N55" s="736"/>
      <c r="O55" s="736"/>
      <c r="P55" s="736"/>
      <c r="Q55" s="736"/>
      <c r="R55" s="736"/>
      <c r="S55" s="736"/>
      <c r="T55" s="736"/>
      <c r="U55" s="736"/>
      <c r="V55" s="736"/>
      <c r="W55" s="736"/>
      <c r="X55" s="736"/>
      <c r="Y55" s="736"/>
      <c r="Z55" s="736"/>
      <c r="AA55" s="736"/>
      <c r="AB55" s="736"/>
      <c r="AC55" s="736"/>
      <c r="AD55" s="736"/>
      <c r="AE55" s="736"/>
      <c r="AF55" s="736"/>
      <c r="AG55" s="736"/>
      <c r="AH55" s="736"/>
      <c r="AI55" s="736"/>
      <c r="AJ55" s="736"/>
      <c r="AK55" s="736"/>
      <c r="AL55" s="736"/>
      <c r="AM55" s="736"/>
      <c r="AN55" s="736"/>
      <c r="AO55" s="736"/>
      <c r="AP55" s="736"/>
      <c r="AQ55" s="736"/>
      <c r="AR55" s="736"/>
      <c r="AS55" s="736"/>
      <c r="AT55" s="736"/>
      <c r="AU55" s="736"/>
      <c r="AV55" s="736"/>
      <c r="AW55" s="736"/>
      <c r="AX55" s="736"/>
      <c r="AY55" s="736"/>
      <c r="AZ55" s="736"/>
      <c r="BA55" s="736"/>
      <c r="BB55" s="736"/>
      <c r="BC55" s="736"/>
      <c r="BD55" s="736"/>
      <c r="BE55" s="736"/>
      <c r="BF55" s="736"/>
      <c r="BG55" s="736"/>
      <c r="BH55" s="736"/>
      <c r="BI55" s="736"/>
      <c r="BJ55" s="736"/>
      <c r="BK55" s="736"/>
      <c r="BL55" s="736"/>
      <c r="BM55" s="736"/>
      <c r="BN55" s="737"/>
      <c r="BO55" s="444">
        <f t="shared" ref="BO55:BO68" si="60">BE55+BH55+BK55</f>
        <v>0</v>
      </c>
    </row>
    <row r="56" spans="1:67" s="13" customFormat="1" ht="13.2" x14ac:dyDescent="0.25">
      <c r="A56" s="58"/>
      <c r="B56" s="38" t="s">
        <v>707</v>
      </c>
      <c r="C56" s="58"/>
      <c r="D56" s="58"/>
      <c r="E56" s="58"/>
      <c r="F56" s="58"/>
      <c r="G56" s="58"/>
      <c r="H56" s="58"/>
      <c r="I56" s="58"/>
      <c r="J56" s="58"/>
      <c r="K56" s="58"/>
      <c r="L56" s="58"/>
      <c r="M56" s="58"/>
      <c r="N56" s="58"/>
      <c r="O56" s="58"/>
      <c r="P56" s="58"/>
      <c r="Q56" s="68"/>
      <c r="R56" s="58"/>
      <c r="S56" s="58"/>
      <c r="T56" s="68"/>
      <c r="U56" s="68"/>
      <c r="V56" s="68"/>
      <c r="W56" s="68"/>
      <c r="X56" s="68">
        <f>Y56+AA56+AM56+AZ56</f>
        <v>1</v>
      </c>
      <c r="Y56" s="68"/>
      <c r="Z56" s="68"/>
      <c r="AA56" s="118">
        <f t="shared" ref="AA56:AZ56" si="61">AA57+AA58</f>
        <v>1</v>
      </c>
      <c r="AB56" s="68">
        <f t="shared" si="61"/>
        <v>1</v>
      </c>
      <c r="AC56" s="68">
        <f t="shared" si="61"/>
        <v>0</v>
      </c>
      <c r="AD56" s="68">
        <f t="shared" si="61"/>
        <v>0</v>
      </c>
      <c r="AE56" s="68">
        <f t="shared" si="61"/>
        <v>0</v>
      </c>
      <c r="AF56" s="68">
        <f t="shared" si="61"/>
        <v>0</v>
      </c>
      <c r="AG56" s="68">
        <f t="shared" si="61"/>
        <v>0</v>
      </c>
      <c r="AH56" s="68">
        <f t="shared" si="61"/>
        <v>0</v>
      </c>
      <c r="AI56" s="68">
        <f t="shared" si="61"/>
        <v>0</v>
      </c>
      <c r="AJ56" s="68">
        <f t="shared" si="61"/>
        <v>0</v>
      </c>
      <c r="AK56" s="68">
        <f t="shared" si="61"/>
        <v>0</v>
      </c>
      <c r="AL56" s="68">
        <f t="shared" si="61"/>
        <v>0</v>
      </c>
      <c r="AM56" s="118">
        <f t="shared" si="61"/>
        <v>0</v>
      </c>
      <c r="AN56" s="68">
        <f t="shared" si="61"/>
        <v>0</v>
      </c>
      <c r="AO56" s="68">
        <f t="shared" si="61"/>
        <v>0</v>
      </c>
      <c r="AP56" s="68">
        <f t="shared" si="61"/>
        <v>0</v>
      </c>
      <c r="AQ56" s="68">
        <f t="shared" si="61"/>
        <v>0</v>
      </c>
      <c r="AR56" s="68">
        <f t="shared" si="61"/>
        <v>0</v>
      </c>
      <c r="AS56" s="68">
        <f t="shared" si="61"/>
        <v>0</v>
      </c>
      <c r="AT56" s="68">
        <f t="shared" si="61"/>
        <v>0</v>
      </c>
      <c r="AU56" s="68">
        <f t="shared" si="61"/>
        <v>0</v>
      </c>
      <c r="AV56" s="68">
        <f t="shared" si="61"/>
        <v>0</v>
      </c>
      <c r="AW56" s="68">
        <f t="shared" si="61"/>
        <v>0</v>
      </c>
      <c r="AX56" s="68">
        <f t="shared" si="61"/>
        <v>0</v>
      </c>
      <c r="AY56" s="68">
        <f t="shared" si="61"/>
        <v>0</v>
      </c>
      <c r="AZ56" s="118">
        <f t="shared" si="61"/>
        <v>0</v>
      </c>
      <c r="BA56" s="68"/>
      <c r="BB56" s="68">
        <f>BB57+BB58</f>
        <v>0</v>
      </c>
      <c r="BC56" s="68"/>
      <c r="BD56" s="68"/>
      <c r="BE56" s="391"/>
      <c r="BF56" s="450"/>
      <c r="BG56" s="450"/>
      <c r="BH56" s="391"/>
      <c r="BI56" s="450"/>
      <c r="BJ56" s="450"/>
      <c r="BK56" s="391"/>
      <c r="BL56" s="450"/>
      <c r="BM56" s="450"/>
      <c r="BN56" s="58"/>
      <c r="BO56" s="444"/>
    </row>
    <row r="57" spans="1:67" s="10" customFormat="1" ht="26.4" x14ac:dyDescent="0.25">
      <c r="A57" s="59"/>
      <c r="B57" s="525" t="s">
        <v>1013</v>
      </c>
      <c r="C57" s="59"/>
      <c r="D57" s="59"/>
      <c r="E57" s="59"/>
      <c r="F57" s="59"/>
      <c r="G57" s="59"/>
      <c r="H57" s="59"/>
      <c r="I57" s="59"/>
      <c r="J57" s="59"/>
      <c r="K57" s="59"/>
      <c r="L57" s="59"/>
      <c r="M57" s="59"/>
      <c r="N57" s="59"/>
      <c r="O57" s="59"/>
      <c r="P57" s="59"/>
      <c r="Q57" s="60"/>
      <c r="R57" s="59"/>
      <c r="S57" s="59"/>
      <c r="T57" s="60"/>
      <c r="U57" s="60"/>
      <c r="V57" s="60"/>
      <c r="W57" s="60"/>
      <c r="X57" s="60"/>
      <c r="Y57" s="60"/>
      <c r="Z57" s="60"/>
      <c r="AA57" s="511">
        <f t="shared" ref="AA57:AA58" si="62">AB57+AC57+AD57+AE57+AF57+AG57+AH57+AI57+AJ57+AK57+AL57</f>
        <v>1</v>
      </c>
      <c r="AB57" s="60">
        <v>1</v>
      </c>
      <c r="AC57" s="60"/>
      <c r="AD57" s="60"/>
      <c r="AE57" s="60"/>
      <c r="AF57" s="60"/>
      <c r="AG57" s="60"/>
      <c r="AH57" s="60"/>
      <c r="AI57" s="60"/>
      <c r="AJ57" s="60"/>
      <c r="AK57" s="60"/>
      <c r="AL57" s="60"/>
      <c r="AM57" s="511">
        <f t="shared" ref="AM57:AM58" si="63">AN57+AO57+AP57+AQ57+AR57+AS57+AT57+AU57+AV57+AW57+AX57+AY57</f>
        <v>0</v>
      </c>
      <c r="AN57" s="60"/>
      <c r="AO57" s="60"/>
      <c r="AP57" s="60"/>
      <c r="AQ57" s="60"/>
      <c r="AR57" s="60"/>
      <c r="AS57" s="60"/>
      <c r="AT57" s="60"/>
      <c r="AU57" s="60"/>
      <c r="AV57" s="60"/>
      <c r="AW57" s="60"/>
      <c r="AX57" s="60"/>
      <c r="AY57" s="60"/>
      <c r="AZ57" s="511">
        <f>BA57+BB57+BC57</f>
        <v>0</v>
      </c>
      <c r="BA57" s="60"/>
      <c r="BB57" s="60"/>
      <c r="BC57" s="60"/>
      <c r="BD57" s="60"/>
      <c r="BE57" s="393"/>
      <c r="BF57" s="452"/>
      <c r="BG57" s="452"/>
      <c r="BH57" s="393"/>
      <c r="BI57" s="452"/>
      <c r="BJ57" s="452"/>
      <c r="BK57" s="393"/>
      <c r="BL57" s="452"/>
      <c r="BM57" s="452"/>
      <c r="BN57" s="59"/>
      <c r="BO57" s="445"/>
    </row>
    <row r="58" spans="1:67" s="10" customFormat="1" ht="26.4" x14ac:dyDescent="0.25">
      <c r="A58" s="59"/>
      <c r="B58" s="525" t="s">
        <v>1014</v>
      </c>
      <c r="C58" s="59"/>
      <c r="D58" s="59"/>
      <c r="E58" s="59"/>
      <c r="F58" s="59"/>
      <c r="G58" s="59"/>
      <c r="H58" s="59"/>
      <c r="I58" s="59"/>
      <c r="J58" s="59"/>
      <c r="K58" s="59"/>
      <c r="L58" s="59"/>
      <c r="M58" s="59"/>
      <c r="N58" s="59"/>
      <c r="O58" s="59"/>
      <c r="P58" s="59"/>
      <c r="Q58" s="60"/>
      <c r="R58" s="59"/>
      <c r="S58" s="59"/>
      <c r="T58" s="60"/>
      <c r="U58" s="60"/>
      <c r="V58" s="60"/>
      <c r="W58" s="60"/>
      <c r="X58" s="60"/>
      <c r="Y58" s="60"/>
      <c r="Z58" s="60"/>
      <c r="AA58" s="511">
        <f t="shared" si="62"/>
        <v>0</v>
      </c>
      <c r="AB58" s="60"/>
      <c r="AC58" s="60"/>
      <c r="AD58" s="60"/>
      <c r="AE58" s="60"/>
      <c r="AF58" s="60"/>
      <c r="AG58" s="60"/>
      <c r="AH58" s="60"/>
      <c r="AI58" s="60"/>
      <c r="AJ58" s="60"/>
      <c r="AK58" s="60"/>
      <c r="AL58" s="60"/>
      <c r="AM58" s="511">
        <f t="shared" si="63"/>
        <v>0</v>
      </c>
      <c r="AN58" s="60"/>
      <c r="AO58" s="60"/>
      <c r="AP58" s="60"/>
      <c r="AQ58" s="60"/>
      <c r="AR58" s="60"/>
      <c r="AS58" s="60"/>
      <c r="AT58" s="60"/>
      <c r="AU58" s="60"/>
      <c r="AV58" s="60"/>
      <c r="AW58" s="60"/>
      <c r="AX58" s="60"/>
      <c r="AY58" s="60"/>
      <c r="AZ58" s="511">
        <f>BA58+BB58+BC58</f>
        <v>0</v>
      </c>
      <c r="BA58" s="60"/>
      <c r="BB58" s="60"/>
      <c r="BC58" s="60"/>
      <c r="BD58" s="60"/>
      <c r="BE58" s="393"/>
      <c r="BF58" s="452"/>
      <c r="BG58" s="452"/>
      <c r="BH58" s="393"/>
      <c r="BI58" s="452"/>
      <c r="BJ58" s="452"/>
      <c r="BK58" s="393"/>
      <c r="BL58" s="452"/>
      <c r="BM58" s="452"/>
      <c r="BN58" s="59"/>
      <c r="BO58" s="445"/>
    </row>
    <row r="59" spans="1:67" s="138" customFormat="1" ht="54.6" customHeight="1" x14ac:dyDescent="0.25">
      <c r="A59" s="296">
        <v>4</v>
      </c>
      <c r="B59" s="735" t="s">
        <v>970</v>
      </c>
      <c r="C59" s="736"/>
      <c r="D59" s="736"/>
      <c r="E59" s="736"/>
      <c r="F59" s="736"/>
      <c r="G59" s="736"/>
      <c r="H59" s="736"/>
      <c r="I59" s="736"/>
      <c r="J59" s="736"/>
      <c r="K59" s="736"/>
      <c r="L59" s="736"/>
      <c r="M59" s="736"/>
      <c r="N59" s="736"/>
      <c r="O59" s="736"/>
      <c r="P59" s="736"/>
      <c r="Q59" s="736"/>
      <c r="R59" s="736"/>
      <c r="S59" s="736"/>
      <c r="T59" s="736"/>
      <c r="U59" s="736"/>
      <c r="V59" s="736"/>
      <c r="W59" s="736"/>
      <c r="X59" s="736"/>
      <c r="Y59" s="736"/>
      <c r="Z59" s="736"/>
      <c r="AA59" s="736"/>
      <c r="AB59" s="736"/>
      <c r="AC59" s="736"/>
      <c r="AD59" s="736"/>
      <c r="AE59" s="736"/>
      <c r="AF59" s="736"/>
      <c r="AG59" s="736"/>
      <c r="AH59" s="736"/>
      <c r="AI59" s="736"/>
      <c r="AJ59" s="736"/>
      <c r="AK59" s="736"/>
      <c r="AL59" s="736"/>
      <c r="AM59" s="736"/>
      <c r="AN59" s="736"/>
      <c r="AO59" s="736"/>
      <c r="AP59" s="736"/>
      <c r="AQ59" s="736"/>
      <c r="AR59" s="736"/>
      <c r="AS59" s="736"/>
      <c r="AT59" s="736"/>
      <c r="AU59" s="736"/>
      <c r="AV59" s="736"/>
      <c r="AW59" s="736"/>
      <c r="AX59" s="736"/>
      <c r="AY59" s="736"/>
      <c r="AZ59" s="736"/>
      <c r="BA59" s="736"/>
      <c r="BB59" s="736"/>
      <c r="BC59" s="736"/>
      <c r="BD59" s="736"/>
      <c r="BE59" s="736"/>
      <c r="BF59" s="736"/>
      <c r="BG59" s="736"/>
      <c r="BH59" s="736"/>
      <c r="BI59" s="736"/>
      <c r="BJ59" s="736"/>
      <c r="BK59" s="736"/>
      <c r="BL59" s="736"/>
      <c r="BM59" s="736"/>
      <c r="BN59" s="737"/>
      <c r="BO59" s="444">
        <f t="shared" si="60"/>
        <v>0</v>
      </c>
    </row>
    <row r="60" spans="1:67" s="13" customFormat="1" ht="13.2" x14ac:dyDescent="0.25">
      <c r="A60" s="58"/>
      <c r="B60" s="38" t="s">
        <v>707</v>
      </c>
      <c r="C60" s="58"/>
      <c r="D60" s="58"/>
      <c r="E60" s="58"/>
      <c r="F60" s="58"/>
      <c r="G60" s="58"/>
      <c r="H60" s="58"/>
      <c r="I60" s="58"/>
      <c r="J60" s="58"/>
      <c r="K60" s="58"/>
      <c r="L60" s="58"/>
      <c r="M60" s="58"/>
      <c r="N60" s="58"/>
      <c r="O60" s="58"/>
      <c r="P60" s="58"/>
      <c r="Q60" s="68"/>
      <c r="R60" s="58"/>
      <c r="S60" s="58"/>
      <c r="T60" s="68"/>
      <c r="U60" s="68"/>
      <c r="V60" s="68"/>
      <c r="W60" s="68"/>
      <c r="X60" s="68">
        <f>Y60+AA60+AM60+AZ60</f>
        <v>4</v>
      </c>
      <c r="Y60" s="68"/>
      <c r="Z60" s="68"/>
      <c r="AA60" s="118">
        <f t="shared" ref="AA60:AZ60" si="64">AA61+AA62</f>
        <v>2</v>
      </c>
      <c r="AB60" s="68">
        <f t="shared" si="64"/>
        <v>2</v>
      </c>
      <c r="AC60" s="68">
        <f t="shared" si="64"/>
        <v>0</v>
      </c>
      <c r="AD60" s="68">
        <f t="shared" si="64"/>
        <v>0</v>
      </c>
      <c r="AE60" s="68">
        <f t="shared" si="64"/>
        <v>0</v>
      </c>
      <c r="AF60" s="68">
        <f t="shared" si="64"/>
        <v>0</v>
      </c>
      <c r="AG60" s="68">
        <f t="shared" si="64"/>
        <v>0</v>
      </c>
      <c r="AH60" s="68">
        <f t="shared" si="64"/>
        <v>0</v>
      </c>
      <c r="AI60" s="68">
        <f t="shared" si="64"/>
        <v>0</v>
      </c>
      <c r="AJ60" s="68">
        <f t="shared" si="64"/>
        <v>0</v>
      </c>
      <c r="AK60" s="68">
        <f t="shared" si="64"/>
        <v>0</v>
      </c>
      <c r="AL60" s="68">
        <f t="shared" si="64"/>
        <v>0</v>
      </c>
      <c r="AM60" s="118">
        <f t="shared" si="64"/>
        <v>2</v>
      </c>
      <c r="AN60" s="68">
        <f t="shared" si="64"/>
        <v>0</v>
      </c>
      <c r="AO60" s="68">
        <f t="shared" si="64"/>
        <v>0</v>
      </c>
      <c r="AP60" s="68">
        <f t="shared" si="64"/>
        <v>2</v>
      </c>
      <c r="AQ60" s="68">
        <f t="shared" si="64"/>
        <v>0</v>
      </c>
      <c r="AR60" s="68">
        <f t="shared" si="64"/>
        <v>0</v>
      </c>
      <c r="AS60" s="68">
        <f t="shared" si="64"/>
        <v>0</v>
      </c>
      <c r="AT60" s="68">
        <f t="shared" si="64"/>
        <v>0</v>
      </c>
      <c r="AU60" s="68">
        <f t="shared" si="64"/>
        <v>0</v>
      </c>
      <c r="AV60" s="68">
        <f t="shared" si="64"/>
        <v>0</v>
      </c>
      <c r="AW60" s="68">
        <f t="shared" si="64"/>
        <v>0</v>
      </c>
      <c r="AX60" s="68">
        <f t="shared" si="64"/>
        <v>0</v>
      </c>
      <c r="AY60" s="68">
        <f t="shared" si="64"/>
        <v>0</v>
      </c>
      <c r="AZ60" s="118">
        <f t="shared" si="64"/>
        <v>0</v>
      </c>
      <c r="BA60" s="68"/>
      <c r="BB60" s="68">
        <f>BB61+BB62</f>
        <v>0</v>
      </c>
      <c r="BC60" s="68"/>
      <c r="BD60" s="68"/>
      <c r="BE60" s="391"/>
      <c r="BF60" s="450"/>
      <c r="BG60" s="450"/>
      <c r="BH60" s="391"/>
      <c r="BI60" s="450"/>
      <c r="BJ60" s="450"/>
      <c r="BK60" s="391"/>
      <c r="BL60" s="450"/>
      <c r="BM60" s="450"/>
      <c r="BN60" s="58"/>
      <c r="BO60" s="444"/>
    </row>
    <row r="61" spans="1:67" s="10" customFormat="1" ht="26.4" x14ac:dyDescent="0.25">
      <c r="A61" s="59"/>
      <c r="B61" s="525" t="s">
        <v>1013</v>
      </c>
      <c r="C61" s="59"/>
      <c r="D61" s="59"/>
      <c r="E61" s="59"/>
      <c r="F61" s="59"/>
      <c r="G61" s="59"/>
      <c r="H61" s="59"/>
      <c r="I61" s="59"/>
      <c r="J61" s="59"/>
      <c r="K61" s="59"/>
      <c r="L61" s="59"/>
      <c r="M61" s="59"/>
      <c r="N61" s="59"/>
      <c r="O61" s="59"/>
      <c r="P61" s="59"/>
      <c r="Q61" s="60"/>
      <c r="R61" s="59"/>
      <c r="S61" s="59"/>
      <c r="T61" s="60"/>
      <c r="U61" s="60"/>
      <c r="V61" s="60"/>
      <c r="W61" s="60"/>
      <c r="X61" s="60"/>
      <c r="Y61" s="60"/>
      <c r="Z61" s="60"/>
      <c r="AA61" s="511">
        <f t="shared" ref="AA61:AA62" si="65">AB61+AC61+AD61+AE61+AF61+AG61+AH61+AI61+AJ61+AK61+AL61</f>
        <v>2</v>
      </c>
      <c r="AB61" s="60">
        <v>2</v>
      </c>
      <c r="AC61" s="60"/>
      <c r="AD61" s="60"/>
      <c r="AE61" s="60"/>
      <c r="AF61" s="60"/>
      <c r="AG61" s="60"/>
      <c r="AH61" s="60"/>
      <c r="AI61" s="60"/>
      <c r="AJ61" s="60"/>
      <c r="AK61" s="60"/>
      <c r="AL61" s="60"/>
      <c r="AM61" s="511">
        <f t="shared" ref="AM61:AM62" si="66">AN61+AO61+AP61+AQ61+AR61+AS61+AT61+AU61+AV61+AW61+AX61+AY61</f>
        <v>0</v>
      </c>
      <c r="AN61" s="60"/>
      <c r="AO61" s="60"/>
      <c r="AP61" s="60"/>
      <c r="AQ61" s="60"/>
      <c r="AR61" s="60"/>
      <c r="AS61" s="60"/>
      <c r="AT61" s="60"/>
      <c r="AU61" s="60"/>
      <c r="AV61" s="60"/>
      <c r="AW61" s="60"/>
      <c r="AX61" s="60"/>
      <c r="AY61" s="60"/>
      <c r="AZ61" s="511">
        <f>BA61+BB61+BC61</f>
        <v>0</v>
      </c>
      <c r="BA61" s="60"/>
      <c r="BB61" s="60"/>
      <c r="BC61" s="60"/>
      <c r="BD61" s="60"/>
      <c r="BE61" s="393"/>
      <c r="BF61" s="452"/>
      <c r="BG61" s="452"/>
      <c r="BH61" s="393"/>
      <c r="BI61" s="452"/>
      <c r="BJ61" s="452"/>
      <c r="BK61" s="393"/>
      <c r="BL61" s="452"/>
      <c r="BM61" s="452"/>
      <c r="BN61" s="59"/>
      <c r="BO61" s="445"/>
    </row>
    <row r="62" spans="1:67" s="10" customFormat="1" ht="26.4" x14ac:dyDescent="0.25">
      <c r="A62" s="59"/>
      <c r="B62" s="525" t="s">
        <v>1014</v>
      </c>
      <c r="C62" s="59"/>
      <c r="D62" s="59"/>
      <c r="E62" s="59"/>
      <c r="F62" s="59"/>
      <c r="G62" s="59"/>
      <c r="H62" s="59"/>
      <c r="I62" s="59"/>
      <c r="J62" s="59"/>
      <c r="K62" s="59"/>
      <c r="L62" s="59"/>
      <c r="M62" s="59"/>
      <c r="N62" s="59"/>
      <c r="O62" s="59"/>
      <c r="P62" s="59"/>
      <c r="Q62" s="60"/>
      <c r="R62" s="59"/>
      <c r="S62" s="59"/>
      <c r="T62" s="60"/>
      <c r="U62" s="60"/>
      <c r="V62" s="60"/>
      <c r="W62" s="60"/>
      <c r="X62" s="60"/>
      <c r="Y62" s="60"/>
      <c r="Z62" s="60"/>
      <c r="AA62" s="511">
        <f t="shared" si="65"/>
        <v>0</v>
      </c>
      <c r="AB62" s="60"/>
      <c r="AC62" s="60"/>
      <c r="AD62" s="60"/>
      <c r="AE62" s="60"/>
      <c r="AF62" s="60"/>
      <c r="AG62" s="60"/>
      <c r="AH62" s="60"/>
      <c r="AI62" s="60"/>
      <c r="AJ62" s="60"/>
      <c r="AK62" s="60"/>
      <c r="AL62" s="60"/>
      <c r="AM62" s="511">
        <f t="shared" si="66"/>
        <v>2</v>
      </c>
      <c r="AN62" s="60"/>
      <c r="AO62" s="60"/>
      <c r="AP62" s="60">
        <v>2</v>
      </c>
      <c r="AQ62" s="60"/>
      <c r="AR62" s="60"/>
      <c r="AS62" s="60"/>
      <c r="AT62" s="60"/>
      <c r="AU62" s="60"/>
      <c r="AV62" s="60"/>
      <c r="AW62" s="60"/>
      <c r="AX62" s="60"/>
      <c r="AY62" s="60"/>
      <c r="AZ62" s="511">
        <f>BA62+BB62+BC62</f>
        <v>0</v>
      </c>
      <c r="BA62" s="60"/>
      <c r="BB62" s="60"/>
      <c r="BC62" s="60"/>
      <c r="BD62" s="60"/>
      <c r="BE62" s="393"/>
      <c r="BF62" s="452"/>
      <c r="BG62" s="452"/>
      <c r="BH62" s="393"/>
      <c r="BI62" s="452"/>
      <c r="BJ62" s="452"/>
      <c r="BK62" s="393"/>
      <c r="BL62" s="452"/>
      <c r="BM62" s="452"/>
      <c r="BN62" s="59"/>
      <c r="BO62" s="445"/>
    </row>
    <row r="63" spans="1:67" s="115" customFormat="1" ht="70.95" customHeight="1" x14ac:dyDescent="0.25">
      <c r="A63" s="176" t="s">
        <v>772</v>
      </c>
      <c r="B63" s="720" t="s">
        <v>1018</v>
      </c>
      <c r="C63" s="730"/>
      <c r="D63" s="730"/>
      <c r="E63" s="730"/>
      <c r="F63" s="730"/>
      <c r="G63" s="730"/>
      <c r="H63" s="730"/>
      <c r="I63" s="730"/>
      <c r="J63" s="730"/>
      <c r="K63" s="730"/>
      <c r="L63" s="730"/>
      <c r="M63" s="730"/>
      <c r="N63" s="730"/>
      <c r="O63" s="730"/>
      <c r="P63" s="730"/>
      <c r="Q63" s="730"/>
      <c r="R63" s="730"/>
      <c r="S63" s="730"/>
      <c r="T63" s="730"/>
      <c r="U63" s="730"/>
      <c r="V63" s="730"/>
      <c r="W63" s="730"/>
      <c r="X63" s="730"/>
      <c r="Y63" s="730"/>
      <c r="Z63" s="730"/>
      <c r="AA63" s="730"/>
      <c r="AB63" s="730"/>
      <c r="AC63" s="730"/>
      <c r="AD63" s="730"/>
      <c r="AE63" s="730"/>
      <c r="AF63" s="730"/>
      <c r="AG63" s="730"/>
      <c r="AH63" s="730"/>
      <c r="AI63" s="730"/>
      <c r="AJ63" s="730"/>
      <c r="AK63" s="730"/>
      <c r="AL63" s="730"/>
      <c r="AM63" s="730"/>
      <c r="AN63" s="730"/>
      <c r="AO63" s="730"/>
      <c r="AP63" s="730"/>
      <c r="AQ63" s="730"/>
      <c r="AR63" s="730"/>
      <c r="AS63" s="730"/>
      <c r="AT63" s="730"/>
      <c r="AU63" s="730"/>
      <c r="AV63" s="730"/>
      <c r="AW63" s="730"/>
      <c r="AX63" s="730"/>
      <c r="AY63" s="730"/>
      <c r="AZ63" s="730"/>
      <c r="BA63" s="730"/>
      <c r="BB63" s="730"/>
      <c r="BC63" s="730"/>
      <c r="BD63" s="730"/>
      <c r="BE63" s="730"/>
      <c r="BF63" s="730"/>
      <c r="BG63" s="730"/>
      <c r="BH63" s="730"/>
      <c r="BI63" s="730"/>
      <c r="BJ63" s="730"/>
      <c r="BK63" s="730"/>
      <c r="BL63" s="730"/>
      <c r="BM63" s="730"/>
      <c r="BN63" s="731"/>
      <c r="BO63" s="444">
        <f t="shared" si="60"/>
        <v>0</v>
      </c>
    </row>
    <row r="64" spans="1:67" s="13" customFormat="1" ht="13.2" x14ac:dyDescent="0.25">
      <c r="A64" s="58"/>
      <c r="B64" s="38" t="s">
        <v>707</v>
      </c>
      <c r="C64" s="58"/>
      <c r="D64" s="58"/>
      <c r="E64" s="58"/>
      <c r="F64" s="58"/>
      <c r="G64" s="58"/>
      <c r="H64" s="58"/>
      <c r="I64" s="58"/>
      <c r="J64" s="58"/>
      <c r="K64" s="58"/>
      <c r="L64" s="58"/>
      <c r="M64" s="58"/>
      <c r="N64" s="58"/>
      <c r="O64" s="58"/>
      <c r="P64" s="58"/>
      <c r="Q64" s="68"/>
      <c r="R64" s="58"/>
      <c r="S64" s="58"/>
      <c r="T64" s="68"/>
      <c r="U64" s="68"/>
      <c r="V64" s="68"/>
      <c r="W64" s="68"/>
      <c r="X64" s="68">
        <f>Y64+AA64+AM64+AZ64</f>
        <v>28</v>
      </c>
      <c r="Y64" s="68"/>
      <c r="Z64" s="68"/>
      <c r="AA64" s="118">
        <f t="shared" ref="AA64:AZ64" si="67">AA65+AA66</f>
        <v>10</v>
      </c>
      <c r="AB64" s="68">
        <f t="shared" si="67"/>
        <v>4</v>
      </c>
      <c r="AC64" s="68">
        <f t="shared" si="67"/>
        <v>3</v>
      </c>
      <c r="AD64" s="68">
        <f t="shared" si="67"/>
        <v>0</v>
      </c>
      <c r="AE64" s="68">
        <f t="shared" si="67"/>
        <v>2</v>
      </c>
      <c r="AF64" s="68">
        <f t="shared" si="67"/>
        <v>0</v>
      </c>
      <c r="AG64" s="68">
        <f t="shared" si="67"/>
        <v>0</v>
      </c>
      <c r="AH64" s="68">
        <f t="shared" si="67"/>
        <v>0</v>
      </c>
      <c r="AI64" s="68">
        <f t="shared" si="67"/>
        <v>0</v>
      </c>
      <c r="AJ64" s="68">
        <f t="shared" si="67"/>
        <v>0</v>
      </c>
      <c r="AK64" s="68">
        <f t="shared" si="67"/>
        <v>1</v>
      </c>
      <c r="AL64" s="68">
        <f t="shared" si="67"/>
        <v>0</v>
      </c>
      <c r="AM64" s="118">
        <f t="shared" si="67"/>
        <v>17</v>
      </c>
      <c r="AN64" s="68">
        <f t="shared" si="67"/>
        <v>1</v>
      </c>
      <c r="AO64" s="68">
        <f t="shared" si="67"/>
        <v>0</v>
      </c>
      <c r="AP64" s="68">
        <f t="shared" si="67"/>
        <v>10</v>
      </c>
      <c r="AQ64" s="68">
        <f t="shared" si="67"/>
        <v>1</v>
      </c>
      <c r="AR64" s="68">
        <f t="shared" si="67"/>
        <v>5</v>
      </c>
      <c r="AS64" s="68">
        <f t="shared" si="67"/>
        <v>0</v>
      </c>
      <c r="AT64" s="68">
        <f t="shared" si="67"/>
        <v>0</v>
      </c>
      <c r="AU64" s="68">
        <f t="shared" si="67"/>
        <v>0</v>
      </c>
      <c r="AV64" s="68">
        <f t="shared" si="67"/>
        <v>0</v>
      </c>
      <c r="AW64" s="68">
        <f t="shared" si="67"/>
        <v>0</v>
      </c>
      <c r="AX64" s="68">
        <f t="shared" si="67"/>
        <v>0</v>
      </c>
      <c r="AY64" s="68">
        <f t="shared" si="67"/>
        <v>0</v>
      </c>
      <c r="AZ64" s="118">
        <f t="shared" si="67"/>
        <v>1</v>
      </c>
      <c r="BA64" s="68"/>
      <c r="BB64" s="68">
        <f>BB65+BB66</f>
        <v>1</v>
      </c>
      <c r="BC64" s="68"/>
      <c r="BD64" s="68"/>
      <c r="BE64" s="391"/>
      <c r="BF64" s="450"/>
      <c r="BG64" s="450"/>
      <c r="BH64" s="391"/>
      <c r="BI64" s="450"/>
      <c r="BJ64" s="450"/>
      <c r="BK64" s="391"/>
      <c r="BL64" s="450"/>
      <c r="BM64" s="450"/>
      <c r="BN64" s="58"/>
      <c r="BO64" s="444"/>
    </row>
    <row r="65" spans="1:68" s="10" customFormat="1" ht="26.4" x14ac:dyDescent="0.25">
      <c r="A65" s="59"/>
      <c r="B65" s="525" t="s">
        <v>1013</v>
      </c>
      <c r="C65" s="59"/>
      <c r="D65" s="59"/>
      <c r="E65" s="59"/>
      <c r="F65" s="59"/>
      <c r="G65" s="59"/>
      <c r="H65" s="59"/>
      <c r="I65" s="59"/>
      <c r="J65" s="59"/>
      <c r="K65" s="59"/>
      <c r="L65" s="59"/>
      <c r="M65" s="59"/>
      <c r="N65" s="59"/>
      <c r="O65" s="59"/>
      <c r="P65" s="59"/>
      <c r="Q65" s="60"/>
      <c r="R65" s="59"/>
      <c r="S65" s="59"/>
      <c r="T65" s="60"/>
      <c r="U65" s="60"/>
      <c r="V65" s="60"/>
      <c r="W65" s="60"/>
      <c r="X65" s="60"/>
      <c r="Y65" s="60"/>
      <c r="Z65" s="60"/>
      <c r="AA65" s="511">
        <f t="shared" ref="AA65:AA66" si="68">AB65+AC65+AD65+AE65+AF65+AG65+AH65+AI65+AJ65+AK65+AL65</f>
        <v>8</v>
      </c>
      <c r="AB65" s="60">
        <v>4</v>
      </c>
      <c r="AC65" s="60">
        <v>2</v>
      </c>
      <c r="AD65" s="60"/>
      <c r="AE65" s="60">
        <v>1</v>
      </c>
      <c r="AF65" s="60"/>
      <c r="AG65" s="60"/>
      <c r="AH65" s="60"/>
      <c r="AI65" s="60"/>
      <c r="AJ65" s="60"/>
      <c r="AK65" s="60">
        <v>1</v>
      </c>
      <c r="AL65" s="60"/>
      <c r="AM65" s="511">
        <f t="shared" ref="AM65:AM66" si="69">AN65+AO65+AP65+AQ65+AR65+AS65+AT65+AU65+AV65+AW65+AX65+AY65</f>
        <v>0</v>
      </c>
      <c r="AN65" s="60"/>
      <c r="AO65" s="60"/>
      <c r="AP65" s="60"/>
      <c r="AQ65" s="60"/>
      <c r="AR65" s="60"/>
      <c r="AS65" s="60"/>
      <c r="AT65" s="60"/>
      <c r="AU65" s="60"/>
      <c r="AV65" s="60"/>
      <c r="AW65" s="60"/>
      <c r="AX65" s="60"/>
      <c r="AY65" s="60"/>
      <c r="AZ65" s="511">
        <f>BA65+BB65+BC65</f>
        <v>0</v>
      </c>
      <c r="BA65" s="60"/>
      <c r="BB65" s="60"/>
      <c r="BC65" s="60"/>
      <c r="BD65" s="60"/>
      <c r="BE65" s="393"/>
      <c r="BF65" s="452"/>
      <c r="BG65" s="452"/>
      <c r="BH65" s="393"/>
      <c r="BI65" s="452"/>
      <c r="BJ65" s="452"/>
      <c r="BK65" s="393"/>
      <c r="BL65" s="452"/>
      <c r="BM65" s="452"/>
      <c r="BN65" s="59"/>
      <c r="BO65" s="445"/>
    </row>
    <row r="66" spans="1:68" s="10" customFormat="1" ht="26.4" x14ac:dyDescent="0.25">
      <c r="A66" s="59"/>
      <c r="B66" s="525" t="s">
        <v>1014</v>
      </c>
      <c r="C66" s="59"/>
      <c r="D66" s="59"/>
      <c r="E66" s="59"/>
      <c r="F66" s="59"/>
      <c r="G66" s="59"/>
      <c r="H66" s="59"/>
      <c r="I66" s="59"/>
      <c r="J66" s="59"/>
      <c r="K66" s="59"/>
      <c r="L66" s="59"/>
      <c r="M66" s="59"/>
      <c r="N66" s="59"/>
      <c r="O66" s="59"/>
      <c r="P66" s="59"/>
      <c r="Q66" s="60"/>
      <c r="R66" s="59"/>
      <c r="S66" s="59"/>
      <c r="T66" s="60"/>
      <c r="U66" s="60"/>
      <c r="V66" s="60"/>
      <c r="W66" s="60"/>
      <c r="X66" s="60"/>
      <c r="Y66" s="60"/>
      <c r="Z66" s="60"/>
      <c r="AA66" s="511">
        <f t="shared" si="68"/>
        <v>2</v>
      </c>
      <c r="AB66" s="60"/>
      <c r="AC66" s="60">
        <v>1</v>
      </c>
      <c r="AD66" s="60"/>
      <c r="AE66" s="60">
        <v>1</v>
      </c>
      <c r="AF66" s="60"/>
      <c r="AG66" s="60"/>
      <c r="AH66" s="60"/>
      <c r="AI66" s="60"/>
      <c r="AJ66" s="60"/>
      <c r="AK66" s="60"/>
      <c r="AL66" s="60"/>
      <c r="AM66" s="511">
        <f t="shared" si="69"/>
        <v>17</v>
      </c>
      <c r="AN66" s="60">
        <v>1</v>
      </c>
      <c r="AO66" s="60"/>
      <c r="AP66" s="60">
        <v>10</v>
      </c>
      <c r="AQ66" s="60">
        <v>1</v>
      </c>
      <c r="AR66" s="60">
        <v>5</v>
      </c>
      <c r="AS66" s="60"/>
      <c r="AT66" s="60"/>
      <c r="AU66" s="60"/>
      <c r="AV66" s="60"/>
      <c r="AW66" s="60"/>
      <c r="AX66" s="60"/>
      <c r="AY66" s="60"/>
      <c r="AZ66" s="511">
        <f>BA66+BB66+BC66</f>
        <v>1</v>
      </c>
      <c r="BA66" s="60"/>
      <c r="BB66" s="60">
        <v>1</v>
      </c>
      <c r="BC66" s="60"/>
      <c r="BD66" s="60"/>
      <c r="BE66" s="393"/>
      <c r="BF66" s="452"/>
      <c r="BG66" s="452"/>
      <c r="BH66" s="393"/>
      <c r="BI66" s="452"/>
      <c r="BJ66" s="452"/>
      <c r="BK66" s="393"/>
      <c r="BL66" s="452"/>
      <c r="BM66" s="452"/>
      <c r="BN66" s="59"/>
      <c r="BO66" s="445"/>
    </row>
    <row r="67" spans="1:68" s="239" customFormat="1" ht="26.4" x14ac:dyDescent="0.25">
      <c r="A67" s="210" t="s">
        <v>799</v>
      </c>
      <c r="B67" s="307" t="s">
        <v>800</v>
      </c>
      <c r="C67" s="308"/>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1"/>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141"/>
      <c r="BB67" s="301"/>
      <c r="BC67" s="301"/>
      <c r="BD67" s="301"/>
      <c r="BE67" s="324"/>
      <c r="BF67" s="465"/>
      <c r="BG67" s="465"/>
      <c r="BH67" s="324"/>
      <c r="BI67" s="465"/>
      <c r="BJ67" s="465"/>
      <c r="BK67" s="324"/>
      <c r="BL67" s="465"/>
      <c r="BM67" s="465"/>
      <c r="BN67" s="301"/>
      <c r="BO67" s="444">
        <f t="shared" si="60"/>
        <v>0</v>
      </c>
    </row>
    <row r="68" spans="1:68" s="239" customFormat="1" ht="76.95" customHeight="1" x14ac:dyDescent="0.25">
      <c r="A68" s="436">
        <v>1</v>
      </c>
      <c r="B68" s="741" t="s">
        <v>972</v>
      </c>
      <c r="C68" s="742"/>
      <c r="D68" s="742"/>
      <c r="E68" s="742"/>
      <c r="F68" s="742"/>
      <c r="G68" s="742"/>
      <c r="H68" s="742"/>
      <c r="I68" s="742"/>
      <c r="J68" s="742"/>
      <c r="K68" s="742"/>
      <c r="L68" s="742"/>
      <c r="M68" s="742"/>
      <c r="N68" s="742"/>
      <c r="O68" s="742"/>
      <c r="P68" s="742"/>
      <c r="Q68" s="742"/>
      <c r="R68" s="742"/>
      <c r="S68" s="742"/>
      <c r="T68" s="742"/>
      <c r="U68" s="742"/>
      <c r="V68" s="742"/>
      <c r="W68" s="742"/>
      <c r="X68" s="742"/>
      <c r="Y68" s="742"/>
      <c r="Z68" s="742"/>
      <c r="AA68" s="742"/>
      <c r="AB68" s="742"/>
      <c r="AC68" s="742"/>
      <c r="AD68" s="742"/>
      <c r="AE68" s="742"/>
      <c r="AF68" s="742"/>
      <c r="AG68" s="742"/>
      <c r="AH68" s="742"/>
      <c r="AI68" s="742"/>
      <c r="AJ68" s="742"/>
      <c r="AK68" s="742"/>
      <c r="AL68" s="742"/>
      <c r="AM68" s="742"/>
      <c r="AN68" s="742"/>
      <c r="AO68" s="742"/>
      <c r="AP68" s="742"/>
      <c r="AQ68" s="742"/>
      <c r="AR68" s="742"/>
      <c r="AS68" s="742"/>
      <c r="AT68" s="742"/>
      <c r="AU68" s="742"/>
      <c r="AV68" s="742"/>
      <c r="AW68" s="742"/>
      <c r="AX68" s="742"/>
      <c r="AY68" s="742"/>
      <c r="AZ68" s="742"/>
      <c r="BA68" s="742"/>
      <c r="BB68" s="742"/>
      <c r="BC68" s="742"/>
      <c r="BD68" s="742"/>
      <c r="BE68" s="742"/>
      <c r="BF68" s="742"/>
      <c r="BG68" s="742"/>
      <c r="BH68" s="742"/>
      <c r="BI68" s="742"/>
      <c r="BJ68" s="742"/>
      <c r="BK68" s="742"/>
      <c r="BL68" s="742"/>
      <c r="BM68" s="742"/>
      <c r="BN68" s="743"/>
      <c r="BO68" s="444">
        <f t="shared" si="60"/>
        <v>0</v>
      </c>
    </row>
    <row r="69" spans="1:68" s="13" customFormat="1" ht="13.2" x14ac:dyDescent="0.25">
      <c r="A69" s="58"/>
      <c r="B69" s="38" t="s">
        <v>707</v>
      </c>
      <c r="C69" s="58"/>
      <c r="D69" s="58"/>
      <c r="E69" s="58"/>
      <c r="F69" s="58"/>
      <c r="G69" s="58"/>
      <c r="H69" s="58"/>
      <c r="I69" s="58"/>
      <c r="J69" s="58"/>
      <c r="K69" s="58"/>
      <c r="L69" s="58"/>
      <c r="M69" s="58"/>
      <c r="N69" s="58"/>
      <c r="O69" s="58"/>
      <c r="P69" s="58"/>
      <c r="Q69" s="68"/>
      <c r="R69" s="58"/>
      <c r="S69" s="58"/>
      <c r="T69" s="68"/>
      <c r="U69" s="68"/>
      <c r="V69" s="68"/>
      <c r="W69" s="68"/>
      <c r="X69" s="68">
        <f>Y69+AA69+AM69+AZ69</f>
        <v>19</v>
      </c>
      <c r="Y69" s="68"/>
      <c r="Z69" s="68"/>
      <c r="AA69" s="118">
        <f t="shared" ref="AA69:AZ69" si="70">AA70+AA71</f>
        <v>2</v>
      </c>
      <c r="AB69" s="68">
        <f t="shared" si="70"/>
        <v>0</v>
      </c>
      <c r="AC69" s="68">
        <f t="shared" si="70"/>
        <v>0</v>
      </c>
      <c r="AD69" s="68">
        <f t="shared" si="70"/>
        <v>1</v>
      </c>
      <c r="AE69" s="68">
        <f t="shared" si="70"/>
        <v>1</v>
      </c>
      <c r="AF69" s="68">
        <f t="shared" si="70"/>
        <v>0</v>
      </c>
      <c r="AG69" s="68">
        <f t="shared" si="70"/>
        <v>0</v>
      </c>
      <c r="AH69" s="68">
        <f t="shared" si="70"/>
        <v>0</v>
      </c>
      <c r="AI69" s="68">
        <f t="shared" si="70"/>
        <v>0</v>
      </c>
      <c r="AJ69" s="68">
        <f t="shared" si="70"/>
        <v>0</v>
      </c>
      <c r="AK69" s="68">
        <f t="shared" si="70"/>
        <v>0</v>
      </c>
      <c r="AL69" s="68">
        <f t="shared" si="70"/>
        <v>0</v>
      </c>
      <c r="AM69" s="118">
        <f t="shared" si="70"/>
        <v>17</v>
      </c>
      <c r="AN69" s="68">
        <f t="shared" si="70"/>
        <v>3</v>
      </c>
      <c r="AO69" s="68">
        <f t="shared" si="70"/>
        <v>0</v>
      </c>
      <c r="AP69" s="68">
        <f t="shared" si="70"/>
        <v>7</v>
      </c>
      <c r="AQ69" s="68">
        <f t="shared" si="70"/>
        <v>1</v>
      </c>
      <c r="AR69" s="68">
        <f t="shared" si="70"/>
        <v>2</v>
      </c>
      <c r="AS69" s="68">
        <f t="shared" si="70"/>
        <v>1</v>
      </c>
      <c r="AT69" s="68">
        <f t="shared" si="70"/>
        <v>0</v>
      </c>
      <c r="AU69" s="68">
        <f t="shared" si="70"/>
        <v>0</v>
      </c>
      <c r="AV69" s="68">
        <f t="shared" si="70"/>
        <v>0</v>
      </c>
      <c r="AW69" s="68">
        <f t="shared" si="70"/>
        <v>2</v>
      </c>
      <c r="AX69" s="68">
        <f t="shared" si="70"/>
        <v>0</v>
      </c>
      <c r="AY69" s="68">
        <f t="shared" si="70"/>
        <v>1</v>
      </c>
      <c r="AZ69" s="118">
        <f t="shared" si="70"/>
        <v>0</v>
      </c>
      <c r="BA69" s="68"/>
      <c r="BB69" s="68">
        <f>BB70+BB71</f>
        <v>0</v>
      </c>
      <c r="BC69" s="68"/>
      <c r="BD69" s="68"/>
      <c r="BE69" s="391"/>
      <c r="BF69" s="450"/>
      <c r="BG69" s="450"/>
      <c r="BH69" s="391"/>
      <c r="BI69" s="450"/>
      <c r="BJ69" s="450"/>
      <c r="BK69" s="391"/>
      <c r="BL69" s="450"/>
      <c r="BM69" s="450"/>
      <c r="BN69" s="58"/>
      <c r="BO69" s="444"/>
    </row>
    <row r="70" spans="1:68" s="10" customFormat="1" ht="26.4" x14ac:dyDescent="0.25">
      <c r="A70" s="59"/>
      <c r="B70" s="525" t="s">
        <v>1013</v>
      </c>
      <c r="C70" s="59"/>
      <c r="D70" s="59"/>
      <c r="E70" s="59"/>
      <c r="F70" s="59"/>
      <c r="G70" s="59"/>
      <c r="H70" s="59"/>
      <c r="I70" s="59"/>
      <c r="J70" s="59"/>
      <c r="K70" s="59"/>
      <c r="L70" s="59"/>
      <c r="M70" s="59"/>
      <c r="N70" s="59"/>
      <c r="O70" s="59"/>
      <c r="P70" s="59"/>
      <c r="Q70" s="60"/>
      <c r="R70" s="59"/>
      <c r="S70" s="59"/>
      <c r="T70" s="60"/>
      <c r="U70" s="60"/>
      <c r="V70" s="60"/>
      <c r="W70" s="60"/>
      <c r="X70" s="60"/>
      <c r="Y70" s="60"/>
      <c r="Z70" s="60"/>
      <c r="AA70" s="511">
        <f t="shared" ref="AA70:AA71" si="71">AB70+AC70+AD70+AE70+AF70+AG70+AH70+AI70+AJ70+AK70+AL70</f>
        <v>2</v>
      </c>
      <c r="AB70" s="60"/>
      <c r="AC70" s="60"/>
      <c r="AD70" s="60">
        <v>1</v>
      </c>
      <c r="AE70" s="60">
        <v>1</v>
      </c>
      <c r="AF70" s="60"/>
      <c r="AG70" s="60"/>
      <c r="AH70" s="60"/>
      <c r="AI70" s="60"/>
      <c r="AJ70" s="60"/>
      <c r="AK70" s="60"/>
      <c r="AL70" s="60"/>
      <c r="AM70" s="511">
        <f t="shared" ref="AM70:AM71" si="72">AN70+AO70+AP70+AQ70+AR70+AS70+AT70+AU70+AV70+AW70+AX70+AY70</f>
        <v>0</v>
      </c>
      <c r="AN70" s="60"/>
      <c r="AO70" s="60"/>
      <c r="AP70" s="60"/>
      <c r="AQ70" s="60"/>
      <c r="AR70" s="60"/>
      <c r="AS70" s="60"/>
      <c r="AT70" s="60"/>
      <c r="AU70" s="60"/>
      <c r="AV70" s="60"/>
      <c r="AW70" s="60"/>
      <c r="AX70" s="60"/>
      <c r="AY70" s="60"/>
      <c r="AZ70" s="511">
        <f>BA70+BB70+BC70</f>
        <v>0</v>
      </c>
      <c r="BA70" s="60"/>
      <c r="BB70" s="60"/>
      <c r="BC70" s="60"/>
      <c r="BD70" s="60"/>
      <c r="BE70" s="393"/>
      <c r="BF70" s="452"/>
      <c r="BG70" s="452"/>
      <c r="BH70" s="393"/>
      <c r="BI70" s="452"/>
      <c r="BJ70" s="452"/>
      <c r="BK70" s="393"/>
      <c r="BL70" s="452"/>
      <c r="BM70" s="452"/>
      <c r="BN70" s="59"/>
      <c r="BO70" s="445"/>
    </row>
    <row r="71" spans="1:68" s="10" customFormat="1" ht="26.4" x14ac:dyDescent="0.25">
      <c r="A71" s="59"/>
      <c r="B71" s="525" t="s">
        <v>1014</v>
      </c>
      <c r="C71" s="59"/>
      <c r="D71" s="59"/>
      <c r="E71" s="59"/>
      <c r="F71" s="59"/>
      <c r="G71" s="59"/>
      <c r="H71" s="59"/>
      <c r="I71" s="59"/>
      <c r="J71" s="59"/>
      <c r="K71" s="59"/>
      <c r="L71" s="59"/>
      <c r="M71" s="59"/>
      <c r="N71" s="59"/>
      <c r="O71" s="59"/>
      <c r="P71" s="59"/>
      <c r="Q71" s="60"/>
      <c r="R71" s="59"/>
      <c r="S71" s="59"/>
      <c r="T71" s="60"/>
      <c r="U71" s="60"/>
      <c r="V71" s="60"/>
      <c r="W71" s="60"/>
      <c r="X71" s="60"/>
      <c r="Y71" s="60"/>
      <c r="Z71" s="60"/>
      <c r="AA71" s="511">
        <f t="shared" si="71"/>
        <v>0</v>
      </c>
      <c r="AB71" s="60"/>
      <c r="AC71" s="60"/>
      <c r="AD71" s="60"/>
      <c r="AE71" s="60"/>
      <c r="AF71" s="60"/>
      <c r="AG71" s="60"/>
      <c r="AH71" s="60"/>
      <c r="AI71" s="60"/>
      <c r="AJ71" s="60"/>
      <c r="AK71" s="60"/>
      <c r="AL71" s="60"/>
      <c r="AM71" s="511">
        <f t="shared" si="72"/>
        <v>17</v>
      </c>
      <c r="AN71" s="60">
        <v>3</v>
      </c>
      <c r="AO71" s="60"/>
      <c r="AP71" s="60">
        <v>7</v>
      </c>
      <c r="AQ71" s="60">
        <v>1</v>
      </c>
      <c r="AR71" s="60">
        <v>2</v>
      </c>
      <c r="AS71" s="60">
        <v>1</v>
      </c>
      <c r="AT71" s="60"/>
      <c r="AU71" s="60"/>
      <c r="AV71" s="60"/>
      <c r="AW71" s="60">
        <v>2</v>
      </c>
      <c r="AX71" s="60"/>
      <c r="AY71" s="60">
        <v>1</v>
      </c>
      <c r="AZ71" s="511">
        <f>BA71+BB71+BC71</f>
        <v>0</v>
      </c>
      <c r="BA71" s="60"/>
      <c r="BB71" s="60"/>
      <c r="BC71" s="60"/>
      <c r="BD71" s="60"/>
      <c r="BE71" s="393"/>
      <c r="BF71" s="452"/>
      <c r="BG71" s="452"/>
      <c r="BH71" s="393"/>
      <c r="BI71" s="452"/>
      <c r="BJ71" s="452"/>
      <c r="BK71" s="393"/>
      <c r="BL71" s="452"/>
      <c r="BM71" s="452"/>
      <c r="BN71" s="59"/>
      <c r="BO71" s="445"/>
    </row>
    <row r="72" spans="1:68" s="10" customFormat="1" ht="56.4" customHeight="1" x14ac:dyDescent="0.25">
      <c r="A72" s="296">
        <v>2</v>
      </c>
      <c r="B72" s="735" t="s">
        <v>973</v>
      </c>
      <c r="C72" s="736"/>
      <c r="D72" s="736"/>
      <c r="E72" s="736"/>
      <c r="F72" s="736"/>
      <c r="G72" s="736"/>
      <c r="H72" s="736"/>
      <c r="I72" s="736"/>
      <c r="J72" s="736"/>
      <c r="K72" s="736"/>
      <c r="L72" s="736"/>
      <c r="M72" s="736"/>
      <c r="N72" s="736"/>
      <c r="O72" s="736"/>
      <c r="P72" s="736"/>
      <c r="Q72" s="736"/>
      <c r="R72" s="736"/>
      <c r="S72" s="736"/>
      <c r="T72" s="736"/>
      <c r="U72" s="736"/>
      <c r="V72" s="736"/>
      <c r="W72" s="736"/>
      <c r="X72" s="736"/>
      <c r="Y72" s="736"/>
      <c r="Z72" s="736"/>
      <c r="AA72" s="736"/>
      <c r="AB72" s="736"/>
      <c r="AC72" s="736"/>
      <c r="AD72" s="736"/>
      <c r="AE72" s="736"/>
      <c r="AF72" s="736"/>
      <c r="AG72" s="736"/>
      <c r="AH72" s="736"/>
      <c r="AI72" s="736"/>
      <c r="AJ72" s="736"/>
      <c r="AK72" s="736"/>
      <c r="AL72" s="736"/>
      <c r="AM72" s="736"/>
      <c r="AN72" s="736"/>
      <c r="AO72" s="736"/>
      <c r="AP72" s="736"/>
      <c r="AQ72" s="736"/>
      <c r="AR72" s="736"/>
      <c r="AS72" s="736"/>
      <c r="AT72" s="736"/>
      <c r="AU72" s="736"/>
      <c r="AV72" s="736"/>
      <c r="AW72" s="736"/>
      <c r="AX72" s="736"/>
      <c r="AY72" s="736"/>
      <c r="AZ72" s="736"/>
      <c r="BA72" s="736"/>
      <c r="BB72" s="736"/>
      <c r="BC72" s="736"/>
      <c r="BD72" s="736"/>
      <c r="BE72" s="736"/>
      <c r="BF72" s="736"/>
      <c r="BG72" s="736"/>
      <c r="BH72" s="736"/>
      <c r="BI72" s="736"/>
      <c r="BJ72" s="736"/>
      <c r="BK72" s="736"/>
      <c r="BL72" s="736"/>
      <c r="BM72" s="736"/>
      <c r="BN72" s="737"/>
      <c r="BO72" s="444">
        <f t="shared" ref="BO72:BO80" si="73">BE72+BH72+BK72</f>
        <v>0</v>
      </c>
      <c r="BP72" s="89"/>
    </row>
    <row r="73" spans="1:68" s="13" customFormat="1" ht="13.2" x14ac:dyDescent="0.25">
      <c r="A73" s="58"/>
      <c r="B73" s="38" t="s">
        <v>707</v>
      </c>
      <c r="C73" s="58"/>
      <c r="D73" s="58"/>
      <c r="E73" s="58"/>
      <c r="F73" s="58"/>
      <c r="G73" s="58"/>
      <c r="H73" s="58"/>
      <c r="I73" s="58"/>
      <c r="J73" s="58"/>
      <c r="K73" s="58"/>
      <c r="L73" s="58"/>
      <c r="M73" s="58"/>
      <c r="N73" s="58"/>
      <c r="O73" s="58"/>
      <c r="P73" s="58"/>
      <c r="Q73" s="68"/>
      <c r="R73" s="58"/>
      <c r="S73" s="58"/>
      <c r="T73" s="68"/>
      <c r="U73" s="68"/>
      <c r="V73" s="68"/>
      <c r="W73" s="68"/>
      <c r="X73" s="68">
        <f>Y73+AA73+AM73+AZ73</f>
        <v>13</v>
      </c>
      <c r="Y73" s="68"/>
      <c r="Z73" s="68"/>
      <c r="AA73" s="118">
        <f t="shared" ref="AA73:AZ73" si="74">AA74+AA75</f>
        <v>6</v>
      </c>
      <c r="AB73" s="68">
        <f t="shared" si="74"/>
        <v>4</v>
      </c>
      <c r="AC73" s="68">
        <f t="shared" si="74"/>
        <v>1</v>
      </c>
      <c r="AD73" s="68">
        <f t="shared" si="74"/>
        <v>0</v>
      </c>
      <c r="AE73" s="68">
        <f t="shared" si="74"/>
        <v>0</v>
      </c>
      <c r="AF73" s="68">
        <f t="shared" si="74"/>
        <v>0</v>
      </c>
      <c r="AG73" s="68">
        <f t="shared" si="74"/>
        <v>0</v>
      </c>
      <c r="AH73" s="68">
        <f t="shared" si="74"/>
        <v>0</v>
      </c>
      <c r="AI73" s="68">
        <f t="shared" si="74"/>
        <v>0</v>
      </c>
      <c r="AJ73" s="68">
        <f t="shared" si="74"/>
        <v>0</v>
      </c>
      <c r="AK73" s="68">
        <f t="shared" si="74"/>
        <v>0</v>
      </c>
      <c r="AL73" s="68">
        <f t="shared" si="74"/>
        <v>1</v>
      </c>
      <c r="AM73" s="118">
        <f t="shared" si="74"/>
        <v>7</v>
      </c>
      <c r="AN73" s="68">
        <f t="shared" si="74"/>
        <v>0</v>
      </c>
      <c r="AO73" s="68">
        <f t="shared" si="74"/>
        <v>0</v>
      </c>
      <c r="AP73" s="68">
        <f t="shared" si="74"/>
        <v>5</v>
      </c>
      <c r="AQ73" s="68">
        <f t="shared" si="74"/>
        <v>1</v>
      </c>
      <c r="AR73" s="68">
        <f t="shared" si="74"/>
        <v>1</v>
      </c>
      <c r="AS73" s="68">
        <f t="shared" si="74"/>
        <v>0</v>
      </c>
      <c r="AT73" s="68">
        <f t="shared" si="74"/>
        <v>0</v>
      </c>
      <c r="AU73" s="68">
        <f t="shared" si="74"/>
        <v>0</v>
      </c>
      <c r="AV73" s="68">
        <f t="shared" si="74"/>
        <v>0</v>
      </c>
      <c r="AW73" s="68">
        <f t="shared" si="74"/>
        <v>0</v>
      </c>
      <c r="AX73" s="68">
        <f t="shared" si="74"/>
        <v>0</v>
      </c>
      <c r="AY73" s="68">
        <f t="shared" si="74"/>
        <v>0</v>
      </c>
      <c r="AZ73" s="118">
        <f t="shared" si="74"/>
        <v>0</v>
      </c>
      <c r="BA73" s="68"/>
      <c r="BB73" s="68">
        <f>BB74+BB75</f>
        <v>0</v>
      </c>
      <c r="BC73" s="68"/>
      <c r="BD73" s="68"/>
      <c r="BE73" s="391"/>
      <c r="BF73" s="450"/>
      <c r="BG73" s="450"/>
      <c r="BH73" s="391"/>
      <c r="BI73" s="450"/>
      <c r="BJ73" s="450"/>
      <c r="BK73" s="391"/>
      <c r="BL73" s="450"/>
      <c r="BM73" s="450"/>
      <c r="BN73" s="58"/>
      <c r="BO73" s="444"/>
    </row>
    <row r="74" spans="1:68" s="10" customFormat="1" ht="26.4" x14ac:dyDescent="0.25">
      <c r="A74" s="59"/>
      <c r="B74" s="525" t="s">
        <v>1013</v>
      </c>
      <c r="C74" s="59"/>
      <c r="D74" s="59"/>
      <c r="E74" s="59"/>
      <c r="F74" s="59"/>
      <c r="G74" s="59"/>
      <c r="H74" s="59"/>
      <c r="I74" s="59"/>
      <c r="J74" s="59"/>
      <c r="K74" s="59"/>
      <c r="L74" s="59"/>
      <c r="M74" s="59"/>
      <c r="N74" s="59"/>
      <c r="O74" s="59"/>
      <c r="P74" s="59"/>
      <c r="Q74" s="60"/>
      <c r="R74" s="59"/>
      <c r="S74" s="59"/>
      <c r="T74" s="60"/>
      <c r="U74" s="60"/>
      <c r="V74" s="60"/>
      <c r="W74" s="60"/>
      <c r="X74" s="60"/>
      <c r="Y74" s="60"/>
      <c r="Z74" s="60"/>
      <c r="AA74" s="511">
        <f t="shared" ref="AA74:AA75" si="75">AB74+AC74+AD74+AE74+AF74+AG74+AH74+AI74+AJ74+AK74+AL74</f>
        <v>5</v>
      </c>
      <c r="AB74" s="60">
        <v>4</v>
      </c>
      <c r="AC74" s="60">
        <v>1</v>
      </c>
      <c r="AD74" s="60"/>
      <c r="AE74" s="60"/>
      <c r="AF74" s="60"/>
      <c r="AG74" s="60"/>
      <c r="AH74" s="60"/>
      <c r="AI74" s="60"/>
      <c r="AJ74" s="60"/>
      <c r="AK74" s="60"/>
      <c r="AL74" s="60"/>
      <c r="AM74" s="511">
        <f t="shared" ref="AM74:AM75" si="76">AN74+AO74+AP74+AQ74+AR74+AS74+AT74+AU74+AV74+AW74+AX74+AY74</f>
        <v>1</v>
      </c>
      <c r="AN74" s="60"/>
      <c r="AO74" s="60"/>
      <c r="AP74" s="60">
        <v>1</v>
      </c>
      <c r="AQ74" s="60"/>
      <c r="AR74" s="60"/>
      <c r="AS74" s="60"/>
      <c r="AT74" s="60"/>
      <c r="AU74" s="60"/>
      <c r="AV74" s="60"/>
      <c r="AW74" s="60"/>
      <c r="AX74" s="60"/>
      <c r="AY74" s="60"/>
      <c r="AZ74" s="511">
        <f>BA74+BB74+BC74</f>
        <v>0</v>
      </c>
      <c r="BA74" s="60"/>
      <c r="BB74" s="60"/>
      <c r="BC74" s="60"/>
      <c r="BD74" s="60"/>
      <c r="BE74" s="393"/>
      <c r="BF74" s="452"/>
      <c r="BG74" s="452"/>
      <c r="BH74" s="393"/>
      <c r="BI74" s="452"/>
      <c r="BJ74" s="452"/>
      <c r="BK74" s="393"/>
      <c r="BL74" s="452"/>
      <c r="BM74" s="452"/>
      <c r="BN74" s="59"/>
      <c r="BO74" s="445"/>
    </row>
    <row r="75" spans="1:68" s="10" customFormat="1" ht="26.4" x14ac:dyDescent="0.25">
      <c r="A75" s="59"/>
      <c r="B75" s="525" t="s">
        <v>1014</v>
      </c>
      <c r="C75" s="59"/>
      <c r="D75" s="59"/>
      <c r="E75" s="59"/>
      <c r="F75" s="59"/>
      <c r="G75" s="59"/>
      <c r="H75" s="59"/>
      <c r="I75" s="59"/>
      <c r="J75" s="59"/>
      <c r="K75" s="59"/>
      <c r="L75" s="59"/>
      <c r="M75" s="59"/>
      <c r="N75" s="59"/>
      <c r="O75" s="59"/>
      <c r="P75" s="59"/>
      <c r="Q75" s="60"/>
      <c r="R75" s="59"/>
      <c r="S75" s="59"/>
      <c r="T75" s="60"/>
      <c r="U75" s="60"/>
      <c r="V75" s="60"/>
      <c r="W75" s="60"/>
      <c r="X75" s="60"/>
      <c r="Y75" s="60"/>
      <c r="Z75" s="60"/>
      <c r="AA75" s="511">
        <f t="shared" si="75"/>
        <v>1</v>
      </c>
      <c r="AB75" s="60"/>
      <c r="AC75" s="60"/>
      <c r="AD75" s="60"/>
      <c r="AE75" s="60"/>
      <c r="AF75" s="60"/>
      <c r="AG75" s="60"/>
      <c r="AH75" s="60"/>
      <c r="AI75" s="60"/>
      <c r="AJ75" s="60"/>
      <c r="AK75" s="60"/>
      <c r="AL75" s="60">
        <v>1</v>
      </c>
      <c r="AM75" s="511">
        <f t="shared" si="76"/>
        <v>6</v>
      </c>
      <c r="AN75" s="60"/>
      <c r="AO75" s="60"/>
      <c r="AP75" s="60">
        <v>4</v>
      </c>
      <c r="AQ75" s="60">
        <v>1</v>
      </c>
      <c r="AR75" s="60">
        <v>1</v>
      </c>
      <c r="AS75" s="60"/>
      <c r="AT75" s="60"/>
      <c r="AU75" s="60"/>
      <c r="AV75" s="60"/>
      <c r="AW75" s="60"/>
      <c r="AX75" s="60"/>
      <c r="AY75" s="60"/>
      <c r="AZ75" s="511">
        <f>BA75+BB75+BC75</f>
        <v>0</v>
      </c>
      <c r="BA75" s="60"/>
      <c r="BB75" s="60"/>
      <c r="BC75" s="60"/>
      <c r="BD75" s="60"/>
      <c r="BE75" s="393"/>
      <c r="BF75" s="452"/>
      <c r="BG75" s="452"/>
      <c r="BH75" s="393"/>
      <c r="BI75" s="452"/>
      <c r="BJ75" s="452"/>
      <c r="BK75" s="393"/>
      <c r="BL75" s="452"/>
      <c r="BM75" s="452"/>
      <c r="BN75" s="59"/>
      <c r="BO75" s="445"/>
    </row>
    <row r="76" spans="1:68" s="10" customFormat="1" ht="43.2" customHeight="1" x14ac:dyDescent="0.25">
      <c r="A76" s="296">
        <v>3</v>
      </c>
      <c r="B76" s="735" t="s">
        <v>974</v>
      </c>
      <c r="C76" s="736"/>
      <c r="D76" s="736"/>
      <c r="E76" s="736"/>
      <c r="F76" s="736"/>
      <c r="G76" s="736"/>
      <c r="H76" s="736"/>
      <c r="I76" s="736"/>
      <c r="J76" s="736"/>
      <c r="K76" s="736"/>
      <c r="L76" s="736"/>
      <c r="M76" s="736"/>
      <c r="N76" s="736"/>
      <c r="O76" s="736"/>
      <c r="P76" s="736"/>
      <c r="Q76" s="736"/>
      <c r="R76" s="736"/>
      <c r="S76" s="736"/>
      <c r="T76" s="736"/>
      <c r="U76" s="736"/>
      <c r="V76" s="736"/>
      <c r="W76" s="736"/>
      <c r="X76" s="736"/>
      <c r="Y76" s="736"/>
      <c r="Z76" s="736"/>
      <c r="AA76" s="736"/>
      <c r="AB76" s="736"/>
      <c r="AC76" s="736"/>
      <c r="AD76" s="736"/>
      <c r="AE76" s="736"/>
      <c r="AF76" s="736"/>
      <c r="AG76" s="736"/>
      <c r="AH76" s="736"/>
      <c r="AI76" s="736"/>
      <c r="AJ76" s="736"/>
      <c r="AK76" s="736"/>
      <c r="AL76" s="736"/>
      <c r="AM76" s="736"/>
      <c r="AN76" s="736"/>
      <c r="AO76" s="736"/>
      <c r="AP76" s="736"/>
      <c r="AQ76" s="736"/>
      <c r="AR76" s="736"/>
      <c r="AS76" s="736"/>
      <c r="AT76" s="736"/>
      <c r="AU76" s="736"/>
      <c r="AV76" s="736"/>
      <c r="AW76" s="736"/>
      <c r="AX76" s="736"/>
      <c r="AY76" s="736"/>
      <c r="AZ76" s="736"/>
      <c r="BA76" s="736"/>
      <c r="BB76" s="736"/>
      <c r="BC76" s="736"/>
      <c r="BD76" s="736"/>
      <c r="BE76" s="736"/>
      <c r="BF76" s="736"/>
      <c r="BG76" s="736"/>
      <c r="BH76" s="736"/>
      <c r="BI76" s="736"/>
      <c r="BJ76" s="736"/>
      <c r="BK76" s="736"/>
      <c r="BL76" s="736"/>
      <c r="BM76" s="736"/>
      <c r="BN76" s="737"/>
      <c r="BO76" s="444">
        <f t="shared" si="73"/>
        <v>0</v>
      </c>
    </row>
    <row r="77" spans="1:68" s="13" customFormat="1" ht="13.2" x14ac:dyDescent="0.25">
      <c r="A77" s="58"/>
      <c r="B77" s="38" t="s">
        <v>707</v>
      </c>
      <c r="C77" s="58"/>
      <c r="D77" s="58"/>
      <c r="E77" s="58"/>
      <c r="F77" s="58"/>
      <c r="G77" s="58"/>
      <c r="H77" s="58"/>
      <c r="I77" s="58"/>
      <c r="J77" s="58"/>
      <c r="K77" s="58"/>
      <c r="L77" s="58"/>
      <c r="M77" s="58"/>
      <c r="N77" s="58"/>
      <c r="O77" s="58"/>
      <c r="P77" s="58"/>
      <c r="Q77" s="68"/>
      <c r="R77" s="58"/>
      <c r="S77" s="58"/>
      <c r="T77" s="68"/>
      <c r="U77" s="68"/>
      <c r="V77" s="68"/>
      <c r="W77" s="68"/>
      <c r="X77" s="68">
        <f>Y77+AA77+AM77+AZ77</f>
        <v>16</v>
      </c>
      <c r="Y77" s="68"/>
      <c r="Z77" s="68"/>
      <c r="AA77" s="118">
        <f t="shared" ref="AA77:AZ77" si="77">AA78+AA79</f>
        <v>7</v>
      </c>
      <c r="AB77" s="68">
        <f t="shared" si="77"/>
        <v>4</v>
      </c>
      <c r="AC77" s="68">
        <f t="shared" si="77"/>
        <v>0</v>
      </c>
      <c r="AD77" s="68">
        <f t="shared" si="77"/>
        <v>1</v>
      </c>
      <c r="AE77" s="68">
        <f t="shared" si="77"/>
        <v>0</v>
      </c>
      <c r="AF77" s="68">
        <f t="shared" si="77"/>
        <v>0</v>
      </c>
      <c r="AG77" s="68">
        <f t="shared" si="77"/>
        <v>0</v>
      </c>
      <c r="AH77" s="68">
        <f t="shared" si="77"/>
        <v>0</v>
      </c>
      <c r="AI77" s="68">
        <f t="shared" si="77"/>
        <v>0</v>
      </c>
      <c r="AJ77" s="68">
        <f t="shared" si="77"/>
        <v>0</v>
      </c>
      <c r="AK77" s="68">
        <f t="shared" si="77"/>
        <v>0</v>
      </c>
      <c r="AL77" s="68">
        <f t="shared" si="77"/>
        <v>2</v>
      </c>
      <c r="AM77" s="118">
        <f t="shared" si="77"/>
        <v>9</v>
      </c>
      <c r="AN77" s="68">
        <f t="shared" si="77"/>
        <v>1</v>
      </c>
      <c r="AO77" s="68">
        <f t="shared" si="77"/>
        <v>0</v>
      </c>
      <c r="AP77" s="68">
        <f t="shared" si="77"/>
        <v>4</v>
      </c>
      <c r="AQ77" s="68">
        <f t="shared" si="77"/>
        <v>0</v>
      </c>
      <c r="AR77" s="68">
        <f t="shared" si="77"/>
        <v>1</v>
      </c>
      <c r="AS77" s="68">
        <f t="shared" si="77"/>
        <v>1</v>
      </c>
      <c r="AT77" s="68">
        <f t="shared" si="77"/>
        <v>0</v>
      </c>
      <c r="AU77" s="68">
        <f t="shared" si="77"/>
        <v>0</v>
      </c>
      <c r="AV77" s="68">
        <f t="shared" si="77"/>
        <v>0</v>
      </c>
      <c r="AW77" s="68">
        <f t="shared" si="77"/>
        <v>2</v>
      </c>
      <c r="AX77" s="68">
        <f t="shared" si="77"/>
        <v>0</v>
      </c>
      <c r="AY77" s="68">
        <f t="shared" si="77"/>
        <v>0</v>
      </c>
      <c r="AZ77" s="118">
        <f t="shared" si="77"/>
        <v>0</v>
      </c>
      <c r="BA77" s="68"/>
      <c r="BB77" s="68">
        <f>BB78+BB79</f>
        <v>0</v>
      </c>
      <c r="BC77" s="68"/>
      <c r="BD77" s="68"/>
      <c r="BE77" s="391"/>
      <c r="BF77" s="450"/>
      <c r="BG77" s="450"/>
      <c r="BH77" s="391"/>
      <c r="BI77" s="450"/>
      <c r="BJ77" s="450"/>
      <c r="BK77" s="391"/>
      <c r="BL77" s="450"/>
      <c r="BM77" s="450"/>
      <c r="BN77" s="58"/>
      <c r="BO77" s="444"/>
    </row>
    <row r="78" spans="1:68" s="10" customFormat="1" ht="26.4" x14ac:dyDescent="0.25">
      <c r="A78" s="59"/>
      <c r="B78" s="525" t="s">
        <v>1013</v>
      </c>
      <c r="C78" s="59"/>
      <c r="D78" s="59"/>
      <c r="E78" s="59"/>
      <c r="F78" s="59"/>
      <c r="G78" s="59"/>
      <c r="H78" s="59"/>
      <c r="I78" s="59"/>
      <c r="J78" s="59"/>
      <c r="K78" s="59"/>
      <c r="L78" s="59"/>
      <c r="M78" s="59"/>
      <c r="N78" s="59"/>
      <c r="O78" s="59"/>
      <c r="P78" s="59"/>
      <c r="Q78" s="60"/>
      <c r="R78" s="59"/>
      <c r="S78" s="59"/>
      <c r="T78" s="60"/>
      <c r="U78" s="60"/>
      <c r="V78" s="60"/>
      <c r="W78" s="60"/>
      <c r="X78" s="60"/>
      <c r="Y78" s="60"/>
      <c r="Z78" s="60"/>
      <c r="AA78" s="511">
        <f t="shared" ref="AA78:AA79" si="78">AB78+AC78+AD78+AE78+AF78+AG78+AH78+AI78+AJ78+AK78+AL78</f>
        <v>6</v>
      </c>
      <c r="AB78" s="60">
        <v>3</v>
      </c>
      <c r="AC78" s="60"/>
      <c r="AD78" s="60">
        <v>1</v>
      </c>
      <c r="AE78" s="60"/>
      <c r="AF78" s="60"/>
      <c r="AG78" s="60"/>
      <c r="AH78" s="60"/>
      <c r="AI78" s="60"/>
      <c r="AJ78" s="60"/>
      <c r="AK78" s="60"/>
      <c r="AL78" s="60">
        <v>2</v>
      </c>
      <c r="AM78" s="511">
        <f t="shared" ref="AM78:AM79" si="79">AN78+AO78+AP78+AQ78+AR78+AS78+AT78+AU78+AV78+AW78+AX78+AY78</f>
        <v>0</v>
      </c>
      <c r="AN78" s="60"/>
      <c r="AO78" s="60"/>
      <c r="AP78" s="60"/>
      <c r="AQ78" s="60"/>
      <c r="AR78" s="60"/>
      <c r="AS78" s="60"/>
      <c r="AT78" s="60"/>
      <c r="AU78" s="60"/>
      <c r="AV78" s="60"/>
      <c r="AW78" s="60"/>
      <c r="AX78" s="60"/>
      <c r="AY78" s="60"/>
      <c r="AZ78" s="511">
        <f>BA78+BB78+BC78</f>
        <v>0</v>
      </c>
      <c r="BA78" s="60"/>
      <c r="BB78" s="60"/>
      <c r="BC78" s="60"/>
      <c r="BD78" s="60"/>
      <c r="BE78" s="393"/>
      <c r="BF78" s="452"/>
      <c r="BG78" s="452"/>
      <c r="BH78" s="393"/>
      <c r="BI78" s="452"/>
      <c r="BJ78" s="452"/>
      <c r="BK78" s="393"/>
      <c r="BL78" s="452"/>
      <c r="BM78" s="452"/>
      <c r="BN78" s="59"/>
      <c r="BO78" s="445"/>
    </row>
    <row r="79" spans="1:68" s="10" customFormat="1" ht="26.4" x14ac:dyDescent="0.25">
      <c r="A79" s="59"/>
      <c r="B79" s="525" t="s">
        <v>1014</v>
      </c>
      <c r="C79" s="59"/>
      <c r="D79" s="59"/>
      <c r="E79" s="59"/>
      <c r="F79" s="59"/>
      <c r="G79" s="59"/>
      <c r="H79" s="59"/>
      <c r="I79" s="59"/>
      <c r="J79" s="59"/>
      <c r="K79" s="59"/>
      <c r="L79" s="59"/>
      <c r="M79" s="59"/>
      <c r="N79" s="59"/>
      <c r="O79" s="59"/>
      <c r="P79" s="59"/>
      <c r="Q79" s="60"/>
      <c r="R79" s="59"/>
      <c r="S79" s="59"/>
      <c r="T79" s="60"/>
      <c r="U79" s="60"/>
      <c r="V79" s="60"/>
      <c r="W79" s="60"/>
      <c r="X79" s="60"/>
      <c r="Y79" s="60"/>
      <c r="Z79" s="60"/>
      <c r="AA79" s="511">
        <f t="shared" si="78"/>
        <v>1</v>
      </c>
      <c r="AB79" s="60">
        <v>1</v>
      </c>
      <c r="AC79" s="60"/>
      <c r="AD79" s="60"/>
      <c r="AE79" s="60"/>
      <c r="AF79" s="60"/>
      <c r="AG79" s="60"/>
      <c r="AH79" s="60"/>
      <c r="AI79" s="60"/>
      <c r="AJ79" s="60"/>
      <c r="AK79" s="60"/>
      <c r="AL79" s="60"/>
      <c r="AM79" s="511">
        <f t="shared" si="79"/>
        <v>9</v>
      </c>
      <c r="AN79" s="60">
        <v>1</v>
      </c>
      <c r="AO79" s="60"/>
      <c r="AP79" s="60">
        <v>4</v>
      </c>
      <c r="AQ79" s="60"/>
      <c r="AR79" s="60">
        <v>1</v>
      </c>
      <c r="AS79" s="60">
        <v>1</v>
      </c>
      <c r="AT79" s="60"/>
      <c r="AU79" s="60"/>
      <c r="AV79" s="60"/>
      <c r="AW79" s="60">
        <v>2</v>
      </c>
      <c r="AX79" s="60"/>
      <c r="AY79" s="60"/>
      <c r="AZ79" s="511">
        <f>BA79+BB79+BC79</f>
        <v>0</v>
      </c>
      <c r="BA79" s="60"/>
      <c r="BB79" s="60"/>
      <c r="BC79" s="60"/>
      <c r="BD79" s="60"/>
      <c r="BE79" s="393"/>
      <c r="BF79" s="452"/>
      <c r="BG79" s="452"/>
      <c r="BH79" s="393"/>
      <c r="BI79" s="452"/>
      <c r="BJ79" s="452"/>
      <c r="BK79" s="393"/>
      <c r="BL79" s="452"/>
      <c r="BM79" s="452"/>
      <c r="BN79" s="59"/>
      <c r="BO79" s="445"/>
    </row>
    <row r="80" spans="1:68" s="10" customFormat="1" ht="46.2" customHeight="1" x14ac:dyDescent="0.25">
      <c r="A80" s="296">
        <v>4</v>
      </c>
      <c r="B80" s="735" t="s">
        <v>975</v>
      </c>
      <c r="C80" s="736"/>
      <c r="D80" s="736"/>
      <c r="E80" s="736"/>
      <c r="F80" s="736"/>
      <c r="G80" s="736"/>
      <c r="H80" s="736"/>
      <c r="I80" s="736"/>
      <c r="J80" s="736"/>
      <c r="K80" s="736"/>
      <c r="L80" s="736"/>
      <c r="M80" s="736"/>
      <c r="N80" s="736"/>
      <c r="O80" s="736"/>
      <c r="P80" s="736"/>
      <c r="Q80" s="736"/>
      <c r="R80" s="736"/>
      <c r="S80" s="736"/>
      <c r="T80" s="736"/>
      <c r="U80" s="736"/>
      <c r="V80" s="736"/>
      <c r="W80" s="736"/>
      <c r="X80" s="736"/>
      <c r="Y80" s="736"/>
      <c r="Z80" s="736"/>
      <c r="AA80" s="736"/>
      <c r="AB80" s="736"/>
      <c r="AC80" s="736"/>
      <c r="AD80" s="736"/>
      <c r="AE80" s="736"/>
      <c r="AF80" s="736"/>
      <c r="AG80" s="736"/>
      <c r="AH80" s="736"/>
      <c r="AI80" s="736"/>
      <c r="AJ80" s="736"/>
      <c r="AK80" s="736"/>
      <c r="AL80" s="736"/>
      <c r="AM80" s="736"/>
      <c r="AN80" s="736"/>
      <c r="AO80" s="736"/>
      <c r="AP80" s="736"/>
      <c r="AQ80" s="736"/>
      <c r="AR80" s="736"/>
      <c r="AS80" s="736"/>
      <c r="AT80" s="736"/>
      <c r="AU80" s="736"/>
      <c r="AV80" s="736"/>
      <c r="AW80" s="736"/>
      <c r="AX80" s="736"/>
      <c r="AY80" s="736"/>
      <c r="AZ80" s="736"/>
      <c r="BA80" s="736"/>
      <c r="BB80" s="736"/>
      <c r="BC80" s="736"/>
      <c r="BD80" s="736"/>
      <c r="BE80" s="736"/>
      <c r="BF80" s="736"/>
      <c r="BG80" s="736"/>
      <c r="BH80" s="736"/>
      <c r="BI80" s="736"/>
      <c r="BJ80" s="736"/>
      <c r="BK80" s="736"/>
      <c r="BL80" s="736"/>
      <c r="BM80" s="736"/>
      <c r="BN80" s="737"/>
      <c r="BO80" s="444">
        <f t="shared" si="73"/>
        <v>0</v>
      </c>
    </row>
    <row r="81" spans="1:67" s="13" customFormat="1" ht="13.2" x14ac:dyDescent="0.25">
      <c r="A81" s="58"/>
      <c r="B81" s="38" t="s">
        <v>707</v>
      </c>
      <c r="C81" s="58"/>
      <c r="D81" s="58"/>
      <c r="E81" s="58"/>
      <c r="F81" s="58"/>
      <c r="G81" s="58"/>
      <c r="H81" s="58"/>
      <c r="I81" s="58"/>
      <c r="J81" s="58"/>
      <c r="K81" s="58"/>
      <c r="L81" s="58"/>
      <c r="M81" s="58"/>
      <c r="N81" s="58"/>
      <c r="O81" s="58"/>
      <c r="P81" s="58"/>
      <c r="Q81" s="68"/>
      <c r="R81" s="58"/>
      <c r="S81" s="58"/>
      <c r="T81" s="68"/>
      <c r="U81" s="68"/>
      <c r="V81" s="68"/>
      <c r="W81" s="68"/>
      <c r="X81" s="68">
        <f>Y81+AA81+AM81+AZ81</f>
        <v>9</v>
      </c>
      <c r="Y81" s="68"/>
      <c r="Z81" s="68"/>
      <c r="AA81" s="118">
        <f t="shared" ref="AA81:AZ81" si="80">AA82+AA83</f>
        <v>2</v>
      </c>
      <c r="AB81" s="68">
        <f t="shared" si="80"/>
        <v>1</v>
      </c>
      <c r="AC81" s="68">
        <f t="shared" si="80"/>
        <v>0</v>
      </c>
      <c r="AD81" s="68">
        <f t="shared" si="80"/>
        <v>1</v>
      </c>
      <c r="AE81" s="68">
        <f t="shared" si="80"/>
        <v>0</v>
      </c>
      <c r="AF81" s="68">
        <f t="shared" si="80"/>
        <v>0</v>
      </c>
      <c r="AG81" s="68">
        <f t="shared" si="80"/>
        <v>0</v>
      </c>
      <c r="AH81" s="68">
        <f t="shared" si="80"/>
        <v>0</v>
      </c>
      <c r="AI81" s="68">
        <f t="shared" si="80"/>
        <v>0</v>
      </c>
      <c r="AJ81" s="68">
        <f t="shared" si="80"/>
        <v>0</v>
      </c>
      <c r="AK81" s="68">
        <f t="shared" si="80"/>
        <v>0</v>
      </c>
      <c r="AL81" s="68">
        <f t="shared" si="80"/>
        <v>0</v>
      </c>
      <c r="AM81" s="118">
        <f t="shared" si="80"/>
        <v>7</v>
      </c>
      <c r="AN81" s="68">
        <f t="shared" si="80"/>
        <v>2</v>
      </c>
      <c r="AO81" s="68">
        <f t="shared" si="80"/>
        <v>1</v>
      </c>
      <c r="AP81" s="68">
        <f t="shared" si="80"/>
        <v>3</v>
      </c>
      <c r="AQ81" s="68">
        <f t="shared" si="80"/>
        <v>0</v>
      </c>
      <c r="AR81" s="68">
        <f t="shared" si="80"/>
        <v>0</v>
      </c>
      <c r="AS81" s="68">
        <f t="shared" si="80"/>
        <v>1</v>
      </c>
      <c r="AT81" s="68">
        <f t="shared" si="80"/>
        <v>0</v>
      </c>
      <c r="AU81" s="68">
        <f t="shared" si="80"/>
        <v>0</v>
      </c>
      <c r="AV81" s="68">
        <f t="shared" si="80"/>
        <v>0</v>
      </c>
      <c r="AW81" s="68">
        <f t="shared" si="80"/>
        <v>0</v>
      </c>
      <c r="AX81" s="68">
        <f t="shared" si="80"/>
        <v>0</v>
      </c>
      <c r="AY81" s="68">
        <f t="shared" si="80"/>
        <v>0</v>
      </c>
      <c r="AZ81" s="118">
        <f t="shared" si="80"/>
        <v>0</v>
      </c>
      <c r="BA81" s="68"/>
      <c r="BB81" s="68">
        <f>BB82+BB83</f>
        <v>0</v>
      </c>
      <c r="BC81" s="68"/>
      <c r="BD81" s="68"/>
      <c r="BE81" s="391"/>
      <c r="BF81" s="450"/>
      <c r="BG81" s="450"/>
      <c r="BH81" s="391"/>
      <c r="BI81" s="450"/>
      <c r="BJ81" s="450"/>
      <c r="BK81" s="391"/>
      <c r="BL81" s="450"/>
      <c r="BM81" s="450"/>
      <c r="BN81" s="58"/>
      <c r="BO81" s="444"/>
    </row>
    <row r="82" spans="1:67" s="10" customFormat="1" ht="26.4" x14ac:dyDescent="0.25">
      <c r="A82" s="59"/>
      <c r="B82" s="525" t="s">
        <v>1013</v>
      </c>
      <c r="C82" s="59"/>
      <c r="D82" s="59"/>
      <c r="E82" s="59"/>
      <c r="F82" s="59"/>
      <c r="G82" s="59"/>
      <c r="H82" s="59"/>
      <c r="I82" s="59"/>
      <c r="J82" s="59"/>
      <c r="K82" s="59"/>
      <c r="L82" s="59"/>
      <c r="M82" s="59"/>
      <c r="N82" s="59"/>
      <c r="O82" s="59"/>
      <c r="P82" s="59"/>
      <c r="Q82" s="60"/>
      <c r="R82" s="59"/>
      <c r="S82" s="59"/>
      <c r="T82" s="60"/>
      <c r="U82" s="60"/>
      <c r="V82" s="60"/>
      <c r="W82" s="60"/>
      <c r="X82" s="60"/>
      <c r="Y82" s="60"/>
      <c r="Z82" s="60"/>
      <c r="AA82" s="511">
        <f t="shared" ref="AA82:AA83" si="81">AB82+AC82+AD82+AE82+AF82+AG82+AH82+AI82+AJ82+AK82+AL82</f>
        <v>2</v>
      </c>
      <c r="AB82" s="60">
        <v>1</v>
      </c>
      <c r="AC82" s="60"/>
      <c r="AD82" s="60">
        <v>1</v>
      </c>
      <c r="AE82" s="60"/>
      <c r="AF82" s="60"/>
      <c r="AG82" s="60"/>
      <c r="AH82" s="60"/>
      <c r="AI82" s="60"/>
      <c r="AJ82" s="60"/>
      <c r="AK82" s="60"/>
      <c r="AL82" s="60"/>
      <c r="AM82" s="511">
        <f t="shared" ref="AM82:AM83" si="82">AN82+AO82+AP82+AQ82+AR82+AS82+AT82+AU82+AV82+AW82+AX82+AY82</f>
        <v>3</v>
      </c>
      <c r="AN82" s="60"/>
      <c r="AO82" s="60">
        <v>1</v>
      </c>
      <c r="AP82" s="60">
        <v>2</v>
      </c>
      <c r="AQ82" s="60"/>
      <c r="AR82" s="60"/>
      <c r="AS82" s="60"/>
      <c r="AT82" s="60"/>
      <c r="AU82" s="60"/>
      <c r="AV82" s="60"/>
      <c r="AW82" s="60"/>
      <c r="AX82" s="60"/>
      <c r="AY82" s="60"/>
      <c r="AZ82" s="511">
        <f>BA82+BB82+BC82</f>
        <v>0</v>
      </c>
      <c r="BA82" s="60"/>
      <c r="BB82" s="60"/>
      <c r="BC82" s="60"/>
      <c r="BD82" s="60"/>
      <c r="BE82" s="393"/>
      <c r="BF82" s="452"/>
      <c r="BG82" s="452"/>
      <c r="BH82" s="393"/>
      <c r="BI82" s="452"/>
      <c r="BJ82" s="452"/>
      <c r="BK82" s="393"/>
      <c r="BL82" s="452"/>
      <c r="BM82" s="452"/>
      <c r="BN82" s="59"/>
      <c r="BO82" s="445"/>
    </row>
    <row r="83" spans="1:67" s="10" customFormat="1" ht="26.4" x14ac:dyDescent="0.25">
      <c r="A83" s="59"/>
      <c r="B83" s="525" t="s">
        <v>1014</v>
      </c>
      <c r="C83" s="59"/>
      <c r="D83" s="59"/>
      <c r="E83" s="59"/>
      <c r="F83" s="59"/>
      <c r="G83" s="59"/>
      <c r="H83" s="59"/>
      <c r="I83" s="59"/>
      <c r="J83" s="59"/>
      <c r="K83" s="59"/>
      <c r="L83" s="59"/>
      <c r="M83" s="59"/>
      <c r="N83" s="59"/>
      <c r="O83" s="59"/>
      <c r="P83" s="59"/>
      <c r="Q83" s="60"/>
      <c r="R83" s="59"/>
      <c r="S83" s="59"/>
      <c r="T83" s="60"/>
      <c r="U83" s="60"/>
      <c r="V83" s="60"/>
      <c r="W83" s="60"/>
      <c r="X83" s="60"/>
      <c r="Y83" s="60"/>
      <c r="Z83" s="60"/>
      <c r="AA83" s="511">
        <f t="shared" si="81"/>
        <v>0</v>
      </c>
      <c r="AB83" s="60"/>
      <c r="AC83" s="60"/>
      <c r="AD83" s="60"/>
      <c r="AE83" s="60"/>
      <c r="AF83" s="60"/>
      <c r="AG83" s="60"/>
      <c r="AH83" s="60"/>
      <c r="AI83" s="60"/>
      <c r="AJ83" s="60"/>
      <c r="AK83" s="60"/>
      <c r="AL83" s="60"/>
      <c r="AM83" s="511">
        <f t="shared" si="82"/>
        <v>4</v>
      </c>
      <c r="AN83" s="60">
        <v>2</v>
      </c>
      <c r="AO83" s="60"/>
      <c r="AP83" s="60">
        <v>1</v>
      </c>
      <c r="AQ83" s="60"/>
      <c r="AR83" s="60"/>
      <c r="AS83" s="60">
        <v>1</v>
      </c>
      <c r="AT83" s="60"/>
      <c r="AU83" s="60"/>
      <c r="AV83" s="60"/>
      <c r="AW83" s="60"/>
      <c r="AX83" s="60"/>
      <c r="AY83" s="60"/>
      <c r="AZ83" s="511">
        <f>BA83+BB83+BC83</f>
        <v>0</v>
      </c>
      <c r="BA83" s="60"/>
      <c r="BB83" s="60"/>
      <c r="BC83" s="60"/>
      <c r="BD83" s="60"/>
      <c r="BE83" s="393"/>
      <c r="BF83" s="452"/>
      <c r="BG83" s="452"/>
      <c r="BH83" s="393"/>
      <c r="BI83" s="452"/>
      <c r="BJ83" s="452"/>
      <c r="BK83" s="393"/>
      <c r="BL83" s="452"/>
      <c r="BM83" s="452"/>
      <c r="BN83" s="59"/>
      <c r="BO83" s="445"/>
    </row>
    <row r="84" spans="1:67" s="10" customFormat="1" ht="52.95" customHeight="1" x14ac:dyDescent="0.25">
      <c r="A84" s="296">
        <v>5</v>
      </c>
      <c r="B84" s="735" t="s">
        <v>976</v>
      </c>
      <c r="C84" s="736"/>
      <c r="D84" s="736"/>
      <c r="E84" s="736"/>
      <c r="F84" s="736"/>
      <c r="G84" s="736"/>
      <c r="H84" s="736"/>
      <c r="I84" s="736"/>
      <c r="J84" s="736"/>
      <c r="K84" s="736"/>
      <c r="L84" s="736"/>
      <c r="M84" s="736"/>
      <c r="N84" s="736"/>
      <c r="O84" s="736"/>
      <c r="P84" s="736"/>
      <c r="Q84" s="736"/>
      <c r="R84" s="736"/>
      <c r="S84" s="736"/>
      <c r="T84" s="736"/>
      <c r="U84" s="736"/>
      <c r="V84" s="736"/>
      <c r="W84" s="736"/>
      <c r="X84" s="736"/>
      <c r="Y84" s="736"/>
      <c r="Z84" s="736"/>
      <c r="AA84" s="736"/>
      <c r="AB84" s="736"/>
      <c r="AC84" s="736"/>
      <c r="AD84" s="736"/>
      <c r="AE84" s="736"/>
      <c r="AF84" s="736"/>
      <c r="AG84" s="736"/>
      <c r="AH84" s="736"/>
      <c r="AI84" s="736"/>
      <c r="AJ84" s="736"/>
      <c r="AK84" s="736"/>
      <c r="AL84" s="736"/>
      <c r="AM84" s="736"/>
      <c r="AN84" s="736"/>
      <c r="AO84" s="736"/>
      <c r="AP84" s="736"/>
      <c r="AQ84" s="736"/>
      <c r="AR84" s="736"/>
      <c r="AS84" s="736"/>
      <c r="AT84" s="736"/>
      <c r="AU84" s="736"/>
      <c r="AV84" s="736"/>
      <c r="AW84" s="736"/>
      <c r="AX84" s="736"/>
      <c r="AY84" s="736"/>
      <c r="AZ84" s="736"/>
      <c r="BA84" s="736"/>
      <c r="BB84" s="736"/>
      <c r="BC84" s="736"/>
      <c r="BD84" s="736"/>
      <c r="BE84" s="736"/>
      <c r="BF84" s="736"/>
      <c r="BG84" s="736"/>
      <c r="BH84" s="736"/>
      <c r="BI84" s="736"/>
      <c r="BJ84" s="736"/>
      <c r="BK84" s="736"/>
      <c r="BL84" s="736"/>
      <c r="BM84" s="736"/>
      <c r="BN84" s="737"/>
      <c r="BO84" s="444"/>
    </row>
    <row r="85" spans="1:67" s="13" customFormat="1" ht="13.2" x14ac:dyDescent="0.25">
      <c r="A85" s="58"/>
      <c r="B85" s="38" t="s">
        <v>707</v>
      </c>
      <c r="C85" s="58"/>
      <c r="D85" s="58"/>
      <c r="E85" s="58"/>
      <c r="F85" s="58"/>
      <c r="G85" s="58"/>
      <c r="H85" s="58"/>
      <c r="I85" s="58"/>
      <c r="J85" s="58"/>
      <c r="K85" s="58"/>
      <c r="L85" s="58"/>
      <c r="M85" s="58"/>
      <c r="N85" s="58"/>
      <c r="O85" s="58"/>
      <c r="P85" s="58"/>
      <c r="Q85" s="68"/>
      <c r="R85" s="58"/>
      <c r="S85" s="58"/>
      <c r="T85" s="68"/>
      <c r="U85" s="68"/>
      <c r="V85" s="68"/>
      <c r="W85" s="68"/>
      <c r="X85" s="68">
        <f>Y85+AA85+AM85+AZ85</f>
        <v>2</v>
      </c>
      <c r="Y85" s="68"/>
      <c r="Z85" s="68"/>
      <c r="AA85" s="118">
        <f t="shared" ref="AA85:AZ85" si="83">AA86+AA87</f>
        <v>1</v>
      </c>
      <c r="AB85" s="68">
        <f t="shared" si="83"/>
        <v>1</v>
      </c>
      <c r="AC85" s="68">
        <f t="shared" si="83"/>
        <v>0</v>
      </c>
      <c r="AD85" s="68">
        <f t="shared" si="83"/>
        <v>0</v>
      </c>
      <c r="AE85" s="68">
        <f t="shared" si="83"/>
        <v>0</v>
      </c>
      <c r="AF85" s="68">
        <f t="shared" si="83"/>
        <v>0</v>
      </c>
      <c r="AG85" s="68">
        <f t="shared" si="83"/>
        <v>0</v>
      </c>
      <c r="AH85" s="68">
        <f t="shared" si="83"/>
        <v>0</v>
      </c>
      <c r="AI85" s="68">
        <f t="shared" si="83"/>
        <v>0</v>
      </c>
      <c r="AJ85" s="68">
        <f t="shared" si="83"/>
        <v>0</v>
      </c>
      <c r="AK85" s="68">
        <f t="shared" si="83"/>
        <v>0</v>
      </c>
      <c r="AL85" s="68">
        <f t="shared" si="83"/>
        <v>0</v>
      </c>
      <c r="AM85" s="118">
        <f t="shared" si="83"/>
        <v>1</v>
      </c>
      <c r="AN85" s="68">
        <f t="shared" si="83"/>
        <v>0</v>
      </c>
      <c r="AO85" s="68">
        <f t="shared" si="83"/>
        <v>0</v>
      </c>
      <c r="AP85" s="68">
        <f t="shared" si="83"/>
        <v>1</v>
      </c>
      <c r="AQ85" s="68">
        <f t="shared" si="83"/>
        <v>0</v>
      </c>
      <c r="AR85" s="68">
        <f t="shared" si="83"/>
        <v>0</v>
      </c>
      <c r="AS85" s="68">
        <f t="shared" si="83"/>
        <v>0</v>
      </c>
      <c r="AT85" s="68">
        <f t="shared" si="83"/>
        <v>0</v>
      </c>
      <c r="AU85" s="68">
        <f t="shared" si="83"/>
        <v>0</v>
      </c>
      <c r="AV85" s="68">
        <f t="shared" si="83"/>
        <v>0</v>
      </c>
      <c r="AW85" s="68">
        <f t="shared" si="83"/>
        <v>0</v>
      </c>
      <c r="AX85" s="68">
        <f t="shared" si="83"/>
        <v>0</v>
      </c>
      <c r="AY85" s="68">
        <f t="shared" si="83"/>
        <v>0</v>
      </c>
      <c r="AZ85" s="118">
        <f t="shared" si="83"/>
        <v>0</v>
      </c>
      <c r="BA85" s="68"/>
      <c r="BB85" s="68">
        <f>BB86+BB87</f>
        <v>0</v>
      </c>
      <c r="BC85" s="68"/>
      <c r="BD85" s="68"/>
      <c r="BE85" s="391"/>
      <c r="BF85" s="450"/>
      <c r="BG85" s="450"/>
      <c r="BH85" s="391"/>
      <c r="BI85" s="450"/>
      <c r="BJ85" s="450"/>
      <c r="BK85" s="391"/>
      <c r="BL85" s="450"/>
      <c r="BM85" s="450"/>
      <c r="BN85" s="58"/>
      <c r="BO85" s="444"/>
    </row>
    <row r="86" spans="1:67" s="10" customFormat="1" ht="26.4" x14ac:dyDescent="0.25">
      <c r="A86" s="59"/>
      <c r="B86" s="525" t="s">
        <v>1013</v>
      </c>
      <c r="C86" s="59"/>
      <c r="D86" s="59"/>
      <c r="E86" s="59"/>
      <c r="F86" s="59"/>
      <c r="G86" s="59"/>
      <c r="H86" s="59"/>
      <c r="I86" s="59"/>
      <c r="J86" s="59"/>
      <c r="K86" s="59"/>
      <c r="L86" s="59"/>
      <c r="M86" s="59"/>
      <c r="N86" s="59"/>
      <c r="O86" s="59"/>
      <c r="P86" s="59"/>
      <c r="Q86" s="60"/>
      <c r="R86" s="59"/>
      <c r="S86" s="59"/>
      <c r="T86" s="60"/>
      <c r="U86" s="60"/>
      <c r="V86" s="60"/>
      <c r="W86" s="60"/>
      <c r="X86" s="60"/>
      <c r="Y86" s="60"/>
      <c r="Z86" s="60"/>
      <c r="AA86" s="511">
        <f t="shared" ref="AA86:AA87" si="84">AB86+AC86+AD86+AE86+AF86+AG86+AH86+AI86+AJ86+AK86+AL86</f>
        <v>1</v>
      </c>
      <c r="AB86" s="60">
        <v>1</v>
      </c>
      <c r="AC86" s="60"/>
      <c r="AD86" s="60"/>
      <c r="AE86" s="60"/>
      <c r="AF86" s="60"/>
      <c r="AG86" s="60"/>
      <c r="AH86" s="60"/>
      <c r="AI86" s="60"/>
      <c r="AJ86" s="60"/>
      <c r="AK86" s="60"/>
      <c r="AL86" s="60"/>
      <c r="AM86" s="511">
        <f t="shared" ref="AM86:AM87" si="85">AN86+AO86+AP86+AQ86+AR86+AS86+AT86+AU86+AV86+AW86+AX86+AY86</f>
        <v>0</v>
      </c>
      <c r="AN86" s="60"/>
      <c r="AO86" s="60"/>
      <c r="AP86" s="60"/>
      <c r="AQ86" s="60"/>
      <c r="AR86" s="60"/>
      <c r="AS86" s="60"/>
      <c r="AT86" s="60"/>
      <c r="AU86" s="60"/>
      <c r="AV86" s="60"/>
      <c r="AW86" s="60"/>
      <c r="AX86" s="60"/>
      <c r="AY86" s="60"/>
      <c r="AZ86" s="511">
        <f>BA86+BB86+BC86</f>
        <v>0</v>
      </c>
      <c r="BA86" s="60"/>
      <c r="BB86" s="60"/>
      <c r="BC86" s="60"/>
      <c r="BD86" s="60"/>
      <c r="BE86" s="393"/>
      <c r="BF86" s="452"/>
      <c r="BG86" s="452"/>
      <c r="BH86" s="393"/>
      <c r="BI86" s="452"/>
      <c r="BJ86" s="452"/>
      <c r="BK86" s="393"/>
      <c r="BL86" s="452"/>
      <c r="BM86" s="452"/>
      <c r="BN86" s="59"/>
      <c r="BO86" s="445"/>
    </row>
    <row r="87" spans="1:67" s="10" customFormat="1" ht="26.4" x14ac:dyDescent="0.25">
      <c r="A87" s="59"/>
      <c r="B87" s="525" t="s">
        <v>1014</v>
      </c>
      <c r="C87" s="59"/>
      <c r="D87" s="59"/>
      <c r="E87" s="59"/>
      <c r="F87" s="59"/>
      <c r="G87" s="59"/>
      <c r="H87" s="59"/>
      <c r="I87" s="59"/>
      <c r="J87" s="59"/>
      <c r="K87" s="59"/>
      <c r="L87" s="59"/>
      <c r="M87" s="59"/>
      <c r="N87" s="59"/>
      <c r="O87" s="59"/>
      <c r="P87" s="59"/>
      <c r="Q87" s="60"/>
      <c r="R87" s="59"/>
      <c r="S87" s="59"/>
      <c r="T87" s="60"/>
      <c r="U87" s="60"/>
      <c r="V87" s="60"/>
      <c r="W87" s="60"/>
      <c r="X87" s="60"/>
      <c r="Y87" s="60"/>
      <c r="Z87" s="60"/>
      <c r="AA87" s="511">
        <f t="shared" si="84"/>
        <v>0</v>
      </c>
      <c r="AB87" s="60"/>
      <c r="AC87" s="60"/>
      <c r="AD87" s="60"/>
      <c r="AE87" s="60"/>
      <c r="AF87" s="60"/>
      <c r="AG87" s="60"/>
      <c r="AH87" s="60"/>
      <c r="AI87" s="60"/>
      <c r="AJ87" s="60"/>
      <c r="AK87" s="60"/>
      <c r="AL87" s="60"/>
      <c r="AM87" s="511">
        <f t="shared" si="85"/>
        <v>1</v>
      </c>
      <c r="AN87" s="60"/>
      <c r="AO87" s="60"/>
      <c r="AP87" s="60">
        <v>1</v>
      </c>
      <c r="AQ87" s="60"/>
      <c r="AR87" s="60"/>
      <c r="AS87" s="60"/>
      <c r="AT87" s="60"/>
      <c r="AU87" s="60"/>
      <c r="AV87" s="60"/>
      <c r="AW87" s="60"/>
      <c r="AX87" s="60"/>
      <c r="AY87" s="60"/>
      <c r="AZ87" s="511">
        <f>BA87+BB87+BC87</f>
        <v>0</v>
      </c>
      <c r="BA87" s="60"/>
      <c r="BB87" s="60"/>
      <c r="BC87" s="60"/>
      <c r="BD87" s="60"/>
      <c r="BE87" s="393"/>
      <c r="BF87" s="452"/>
      <c r="BG87" s="452"/>
      <c r="BH87" s="393"/>
      <c r="BI87" s="452"/>
      <c r="BJ87" s="452"/>
      <c r="BK87" s="393"/>
      <c r="BL87" s="452"/>
      <c r="BM87" s="452"/>
      <c r="BN87" s="59"/>
      <c r="BO87" s="445"/>
    </row>
    <row r="88" spans="1:67" s="138" customFormat="1" ht="65.400000000000006" customHeight="1" x14ac:dyDescent="0.25">
      <c r="A88" s="180">
        <v>6</v>
      </c>
      <c r="B88" s="735" t="s">
        <v>1019</v>
      </c>
      <c r="C88" s="736"/>
      <c r="D88" s="736"/>
      <c r="E88" s="736"/>
      <c r="F88" s="736"/>
      <c r="G88" s="736"/>
      <c r="H88" s="736"/>
      <c r="I88" s="736"/>
      <c r="J88" s="736"/>
      <c r="K88" s="736"/>
      <c r="L88" s="736"/>
      <c r="M88" s="736"/>
      <c r="N88" s="736"/>
      <c r="O88" s="736"/>
      <c r="P88" s="736"/>
      <c r="Q88" s="736"/>
      <c r="R88" s="736"/>
      <c r="S88" s="736"/>
      <c r="T88" s="736"/>
      <c r="U88" s="736"/>
      <c r="V88" s="736"/>
      <c r="W88" s="736"/>
      <c r="X88" s="736"/>
      <c r="Y88" s="736"/>
      <c r="Z88" s="736"/>
      <c r="AA88" s="736"/>
      <c r="AB88" s="736"/>
      <c r="AC88" s="736"/>
      <c r="AD88" s="736"/>
      <c r="AE88" s="736"/>
      <c r="AF88" s="736"/>
      <c r="AG88" s="736"/>
      <c r="AH88" s="736"/>
      <c r="AI88" s="736"/>
      <c r="AJ88" s="736"/>
      <c r="AK88" s="736"/>
      <c r="AL88" s="736"/>
      <c r="AM88" s="736"/>
      <c r="AN88" s="736"/>
      <c r="AO88" s="736"/>
      <c r="AP88" s="736"/>
      <c r="AQ88" s="736"/>
      <c r="AR88" s="736"/>
      <c r="AS88" s="736"/>
      <c r="AT88" s="736"/>
      <c r="AU88" s="736"/>
      <c r="AV88" s="736"/>
      <c r="AW88" s="736"/>
      <c r="AX88" s="736"/>
      <c r="AY88" s="736"/>
      <c r="AZ88" s="736"/>
      <c r="BA88" s="736"/>
      <c r="BB88" s="736"/>
      <c r="BC88" s="736"/>
      <c r="BD88" s="736"/>
      <c r="BE88" s="736"/>
      <c r="BF88" s="736"/>
      <c r="BG88" s="736"/>
      <c r="BH88" s="736"/>
      <c r="BI88" s="736"/>
      <c r="BJ88" s="736"/>
      <c r="BK88" s="736"/>
      <c r="BL88" s="736"/>
      <c r="BM88" s="736"/>
      <c r="BN88" s="737"/>
      <c r="BO88" s="444" t="s">
        <v>977</v>
      </c>
    </row>
    <row r="89" spans="1:67" s="13" customFormat="1" ht="13.2" x14ac:dyDescent="0.25">
      <c r="A89" s="58"/>
      <c r="B89" s="38" t="s">
        <v>707</v>
      </c>
      <c r="C89" s="58"/>
      <c r="D89" s="58"/>
      <c r="E89" s="58"/>
      <c r="F89" s="58"/>
      <c r="G89" s="58"/>
      <c r="H89" s="58"/>
      <c r="I89" s="58"/>
      <c r="J89" s="58"/>
      <c r="K89" s="58"/>
      <c r="L89" s="58"/>
      <c r="M89" s="58"/>
      <c r="N89" s="58"/>
      <c r="O89" s="58"/>
      <c r="P89" s="58"/>
      <c r="Q89" s="68"/>
      <c r="R89" s="58"/>
      <c r="S89" s="58"/>
      <c r="T89" s="68"/>
      <c r="U89" s="68"/>
      <c r="V89" s="68"/>
      <c r="W89" s="68"/>
      <c r="X89" s="68">
        <f>Y89+AA89+AM89+AZ89</f>
        <v>119</v>
      </c>
      <c r="Y89" s="68"/>
      <c r="Z89" s="68"/>
      <c r="AA89" s="118">
        <f t="shared" ref="AA89:AZ89" si="86">AA90+AA91</f>
        <v>26</v>
      </c>
      <c r="AB89" s="68">
        <f t="shared" si="86"/>
        <v>18</v>
      </c>
      <c r="AC89" s="68">
        <f t="shared" si="86"/>
        <v>0</v>
      </c>
      <c r="AD89" s="68">
        <f t="shared" si="86"/>
        <v>1</v>
      </c>
      <c r="AE89" s="68">
        <f t="shared" si="86"/>
        <v>1</v>
      </c>
      <c r="AF89" s="68">
        <f t="shared" si="86"/>
        <v>3</v>
      </c>
      <c r="AG89" s="68">
        <f t="shared" si="86"/>
        <v>0</v>
      </c>
      <c r="AH89" s="68">
        <f t="shared" si="86"/>
        <v>0</v>
      </c>
      <c r="AI89" s="68">
        <f t="shared" si="86"/>
        <v>0</v>
      </c>
      <c r="AJ89" s="68">
        <f t="shared" si="86"/>
        <v>0</v>
      </c>
      <c r="AK89" s="68">
        <f t="shared" si="86"/>
        <v>2</v>
      </c>
      <c r="AL89" s="68">
        <f t="shared" si="86"/>
        <v>1</v>
      </c>
      <c r="AM89" s="118">
        <f t="shared" si="86"/>
        <v>93</v>
      </c>
      <c r="AN89" s="68">
        <f t="shared" si="86"/>
        <v>1</v>
      </c>
      <c r="AO89" s="68">
        <f t="shared" si="86"/>
        <v>0</v>
      </c>
      <c r="AP89" s="68">
        <f t="shared" si="86"/>
        <v>82</v>
      </c>
      <c r="AQ89" s="68">
        <f t="shared" si="86"/>
        <v>0</v>
      </c>
      <c r="AR89" s="68">
        <f t="shared" si="86"/>
        <v>7</v>
      </c>
      <c r="AS89" s="68">
        <f t="shared" si="86"/>
        <v>1</v>
      </c>
      <c r="AT89" s="68">
        <f t="shared" si="86"/>
        <v>0</v>
      </c>
      <c r="AU89" s="68">
        <f t="shared" si="86"/>
        <v>0</v>
      </c>
      <c r="AV89" s="68">
        <f t="shared" si="86"/>
        <v>0</v>
      </c>
      <c r="AW89" s="68">
        <f t="shared" si="86"/>
        <v>2</v>
      </c>
      <c r="AX89" s="68">
        <f t="shared" si="86"/>
        <v>0</v>
      </c>
      <c r="AY89" s="68">
        <f t="shared" si="86"/>
        <v>0</v>
      </c>
      <c r="AZ89" s="118">
        <f t="shared" si="86"/>
        <v>0</v>
      </c>
      <c r="BA89" s="68"/>
      <c r="BB89" s="68">
        <f>BB90+BB91</f>
        <v>0</v>
      </c>
      <c r="BC89" s="68"/>
      <c r="BD89" s="68"/>
      <c r="BE89" s="391"/>
      <c r="BF89" s="450"/>
      <c r="BG89" s="450"/>
      <c r="BH89" s="391"/>
      <c r="BI89" s="450"/>
      <c r="BJ89" s="450"/>
      <c r="BK89" s="391"/>
      <c r="BL89" s="450"/>
      <c r="BM89" s="450"/>
      <c r="BN89" s="58"/>
      <c r="BO89" s="444"/>
    </row>
    <row r="90" spans="1:67" s="10" customFormat="1" ht="26.4" x14ac:dyDescent="0.25">
      <c r="A90" s="59"/>
      <c r="B90" s="525" t="s">
        <v>1013</v>
      </c>
      <c r="C90" s="59"/>
      <c r="D90" s="59"/>
      <c r="E90" s="59"/>
      <c r="F90" s="59"/>
      <c r="G90" s="59"/>
      <c r="H90" s="59"/>
      <c r="I90" s="59"/>
      <c r="J90" s="59"/>
      <c r="K90" s="59"/>
      <c r="L90" s="59"/>
      <c r="M90" s="59"/>
      <c r="N90" s="59"/>
      <c r="O90" s="59"/>
      <c r="P90" s="59"/>
      <c r="Q90" s="60"/>
      <c r="R90" s="59"/>
      <c r="S90" s="59"/>
      <c r="T90" s="60"/>
      <c r="U90" s="60"/>
      <c r="V90" s="60"/>
      <c r="W90" s="60"/>
      <c r="X90" s="60"/>
      <c r="Y90" s="60"/>
      <c r="Z90" s="60"/>
      <c r="AA90" s="511">
        <f t="shared" ref="AA90:AA91" si="87">AB90+AC90+AD90+AE90+AF90+AG90+AH90+AI90+AJ90+AK90+AL90</f>
        <v>23</v>
      </c>
      <c r="AB90" s="60">
        <v>15</v>
      </c>
      <c r="AC90" s="60"/>
      <c r="AD90" s="60">
        <v>1</v>
      </c>
      <c r="AE90" s="60">
        <v>1</v>
      </c>
      <c r="AF90" s="60">
        <v>3</v>
      </c>
      <c r="AG90" s="60"/>
      <c r="AH90" s="60"/>
      <c r="AI90" s="60"/>
      <c r="AJ90" s="60"/>
      <c r="AK90" s="60">
        <v>2</v>
      </c>
      <c r="AL90" s="60">
        <v>1</v>
      </c>
      <c r="AM90" s="511">
        <f t="shared" ref="AM90:AM91" si="88">AN90+AO90+AP90+AQ90+AR90+AS90+AT90+AU90+AV90+AW90+AX90+AY90</f>
        <v>1</v>
      </c>
      <c r="AN90" s="60"/>
      <c r="AO90" s="60"/>
      <c r="AP90" s="60"/>
      <c r="AQ90" s="60"/>
      <c r="AR90" s="60">
        <v>1</v>
      </c>
      <c r="AS90" s="60"/>
      <c r="AT90" s="60"/>
      <c r="AU90" s="60"/>
      <c r="AV90" s="60"/>
      <c r="AW90" s="60"/>
      <c r="AX90" s="60"/>
      <c r="AY90" s="60"/>
      <c r="AZ90" s="511">
        <f>BA90+BB90+BC90</f>
        <v>0</v>
      </c>
      <c r="BA90" s="60"/>
      <c r="BB90" s="60"/>
      <c r="BC90" s="60"/>
      <c r="BD90" s="60"/>
      <c r="BE90" s="393"/>
      <c r="BF90" s="452"/>
      <c r="BG90" s="452"/>
      <c r="BH90" s="393"/>
      <c r="BI90" s="452"/>
      <c r="BJ90" s="452"/>
      <c r="BK90" s="393"/>
      <c r="BL90" s="452"/>
      <c r="BM90" s="452"/>
      <c r="BN90" s="59"/>
      <c r="BO90" s="445"/>
    </row>
    <row r="91" spans="1:67" s="10" customFormat="1" ht="26.4" x14ac:dyDescent="0.25">
      <c r="A91" s="59"/>
      <c r="B91" s="525" t="s">
        <v>1014</v>
      </c>
      <c r="C91" s="59"/>
      <c r="D91" s="59"/>
      <c r="E91" s="59"/>
      <c r="F91" s="59"/>
      <c r="G91" s="59"/>
      <c r="H91" s="59"/>
      <c r="I91" s="59"/>
      <c r="J91" s="59"/>
      <c r="K91" s="59"/>
      <c r="L91" s="59"/>
      <c r="M91" s="59"/>
      <c r="N91" s="59"/>
      <c r="O91" s="59"/>
      <c r="P91" s="59"/>
      <c r="Q91" s="60"/>
      <c r="R91" s="59"/>
      <c r="S91" s="59"/>
      <c r="T91" s="60"/>
      <c r="U91" s="60"/>
      <c r="V91" s="60"/>
      <c r="W91" s="60"/>
      <c r="X91" s="60"/>
      <c r="Y91" s="60"/>
      <c r="Z91" s="60"/>
      <c r="AA91" s="511">
        <f t="shared" si="87"/>
        <v>3</v>
      </c>
      <c r="AB91" s="60">
        <v>3</v>
      </c>
      <c r="AC91" s="60"/>
      <c r="AD91" s="60"/>
      <c r="AE91" s="60"/>
      <c r="AF91" s="60"/>
      <c r="AG91" s="60"/>
      <c r="AH91" s="60"/>
      <c r="AI91" s="60"/>
      <c r="AJ91" s="60"/>
      <c r="AK91" s="60"/>
      <c r="AL91" s="60"/>
      <c r="AM91" s="511">
        <f t="shared" si="88"/>
        <v>92</v>
      </c>
      <c r="AN91" s="60">
        <v>1</v>
      </c>
      <c r="AO91" s="60"/>
      <c r="AP91" s="60">
        <v>82</v>
      </c>
      <c r="AQ91" s="60"/>
      <c r="AR91" s="60">
        <v>6</v>
      </c>
      <c r="AS91" s="60">
        <v>1</v>
      </c>
      <c r="AT91" s="60"/>
      <c r="AU91" s="60"/>
      <c r="AV91" s="60"/>
      <c r="AW91" s="60">
        <v>2</v>
      </c>
      <c r="AX91" s="60"/>
      <c r="AY91" s="60"/>
      <c r="AZ91" s="511">
        <f>BA91+BB91+BC91</f>
        <v>0</v>
      </c>
      <c r="BA91" s="60"/>
      <c r="BB91" s="60"/>
      <c r="BC91" s="60"/>
      <c r="BD91" s="60"/>
      <c r="BE91" s="393"/>
      <c r="BF91" s="452"/>
      <c r="BG91" s="452"/>
      <c r="BH91" s="393"/>
      <c r="BI91" s="452"/>
      <c r="BJ91" s="452"/>
      <c r="BK91" s="393"/>
      <c r="BL91" s="452"/>
      <c r="BM91" s="452"/>
      <c r="BN91" s="59"/>
      <c r="BO91" s="445"/>
    </row>
    <row r="92" spans="1:67" s="138" customFormat="1" ht="46.95" customHeight="1" x14ac:dyDescent="0.25">
      <c r="A92" s="76">
        <v>7</v>
      </c>
      <c r="B92" s="735" t="s">
        <v>1020</v>
      </c>
      <c r="C92" s="744"/>
      <c r="D92" s="744"/>
      <c r="E92" s="744"/>
      <c r="F92" s="744"/>
      <c r="G92" s="744"/>
      <c r="H92" s="744"/>
      <c r="I92" s="744"/>
      <c r="J92" s="744"/>
      <c r="K92" s="744"/>
      <c r="L92" s="744"/>
      <c r="M92" s="744"/>
      <c r="N92" s="744"/>
      <c r="O92" s="744"/>
      <c r="P92" s="744"/>
      <c r="Q92" s="744"/>
      <c r="R92" s="744"/>
      <c r="S92" s="744"/>
      <c r="T92" s="744"/>
      <c r="U92" s="744"/>
      <c r="V92" s="744"/>
      <c r="W92" s="744"/>
      <c r="X92" s="744"/>
      <c r="Y92" s="744"/>
      <c r="Z92" s="744"/>
      <c r="AA92" s="744"/>
      <c r="AB92" s="744"/>
      <c r="AC92" s="744"/>
      <c r="AD92" s="744"/>
      <c r="AE92" s="744"/>
      <c r="AF92" s="744"/>
      <c r="AG92" s="744"/>
      <c r="AH92" s="744"/>
      <c r="AI92" s="744"/>
      <c r="AJ92" s="744"/>
      <c r="AK92" s="744"/>
      <c r="AL92" s="744"/>
      <c r="AM92" s="744"/>
      <c r="AN92" s="744"/>
      <c r="AO92" s="744"/>
      <c r="AP92" s="744"/>
      <c r="AQ92" s="744"/>
      <c r="AR92" s="744"/>
      <c r="AS92" s="744"/>
      <c r="AT92" s="744"/>
      <c r="AU92" s="744"/>
      <c r="AV92" s="744"/>
      <c r="AW92" s="744"/>
      <c r="AX92" s="744"/>
      <c r="AY92" s="744"/>
      <c r="AZ92" s="744"/>
      <c r="BA92" s="744"/>
      <c r="BB92" s="744"/>
      <c r="BC92" s="744"/>
      <c r="BD92" s="744"/>
      <c r="BE92" s="744"/>
      <c r="BF92" s="744"/>
      <c r="BG92" s="744"/>
      <c r="BH92" s="744"/>
      <c r="BI92" s="744"/>
      <c r="BJ92" s="744"/>
      <c r="BK92" s="744"/>
      <c r="BL92" s="744"/>
      <c r="BM92" s="744"/>
      <c r="BN92" s="745"/>
      <c r="BO92" s="444">
        <f t="shared" ref="BO92" si="89">BE92+BH92+BK92</f>
        <v>0</v>
      </c>
    </row>
    <row r="93" spans="1:67" s="13" customFormat="1" ht="13.2" x14ac:dyDescent="0.25">
      <c r="A93" s="58"/>
      <c r="B93" s="38" t="s">
        <v>707</v>
      </c>
      <c r="C93" s="58"/>
      <c r="D93" s="58"/>
      <c r="E93" s="58"/>
      <c r="F93" s="58"/>
      <c r="G93" s="58"/>
      <c r="H93" s="58"/>
      <c r="I93" s="58"/>
      <c r="J93" s="58"/>
      <c r="K93" s="58"/>
      <c r="L93" s="58"/>
      <c r="M93" s="58"/>
      <c r="N93" s="58"/>
      <c r="O93" s="58"/>
      <c r="P93" s="58"/>
      <c r="Q93" s="68"/>
      <c r="R93" s="58"/>
      <c r="S93" s="58"/>
      <c r="T93" s="68"/>
      <c r="U93" s="68"/>
      <c r="V93" s="68"/>
      <c r="W93" s="68"/>
      <c r="X93" s="68">
        <f>Y93+AA93+AM93+AZ93</f>
        <v>16</v>
      </c>
      <c r="Y93" s="68"/>
      <c r="Z93" s="68"/>
      <c r="AA93" s="118">
        <f t="shared" ref="AA93:AZ93" si="90">AA94+AA95</f>
        <v>2</v>
      </c>
      <c r="AB93" s="68">
        <f t="shared" si="90"/>
        <v>0</v>
      </c>
      <c r="AC93" s="68">
        <f t="shared" si="90"/>
        <v>0</v>
      </c>
      <c r="AD93" s="68">
        <f t="shared" si="90"/>
        <v>0</v>
      </c>
      <c r="AE93" s="68">
        <f t="shared" si="90"/>
        <v>1</v>
      </c>
      <c r="AF93" s="68">
        <f t="shared" si="90"/>
        <v>0</v>
      </c>
      <c r="AG93" s="68">
        <f t="shared" si="90"/>
        <v>0</v>
      </c>
      <c r="AH93" s="68">
        <f t="shared" si="90"/>
        <v>1</v>
      </c>
      <c r="AI93" s="68">
        <f t="shared" si="90"/>
        <v>0</v>
      </c>
      <c r="AJ93" s="68">
        <f t="shared" si="90"/>
        <v>0</v>
      </c>
      <c r="AK93" s="68">
        <f t="shared" si="90"/>
        <v>0</v>
      </c>
      <c r="AL93" s="68">
        <f t="shared" si="90"/>
        <v>0</v>
      </c>
      <c r="AM93" s="118">
        <f t="shared" si="90"/>
        <v>14</v>
      </c>
      <c r="AN93" s="68">
        <f t="shared" si="90"/>
        <v>1</v>
      </c>
      <c r="AO93" s="68">
        <f t="shared" si="90"/>
        <v>0</v>
      </c>
      <c r="AP93" s="68">
        <f t="shared" si="90"/>
        <v>12</v>
      </c>
      <c r="AQ93" s="68">
        <f t="shared" si="90"/>
        <v>1</v>
      </c>
      <c r="AR93" s="68">
        <f t="shared" si="90"/>
        <v>0</v>
      </c>
      <c r="AS93" s="68">
        <f t="shared" si="90"/>
        <v>0</v>
      </c>
      <c r="AT93" s="68">
        <f t="shared" si="90"/>
        <v>0</v>
      </c>
      <c r="AU93" s="68">
        <f t="shared" si="90"/>
        <v>0</v>
      </c>
      <c r="AV93" s="68">
        <f t="shared" si="90"/>
        <v>0</v>
      </c>
      <c r="AW93" s="68">
        <f t="shared" si="90"/>
        <v>0</v>
      </c>
      <c r="AX93" s="68">
        <f t="shared" si="90"/>
        <v>0</v>
      </c>
      <c r="AY93" s="68">
        <f t="shared" si="90"/>
        <v>0</v>
      </c>
      <c r="AZ93" s="118">
        <f t="shared" si="90"/>
        <v>0</v>
      </c>
      <c r="BA93" s="68"/>
      <c r="BB93" s="68">
        <f>BB94+BB95</f>
        <v>0</v>
      </c>
      <c r="BC93" s="68"/>
      <c r="BD93" s="68"/>
      <c r="BE93" s="391"/>
      <c r="BF93" s="450"/>
      <c r="BG93" s="450"/>
      <c r="BH93" s="391"/>
      <c r="BI93" s="450"/>
      <c r="BJ93" s="450"/>
      <c r="BK93" s="391"/>
      <c r="BL93" s="450"/>
      <c r="BM93" s="450"/>
      <c r="BN93" s="58"/>
      <c r="BO93" s="444"/>
    </row>
    <row r="94" spans="1:67" s="10" customFormat="1" ht="26.4" x14ac:dyDescent="0.25">
      <c r="A94" s="59"/>
      <c r="B94" s="525" t="s">
        <v>1013</v>
      </c>
      <c r="C94" s="59"/>
      <c r="D94" s="59"/>
      <c r="E94" s="59"/>
      <c r="F94" s="59"/>
      <c r="G94" s="59"/>
      <c r="H94" s="59"/>
      <c r="I94" s="59"/>
      <c r="J94" s="59"/>
      <c r="K94" s="59"/>
      <c r="L94" s="59"/>
      <c r="M94" s="59"/>
      <c r="N94" s="59"/>
      <c r="O94" s="59"/>
      <c r="P94" s="59"/>
      <c r="Q94" s="60"/>
      <c r="R94" s="59"/>
      <c r="S94" s="59"/>
      <c r="T94" s="60"/>
      <c r="U94" s="60"/>
      <c r="V94" s="60"/>
      <c r="W94" s="60"/>
      <c r="X94" s="60"/>
      <c r="Y94" s="60"/>
      <c r="Z94" s="60"/>
      <c r="AA94" s="511">
        <f t="shared" ref="AA94:AA95" si="91">AB94+AC94+AD94+AE94+AF94+AG94+AH94+AI94+AJ94+AK94+AL94</f>
        <v>2</v>
      </c>
      <c r="AB94" s="60"/>
      <c r="AC94" s="60"/>
      <c r="AD94" s="60"/>
      <c r="AE94" s="60">
        <v>1</v>
      </c>
      <c r="AF94" s="60"/>
      <c r="AG94" s="60"/>
      <c r="AH94" s="60">
        <v>1</v>
      </c>
      <c r="AI94" s="60"/>
      <c r="AJ94" s="60"/>
      <c r="AK94" s="60"/>
      <c r="AL94" s="60"/>
      <c r="AM94" s="511">
        <f t="shared" ref="AM94:AM95" si="92">AN94+AO94+AP94+AQ94+AR94+AS94+AT94+AU94+AV94+AW94+AX94+AY94</f>
        <v>2</v>
      </c>
      <c r="AN94" s="60"/>
      <c r="AO94" s="60"/>
      <c r="AP94" s="60">
        <v>1</v>
      </c>
      <c r="AQ94" s="60">
        <v>1</v>
      </c>
      <c r="AR94" s="60"/>
      <c r="AS94" s="60"/>
      <c r="AT94" s="60"/>
      <c r="AU94" s="60"/>
      <c r="AV94" s="60"/>
      <c r="AW94" s="60"/>
      <c r="AX94" s="60"/>
      <c r="AY94" s="60"/>
      <c r="AZ94" s="511">
        <f>BA94+BB94+BC94</f>
        <v>0</v>
      </c>
      <c r="BA94" s="60"/>
      <c r="BB94" s="60"/>
      <c r="BC94" s="60"/>
      <c r="BD94" s="60"/>
      <c r="BE94" s="393"/>
      <c r="BF94" s="452"/>
      <c r="BG94" s="452"/>
      <c r="BH94" s="393"/>
      <c r="BI94" s="452"/>
      <c r="BJ94" s="452"/>
      <c r="BK94" s="393"/>
      <c r="BL94" s="452"/>
      <c r="BM94" s="452"/>
      <c r="BN94" s="59"/>
      <c r="BO94" s="445"/>
    </row>
    <row r="95" spans="1:67" s="10" customFormat="1" ht="26.4" x14ac:dyDescent="0.25">
      <c r="A95" s="59"/>
      <c r="B95" s="525" t="s">
        <v>1014</v>
      </c>
      <c r="C95" s="59"/>
      <c r="D95" s="59"/>
      <c r="E95" s="59"/>
      <c r="F95" s="59"/>
      <c r="G95" s="59"/>
      <c r="H95" s="59"/>
      <c r="I95" s="59"/>
      <c r="J95" s="59"/>
      <c r="K95" s="59"/>
      <c r="L95" s="59"/>
      <c r="M95" s="59"/>
      <c r="N95" s="59"/>
      <c r="O95" s="59"/>
      <c r="P95" s="59"/>
      <c r="Q95" s="60"/>
      <c r="R95" s="59"/>
      <c r="S95" s="59"/>
      <c r="T95" s="60"/>
      <c r="U95" s="60"/>
      <c r="V95" s="60"/>
      <c r="W95" s="60"/>
      <c r="X95" s="60"/>
      <c r="Y95" s="60"/>
      <c r="Z95" s="60"/>
      <c r="AA95" s="511">
        <f t="shared" si="91"/>
        <v>0</v>
      </c>
      <c r="AB95" s="60"/>
      <c r="AC95" s="60"/>
      <c r="AD95" s="60"/>
      <c r="AE95" s="60"/>
      <c r="AF95" s="60"/>
      <c r="AG95" s="60"/>
      <c r="AH95" s="60"/>
      <c r="AI95" s="60"/>
      <c r="AJ95" s="60"/>
      <c r="AK95" s="60"/>
      <c r="AL95" s="60"/>
      <c r="AM95" s="511">
        <f t="shared" si="92"/>
        <v>12</v>
      </c>
      <c r="AN95" s="60">
        <v>1</v>
      </c>
      <c r="AO95" s="60"/>
      <c r="AP95" s="60">
        <v>11</v>
      </c>
      <c r="AQ95" s="60"/>
      <c r="AR95" s="60"/>
      <c r="AS95" s="60"/>
      <c r="AT95" s="60"/>
      <c r="AU95" s="60"/>
      <c r="AV95" s="60"/>
      <c r="AW95" s="60"/>
      <c r="AX95" s="60"/>
      <c r="AY95" s="60"/>
      <c r="AZ95" s="511">
        <f>BA95+BB95+BC95</f>
        <v>0</v>
      </c>
      <c r="BA95" s="60"/>
      <c r="BB95" s="60"/>
      <c r="BC95" s="60"/>
      <c r="BD95" s="60"/>
      <c r="BE95" s="393"/>
      <c r="BF95" s="452"/>
      <c r="BG95" s="452"/>
      <c r="BH95" s="393"/>
      <c r="BI95" s="452"/>
      <c r="BJ95" s="452"/>
      <c r="BK95" s="393"/>
      <c r="BL95" s="452"/>
      <c r="BM95" s="452"/>
      <c r="BN95" s="59"/>
      <c r="BO95" s="445"/>
    </row>
    <row r="96" spans="1:67" s="239" customFormat="1" ht="42" customHeight="1" x14ac:dyDescent="0.25">
      <c r="A96" s="296">
        <v>8</v>
      </c>
      <c r="B96" s="735" t="s">
        <v>978</v>
      </c>
      <c r="C96" s="744"/>
      <c r="D96" s="744"/>
      <c r="E96" s="744"/>
      <c r="F96" s="744"/>
      <c r="G96" s="744"/>
      <c r="H96" s="744"/>
      <c r="I96" s="744"/>
      <c r="J96" s="744"/>
      <c r="K96" s="744"/>
      <c r="L96" s="744"/>
      <c r="M96" s="744"/>
      <c r="N96" s="744"/>
      <c r="O96" s="744"/>
      <c r="P96" s="744"/>
      <c r="Q96" s="744"/>
      <c r="R96" s="744"/>
      <c r="S96" s="744"/>
      <c r="T96" s="744"/>
      <c r="U96" s="744"/>
      <c r="V96" s="744"/>
      <c r="W96" s="744"/>
      <c r="X96" s="744"/>
      <c r="Y96" s="744"/>
      <c r="Z96" s="744"/>
      <c r="AA96" s="744"/>
      <c r="AB96" s="744"/>
      <c r="AC96" s="744"/>
      <c r="AD96" s="744"/>
      <c r="AE96" s="744"/>
      <c r="AF96" s="744"/>
      <c r="AG96" s="744"/>
      <c r="AH96" s="744"/>
      <c r="AI96" s="744"/>
      <c r="AJ96" s="744"/>
      <c r="AK96" s="744"/>
      <c r="AL96" s="744"/>
      <c r="AM96" s="744"/>
      <c r="AN96" s="744"/>
      <c r="AO96" s="744"/>
      <c r="AP96" s="744"/>
      <c r="AQ96" s="744"/>
      <c r="AR96" s="744"/>
      <c r="AS96" s="744"/>
      <c r="AT96" s="744"/>
      <c r="AU96" s="744"/>
      <c r="AV96" s="744"/>
      <c r="AW96" s="744"/>
      <c r="AX96" s="744"/>
      <c r="AY96" s="744"/>
      <c r="AZ96" s="744"/>
      <c r="BA96" s="744"/>
      <c r="BB96" s="744"/>
      <c r="BC96" s="744"/>
      <c r="BD96" s="744"/>
      <c r="BE96" s="744"/>
      <c r="BF96" s="744"/>
      <c r="BG96" s="744"/>
      <c r="BH96" s="744"/>
      <c r="BI96" s="744"/>
      <c r="BJ96" s="744"/>
      <c r="BK96" s="744"/>
      <c r="BL96" s="744"/>
      <c r="BM96" s="744"/>
      <c r="BN96" s="745"/>
      <c r="BO96" s="444">
        <f t="shared" ref="BO96:BO104" si="93">BE96+BH96+BK96</f>
        <v>0</v>
      </c>
    </row>
    <row r="97" spans="1:67" s="13" customFormat="1" ht="13.2" x14ac:dyDescent="0.25">
      <c r="A97" s="58"/>
      <c r="B97" s="38" t="s">
        <v>707</v>
      </c>
      <c r="C97" s="58"/>
      <c r="D97" s="58"/>
      <c r="E97" s="58"/>
      <c r="F97" s="58"/>
      <c r="G97" s="58"/>
      <c r="H97" s="58"/>
      <c r="I97" s="58"/>
      <c r="J97" s="58"/>
      <c r="K97" s="58"/>
      <c r="L97" s="58"/>
      <c r="M97" s="58"/>
      <c r="N97" s="58"/>
      <c r="O97" s="58"/>
      <c r="P97" s="58"/>
      <c r="Q97" s="68"/>
      <c r="R97" s="58"/>
      <c r="S97" s="58"/>
      <c r="T97" s="68"/>
      <c r="U97" s="68"/>
      <c r="V97" s="68"/>
      <c r="W97" s="68"/>
      <c r="X97" s="68">
        <f>Y97+AA97+AM97+AZ97</f>
        <v>24</v>
      </c>
      <c r="Y97" s="68"/>
      <c r="Z97" s="68"/>
      <c r="AA97" s="118">
        <f t="shared" ref="AA97:AZ97" si="94">AA98+AA99</f>
        <v>9</v>
      </c>
      <c r="AB97" s="68">
        <f t="shared" si="94"/>
        <v>5</v>
      </c>
      <c r="AC97" s="68">
        <f t="shared" si="94"/>
        <v>2</v>
      </c>
      <c r="AD97" s="68">
        <f t="shared" si="94"/>
        <v>0</v>
      </c>
      <c r="AE97" s="68">
        <f t="shared" si="94"/>
        <v>1</v>
      </c>
      <c r="AF97" s="68">
        <f t="shared" si="94"/>
        <v>0</v>
      </c>
      <c r="AG97" s="68">
        <f t="shared" si="94"/>
        <v>0</v>
      </c>
      <c r="AH97" s="68">
        <f t="shared" si="94"/>
        <v>0</v>
      </c>
      <c r="AI97" s="68">
        <f t="shared" si="94"/>
        <v>0</v>
      </c>
      <c r="AJ97" s="68">
        <f t="shared" si="94"/>
        <v>0</v>
      </c>
      <c r="AK97" s="68">
        <f t="shared" si="94"/>
        <v>0</v>
      </c>
      <c r="AL97" s="68">
        <f t="shared" si="94"/>
        <v>1</v>
      </c>
      <c r="AM97" s="118">
        <f t="shared" si="94"/>
        <v>15</v>
      </c>
      <c r="AN97" s="68">
        <f t="shared" si="94"/>
        <v>0</v>
      </c>
      <c r="AO97" s="68">
        <f t="shared" si="94"/>
        <v>0</v>
      </c>
      <c r="AP97" s="68">
        <f t="shared" si="94"/>
        <v>10</v>
      </c>
      <c r="AQ97" s="68">
        <f t="shared" si="94"/>
        <v>0</v>
      </c>
      <c r="AR97" s="68">
        <f t="shared" si="94"/>
        <v>2</v>
      </c>
      <c r="AS97" s="68">
        <f t="shared" si="94"/>
        <v>0</v>
      </c>
      <c r="AT97" s="68">
        <f t="shared" si="94"/>
        <v>0</v>
      </c>
      <c r="AU97" s="68">
        <f t="shared" si="94"/>
        <v>0</v>
      </c>
      <c r="AV97" s="68">
        <f t="shared" si="94"/>
        <v>0</v>
      </c>
      <c r="AW97" s="68">
        <f t="shared" si="94"/>
        <v>3</v>
      </c>
      <c r="AX97" s="68">
        <f t="shared" si="94"/>
        <v>0</v>
      </c>
      <c r="AY97" s="68">
        <f t="shared" si="94"/>
        <v>0</v>
      </c>
      <c r="AZ97" s="118">
        <f t="shared" si="94"/>
        <v>0</v>
      </c>
      <c r="BA97" s="68"/>
      <c r="BB97" s="68">
        <f>BB98+BB99</f>
        <v>0</v>
      </c>
      <c r="BC97" s="68"/>
      <c r="BD97" s="68"/>
      <c r="BE97" s="391"/>
      <c r="BF97" s="450"/>
      <c r="BG97" s="450"/>
      <c r="BH97" s="391"/>
      <c r="BI97" s="450"/>
      <c r="BJ97" s="450"/>
      <c r="BK97" s="391"/>
      <c r="BL97" s="450"/>
      <c r="BM97" s="450"/>
      <c r="BN97" s="58"/>
      <c r="BO97" s="444"/>
    </row>
    <row r="98" spans="1:67" s="10" customFormat="1" ht="26.4" x14ac:dyDescent="0.25">
      <c r="A98" s="59"/>
      <c r="B98" s="525" t="s">
        <v>1013</v>
      </c>
      <c r="C98" s="59"/>
      <c r="D98" s="59"/>
      <c r="E98" s="59"/>
      <c r="F98" s="59"/>
      <c r="G98" s="59"/>
      <c r="H98" s="59"/>
      <c r="I98" s="59"/>
      <c r="J98" s="59"/>
      <c r="K98" s="59"/>
      <c r="L98" s="59"/>
      <c r="M98" s="59"/>
      <c r="N98" s="59"/>
      <c r="O98" s="59"/>
      <c r="P98" s="59"/>
      <c r="Q98" s="60"/>
      <c r="R98" s="59"/>
      <c r="S98" s="59"/>
      <c r="T98" s="60"/>
      <c r="U98" s="60"/>
      <c r="V98" s="60"/>
      <c r="W98" s="60"/>
      <c r="X98" s="60"/>
      <c r="Y98" s="60"/>
      <c r="Z98" s="60"/>
      <c r="AA98" s="511">
        <f t="shared" ref="AA98:AA99" si="95">AB98+AC98+AD98+AE98+AF98+AG98+AH98+AI98+AJ98+AK98+AL98</f>
        <v>9</v>
      </c>
      <c r="AB98" s="60">
        <v>5</v>
      </c>
      <c r="AC98" s="60">
        <v>2</v>
      </c>
      <c r="AD98" s="60"/>
      <c r="AE98" s="60">
        <v>1</v>
      </c>
      <c r="AF98" s="60"/>
      <c r="AG98" s="60"/>
      <c r="AH98" s="60"/>
      <c r="AI98" s="60"/>
      <c r="AJ98" s="60"/>
      <c r="AK98" s="60"/>
      <c r="AL98" s="60">
        <v>1</v>
      </c>
      <c r="AM98" s="511">
        <f t="shared" ref="AM98:AM99" si="96">AN98+AO98+AP98+AQ98+AR98+AS98+AT98+AU98+AV98+AW98+AX98+AY98</f>
        <v>4</v>
      </c>
      <c r="AN98" s="60"/>
      <c r="AO98" s="60"/>
      <c r="AP98" s="60">
        <v>4</v>
      </c>
      <c r="AQ98" s="60"/>
      <c r="AR98" s="60"/>
      <c r="AS98" s="60"/>
      <c r="AT98" s="60"/>
      <c r="AU98" s="60"/>
      <c r="AV98" s="60"/>
      <c r="AW98" s="60"/>
      <c r="AX98" s="60"/>
      <c r="AY98" s="60"/>
      <c r="AZ98" s="511">
        <f>BA98+BB98+BC98</f>
        <v>0</v>
      </c>
      <c r="BA98" s="60"/>
      <c r="BB98" s="60"/>
      <c r="BC98" s="60"/>
      <c r="BD98" s="60"/>
      <c r="BE98" s="393"/>
      <c r="BF98" s="452"/>
      <c r="BG98" s="452"/>
      <c r="BH98" s="393"/>
      <c r="BI98" s="452"/>
      <c r="BJ98" s="452"/>
      <c r="BK98" s="393"/>
      <c r="BL98" s="452"/>
      <c r="BM98" s="452"/>
      <c r="BN98" s="59"/>
      <c r="BO98" s="445"/>
    </row>
    <row r="99" spans="1:67" s="10" customFormat="1" ht="26.4" x14ac:dyDescent="0.25">
      <c r="A99" s="59"/>
      <c r="B99" s="525" t="s">
        <v>1014</v>
      </c>
      <c r="C99" s="59"/>
      <c r="D99" s="59"/>
      <c r="E99" s="59"/>
      <c r="F99" s="59"/>
      <c r="G99" s="59"/>
      <c r="H99" s="59"/>
      <c r="I99" s="59"/>
      <c r="J99" s="59"/>
      <c r="K99" s="59"/>
      <c r="L99" s="59"/>
      <c r="M99" s="59"/>
      <c r="N99" s="59"/>
      <c r="O99" s="59"/>
      <c r="P99" s="59"/>
      <c r="Q99" s="60"/>
      <c r="R99" s="59"/>
      <c r="S99" s="59"/>
      <c r="T99" s="60"/>
      <c r="U99" s="60"/>
      <c r="V99" s="60"/>
      <c r="W99" s="60"/>
      <c r="X99" s="60"/>
      <c r="Y99" s="60"/>
      <c r="Z99" s="60"/>
      <c r="AA99" s="511">
        <f t="shared" si="95"/>
        <v>0</v>
      </c>
      <c r="AB99" s="60"/>
      <c r="AC99" s="60"/>
      <c r="AD99" s="60"/>
      <c r="AE99" s="60"/>
      <c r="AF99" s="60"/>
      <c r="AG99" s="60"/>
      <c r="AH99" s="60"/>
      <c r="AI99" s="60"/>
      <c r="AJ99" s="60"/>
      <c r="AK99" s="60"/>
      <c r="AL99" s="60"/>
      <c r="AM99" s="511">
        <f t="shared" si="96"/>
        <v>11</v>
      </c>
      <c r="AN99" s="60"/>
      <c r="AO99" s="60"/>
      <c r="AP99" s="60">
        <v>6</v>
      </c>
      <c r="AQ99" s="60"/>
      <c r="AR99" s="60">
        <v>2</v>
      </c>
      <c r="AS99" s="60"/>
      <c r="AT99" s="60"/>
      <c r="AU99" s="60"/>
      <c r="AV99" s="60"/>
      <c r="AW99" s="60">
        <v>3</v>
      </c>
      <c r="AX99" s="60"/>
      <c r="AY99" s="60"/>
      <c r="AZ99" s="511">
        <f>BA99+BB99+BC99</f>
        <v>0</v>
      </c>
      <c r="BA99" s="60"/>
      <c r="BB99" s="60"/>
      <c r="BC99" s="60"/>
      <c r="BD99" s="60"/>
      <c r="BE99" s="393"/>
      <c r="BF99" s="452"/>
      <c r="BG99" s="452"/>
      <c r="BH99" s="393"/>
      <c r="BI99" s="452"/>
      <c r="BJ99" s="452"/>
      <c r="BK99" s="393"/>
      <c r="BL99" s="452"/>
      <c r="BM99" s="452"/>
      <c r="BN99" s="59"/>
      <c r="BO99" s="445"/>
    </row>
    <row r="100" spans="1:67" s="239" customFormat="1" ht="47.4" customHeight="1" x14ac:dyDescent="0.25">
      <c r="A100" s="296">
        <v>9</v>
      </c>
      <c r="B100" s="746" t="s">
        <v>1022</v>
      </c>
      <c r="C100" s="747"/>
      <c r="D100" s="747"/>
      <c r="E100" s="747"/>
      <c r="F100" s="747"/>
      <c r="G100" s="747"/>
      <c r="H100" s="747"/>
      <c r="I100" s="747"/>
      <c r="J100" s="747"/>
      <c r="K100" s="747"/>
      <c r="L100" s="747"/>
      <c r="M100" s="747"/>
      <c r="N100" s="747"/>
      <c r="O100" s="747"/>
      <c r="P100" s="747"/>
      <c r="Q100" s="747"/>
      <c r="R100" s="747"/>
      <c r="S100" s="747"/>
      <c r="T100" s="747"/>
      <c r="U100" s="747"/>
      <c r="V100" s="747"/>
      <c r="W100" s="747"/>
      <c r="X100" s="747"/>
      <c r="Y100" s="747"/>
      <c r="Z100" s="747"/>
      <c r="AA100" s="747"/>
      <c r="AB100" s="747"/>
      <c r="AC100" s="747"/>
      <c r="AD100" s="747"/>
      <c r="AE100" s="747"/>
      <c r="AF100" s="747"/>
      <c r="AG100" s="747"/>
      <c r="AH100" s="747"/>
      <c r="AI100" s="747"/>
      <c r="AJ100" s="747"/>
      <c r="AK100" s="747"/>
      <c r="AL100" s="747"/>
      <c r="AM100" s="747"/>
      <c r="AN100" s="747"/>
      <c r="AO100" s="747"/>
      <c r="AP100" s="747"/>
      <c r="AQ100" s="747"/>
      <c r="AR100" s="747"/>
      <c r="AS100" s="747"/>
      <c r="AT100" s="747"/>
      <c r="AU100" s="747"/>
      <c r="AV100" s="747"/>
      <c r="AW100" s="747"/>
      <c r="AX100" s="747"/>
      <c r="AY100" s="747"/>
      <c r="AZ100" s="747"/>
      <c r="BA100" s="747"/>
      <c r="BB100" s="747"/>
      <c r="BC100" s="747"/>
      <c r="BD100" s="747"/>
      <c r="BE100" s="747"/>
      <c r="BF100" s="747"/>
      <c r="BG100" s="747"/>
      <c r="BH100" s="747"/>
      <c r="BI100" s="747"/>
      <c r="BJ100" s="747"/>
      <c r="BK100" s="747"/>
      <c r="BL100" s="747"/>
      <c r="BM100" s="747"/>
      <c r="BN100" s="748"/>
      <c r="BO100" s="444">
        <f t="shared" si="93"/>
        <v>0</v>
      </c>
    </row>
    <row r="101" spans="1:67" s="13" customFormat="1" ht="13.2" x14ac:dyDescent="0.25">
      <c r="A101" s="58"/>
      <c r="B101" s="38" t="s">
        <v>707</v>
      </c>
      <c r="C101" s="58"/>
      <c r="D101" s="58"/>
      <c r="E101" s="58"/>
      <c r="F101" s="58"/>
      <c r="G101" s="58"/>
      <c r="H101" s="58"/>
      <c r="I101" s="58"/>
      <c r="J101" s="58"/>
      <c r="K101" s="58"/>
      <c r="L101" s="58"/>
      <c r="M101" s="58"/>
      <c r="N101" s="58"/>
      <c r="O101" s="58"/>
      <c r="P101" s="58"/>
      <c r="Q101" s="68"/>
      <c r="R101" s="58"/>
      <c r="S101" s="58"/>
      <c r="T101" s="68"/>
      <c r="U101" s="68"/>
      <c r="V101" s="68"/>
      <c r="W101" s="68"/>
      <c r="X101" s="68">
        <f>Y101+AA101+AM101+AZ101</f>
        <v>20</v>
      </c>
      <c r="Y101" s="68"/>
      <c r="Z101" s="68"/>
      <c r="AA101" s="118">
        <f t="shared" ref="AA101:AZ101" si="97">AA102+AA103</f>
        <v>5</v>
      </c>
      <c r="AB101" s="68">
        <f t="shared" si="97"/>
        <v>5</v>
      </c>
      <c r="AC101" s="68">
        <f t="shared" si="97"/>
        <v>0</v>
      </c>
      <c r="AD101" s="68">
        <f t="shared" si="97"/>
        <v>0</v>
      </c>
      <c r="AE101" s="68">
        <f t="shared" si="97"/>
        <v>0</v>
      </c>
      <c r="AF101" s="68">
        <f t="shared" si="97"/>
        <v>0</v>
      </c>
      <c r="AG101" s="68">
        <f t="shared" si="97"/>
        <v>0</v>
      </c>
      <c r="AH101" s="68">
        <f t="shared" si="97"/>
        <v>0</v>
      </c>
      <c r="AI101" s="68">
        <f t="shared" si="97"/>
        <v>0</v>
      </c>
      <c r="AJ101" s="68">
        <f t="shared" si="97"/>
        <v>0</v>
      </c>
      <c r="AK101" s="68">
        <f t="shared" si="97"/>
        <v>0</v>
      </c>
      <c r="AL101" s="68">
        <f t="shared" si="97"/>
        <v>0</v>
      </c>
      <c r="AM101" s="118">
        <f t="shared" si="97"/>
        <v>15</v>
      </c>
      <c r="AN101" s="68">
        <f t="shared" si="97"/>
        <v>0</v>
      </c>
      <c r="AO101" s="68">
        <f t="shared" si="97"/>
        <v>0</v>
      </c>
      <c r="AP101" s="68">
        <f t="shared" si="97"/>
        <v>10</v>
      </c>
      <c r="AQ101" s="68">
        <f t="shared" si="97"/>
        <v>0</v>
      </c>
      <c r="AR101" s="68">
        <f t="shared" si="97"/>
        <v>2</v>
      </c>
      <c r="AS101" s="68">
        <f t="shared" si="97"/>
        <v>0</v>
      </c>
      <c r="AT101" s="68">
        <f t="shared" si="97"/>
        <v>0</v>
      </c>
      <c r="AU101" s="68">
        <f t="shared" si="97"/>
        <v>1</v>
      </c>
      <c r="AV101" s="68">
        <f t="shared" si="97"/>
        <v>0</v>
      </c>
      <c r="AW101" s="68">
        <f t="shared" si="97"/>
        <v>2</v>
      </c>
      <c r="AX101" s="68">
        <f t="shared" si="97"/>
        <v>0</v>
      </c>
      <c r="AY101" s="68">
        <f t="shared" si="97"/>
        <v>0</v>
      </c>
      <c r="AZ101" s="118">
        <f t="shared" si="97"/>
        <v>0</v>
      </c>
      <c r="BA101" s="68"/>
      <c r="BB101" s="68">
        <f>BB102+BB103</f>
        <v>0</v>
      </c>
      <c r="BC101" s="68"/>
      <c r="BD101" s="68"/>
      <c r="BE101" s="391"/>
      <c r="BF101" s="450"/>
      <c r="BG101" s="450"/>
      <c r="BH101" s="391"/>
      <c r="BI101" s="450"/>
      <c r="BJ101" s="450"/>
      <c r="BK101" s="391"/>
      <c r="BL101" s="450"/>
      <c r="BM101" s="450"/>
      <c r="BN101" s="58"/>
      <c r="BO101" s="444"/>
    </row>
    <row r="102" spans="1:67" s="10" customFormat="1" ht="26.4" x14ac:dyDescent="0.25">
      <c r="A102" s="59"/>
      <c r="B102" s="525" t="s">
        <v>1013</v>
      </c>
      <c r="C102" s="59"/>
      <c r="D102" s="59"/>
      <c r="E102" s="59"/>
      <c r="F102" s="59"/>
      <c r="G102" s="59"/>
      <c r="H102" s="59"/>
      <c r="I102" s="59"/>
      <c r="J102" s="59"/>
      <c r="K102" s="59"/>
      <c r="L102" s="59"/>
      <c r="M102" s="59"/>
      <c r="N102" s="59"/>
      <c r="O102" s="59"/>
      <c r="P102" s="59"/>
      <c r="Q102" s="60"/>
      <c r="R102" s="59"/>
      <c r="S102" s="59"/>
      <c r="T102" s="60"/>
      <c r="U102" s="60"/>
      <c r="V102" s="60"/>
      <c r="W102" s="60"/>
      <c r="X102" s="60"/>
      <c r="Y102" s="60"/>
      <c r="Z102" s="60"/>
      <c r="AA102" s="511">
        <f t="shared" ref="AA102:AA103" si="98">AB102+AC102+AD102+AE102+AF102+AG102+AH102+AI102+AJ102+AK102+AL102</f>
        <v>5</v>
      </c>
      <c r="AB102" s="60">
        <v>5</v>
      </c>
      <c r="AC102" s="60"/>
      <c r="AD102" s="60"/>
      <c r="AE102" s="60"/>
      <c r="AF102" s="60"/>
      <c r="AG102" s="60"/>
      <c r="AH102" s="60"/>
      <c r="AI102" s="60"/>
      <c r="AJ102" s="60"/>
      <c r="AK102" s="60"/>
      <c r="AL102" s="60"/>
      <c r="AM102" s="511">
        <f t="shared" ref="AM102:AM103" si="99">AN102+AO102+AP102+AQ102+AR102+AS102+AT102+AU102+AV102+AW102+AX102+AY102</f>
        <v>5</v>
      </c>
      <c r="AN102" s="60"/>
      <c r="AO102" s="60"/>
      <c r="AP102" s="60">
        <v>5</v>
      </c>
      <c r="AQ102" s="60"/>
      <c r="AR102" s="60"/>
      <c r="AS102" s="60"/>
      <c r="AT102" s="60"/>
      <c r="AU102" s="60"/>
      <c r="AV102" s="60"/>
      <c r="AW102" s="60"/>
      <c r="AX102" s="60"/>
      <c r="AY102" s="60"/>
      <c r="AZ102" s="511">
        <f>BA102+BB102+BC102</f>
        <v>0</v>
      </c>
      <c r="BA102" s="60"/>
      <c r="BB102" s="60"/>
      <c r="BC102" s="60"/>
      <c r="BD102" s="60"/>
      <c r="BE102" s="393"/>
      <c r="BF102" s="452"/>
      <c r="BG102" s="452"/>
      <c r="BH102" s="393"/>
      <c r="BI102" s="452"/>
      <c r="BJ102" s="452"/>
      <c r="BK102" s="393"/>
      <c r="BL102" s="452"/>
      <c r="BM102" s="452"/>
      <c r="BN102" s="59"/>
      <c r="BO102" s="445"/>
    </row>
    <row r="103" spans="1:67" s="10" customFormat="1" ht="26.4" x14ac:dyDescent="0.25">
      <c r="A103" s="59"/>
      <c r="B103" s="525" t="s">
        <v>1014</v>
      </c>
      <c r="C103" s="59"/>
      <c r="D103" s="59"/>
      <c r="E103" s="59"/>
      <c r="F103" s="59"/>
      <c r="G103" s="59"/>
      <c r="H103" s="59"/>
      <c r="I103" s="59"/>
      <c r="J103" s="59"/>
      <c r="K103" s="59"/>
      <c r="L103" s="59"/>
      <c r="M103" s="59"/>
      <c r="N103" s="59"/>
      <c r="O103" s="59"/>
      <c r="P103" s="59"/>
      <c r="Q103" s="60"/>
      <c r="R103" s="59"/>
      <c r="S103" s="59"/>
      <c r="T103" s="60"/>
      <c r="U103" s="60"/>
      <c r="V103" s="60"/>
      <c r="W103" s="60"/>
      <c r="X103" s="60"/>
      <c r="Y103" s="60"/>
      <c r="Z103" s="60"/>
      <c r="AA103" s="511">
        <f t="shared" si="98"/>
        <v>0</v>
      </c>
      <c r="AB103" s="60"/>
      <c r="AC103" s="60"/>
      <c r="AD103" s="60"/>
      <c r="AE103" s="60"/>
      <c r="AF103" s="60"/>
      <c r="AG103" s="60"/>
      <c r="AH103" s="60"/>
      <c r="AI103" s="60"/>
      <c r="AJ103" s="60"/>
      <c r="AK103" s="60"/>
      <c r="AL103" s="60"/>
      <c r="AM103" s="511">
        <f t="shared" si="99"/>
        <v>10</v>
      </c>
      <c r="AN103" s="60"/>
      <c r="AO103" s="60"/>
      <c r="AP103" s="60">
        <v>5</v>
      </c>
      <c r="AQ103" s="60"/>
      <c r="AR103" s="60">
        <v>2</v>
      </c>
      <c r="AS103" s="60"/>
      <c r="AT103" s="60"/>
      <c r="AU103" s="60">
        <v>1</v>
      </c>
      <c r="AV103" s="60"/>
      <c r="AW103" s="60">
        <v>2</v>
      </c>
      <c r="AX103" s="60"/>
      <c r="AY103" s="60"/>
      <c r="AZ103" s="511">
        <f>BA103+BB103+BC103</f>
        <v>0</v>
      </c>
      <c r="BA103" s="60"/>
      <c r="BB103" s="60"/>
      <c r="BC103" s="60"/>
      <c r="BD103" s="60"/>
      <c r="BE103" s="393"/>
      <c r="BF103" s="452"/>
      <c r="BG103" s="452"/>
      <c r="BH103" s="393"/>
      <c r="BI103" s="452"/>
      <c r="BJ103" s="452"/>
      <c r="BK103" s="393"/>
      <c r="BL103" s="452"/>
      <c r="BM103" s="452"/>
      <c r="BN103" s="59"/>
      <c r="BO103" s="445"/>
    </row>
    <row r="104" spans="1:67" s="138" customFormat="1" ht="54" customHeight="1" x14ac:dyDescent="0.25">
      <c r="A104" s="296">
        <v>10</v>
      </c>
      <c r="B104" s="746" t="s">
        <v>979</v>
      </c>
      <c r="C104" s="747"/>
      <c r="D104" s="747"/>
      <c r="E104" s="747"/>
      <c r="F104" s="747"/>
      <c r="G104" s="747"/>
      <c r="H104" s="747"/>
      <c r="I104" s="747"/>
      <c r="J104" s="747"/>
      <c r="K104" s="747"/>
      <c r="L104" s="747"/>
      <c r="M104" s="747"/>
      <c r="N104" s="747"/>
      <c r="O104" s="747"/>
      <c r="P104" s="747"/>
      <c r="Q104" s="747"/>
      <c r="R104" s="747"/>
      <c r="S104" s="747"/>
      <c r="T104" s="747"/>
      <c r="U104" s="747"/>
      <c r="V104" s="747"/>
      <c r="W104" s="747"/>
      <c r="X104" s="747"/>
      <c r="Y104" s="747"/>
      <c r="Z104" s="747"/>
      <c r="AA104" s="747"/>
      <c r="AB104" s="747"/>
      <c r="AC104" s="747"/>
      <c r="AD104" s="747"/>
      <c r="AE104" s="747"/>
      <c r="AF104" s="747"/>
      <c r="AG104" s="747"/>
      <c r="AH104" s="747"/>
      <c r="AI104" s="747"/>
      <c r="AJ104" s="747"/>
      <c r="AK104" s="747"/>
      <c r="AL104" s="747"/>
      <c r="AM104" s="747"/>
      <c r="AN104" s="747"/>
      <c r="AO104" s="747"/>
      <c r="AP104" s="747"/>
      <c r="AQ104" s="747"/>
      <c r="AR104" s="747"/>
      <c r="AS104" s="747"/>
      <c r="AT104" s="747"/>
      <c r="AU104" s="747"/>
      <c r="AV104" s="747"/>
      <c r="AW104" s="747"/>
      <c r="AX104" s="747"/>
      <c r="AY104" s="747"/>
      <c r="AZ104" s="747"/>
      <c r="BA104" s="747"/>
      <c r="BB104" s="747"/>
      <c r="BC104" s="747"/>
      <c r="BD104" s="747"/>
      <c r="BE104" s="747"/>
      <c r="BF104" s="747"/>
      <c r="BG104" s="747"/>
      <c r="BH104" s="747"/>
      <c r="BI104" s="747"/>
      <c r="BJ104" s="747"/>
      <c r="BK104" s="747"/>
      <c r="BL104" s="747"/>
      <c r="BM104" s="747"/>
      <c r="BN104" s="748"/>
      <c r="BO104" s="444">
        <f t="shared" si="93"/>
        <v>0</v>
      </c>
    </row>
    <row r="105" spans="1:67" s="13" customFormat="1" ht="13.2" x14ac:dyDescent="0.25">
      <c r="A105" s="58"/>
      <c r="B105" s="38" t="s">
        <v>707</v>
      </c>
      <c r="C105" s="58"/>
      <c r="D105" s="58"/>
      <c r="E105" s="58"/>
      <c r="F105" s="58"/>
      <c r="G105" s="58"/>
      <c r="H105" s="58"/>
      <c r="I105" s="58"/>
      <c r="J105" s="58"/>
      <c r="K105" s="58"/>
      <c r="L105" s="58"/>
      <c r="M105" s="58"/>
      <c r="N105" s="58"/>
      <c r="O105" s="58"/>
      <c r="P105" s="58"/>
      <c r="Q105" s="68"/>
      <c r="R105" s="58"/>
      <c r="S105" s="58"/>
      <c r="T105" s="68"/>
      <c r="U105" s="68"/>
      <c r="V105" s="68"/>
      <c r="W105" s="68"/>
      <c r="X105" s="68">
        <f>Y105+AA105+AM105+AZ105</f>
        <v>27</v>
      </c>
      <c r="Y105" s="68"/>
      <c r="Z105" s="68"/>
      <c r="AA105" s="118">
        <f t="shared" ref="AA105:AZ105" si="100">AA106+AA107</f>
        <v>12</v>
      </c>
      <c r="AB105" s="68">
        <f t="shared" si="100"/>
        <v>7</v>
      </c>
      <c r="AC105" s="68">
        <f t="shared" si="100"/>
        <v>1</v>
      </c>
      <c r="AD105" s="68">
        <f t="shared" si="100"/>
        <v>1</v>
      </c>
      <c r="AE105" s="68">
        <f t="shared" si="100"/>
        <v>0</v>
      </c>
      <c r="AF105" s="68">
        <f t="shared" si="100"/>
        <v>0</v>
      </c>
      <c r="AG105" s="68">
        <f t="shared" si="100"/>
        <v>0</v>
      </c>
      <c r="AH105" s="68">
        <f t="shared" si="100"/>
        <v>0</v>
      </c>
      <c r="AI105" s="68">
        <f t="shared" si="100"/>
        <v>1</v>
      </c>
      <c r="AJ105" s="68">
        <f t="shared" si="100"/>
        <v>0</v>
      </c>
      <c r="AK105" s="68">
        <f t="shared" si="100"/>
        <v>0</v>
      </c>
      <c r="AL105" s="68">
        <f t="shared" si="100"/>
        <v>2</v>
      </c>
      <c r="AM105" s="118">
        <f t="shared" si="100"/>
        <v>15</v>
      </c>
      <c r="AN105" s="68">
        <f t="shared" si="100"/>
        <v>4</v>
      </c>
      <c r="AO105" s="68">
        <f t="shared" si="100"/>
        <v>0</v>
      </c>
      <c r="AP105" s="68">
        <f t="shared" si="100"/>
        <v>7</v>
      </c>
      <c r="AQ105" s="68">
        <f t="shared" si="100"/>
        <v>0</v>
      </c>
      <c r="AR105" s="68">
        <f t="shared" si="100"/>
        <v>3</v>
      </c>
      <c r="AS105" s="68">
        <f t="shared" si="100"/>
        <v>0</v>
      </c>
      <c r="AT105" s="68">
        <f t="shared" si="100"/>
        <v>0</v>
      </c>
      <c r="AU105" s="68">
        <f t="shared" si="100"/>
        <v>0</v>
      </c>
      <c r="AV105" s="68">
        <f t="shared" si="100"/>
        <v>0</v>
      </c>
      <c r="AW105" s="68">
        <f t="shared" si="100"/>
        <v>1</v>
      </c>
      <c r="AX105" s="68">
        <f t="shared" si="100"/>
        <v>0</v>
      </c>
      <c r="AY105" s="68">
        <f t="shared" si="100"/>
        <v>0</v>
      </c>
      <c r="AZ105" s="118">
        <f t="shared" si="100"/>
        <v>0</v>
      </c>
      <c r="BA105" s="68"/>
      <c r="BB105" s="68">
        <f>BB106+BB107</f>
        <v>0</v>
      </c>
      <c r="BC105" s="68"/>
      <c r="BD105" s="68"/>
      <c r="BE105" s="391"/>
      <c r="BF105" s="450"/>
      <c r="BG105" s="450"/>
      <c r="BH105" s="391"/>
      <c r="BI105" s="450"/>
      <c r="BJ105" s="450"/>
      <c r="BK105" s="391"/>
      <c r="BL105" s="450"/>
      <c r="BM105" s="450"/>
      <c r="BN105" s="58"/>
      <c r="BO105" s="444"/>
    </row>
    <row r="106" spans="1:67" s="10" customFormat="1" ht="26.4" x14ac:dyDescent="0.25">
      <c r="A106" s="59"/>
      <c r="B106" s="525" t="s">
        <v>1013</v>
      </c>
      <c r="C106" s="59"/>
      <c r="D106" s="59"/>
      <c r="E106" s="59"/>
      <c r="F106" s="59"/>
      <c r="G106" s="59"/>
      <c r="H106" s="59"/>
      <c r="I106" s="59"/>
      <c r="J106" s="59"/>
      <c r="K106" s="59"/>
      <c r="L106" s="59"/>
      <c r="M106" s="59"/>
      <c r="N106" s="59"/>
      <c r="O106" s="59"/>
      <c r="P106" s="59"/>
      <c r="Q106" s="60"/>
      <c r="R106" s="59"/>
      <c r="S106" s="59"/>
      <c r="T106" s="60"/>
      <c r="U106" s="60"/>
      <c r="V106" s="60"/>
      <c r="W106" s="60"/>
      <c r="X106" s="60"/>
      <c r="Y106" s="60"/>
      <c r="Z106" s="60"/>
      <c r="AA106" s="511">
        <f t="shared" ref="AA106:AA107" si="101">AB106+AC106+AD106+AE106+AF106+AG106+AH106+AI106+AJ106+AK106+AL106</f>
        <v>12</v>
      </c>
      <c r="AB106" s="60">
        <v>7</v>
      </c>
      <c r="AC106" s="60">
        <v>1</v>
      </c>
      <c r="AD106" s="60">
        <v>1</v>
      </c>
      <c r="AE106" s="60"/>
      <c r="AF106" s="60"/>
      <c r="AG106" s="60"/>
      <c r="AH106" s="60"/>
      <c r="AI106" s="60">
        <v>1</v>
      </c>
      <c r="AJ106" s="60"/>
      <c r="AK106" s="60"/>
      <c r="AL106" s="60">
        <v>2</v>
      </c>
      <c r="AM106" s="511">
        <f t="shared" ref="AM106:AM107" si="102">AN106+AO106+AP106+AQ106+AR106+AS106+AT106+AU106+AV106+AW106+AX106+AY106</f>
        <v>2</v>
      </c>
      <c r="AN106" s="60">
        <v>1</v>
      </c>
      <c r="AO106" s="60"/>
      <c r="AP106" s="60"/>
      <c r="AQ106" s="60"/>
      <c r="AR106" s="60">
        <v>1</v>
      </c>
      <c r="AS106" s="60"/>
      <c r="AT106" s="60"/>
      <c r="AU106" s="60"/>
      <c r="AV106" s="60"/>
      <c r="AW106" s="60"/>
      <c r="AX106" s="60"/>
      <c r="AY106" s="60"/>
      <c r="AZ106" s="511">
        <f>BA106+BB106+BC106</f>
        <v>0</v>
      </c>
      <c r="BA106" s="60"/>
      <c r="BB106" s="60"/>
      <c r="BC106" s="60"/>
      <c r="BD106" s="60"/>
      <c r="BE106" s="393"/>
      <c r="BF106" s="452"/>
      <c r="BG106" s="452"/>
      <c r="BH106" s="393"/>
      <c r="BI106" s="452"/>
      <c r="BJ106" s="452"/>
      <c r="BK106" s="393"/>
      <c r="BL106" s="452"/>
      <c r="BM106" s="452"/>
      <c r="BN106" s="59"/>
      <c r="BO106" s="445"/>
    </row>
    <row r="107" spans="1:67" s="10" customFormat="1" ht="26.4" x14ac:dyDescent="0.25">
      <c r="A107" s="59"/>
      <c r="B107" s="525" t="s">
        <v>1014</v>
      </c>
      <c r="C107" s="59"/>
      <c r="D107" s="59"/>
      <c r="E107" s="59"/>
      <c r="F107" s="59"/>
      <c r="G107" s="59"/>
      <c r="H107" s="59"/>
      <c r="I107" s="59"/>
      <c r="J107" s="59"/>
      <c r="K107" s="59"/>
      <c r="L107" s="59"/>
      <c r="M107" s="59"/>
      <c r="N107" s="59"/>
      <c r="O107" s="59"/>
      <c r="P107" s="59"/>
      <c r="Q107" s="60"/>
      <c r="R107" s="59"/>
      <c r="S107" s="59"/>
      <c r="T107" s="60"/>
      <c r="U107" s="60"/>
      <c r="V107" s="60"/>
      <c r="W107" s="60"/>
      <c r="X107" s="60"/>
      <c r="Y107" s="60"/>
      <c r="Z107" s="60"/>
      <c r="AA107" s="511">
        <f t="shared" si="101"/>
        <v>0</v>
      </c>
      <c r="AB107" s="60"/>
      <c r="AC107" s="60"/>
      <c r="AD107" s="60"/>
      <c r="AE107" s="60"/>
      <c r="AF107" s="60"/>
      <c r="AG107" s="60"/>
      <c r="AH107" s="60"/>
      <c r="AI107" s="60"/>
      <c r="AJ107" s="60"/>
      <c r="AK107" s="60"/>
      <c r="AL107" s="60"/>
      <c r="AM107" s="511">
        <f t="shared" si="102"/>
        <v>13</v>
      </c>
      <c r="AN107" s="60">
        <v>3</v>
      </c>
      <c r="AO107" s="60"/>
      <c r="AP107" s="60">
        <v>7</v>
      </c>
      <c r="AQ107" s="60"/>
      <c r="AR107" s="60">
        <v>2</v>
      </c>
      <c r="AS107" s="60"/>
      <c r="AT107" s="60"/>
      <c r="AU107" s="60"/>
      <c r="AV107" s="60"/>
      <c r="AW107" s="60">
        <v>1</v>
      </c>
      <c r="AX107" s="60"/>
      <c r="AY107" s="60"/>
      <c r="AZ107" s="511">
        <f>BA107+BB107+BC107</f>
        <v>0</v>
      </c>
      <c r="BA107" s="60"/>
      <c r="BB107" s="60"/>
      <c r="BC107" s="60"/>
      <c r="BD107" s="60"/>
      <c r="BE107" s="393"/>
      <c r="BF107" s="452"/>
      <c r="BG107" s="452"/>
      <c r="BH107" s="393"/>
      <c r="BI107" s="452"/>
      <c r="BJ107" s="452"/>
      <c r="BK107" s="393"/>
      <c r="BL107" s="452"/>
      <c r="BM107" s="452"/>
      <c r="BN107" s="59"/>
      <c r="BO107" s="445"/>
    </row>
    <row r="108" spans="1:67" s="239" customFormat="1" ht="54" customHeight="1" x14ac:dyDescent="0.25">
      <c r="A108" s="296">
        <v>11</v>
      </c>
      <c r="B108" s="746" t="s">
        <v>1024</v>
      </c>
      <c r="C108" s="749"/>
      <c r="D108" s="749"/>
      <c r="E108" s="749"/>
      <c r="F108" s="749"/>
      <c r="G108" s="749"/>
      <c r="H108" s="749"/>
      <c r="I108" s="749"/>
      <c r="J108" s="749"/>
      <c r="K108" s="749"/>
      <c r="L108" s="749"/>
      <c r="M108" s="749"/>
      <c r="N108" s="749"/>
      <c r="O108" s="749"/>
      <c r="P108" s="749"/>
      <c r="Q108" s="749"/>
      <c r="R108" s="749"/>
      <c r="S108" s="749"/>
      <c r="T108" s="749"/>
      <c r="U108" s="749"/>
      <c r="V108" s="749"/>
      <c r="W108" s="749"/>
      <c r="X108" s="749"/>
      <c r="Y108" s="749"/>
      <c r="Z108" s="749"/>
      <c r="AA108" s="749"/>
      <c r="AB108" s="749"/>
      <c r="AC108" s="749"/>
      <c r="AD108" s="749"/>
      <c r="AE108" s="749"/>
      <c r="AF108" s="749"/>
      <c r="AG108" s="749"/>
      <c r="AH108" s="749"/>
      <c r="AI108" s="749"/>
      <c r="AJ108" s="749"/>
      <c r="AK108" s="749"/>
      <c r="AL108" s="749"/>
      <c r="AM108" s="749"/>
      <c r="AN108" s="749"/>
      <c r="AO108" s="749"/>
      <c r="AP108" s="749"/>
      <c r="AQ108" s="749"/>
      <c r="AR108" s="749"/>
      <c r="AS108" s="749"/>
      <c r="AT108" s="749"/>
      <c r="AU108" s="749"/>
      <c r="AV108" s="749"/>
      <c r="AW108" s="749"/>
      <c r="AX108" s="749"/>
      <c r="AY108" s="749"/>
      <c r="AZ108" s="749"/>
      <c r="BA108" s="749"/>
      <c r="BB108" s="749"/>
      <c r="BC108" s="749"/>
      <c r="BD108" s="749"/>
      <c r="BE108" s="749"/>
      <c r="BF108" s="749"/>
      <c r="BG108" s="749"/>
      <c r="BH108" s="749"/>
      <c r="BI108" s="749"/>
      <c r="BJ108" s="749"/>
      <c r="BK108" s="749"/>
      <c r="BL108" s="749"/>
      <c r="BM108" s="749"/>
      <c r="BN108" s="750"/>
      <c r="BO108" s="444">
        <f t="shared" ref="BO108:BO120" si="103">BE108+BH108+BK108</f>
        <v>0</v>
      </c>
    </row>
    <row r="109" spans="1:67" s="13" customFormat="1" ht="13.2" x14ac:dyDescent="0.25">
      <c r="A109" s="58"/>
      <c r="B109" s="38" t="s">
        <v>707</v>
      </c>
      <c r="C109" s="58"/>
      <c r="D109" s="58"/>
      <c r="E109" s="58"/>
      <c r="F109" s="58"/>
      <c r="G109" s="58"/>
      <c r="H109" s="58"/>
      <c r="I109" s="58"/>
      <c r="J109" s="58"/>
      <c r="K109" s="58"/>
      <c r="L109" s="58"/>
      <c r="M109" s="58"/>
      <c r="N109" s="58"/>
      <c r="O109" s="58"/>
      <c r="P109" s="58"/>
      <c r="Q109" s="68"/>
      <c r="R109" s="58"/>
      <c r="S109" s="58"/>
      <c r="T109" s="68"/>
      <c r="U109" s="68"/>
      <c r="V109" s="68"/>
      <c r="W109" s="68"/>
      <c r="X109" s="68">
        <f>Y109+AA109+AM109+AZ109</f>
        <v>5</v>
      </c>
      <c r="Y109" s="68"/>
      <c r="Z109" s="68"/>
      <c r="AA109" s="118">
        <f t="shared" ref="AA109" si="104">AA110+AA111</f>
        <v>0</v>
      </c>
      <c r="AB109" s="68">
        <f t="shared" ref="AB109" si="105">AB110+AB111</f>
        <v>0</v>
      </c>
      <c r="AC109" s="68">
        <f t="shared" ref="AC109" si="106">AC110+AC111</f>
        <v>0</v>
      </c>
      <c r="AD109" s="68">
        <f t="shared" ref="AD109" si="107">AD110+AD111</f>
        <v>0</v>
      </c>
      <c r="AE109" s="68">
        <f t="shared" ref="AE109" si="108">AE110+AE111</f>
        <v>0</v>
      </c>
      <c r="AF109" s="68">
        <f t="shared" ref="AF109" si="109">AF110+AF111</f>
        <v>0</v>
      </c>
      <c r="AG109" s="68">
        <f t="shared" ref="AG109" si="110">AG110+AG111</f>
        <v>0</v>
      </c>
      <c r="AH109" s="68">
        <f t="shared" ref="AH109" si="111">AH110+AH111</f>
        <v>0</v>
      </c>
      <c r="AI109" s="68">
        <f t="shared" ref="AI109" si="112">AI110+AI111</f>
        <v>0</v>
      </c>
      <c r="AJ109" s="68">
        <f t="shared" ref="AJ109" si="113">AJ110+AJ111</f>
        <v>0</v>
      </c>
      <c r="AK109" s="68">
        <f t="shared" ref="AK109" si="114">AK110+AK111</f>
        <v>0</v>
      </c>
      <c r="AL109" s="68">
        <f t="shared" ref="AL109" si="115">AL110+AL111</f>
        <v>0</v>
      </c>
      <c r="AM109" s="118">
        <f t="shared" ref="AM109" si="116">AM110+AM111</f>
        <v>4</v>
      </c>
      <c r="AN109" s="68">
        <f t="shared" ref="AN109" si="117">AN110+AN111</f>
        <v>1</v>
      </c>
      <c r="AO109" s="68">
        <f t="shared" ref="AO109" si="118">AO110+AO111</f>
        <v>0</v>
      </c>
      <c r="AP109" s="68">
        <f t="shared" ref="AP109" si="119">AP110+AP111</f>
        <v>2</v>
      </c>
      <c r="AQ109" s="68">
        <f t="shared" ref="AQ109" si="120">AQ110+AQ111</f>
        <v>0</v>
      </c>
      <c r="AR109" s="68">
        <f t="shared" ref="AR109" si="121">AR110+AR111</f>
        <v>1</v>
      </c>
      <c r="AS109" s="68">
        <f t="shared" ref="AS109" si="122">AS110+AS111</f>
        <v>0</v>
      </c>
      <c r="AT109" s="68">
        <f t="shared" ref="AT109" si="123">AT110+AT111</f>
        <v>0</v>
      </c>
      <c r="AU109" s="68">
        <f t="shared" ref="AU109" si="124">AU110+AU111</f>
        <v>0</v>
      </c>
      <c r="AV109" s="68">
        <f t="shared" ref="AV109" si="125">AV110+AV111</f>
        <v>0</v>
      </c>
      <c r="AW109" s="68">
        <f t="shared" ref="AW109" si="126">AW110+AW111</f>
        <v>0</v>
      </c>
      <c r="AX109" s="68">
        <f t="shared" ref="AX109" si="127">AX110+AX111</f>
        <v>0</v>
      </c>
      <c r="AY109" s="68">
        <f t="shared" ref="AY109" si="128">AY110+AY111</f>
        <v>0</v>
      </c>
      <c r="AZ109" s="118">
        <f t="shared" ref="AZ109" si="129">AZ110+AZ111</f>
        <v>1</v>
      </c>
      <c r="BA109" s="68"/>
      <c r="BB109" s="68">
        <f>BB110+BB111</f>
        <v>1</v>
      </c>
      <c r="BC109" s="68"/>
      <c r="BD109" s="68"/>
      <c r="BE109" s="391"/>
      <c r="BF109" s="450"/>
      <c r="BG109" s="450"/>
      <c r="BH109" s="391"/>
      <c r="BI109" s="450"/>
      <c r="BJ109" s="450"/>
      <c r="BK109" s="391"/>
      <c r="BL109" s="450"/>
      <c r="BM109" s="450"/>
      <c r="BN109" s="58"/>
      <c r="BO109" s="444"/>
    </row>
    <row r="110" spans="1:67" s="10" customFormat="1" ht="26.4" x14ac:dyDescent="0.25">
      <c r="A110" s="59"/>
      <c r="B110" s="525" t="s">
        <v>1013</v>
      </c>
      <c r="C110" s="59"/>
      <c r="D110" s="59"/>
      <c r="E110" s="59"/>
      <c r="F110" s="59"/>
      <c r="G110" s="59"/>
      <c r="H110" s="59"/>
      <c r="I110" s="59"/>
      <c r="J110" s="59"/>
      <c r="K110" s="59"/>
      <c r="L110" s="59"/>
      <c r="M110" s="59"/>
      <c r="N110" s="59"/>
      <c r="O110" s="59"/>
      <c r="P110" s="59"/>
      <c r="Q110" s="60"/>
      <c r="R110" s="59"/>
      <c r="S110" s="59"/>
      <c r="T110" s="60"/>
      <c r="U110" s="60"/>
      <c r="V110" s="60"/>
      <c r="W110" s="60"/>
      <c r="X110" s="60"/>
      <c r="Y110" s="60"/>
      <c r="Z110" s="60"/>
      <c r="AA110" s="511">
        <f t="shared" ref="AA110:AA111" si="130">AB110+AC110+AD110+AE110+AF110+AG110+AH110+AI110+AJ110+AK110+AL110</f>
        <v>0</v>
      </c>
      <c r="AB110" s="60"/>
      <c r="AC110" s="60"/>
      <c r="AD110" s="60"/>
      <c r="AE110" s="60"/>
      <c r="AF110" s="60"/>
      <c r="AG110" s="60"/>
      <c r="AH110" s="60"/>
      <c r="AI110" s="60"/>
      <c r="AJ110" s="60"/>
      <c r="AK110" s="60"/>
      <c r="AL110" s="60"/>
      <c r="AM110" s="511">
        <f t="shared" ref="AM110:AM111" si="131">AN110+AO110+AP110+AQ110+AR110+AS110+AT110+AU110+AV110+AW110+AX110+AY110</f>
        <v>2</v>
      </c>
      <c r="AN110" s="60"/>
      <c r="AO110" s="60"/>
      <c r="AP110" s="60">
        <v>2</v>
      </c>
      <c r="AQ110" s="60"/>
      <c r="AR110" s="60"/>
      <c r="AS110" s="60"/>
      <c r="AT110" s="60"/>
      <c r="AU110" s="60"/>
      <c r="AV110" s="60"/>
      <c r="AW110" s="60"/>
      <c r="AX110" s="60"/>
      <c r="AY110" s="60"/>
      <c r="AZ110" s="511">
        <f>BA110+BB110+BC110</f>
        <v>0</v>
      </c>
      <c r="BA110" s="60"/>
      <c r="BB110" s="60"/>
      <c r="BC110" s="60"/>
      <c r="BD110" s="60"/>
      <c r="BE110" s="393"/>
      <c r="BF110" s="452"/>
      <c r="BG110" s="452"/>
      <c r="BH110" s="393"/>
      <c r="BI110" s="452"/>
      <c r="BJ110" s="452"/>
      <c r="BK110" s="393"/>
      <c r="BL110" s="452"/>
      <c r="BM110" s="452"/>
      <c r="BN110" s="59"/>
      <c r="BO110" s="445"/>
    </row>
    <row r="111" spans="1:67" s="10" customFormat="1" ht="26.4" x14ac:dyDescent="0.25">
      <c r="A111" s="59"/>
      <c r="B111" s="525" t="s">
        <v>1014</v>
      </c>
      <c r="C111" s="59"/>
      <c r="D111" s="59"/>
      <c r="E111" s="59"/>
      <c r="F111" s="59"/>
      <c r="G111" s="59"/>
      <c r="H111" s="59"/>
      <c r="I111" s="59"/>
      <c r="J111" s="59"/>
      <c r="K111" s="59"/>
      <c r="L111" s="59"/>
      <c r="M111" s="59"/>
      <c r="N111" s="59"/>
      <c r="O111" s="59"/>
      <c r="P111" s="59"/>
      <c r="Q111" s="60"/>
      <c r="R111" s="59"/>
      <c r="S111" s="59"/>
      <c r="T111" s="60"/>
      <c r="U111" s="60"/>
      <c r="V111" s="60"/>
      <c r="W111" s="60"/>
      <c r="X111" s="60"/>
      <c r="Y111" s="60"/>
      <c r="Z111" s="60"/>
      <c r="AA111" s="511">
        <f t="shared" si="130"/>
        <v>0</v>
      </c>
      <c r="AB111" s="60"/>
      <c r="AC111" s="60"/>
      <c r="AD111" s="60"/>
      <c r="AE111" s="60"/>
      <c r="AF111" s="60"/>
      <c r="AG111" s="60"/>
      <c r="AH111" s="60"/>
      <c r="AI111" s="60"/>
      <c r="AJ111" s="60"/>
      <c r="AK111" s="60"/>
      <c r="AL111" s="60"/>
      <c r="AM111" s="511">
        <f t="shared" si="131"/>
        <v>2</v>
      </c>
      <c r="AN111" s="60">
        <v>1</v>
      </c>
      <c r="AO111" s="60"/>
      <c r="AP111" s="60"/>
      <c r="AQ111" s="60"/>
      <c r="AR111" s="60">
        <v>1</v>
      </c>
      <c r="AS111" s="60"/>
      <c r="AT111" s="60"/>
      <c r="AU111" s="60"/>
      <c r="AV111" s="60"/>
      <c r="AW111" s="60"/>
      <c r="AX111" s="60"/>
      <c r="AY111" s="60"/>
      <c r="AZ111" s="511">
        <f>BA111+BB111+BC111</f>
        <v>1</v>
      </c>
      <c r="BA111" s="60"/>
      <c r="BB111" s="60">
        <v>1</v>
      </c>
      <c r="BC111" s="60"/>
      <c r="BD111" s="60"/>
      <c r="BE111" s="393"/>
      <c r="BF111" s="452"/>
      <c r="BG111" s="452"/>
      <c r="BH111" s="393"/>
      <c r="BI111" s="452"/>
      <c r="BJ111" s="452"/>
      <c r="BK111" s="393"/>
      <c r="BL111" s="452"/>
      <c r="BM111" s="452"/>
      <c r="BN111" s="59"/>
      <c r="BO111" s="445"/>
    </row>
    <row r="112" spans="1:67" s="315" customFormat="1" ht="43.95" customHeight="1" x14ac:dyDescent="0.25">
      <c r="A112" s="155">
        <v>12</v>
      </c>
      <c r="B112" s="738" t="s">
        <v>980</v>
      </c>
      <c r="C112" s="739"/>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39"/>
      <c r="AA112" s="739"/>
      <c r="AB112" s="739"/>
      <c r="AC112" s="739"/>
      <c r="AD112" s="739"/>
      <c r="AE112" s="739"/>
      <c r="AF112" s="739"/>
      <c r="AG112" s="739"/>
      <c r="AH112" s="739"/>
      <c r="AI112" s="739"/>
      <c r="AJ112" s="739"/>
      <c r="AK112" s="739"/>
      <c r="AL112" s="739"/>
      <c r="AM112" s="739"/>
      <c r="AN112" s="739"/>
      <c r="AO112" s="739"/>
      <c r="AP112" s="739"/>
      <c r="AQ112" s="739"/>
      <c r="AR112" s="739"/>
      <c r="AS112" s="739"/>
      <c r="AT112" s="739"/>
      <c r="AU112" s="739"/>
      <c r="AV112" s="739"/>
      <c r="AW112" s="739"/>
      <c r="AX112" s="739"/>
      <c r="AY112" s="739"/>
      <c r="AZ112" s="739"/>
      <c r="BA112" s="739"/>
      <c r="BB112" s="739"/>
      <c r="BC112" s="739"/>
      <c r="BD112" s="739"/>
      <c r="BE112" s="739"/>
      <c r="BF112" s="739"/>
      <c r="BG112" s="739"/>
      <c r="BH112" s="739"/>
      <c r="BI112" s="739"/>
      <c r="BJ112" s="739"/>
      <c r="BK112" s="739"/>
      <c r="BL112" s="739"/>
      <c r="BM112" s="740"/>
      <c r="BN112" s="154"/>
      <c r="BO112" s="444">
        <f t="shared" si="103"/>
        <v>0</v>
      </c>
    </row>
    <row r="113" spans="1:67" s="13" customFormat="1" ht="13.2" x14ac:dyDescent="0.25">
      <c r="A113" s="58"/>
      <c r="B113" s="38" t="s">
        <v>707</v>
      </c>
      <c r="C113" s="58"/>
      <c r="D113" s="58"/>
      <c r="E113" s="58"/>
      <c r="F113" s="58"/>
      <c r="G113" s="58"/>
      <c r="H113" s="58"/>
      <c r="I113" s="58"/>
      <c r="J113" s="58"/>
      <c r="K113" s="58"/>
      <c r="L113" s="58"/>
      <c r="M113" s="58"/>
      <c r="N113" s="58"/>
      <c r="O113" s="58"/>
      <c r="P113" s="58"/>
      <c r="Q113" s="68"/>
      <c r="R113" s="58"/>
      <c r="S113" s="58"/>
      <c r="T113" s="68"/>
      <c r="U113" s="68"/>
      <c r="V113" s="68"/>
      <c r="W113" s="68"/>
      <c r="X113" s="68">
        <f>Y113+AA113+AM113+AZ113</f>
        <v>15</v>
      </c>
      <c r="Y113" s="68"/>
      <c r="Z113" s="68"/>
      <c r="AA113" s="118">
        <f t="shared" ref="AA113" si="132">AA114+AA115</f>
        <v>5</v>
      </c>
      <c r="AB113" s="68">
        <f t="shared" ref="AB113" si="133">AB114+AB115</f>
        <v>4</v>
      </c>
      <c r="AC113" s="68">
        <f t="shared" ref="AC113" si="134">AC114+AC115</f>
        <v>0</v>
      </c>
      <c r="AD113" s="68">
        <f t="shared" ref="AD113" si="135">AD114+AD115</f>
        <v>0</v>
      </c>
      <c r="AE113" s="68">
        <f t="shared" ref="AE113" si="136">AE114+AE115</f>
        <v>0</v>
      </c>
      <c r="AF113" s="68">
        <f t="shared" ref="AF113" si="137">AF114+AF115</f>
        <v>1</v>
      </c>
      <c r="AG113" s="68">
        <f t="shared" ref="AG113" si="138">AG114+AG115</f>
        <v>0</v>
      </c>
      <c r="AH113" s="68">
        <f t="shared" ref="AH113" si="139">AH114+AH115</f>
        <v>0</v>
      </c>
      <c r="AI113" s="68">
        <f t="shared" ref="AI113" si="140">AI114+AI115</f>
        <v>0</v>
      </c>
      <c r="AJ113" s="68">
        <f t="shared" ref="AJ113" si="141">AJ114+AJ115</f>
        <v>0</v>
      </c>
      <c r="AK113" s="68">
        <f t="shared" ref="AK113" si="142">AK114+AK115</f>
        <v>0</v>
      </c>
      <c r="AL113" s="68">
        <f t="shared" ref="AL113" si="143">AL114+AL115</f>
        <v>0</v>
      </c>
      <c r="AM113" s="118">
        <f t="shared" ref="AM113" si="144">AM114+AM115</f>
        <v>10</v>
      </c>
      <c r="AN113" s="68">
        <f t="shared" ref="AN113" si="145">AN114+AN115</f>
        <v>3</v>
      </c>
      <c r="AO113" s="68">
        <f t="shared" ref="AO113" si="146">AO114+AO115</f>
        <v>0</v>
      </c>
      <c r="AP113" s="68">
        <f t="shared" ref="AP113" si="147">AP114+AP115</f>
        <v>4</v>
      </c>
      <c r="AQ113" s="68">
        <f t="shared" ref="AQ113" si="148">AQ114+AQ115</f>
        <v>0</v>
      </c>
      <c r="AR113" s="68">
        <f t="shared" ref="AR113" si="149">AR114+AR115</f>
        <v>2</v>
      </c>
      <c r="AS113" s="68">
        <f t="shared" ref="AS113" si="150">AS114+AS115</f>
        <v>0</v>
      </c>
      <c r="AT113" s="68">
        <f t="shared" ref="AT113" si="151">AT114+AT115</f>
        <v>0</v>
      </c>
      <c r="AU113" s="68">
        <f t="shared" ref="AU113" si="152">AU114+AU115</f>
        <v>0</v>
      </c>
      <c r="AV113" s="68">
        <f t="shared" ref="AV113" si="153">AV114+AV115</f>
        <v>0</v>
      </c>
      <c r="AW113" s="68">
        <f t="shared" ref="AW113" si="154">AW114+AW115</f>
        <v>1</v>
      </c>
      <c r="AX113" s="68">
        <f t="shared" ref="AX113" si="155">AX114+AX115</f>
        <v>0</v>
      </c>
      <c r="AY113" s="68">
        <f t="shared" ref="AY113" si="156">AY114+AY115</f>
        <v>0</v>
      </c>
      <c r="AZ113" s="118">
        <f t="shared" ref="AZ113" si="157">AZ114+AZ115</f>
        <v>0</v>
      </c>
      <c r="BA113" s="68"/>
      <c r="BB113" s="68">
        <f>BB114+BB115</f>
        <v>0</v>
      </c>
      <c r="BC113" s="68"/>
      <c r="BD113" s="68"/>
      <c r="BE113" s="391"/>
      <c r="BF113" s="450"/>
      <c r="BG113" s="450"/>
      <c r="BH113" s="391"/>
      <c r="BI113" s="450"/>
      <c r="BJ113" s="450"/>
      <c r="BK113" s="391"/>
      <c r="BL113" s="450"/>
      <c r="BM113" s="450"/>
      <c r="BN113" s="58"/>
      <c r="BO113" s="444"/>
    </row>
    <row r="114" spans="1:67" s="10" customFormat="1" ht="26.4" x14ac:dyDescent="0.25">
      <c r="A114" s="59"/>
      <c r="B114" s="525" t="s">
        <v>1013</v>
      </c>
      <c r="C114" s="59"/>
      <c r="D114" s="59"/>
      <c r="E114" s="59"/>
      <c r="F114" s="59"/>
      <c r="G114" s="59"/>
      <c r="H114" s="59"/>
      <c r="I114" s="59"/>
      <c r="J114" s="59"/>
      <c r="K114" s="59"/>
      <c r="L114" s="59"/>
      <c r="M114" s="59"/>
      <c r="N114" s="59"/>
      <c r="O114" s="59"/>
      <c r="P114" s="59"/>
      <c r="Q114" s="60"/>
      <c r="R114" s="59"/>
      <c r="S114" s="59"/>
      <c r="T114" s="60"/>
      <c r="U114" s="60"/>
      <c r="V114" s="60"/>
      <c r="W114" s="60"/>
      <c r="X114" s="60"/>
      <c r="Y114" s="60"/>
      <c r="Z114" s="60"/>
      <c r="AA114" s="511">
        <f t="shared" ref="AA114:AA115" si="158">AB114+AC114+AD114+AE114+AF114+AG114+AH114+AI114+AJ114+AK114+AL114</f>
        <v>5</v>
      </c>
      <c r="AB114" s="60">
        <v>4</v>
      </c>
      <c r="AC114" s="60"/>
      <c r="AD114" s="60"/>
      <c r="AE114" s="60"/>
      <c r="AF114" s="60">
        <v>1</v>
      </c>
      <c r="AG114" s="60"/>
      <c r="AH114" s="60"/>
      <c r="AI114" s="60"/>
      <c r="AJ114" s="60"/>
      <c r="AK114" s="60"/>
      <c r="AL114" s="60"/>
      <c r="AM114" s="511">
        <f t="shared" ref="AM114:AM115" si="159">AN114+AO114+AP114+AQ114+AR114+AS114+AT114+AU114+AV114+AW114+AX114+AY114</f>
        <v>0</v>
      </c>
      <c r="AN114" s="60"/>
      <c r="AO114" s="60"/>
      <c r="AP114" s="60"/>
      <c r="AQ114" s="60"/>
      <c r="AR114" s="60"/>
      <c r="AS114" s="60"/>
      <c r="AT114" s="60"/>
      <c r="AU114" s="60"/>
      <c r="AV114" s="60"/>
      <c r="AW114" s="60"/>
      <c r="AX114" s="60"/>
      <c r="AY114" s="60"/>
      <c r="AZ114" s="511">
        <f>BA114+BB114+BC114</f>
        <v>0</v>
      </c>
      <c r="BA114" s="60"/>
      <c r="BB114" s="60"/>
      <c r="BC114" s="60"/>
      <c r="BD114" s="60"/>
      <c r="BE114" s="393"/>
      <c r="BF114" s="452"/>
      <c r="BG114" s="452"/>
      <c r="BH114" s="393"/>
      <c r="BI114" s="452"/>
      <c r="BJ114" s="452"/>
      <c r="BK114" s="393"/>
      <c r="BL114" s="452"/>
      <c r="BM114" s="452"/>
      <c r="BN114" s="59"/>
      <c r="BO114" s="445"/>
    </row>
    <row r="115" spans="1:67" s="10" customFormat="1" ht="26.4" x14ac:dyDescent="0.25">
      <c r="A115" s="59"/>
      <c r="B115" s="525" t="s">
        <v>1014</v>
      </c>
      <c r="C115" s="59"/>
      <c r="D115" s="59"/>
      <c r="E115" s="59"/>
      <c r="F115" s="59"/>
      <c r="G115" s="59"/>
      <c r="H115" s="59"/>
      <c r="I115" s="59"/>
      <c r="J115" s="59"/>
      <c r="K115" s="59"/>
      <c r="L115" s="59"/>
      <c r="M115" s="59"/>
      <c r="N115" s="59"/>
      <c r="O115" s="59"/>
      <c r="P115" s="59"/>
      <c r="Q115" s="60"/>
      <c r="R115" s="59"/>
      <c r="S115" s="59"/>
      <c r="T115" s="60"/>
      <c r="U115" s="60"/>
      <c r="V115" s="60"/>
      <c r="W115" s="60"/>
      <c r="X115" s="60"/>
      <c r="Y115" s="60"/>
      <c r="Z115" s="60"/>
      <c r="AA115" s="511">
        <f t="shared" si="158"/>
        <v>0</v>
      </c>
      <c r="AB115" s="60"/>
      <c r="AC115" s="60"/>
      <c r="AD115" s="60"/>
      <c r="AE115" s="60"/>
      <c r="AF115" s="60"/>
      <c r="AG115" s="60"/>
      <c r="AH115" s="60"/>
      <c r="AI115" s="60"/>
      <c r="AJ115" s="60"/>
      <c r="AK115" s="60"/>
      <c r="AL115" s="60"/>
      <c r="AM115" s="511">
        <f t="shared" si="159"/>
        <v>10</v>
      </c>
      <c r="AN115" s="60">
        <v>3</v>
      </c>
      <c r="AO115" s="60"/>
      <c r="AP115" s="60">
        <v>4</v>
      </c>
      <c r="AQ115" s="60"/>
      <c r="AR115" s="60">
        <v>2</v>
      </c>
      <c r="AS115" s="60"/>
      <c r="AT115" s="60"/>
      <c r="AU115" s="60"/>
      <c r="AV115" s="60"/>
      <c r="AW115" s="60">
        <v>1</v>
      </c>
      <c r="AX115" s="60"/>
      <c r="AY115" s="60"/>
      <c r="AZ115" s="511">
        <f>BA115+BB115+BC115</f>
        <v>0</v>
      </c>
      <c r="BA115" s="60"/>
      <c r="BB115" s="60"/>
      <c r="BC115" s="60"/>
      <c r="BD115" s="60"/>
      <c r="BE115" s="393"/>
      <c r="BF115" s="452"/>
      <c r="BG115" s="452"/>
      <c r="BH115" s="393"/>
      <c r="BI115" s="452"/>
      <c r="BJ115" s="452"/>
      <c r="BK115" s="393"/>
      <c r="BL115" s="452"/>
      <c r="BM115" s="452"/>
      <c r="BN115" s="59"/>
      <c r="BO115" s="445"/>
    </row>
    <row r="116" spans="1:67" s="315" customFormat="1" ht="57" customHeight="1" x14ac:dyDescent="0.25">
      <c r="A116" s="296">
        <v>13</v>
      </c>
      <c r="B116" s="735" t="s">
        <v>981</v>
      </c>
      <c r="C116" s="736"/>
      <c r="D116" s="736"/>
      <c r="E116" s="736"/>
      <c r="F116" s="736"/>
      <c r="G116" s="736"/>
      <c r="H116" s="736"/>
      <c r="I116" s="736"/>
      <c r="J116" s="736"/>
      <c r="K116" s="736"/>
      <c r="L116" s="736"/>
      <c r="M116" s="736"/>
      <c r="N116" s="736"/>
      <c r="O116" s="736"/>
      <c r="P116" s="736"/>
      <c r="Q116" s="736"/>
      <c r="R116" s="736"/>
      <c r="S116" s="736"/>
      <c r="T116" s="736"/>
      <c r="U116" s="736"/>
      <c r="V116" s="736"/>
      <c r="W116" s="736"/>
      <c r="X116" s="736"/>
      <c r="Y116" s="736"/>
      <c r="Z116" s="736"/>
      <c r="AA116" s="736"/>
      <c r="AB116" s="736"/>
      <c r="AC116" s="736"/>
      <c r="AD116" s="736"/>
      <c r="AE116" s="736"/>
      <c r="AF116" s="736"/>
      <c r="AG116" s="736"/>
      <c r="AH116" s="736"/>
      <c r="AI116" s="736"/>
      <c r="AJ116" s="736"/>
      <c r="AK116" s="736"/>
      <c r="AL116" s="736"/>
      <c r="AM116" s="736"/>
      <c r="AN116" s="736"/>
      <c r="AO116" s="736"/>
      <c r="AP116" s="736"/>
      <c r="AQ116" s="736"/>
      <c r="AR116" s="736"/>
      <c r="AS116" s="736"/>
      <c r="AT116" s="736"/>
      <c r="AU116" s="736"/>
      <c r="AV116" s="736"/>
      <c r="AW116" s="736"/>
      <c r="AX116" s="736"/>
      <c r="AY116" s="736"/>
      <c r="AZ116" s="736"/>
      <c r="BA116" s="736"/>
      <c r="BB116" s="736"/>
      <c r="BC116" s="736"/>
      <c r="BD116" s="736"/>
      <c r="BE116" s="736"/>
      <c r="BF116" s="736"/>
      <c r="BG116" s="736"/>
      <c r="BH116" s="736"/>
      <c r="BI116" s="736"/>
      <c r="BJ116" s="736"/>
      <c r="BK116" s="736"/>
      <c r="BL116" s="736"/>
      <c r="BM116" s="736"/>
      <c r="BN116" s="737"/>
      <c r="BO116" s="444">
        <f t="shared" si="103"/>
        <v>0</v>
      </c>
    </row>
    <row r="117" spans="1:67" s="13" customFormat="1" ht="13.2" x14ac:dyDescent="0.25">
      <c r="A117" s="58"/>
      <c r="B117" s="38" t="s">
        <v>707</v>
      </c>
      <c r="C117" s="58"/>
      <c r="D117" s="58"/>
      <c r="E117" s="58"/>
      <c r="F117" s="58"/>
      <c r="G117" s="58"/>
      <c r="H117" s="58"/>
      <c r="I117" s="58"/>
      <c r="J117" s="58"/>
      <c r="K117" s="58"/>
      <c r="L117" s="58"/>
      <c r="M117" s="58"/>
      <c r="N117" s="58"/>
      <c r="O117" s="58"/>
      <c r="P117" s="58"/>
      <c r="Q117" s="68"/>
      <c r="R117" s="58"/>
      <c r="S117" s="58"/>
      <c r="T117" s="68"/>
      <c r="U117" s="68"/>
      <c r="V117" s="68"/>
      <c r="W117" s="68"/>
      <c r="X117" s="68">
        <f>Y117+AA117+AM117+AZ117</f>
        <v>9</v>
      </c>
      <c r="Y117" s="68"/>
      <c r="Z117" s="68"/>
      <c r="AA117" s="118">
        <f t="shared" ref="AA117" si="160">AA118+AA119</f>
        <v>2</v>
      </c>
      <c r="AB117" s="68">
        <f t="shared" ref="AB117" si="161">AB118+AB119</f>
        <v>2</v>
      </c>
      <c r="AC117" s="68">
        <f t="shared" ref="AC117" si="162">AC118+AC119</f>
        <v>0</v>
      </c>
      <c r="AD117" s="68">
        <f t="shared" ref="AD117" si="163">AD118+AD119</f>
        <v>0</v>
      </c>
      <c r="AE117" s="68">
        <f t="shared" ref="AE117" si="164">AE118+AE119</f>
        <v>0</v>
      </c>
      <c r="AF117" s="68">
        <f t="shared" ref="AF117" si="165">AF118+AF119</f>
        <v>0</v>
      </c>
      <c r="AG117" s="68">
        <f t="shared" ref="AG117" si="166">AG118+AG119</f>
        <v>0</v>
      </c>
      <c r="AH117" s="68">
        <f t="shared" ref="AH117" si="167">AH118+AH119</f>
        <v>0</v>
      </c>
      <c r="AI117" s="68">
        <f t="shared" ref="AI117" si="168">AI118+AI119</f>
        <v>0</v>
      </c>
      <c r="AJ117" s="68">
        <f t="shared" ref="AJ117" si="169">AJ118+AJ119</f>
        <v>0</v>
      </c>
      <c r="AK117" s="68">
        <f t="shared" ref="AK117" si="170">AK118+AK119</f>
        <v>0</v>
      </c>
      <c r="AL117" s="68">
        <f t="shared" ref="AL117" si="171">AL118+AL119</f>
        <v>0</v>
      </c>
      <c r="AM117" s="118">
        <f t="shared" ref="AM117" si="172">AM118+AM119</f>
        <v>7</v>
      </c>
      <c r="AN117" s="68">
        <f t="shared" ref="AN117" si="173">AN118+AN119</f>
        <v>0</v>
      </c>
      <c r="AO117" s="68">
        <f t="shared" ref="AO117" si="174">AO118+AO119</f>
        <v>1</v>
      </c>
      <c r="AP117" s="68">
        <f t="shared" ref="AP117" si="175">AP118+AP119</f>
        <v>4</v>
      </c>
      <c r="AQ117" s="68">
        <f t="shared" ref="AQ117" si="176">AQ118+AQ119</f>
        <v>0</v>
      </c>
      <c r="AR117" s="68">
        <f t="shared" ref="AR117" si="177">AR118+AR119</f>
        <v>0</v>
      </c>
      <c r="AS117" s="68">
        <f t="shared" ref="AS117" si="178">AS118+AS119</f>
        <v>0</v>
      </c>
      <c r="AT117" s="68">
        <f t="shared" ref="AT117" si="179">AT118+AT119</f>
        <v>0</v>
      </c>
      <c r="AU117" s="68">
        <f t="shared" ref="AU117" si="180">AU118+AU119</f>
        <v>0</v>
      </c>
      <c r="AV117" s="68">
        <f t="shared" ref="AV117" si="181">AV118+AV119</f>
        <v>0</v>
      </c>
      <c r="AW117" s="68">
        <f t="shared" ref="AW117" si="182">AW118+AW119</f>
        <v>2</v>
      </c>
      <c r="AX117" s="68">
        <f t="shared" ref="AX117" si="183">AX118+AX119</f>
        <v>0</v>
      </c>
      <c r="AY117" s="68">
        <f t="shared" ref="AY117" si="184">AY118+AY119</f>
        <v>0</v>
      </c>
      <c r="AZ117" s="118">
        <f t="shared" ref="AZ117" si="185">AZ118+AZ119</f>
        <v>0</v>
      </c>
      <c r="BA117" s="68"/>
      <c r="BB117" s="68">
        <f>BB118+BB119</f>
        <v>0</v>
      </c>
      <c r="BC117" s="68"/>
      <c r="BD117" s="68"/>
      <c r="BE117" s="391"/>
      <c r="BF117" s="450"/>
      <c r="BG117" s="450"/>
      <c r="BH117" s="391"/>
      <c r="BI117" s="450"/>
      <c r="BJ117" s="450"/>
      <c r="BK117" s="391"/>
      <c r="BL117" s="450"/>
      <c r="BM117" s="450"/>
      <c r="BN117" s="58"/>
      <c r="BO117" s="444"/>
    </row>
    <row r="118" spans="1:67" s="10" customFormat="1" ht="26.4" x14ac:dyDescent="0.25">
      <c r="A118" s="59"/>
      <c r="B118" s="525" t="s">
        <v>1013</v>
      </c>
      <c r="C118" s="59"/>
      <c r="D118" s="59"/>
      <c r="E118" s="59"/>
      <c r="F118" s="59"/>
      <c r="G118" s="59"/>
      <c r="H118" s="59"/>
      <c r="I118" s="59"/>
      <c r="J118" s="59"/>
      <c r="K118" s="59"/>
      <c r="L118" s="59"/>
      <c r="M118" s="59"/>
      <c r="N118" s="59"/>
      <c r="O118" s="59"/>
      <c r="P118" s="59"/>
      <c r="Q118" s="60"/>
      <c r="R118" s="59"/>
      <c r="S118" s="59"/>
      <c r="T118" s="60"/>
      <c r="U118" s="60"/>
      <c r="V118" s="60"/>
      <c r="W118" s="60"/>
      <c r="X118" s="60"/>
      <c r="Y118" s="60"/>
      <c r="Z118" s="60"/>
      <c r="AA118" s="511">
        <f t="shared" ref="AA118:AA119" si="186">AB118+AC118+AD118+AE118+AF118+AG118+AH118+AI118+AJ118+AK118+AL118</f>
        <v>2</v>
      </c>
      <c r="AB118" s="60">
        <v>2</v>
      </c>
      <c r="AC118" s="60"/>
      <c r="AD118" s="60"/>
      <c r="AE118" s="60"/>
      <c r="AF118" s="60"/>
      <c r="AG118" s="60"/>
      <c r="AH118" s="60"/>
      <c r="AI118" s="60"/>
      <c r="AJ118" s="60"/>
      <c r="AK118" s="60"/>
      <c r="AL118" s="60"/>
      <c r="AM118" s="511">
        <f t="shared" ref="AM118:AM119" si="187">AN118+AO118+AP118+AQ118+AR118+AS118+AT118+AU118+AV118+AW118+AX118+AY118</f>
        <v>2</v>
      </c>
      <c r="AN118" s="60"/>
      <c r="AO118" s="60"/>
      <c r="AP118" s="60">
        <v>1</v>
      </c>
      <c r="AQ118" s="60"/>
      <c r="AR118" s="60"/>
      <c r="AS118" s="60"/>
      <c r="AT118" s="60"/>
      <c r="AU118" s="60"/>
      <c r="AV118" s="60"/>
      <c r="AW118" s="60">
        <v>1</v>
      </c>
      <c r="AX118" s="60"/>
      <c r="AY118" s="60"/>
      <c r="AZ118" s="511">
        <f>BA118+BB118+BC118</f>
        <v>0</v>
      </c>
      <c r="BA118" s="60"/>
      <c r="BB118" s="60"/>
      <c r="BC118" s="60"/>
      <c r="BD118" s="60"/>
      <c r="BE118" s="393"/>
      <c r="BF118" s="452"/>
      <c r="BG118" s="452"/>
      <c r="BH118" s="393"/>
      <c r="BI118" s="452"/>
      <c r="BJ118" s="452"/>
      <c r="BK118" s="393"/>
      <c r="BL118" s="452"/>
      <c r="BM118" s="452"/>
      <c r="BN118" s="59"/>
      <c r="BO118" s="445"/>
    </row>
    <row r="119" spans="1:67" s="10" customFormat="1" ht="26.4" x14ac:dyDescent="0.25">
      <c r="A119" s="59"/>
      <c r="B119" s="525" t="s">
        <v>1014</v>
      </c>
      <c r="C119" s="59"/>
      <c r="D119" s="59"/>
      <c r="E119" s="59"/>
      <c r="F119" s="59"/>
      <c r="G119" s="59"/>
      <c r="H119" s="59"/>
      <c r="I119" s="59"/>
      <c r="J119" s="59"/>
      <c r="K119" s="59"/>
      <c r="L119" s="59"/>
      <c r="M119" s="59"/>
      <c r="N119" s="59"/>
      <c r="O119" s="59"/>
      <c r="P119" s="59"/>
      <c r="Q119" s="60"/>
      <c r="R119" s="59"/>
      <c r="S119" s="59"/>
      <c r="T119" s="60"/>
      <c r="U119" s="60"/>
      <c r="V119" s="60"/>
      <c r="W119" s="60"/>
      <c r="X119" s="60"/>
      <c r="Y119" s="60"/>
      <c r="Z119" s="60"/>
      <c r="AA119" s="511">
        <f t="shared" si="186"/>
        <v>0</v>
      </c>
      <c r="AB119" s="60"/>
      <c r="AC119" s="60"/>
      <c r="AD119" s="60"/>
      <c r="AE119" s="60"/>
      <c r="AF119" s="60"/>
      <c r="AG119" s="60"/>
      <c r="AH119" s="60"/>
      <c r="AI119" s="60"/>
      <c r="AJ119" s="60"/>
      <c r="AK119" s="60"/>
      <c r="AL119" s="60"/>
      <c r="AM119" s="511">
        <f t="shared" si="187"/>
        <v>5</v>
      </c>
      <c r="AN119" s="60"/>
      <c r="AO119" s="60">
        <v>1</v>
      </c>
      <c r="AP119" s="60">
        <v>3</v>
      </c>
      <c r="AQ119" s="60"/>
      <c r="AR119" s="60"/>
      <c r="AS119" s="60"/>
      <c r="AT119" s="60"/>
      <c r="AU119" s="60"/>
      <c r="AV119" s="60"/>
      <c r="AW119" s="60">
        <v>1</v>
      </c>
      <c r="AX119" s="60"/>
      <c r="AY119" s="60"/>
      <c r="AZ119" s="511">
        <f>BA119+BB119+BC119</f>
        <v>0</v>
      </c>
      <c r="BA119" s="60"/>
      <c r="BB119" s="60"/>
      <c r="BC119" s="60"/>
      <c r="BD119" s="60"/>
      <c r="BE119" s="393"/>
      <c r="BF119" s="452"/>
      <c r="BG119" s="452"/>
      <c r="BH119" s="393"/>
      <c r="BI119" s="452"/>
      <c r="BJ119" s="452"/>
      <c r="BK119" s="393"/>
      <c r="BL119" s="452"/>
      <c r="BM119" s="452"/>
      <c r="BN119" s="59"/>
      <c r="BO119" s="445"/>
    </row>
    <row r="120" spans="1:67" s="243" customFormat="1" ht="63.6" customHeight="1" x14ac:dyDescent="0.25">
      <c r="A120" s="296">
        <v>14</v>
      </c>
      <c r="B120" s="752" t="s">
        <v>982</v>
      </c>
      <c r="C120" s="753"/>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3"/>
      <c r="AA120" s="753"/>
      <c r="AB120" s="753"/>
      <c r="AC120" s="753"/>
      <c r="AD120" s="753"/>
      <c r="AE120" s="753"/>
      <c r="AF120" s="753"/>
      <c r="AG120" s="753"/>
      <c r="AH120" s="753"/>
      <c r="AI120" s="753"/>
      <c r="AJ120" s="753"/>
      <c r="AK120" s="753"/>
      <c r="AL120" s="753"/>
      <c r="AM120" s="753"/>
      <c r="AN120" s="753"/>
      <c r="AO120" s="753"/>
      <c r="AP120" s="753"/>
      <c r="AQ120" s="753"/>
      <c r="AR120" s="753"/>
      <c r="AS120" s="753"/>
      <c r="AT120" s="753"/>
      <c r="AU120" s="753"/>
      <c r="AV120" s="753"/>
      <c r="AW120" s="753"/>
      <c r="AX120" s="753"/>
      <c r="AY120" s="753"/>
      <c r="AZ120" s="753"/>
      <c r="BA120" s="753"/>
      <c r="BB120" s="753"/>
      <c r="BC120" s="753"/>
      <c r="BD120" s="753"/>
      <c r="BE120" s="753"/>
      <c r="BF120" s="753"/>
      <c r="BG120" s="753"/>
      <c r="BH120" s="753"/>
      <c r="BI120" s="753"/>
      <c r="BJ120" s="753"/>
      <c r="BK120" s="753"/>
      <c r="BL120" s="753"/>
      <c r="BM120" s="753"/>
      <c r="BN120" s="754"/>
      <c r="BO120" s="444">
        <f t="shared" si="103"/>
        <v>0</v>
      </c>
    </row>
    <row r="121" spans="1:67" s="13" customFormat="1" ht="13.2" x14ac:dyDescent="0.25">
      <c r="A121" s="58"/>
      <c r="B121" s="38" t="s">
        <v>707</v>
      </c>
      <c r="C121" s="58"/>
      <c r="D121" s="58"/>
      <c r="E121" s="58"/>
      <c r="F121" s="58"/>
      <c r="G121" s="58"/>
      <c r="H121" s="58"/>
      <c r="I121" s="58"/>
      <c r="J121" s="58"/>
      <c r="K121" s="58"/>
      <c r="L121" s="58"/>
      <c r="M121" s="58"/>
      <c r="N121" s="58"/>
      <c r="O121" s="58"/>
      <c r="P121" s="58"/>
      <c r="Q121" s="68"/>
      <c r="R121" s="58"/>
      <c r="S121" s="58"/>
      <c r="T121" s="68"/>
      <c r="U121" s="68"/>
      <c r="V121" s="68"/>
      <c r="W121" s="68"/>
      <c r="X121" s="68">
        <f>Y121+AA121+AM121+AZ121</f>
        <v>57</v>
      </c>
      <c r="Y121" s="68"/>
      <c r="Z121" s="68"/>
      <c r="AA121" s="118">
        <f t="shared" ref="AA121" si="188">AA122+AA123</f>
        <v>21</v>
      </c>
      <c r="AB121" s="68">
        <f t="shared" ref="AB121" si="189">AB122+AB123</f>
        <v>18</v>
      </c>
      <c r="AC121" s="68">
        <f t="shared" ref="AC121" si="190">AC122+AC123</f>
        <v>0</v>
      </c>
      <c r="AD121" s="68">
        <f t="shared" ref="AD121" si="191">AD122+AD123</f>
        <v>1</v>
      </c>
      <c r="AE121" s="68">
        <f t="shared" ref="AE121" si="192">AE122+AE123</f>
        <v>0</v>
      </c>
      <c r="AF121" s="68">
        <f t="shared" ref="AF121" si="193">AF122+AF123</f>
        <v>1</v>
      </c>
      <c r="AG121" s="68">
        <f t="shared" ref="AG121" si="194">AG122+AG123</f>
        <v>0</v>
      </c>
      <c r="AH121" s="68">
        <f t="shared" ref="AH121" si="195">AH122+AH123</f>
        <v>0</v>
      </c>
      <c r="AI121" s="68">
        <f t="shared" ref="AI121" si="196">AI122+AI123</f>
        <v>0</v>
      </c>
      <c r="AJ121" s="68">
        <f t="shared" ref="AJ121" si="197">AJ122+AJ123</f>
        <v>0</v>
      </c>
      <c r="AK121" s="68">
        <f t="shared" ref="AK121" si="198">AK122+AK123</f>
        <v>1</v>
      </c>
      <c r="AL121" s="68">
        <f t="shared" ref="AL121" si="199">AL122+AL123</f>
        <v>0</v>
      </c>
      <c r="AM121" s="118">
        <f t="shared" ref="AM121" si="200">AM122+AM123</f>
        <v>36</v>
      </c>
      <c r="AN121" s="68">
        <f t="shared" ref="AN121" si="201">AN122+AN123</f>
        <v>5</v>
      </c>
      <c r="AO121" s="68">
        <f t="shared" ref="AO121" si="202">AO122+AO123</f>
        <v>0</v>
      </c>
      <c r="AP121" s="68">
        <f t="shared" ref="AP121" si="203">AP122+AP123</f>
        <v>14</v>
      </c>
      <c r="AQ121" s="68">
        <f t="shared" ref="AQ121" si="204">AQ122+AQ123</f>
        <v>1</v>
      </c>
      <c r="AR121" s="68">
        <f t="shared" ref="AR121" si="205">AR122+AR123</f>
        <v>8</v>
      </c>
      <c r="AS121" s="68">
        <f t="shared" ref="AS121" si="206">AS122+AS123</f>
        <v>3</v>
      </c>
      <c r="AT121" s="68">
        <f t="shared" ref="AT121" si="207">AT122+AT123</f>
        <v>0</v>
      </c>
      <c r="AU121" s="68">
        <f t="shared" ref="AU121" si="208">AU122+AU123</f>
        <v>0</v>
      </c>
      <c r="AV121" s="68">
        <f t="shared" ref="AV121" si="209">AV122+AV123</f>
        <v>0</v>
      </c>
      <c r="AW121" s="68">
        <f t="shared" ref="AW121" si="210">AW122+AW123</f>
        <v>5</v>
      </c>
      <c r="AX121" s="68">
        <f t="shared" ref="AX121" si="211">AX122+AX123</f>
        <v>0</v>
      </c>
      <c r="AY121" s="68">
        <f t="shared" ref="AY121" si="212">AY122+AY123</f>
        <v>0</v>
      </c>
      <c r="AZ121" s="118">
        <f t="shared" ref="AZ121" si="213">AZ122+AZ123</f>
        <v>0</v>
      </c>
      <c r="BA121" s="68"/>
      <c r="BB121" s="68">
        <f>BB122+BB123</f>
        <v>0</v>
      </c>
      <c r="BC121" s="68"/>
      <c r="BD121" s="68"/>
      <c r="BE121" s="391"/>
      <c r="BF121" s="450"/>
      <c r="BG121" s="450"/>
      <c r="BH121" s="391"/>
      <c r="BI121" s="450"/>
      <c r="BJ121" s="450"/>
      <c r="BK121" s="391"/>
      <c r="BL121" s="450"/>
      <c r="BM121" s="450"/>
      <c r="BN121" s="58"/>
      <c r="BO121" s="444"/>
    </row>
    <row r="122" spans="1:67" s="10" customFormat="1" ht="26.4" x14ac:dyDescent="0.25">
      <c r="A122" s="59"/>
      <c r="B122" s="525" t="s">
        <v>1013</v>
      </c>
      <c r="C122" s="59"/>
      <c r="D122" s="59"/>
      <c r="E122" s="59"/>
      <c r="F122" s="59"/>
      <c r="G122" s="59"/>
      <c r="H122" s="59"/>
      <c r="I122" s="59"/>
      <c r="J122" s="59"/>
      <c r="K122" s="59"/>
      <c r="L122" s="59"/>
      <c r="M122" s="59"/>
      <c r="N122" s="59"/>
      <c r="O122" s="59"/>
      <c r="P122" s="59"/>
      <c r="Q122" s="60"/>
      <c r="R122" s="59"/>
      <c r="S122" s="59"/>
      <c r="T122" s="60"/>
      <c r="U122" s="60"/>
      <c r="V122" s="60"/>
      <c r="W122" s="60"/>
      <c r="X122" s="60"/>
      <c r="Y122" s="60"/>
      <c r="Z122" s="60"/>
      <c r="AA122" s="511">
        <f t="shared" ref="AA122:AA123" si="214">AB122+AC122+AD122+AE122+AF122+AG122+AH122+AI122+AJ122+AK122+AL122</f>
        <v>19</v>
      </c>
      <c r="AB122" s="60">
        <v>16</v>
      </c>
      <c r="AC122" s="60"/>
      <c r="AD122" s="60">
        <v>1</v>
      </c>
      <c r="AE122" s="60"/>
      <c r="AF122" s="60">
        <v>1</v>
      </c>
      <c r="AG122" s="60"/>
      <c r="AH122" s="60"/>
      <c r="AI122" s="60"/>
      <c r="AJ122" s="60"/>
      <c r="AK122" s="60">
        <v>1</v>
      </c>
      <c r="AL122" s="60"/>
      <c r="AM122" s="511">
        <f t="shared" ref="AM122:AM123" si="215">AN122+AO122+AP122+AQ122+AR122+AS122+AT122+AU122+AV122+AW122+AX122+AY122</f>
        <v>7</v>
      </c>
      <c r="AN122" s="60"/>
      <c r="AO122" s="60"/>
      <c r="AP122" s="60">
        <v>3</v>
      </c>
      <c r="AQ122" s="60">
        <v>1</v>
      </c>
      <c r="AR122" s="60"/>
      <c r="AS122" s="60">
        <v>1</v>
      </c>
      <c r="AT122" s="60"/>
      <c r="AU122" s="60"/>
      <c r="AV122" s="60"/>
      <c r="AW122" s="60">
        <v>2</v>
      </c>
      <c r="AX122" s="60"/>
      <c r="AY122" s="60"/>
      <c r="AZ122" s="511">
        <f>BA122+BB122+BC122</f>
        <v>0</v>
      </c>
      <c r="BA122" s="60"/>
      <c r="BB122" s="60"/>
      <c r="BC122" s="60"/>
      <c r="BD122" s="60"/>
      <c r="BE122" s="393"/>
      <c r="BF122" s="452"/>
      <c r="BG122" s="452"/>
      <c r="BH122" s="393"/>
      <c r="BI122" s="452"/>
      <c r="BJ122" s="452"/>
      <c r="BK122" s="393"/>
      <c r="BL122" s="452"/>
      <c r="BM122" s="452"/>
      <c r="BN122" s="59"/>
      <c r="BO122" s="445"/>
    </row>
    <row r="123" spans="1:67" s="10" customFormat="1" ht="26.4" x14ac:dyDescent="0.25">
      <c r="A123" s="59"/>
      <c r="B123" s="525" t="s">
        <v>1014</v>
      </c>
      <c r="C123" s="59"/>
      <c r="D123" s="59"/>
      <c r="E123" s="59"/>
      <c r="F123" s="59"/>
      <c r="G123" s="59"/>
      <c r="H123" s="59"/>
      <c r="I123" s="59"/>
      <c r="J123" s="59"/>
      <c r="K123" s="59"/>
      <c r="L123" s="59"/>
      <c r="M123" s="59"/>
      <c r="N123" s="59"/>
      <c r="O123" s="59"/>
      <c r="P123" s="59"/>
      <c r="Q123" s="60"/>
      <c r="R123" s="59"/>
      <c r="S123" s="59"/>
      <c r="T123" s="60"/>
      <c r="U123" s="60"/>
      <c r="V123" s="60"/>
      <c r="W123" s="60"/>
      <c r="X123" s="60"/>
      <c r="Y123" s="60"/>
      <c r="Z123" s="60"/>
      <c r="AA123" s="511">
        <f t="shared" si="214"/>
        <v>2</v>
      </c>
      <c r="AB123" s="60">
        <v>2</v>
      </c>
      <c r="AC123" s="60"/>
      <c r="AD123" s="60"/>
      <c r="AE123" s="60"/>
      <c r="AF123" s="60"/>
      <c r="AG123" s="60"/>
      <c r="AH123" s="60"/>
      <c r="AI123" s="60"/>
      <c r="AJ123" s="60"/>
      <c r="AK123" s="60"/>
      <c r="AL123" s="60"/>
      <c r="AM123" s="511">
        <f t="shared" si="215"/>
        <v>29</v>
      </c>
      <c r="AN123" s="60">
        <v>5</v>
      </c>
      <c r="AO123" s="60"/>
      <c r="AP123" s="60">
        <v>11</v>
      </c>
      <c r="AQ123" s="60"/>
      <c r="AR123" s="60">
        <v>8</v>
      </c>
      <c r="AS123" s="60">
        <v>2</v>
      </c>
      <c r="AT123" s="60"/>
      <c r="AU123" s="60"/>
      <c r="AV123" s="60"/>
      <c r="AW123" s="60">
        <v>3</v>
      </c>
      <c r="AX123" s="60"/>
      <c r="AY123" s="60"/>
      <c r="AZ123" s="511">
        <f>BA123+BB123+BC123</f>
        <v>0</v>
      </c>
      <c r="BA123" s="60"/>
      <c r="BB123" s="60"/>
      <c r="BC123" s="60"/>
      <c r="BD123" s="60"/>
      <c r="BE123" s="393"/>
      <c r="BF123" s="452"/>
      <c r="BG123" s="452"/>
      <c r="BH123" s="393"/>
      <c r="BI123" s="452"/>
      <c r="BJ123" s="452"/>
      <c r="BK123" s="393"/>
      <c r="BL123" s="452"/>
      <c r="BM123" s="452"/>
      <c r="BN123" s="59"/>
      <c r="BO123" s="445"/>
    </row>
    <row r="124" spans="1:67" s="315" customFormat="1" ht="70.2" customHeight="1" x14ac:dyDescent="0.25">
      <c r="A124" s="296">
        <v>15</v>
      </c>
      <c r="B124" s="720" t="s">
        <v>1025</v>
      </c>
      <c r="C124" s="730"/>
      <c r="D124" s="730"/>
      <c r="E124" s="730"/>
      <c r="F124" s="730"/>
      <c r="G124" s="730"/>
      <c r="H124" s="730"/>
      <c r="I124" s="730"/>
      <c r="J124" s="730"/>
      <c r="K124" s="730"/>
      <c r="L124" s="730"/>
      <c r="M124" s="730"/>
      <c r="N124" s="730"/>
      <c r="O124" s="730"/>
      <c r="P124" s="730"/>
      <c r="Q124" s="730"/>
      <c r="R124" s="730"/>
      <c r="S124" s="730"/>
      <c r="T124" s="730"/>
      <c r="U124" s="730"/>
      <c r="V124" s="730"/>
      <c r="W124" s="730"/>
      <c r="X124" s="730"/>
      <c r="Y124" s="730"/>
      <c r="Z124" s="730"/>
      <c r="AA124" s="730"/>
      <c r="AB124" s="730"/>
      <c r="AC124" s="730"/>
      <c r="AD124" s="730"/>
      <c r="AE124" s="730"/>
      <c r="AF124" s="730"/>
      <c r="AG124" s="730"/>
      <c r="AH124" s="730"/>
      <c r="AI124" s="730"/>
      <c r="AJ124" s="730"/>
      <c r="AK124" s="730"/>
      <c r="AL124" s="730"/>
      <c r="AM124" s="730"/>
      <c r="AN124" s="730"/>
      <c r="AO124" s="730"/>
      <c r="AP124" s="730"/>
      <c r="AQ124" s="730"/>
      <c r="AR124" s="730"/>
      <c r="AS124" s="730"/>
      <c r="AT124" s="730"/>
      <c r="AU124" s="730"/>
      <c r="AV124" s="730"/>
      <c r="AW124" s="730"/>
      <c r="AX124" s="730"/>
      <c r="AY124" s="730"/>
      <c r="AZ124" s="730"/>
      <c r="BA124" s="730"/>
      <c r="BB124" s="730"/>
      <c r="BC124" s="730"/>
      <c r="BD124" s="730"/>
      <c r="BE124" s="730"/>
      <c r="BF124" s="730"/>
      <c r="BG124" s="730"/>
      <c r="BH124" s="730"/>
      <c r="BI124" s="730"/>
      <c r="BJ124" s="730"/>
      <c r="BK124" s="730"/>
      <c r="BL124" s="730"/>
      <c r="BM124" s="730"/>
      <c r="BN124" s="731"/>
      <c r="BO124" s="444">
        <f t="shared" ref="BO124:BO132" si="216">BE124+BH124+BK124</f>
        <v>0</v>
      </c>
    </row>
    <row r="125" spans="1:67" s="13" customFormat="1" ht="13.2" x14ac:dyDescent="0.25">
      <c r="A125" s="58"/>
      <c r="B125" s="38" t="s">
        <v>707</v>
      </c>
      <c r="C125" s="58"/>
      <c r="D125" s="58"/>
      <c r="E125" s="58"/>
      <c r="F125" s="58"/>
      <c r="G125" s="58"/>
      <c r="H125" s="58"/>
      <c r="I125" s="58"/>
      <c r="J125" s="58"/>
      <c r="K125" s="58"/>
      <c r="L125" s="58"/>
      <c r="M125" s="58"/>
      <c r="N125" s="58"/>
      <c r="O125" s="58"/>
      <c r="P125" s="58"/>
      <c r="Q125" s="68"/>
      <c r="R125" s="58"/>
      <c r="S125" s="58"/>
      <c r="T125" s="68"/>
      <c r="U125" s="68"/>
      <c r="V125" s="68"/>
      <c r="W125" s="68"/>
      <c r="X125" s="68">
        <f>Y125+AA125+AM125+AZ125</f>
        <v>13</v>
      </c>
      <c r="Y125" s="68"/>
      <c r="Z125" s="68"/>
      <c r="AA125" s="118">
        <f t="shared" ref="AA125" si="217">AA126+AA127</f>
        <v>11</v>
      </c>
      <c r="AB125" s="68">
        <f t="shared" ref="AB125" si="218">AB126+AB127</f>
        <v>7</v>
      </c>
      <c r="AC125" s="68">
        <f t="shared" ref="AC125" si="219">AC126+AC127</f>
        <v>1</v>
      </c>
      <c r="AD125" s="68">
        <f t="shared" ref="AD125" si="220">AD126+AD127</f>
        <v>0</v>
      </c>
      <c r="AE125" s="68">
        <f t="shared" ref="AE125" si="221">AE126+AE127</f>
        <v>1</v>
      </c>
      <c r="AF125" s="68">
        <f t="shared" ref="AF125" si="222">AF126+AF127</f>
        <v>1</v>
      </c>
      <c r="AG125" s="68">
        <f t="shared" ref="AG125" si="223">AG126+AG127</f>
        <v>0</v>
      </c>
      <c r="AH125" s="68">
        <f t="shared" ref="AH125" si="224">AH126+AH127</f>
        <v>0</v>
      </c>
      <c r="AI125" s="68">
        <f t="shared" ref="AI125" si="225">AI126+AI127</f>
        <v>1</v>
      </c>
      <c r="AJ125" s="68">
        <f t="shared" ref="AJ125" si="226">AJ126+AJ127</f>
        <v>0</v>
      </c>
      <c r="AK125" s="68">
        <f t="shared" ref="AK125" si="227">AK126+AK127</f>
        <v>0</v>
      </c>
      <c r="AL125" s="68">
        <f t="shared" ref="AL125" si="228">AL126+AL127</f>
        <v>0</v>
      </c>
      <c r="AM125" s="118">
        <f t="shared" ref="AM125" si="229">AM126+AM127</f>
        <v>2</v>
      </c>
      <c r="AN125" s="68">
        <f t="shared" ref="AN125" si="230">AN126+AN127</f>
        <v>0</v>
      </c>
      <c r="AO125" s="68">
        <f t="shared" ref="AO125" si="231">AO126+AO127</f>
        <v>0</v>
      </c>
      <c r="AP125" s="68">
        <f t="shared" ref="AP125" si="232">AP126+AP127</f>
        <v>1</v>
      </c>
      <c r="AQ125" s="68">
        <f t="shared" ref="AQ125" si="233">AQ126+AQ127</f>
        <v>1</v>
      </c>
      <c r="AR125" s="68">
        <f t="shared" ref="AR125" si="234">AR126+AR127</f>
        <v>0</v>
      </c>
      <c r="AS125" s="68">
        <f t="shared" ref="AS125" si="235">AS126+AS127</f>
        <v>0</v>
      </c>
      <c r="AT125" s="68">
        <f t="shared" ref="AT125" si="236">AT126+AT127</f>
        <v>0</v>
      </c>
      <c r="AU125" s="68">
        <f t="shared" ref="AU125" si="237">AU126+AU127</f>
        <v>0</v>
      </c>
      <c r="AV125" s="68">
        <f t="shared" ref="AV125" si="238">AV126+AV127</f>
        <v>0</v>
      </c>
      <c r="AW125" s="68">
        <f t="shared" ref="AW125" si="239">AW126+AW127</f>
        <v>0</v>
      </c>
      <c r="AX125" s="68">
        <f t="shared" ref="AX125" si="240">AX126+AX127</f>
        <v>0</v>
      </c>
      <c r="AY125" s="68">
        <f t="shared" ref="AY125" si="241">AY126+AY127</f>
        <v>0</v>
      </c>
      <c r="AZ125" s="118">
        <f t="shared" ref="AZ125" si="242">AZ126+AZ127</f>
        <v>0</v>
      </c>
      <c r="BA125" s="68"/>
      <c r="BB125" s="68">
        <f>BB126+BB127</f>
        <v>0</v>
      </c>
      <c r="BC125" s="68"/>
      <c r="BD125" s="68"/>
      <c r="BE125" s="391"/>
      <c r="BF125" s="450"/>
      <c r="BG125" s="450"/>
      <c r="BH125" s="391"/>
      <c r="BI125" s="450"/>
      <c r="BJ125" s="450"/>
      <c r="BK125" s="391"/>
      <c r="BL125" s="450"/>
      <c r="BM125" s="450"/>
      <c r="BN125" s="58"/>
      <c r="BO125" s="444"/>
    </row>
    <row r="126" spans="1:67" s="10" customFormat="1" ht="26.4" x14ac:dyDescent="0.25">
      <c r="A126" s="59"/>
      <c r="B126" s="525" t="s">
        <v>1013</v>
      </c>
      <c r="C126" s="59"/>
      <c r="D126" s="59"/>
      <c r="E126" s="59"/>
      <c r="F126" s="59"/>
      <c r="G126" s="59"/>
      <c r="H126" s="59"/>
      <c r="I126" s="59"/>
      <c r="J126" s="59"/>
      <c r="K126" s="59"/>
      <c r="L126" s="59"/>
      <c r="M126" s="59"/>
      <c r="N126" s="59"/>
      <c r="O126" s="59"/>
      <c r="P126" s="59"/>
      <c r="Q126" s="60"/>
      <c r="R126" s="59"/>
      <c r="S126" s="59"/>
      <c r="T126" s="60"/>
      <c r="U126" s="60"/>
      <c r="V126" s="60"/>
      <c r="W126" s="60"/>
      <c r="X126" s="60"/>
      <c r="Y126" s="60"/>
      <c r="Z126" s="60"/>
      <c r="AA126" s="511">
        <f t="shared" ref="AA126:AA127" si="243">AB126+AC126+AD126+AE126+AF126+AG126+AH126+AI126+AJ126+AK126+AL126</f>
        <v>11</v>
      </c>
      <c r="AB126" s="60">
        <v>7</v>
      </c>
      <c r="AC126" s="60">
        <v>1</v>
      </c>
      <c r="AD126" s="60"/>
      <c r="AE126" s="60">
        <v>1</v>
      </c>
      <c r="AF126" s="60">
        <v>1</v>
      </c>
      <c r="AG126" s="60"/>
      <c r="AH126" s="60"/>
      <c r="AI126" s="60">
        <v>1</v>
      </c>
      <c r="AJ126" s="60"/>
      <c r="AK126" s="60"/>
      <c r="AL126" s="60"/>
      <c r="AM126" s="511">
        <f t="shared" ref="AM126:AM127" si="244">AN126+AO126+AP126+AQ126+AR126+AS126+AT126+AU126+AV126+AW126+AX126+AY126</f>
        <v>0</v>
      </c>
      <c r="AN126" s="60"/>
      <c r="AO126" s="60"/>
      <c r="AP126" s="60"/>
      <c r="AQ126" s="60"/>
      <c r="AR126" s="60"/>
      <c r="AS126" s="60"/>
      <c r="AT126" s="60"/>
      <c r="AU126" s="60"/>
      <c r="AV126" s="60"/>
      <c r="AW126" s="60"/>
      <c r="AX126" s="60"/>
      <c r="AY126" s="60"/>
      <c r="AZ126" s="511">
        <f>BA126+BB126+BC126</f>
        <v>0</v>
      </c>
      <c r="BA126" s="60"/>
      <c r="BB126" s="60"/>
      <c r="BC126" s="60"/>
      <c r="BD126" s="60"/>
      <c r="BE126" s="393"/>
      <c r="BF126" s="452"/>
      <c r="BG126" s="452"/>
      <c r="BH126" s="393"/>
      <c r="BI126" s="452"/>
      <c r="BJ126" s="452"/>
      <c r="BK126" s="393"/>
      <c r="BL126" s="452"/>
      <c r="BM126" s="452"/>
      <c r="BN126" s="59"/>
      <c r="BO126" s="445"/>
    </row>
    <row r="127" spans="1:67" s="10" customFormat="1" ht="26.4" x14ac:dyDescent="0.25">
      <c r="A127" s="59"/>
      <c r="B127" s="525" t="s">
        <v>1014</v>
      </c>
      <c r="C127" s="59"/>
      <c r="D127" s="59"/>
      <c r="E127" s="59"/>
      <c r="F127" s="59"/>
      <c r="G127" s="59"/>
      <c r="H127" s="59"/>
      <c r="I127" s="59"/>
      <c r="J127" s="59"/>
      <c r="K127" s="59"/>
      <c r="L127" s="59"/>
      <c r="M127" s="59"/>
      <c r="N127" s="59"/>
      <c r="O127" s="59"/>
      <c r="P127" s="59"/>
      <c r="Q127" s="60"/>
      <c r="R127" s="59"/>
      <c r="S127" s="59"/>
      <c r="T127" s="60"/>
      <c r="U127" s="60"/>
      <c r="V127" s="60"/>
      <c r="W127" s="60"/>
      <c r="X127" s="60"/>
      <c r="Y127" s="60"/>
      <c r="Z127" s="60"/>
      <c r="AA127" s="511">
        <f t="shared" si="243"/>
        <v>0</v>
      </c>
      <c r="AB127" s="60"/>
      <c r="AC127" s="60"/>
      <c r="AD127" s="60"/>
      <c r="AE127" s="60"/>
      <c r="AF127" s="60"/>
      <c r="AG127" s="60"/>
      <c r="AH127" s="60"/>
      <c r="AI127" s="60"/>
      <c r="AJ127" s="60"/>
      <c r="AK127" s="60"/>
      <c r="AL127" s="60"/>
      <c r="AM127" s="511">
        <f t="shared" si="244"/>
        <v>2</v>
      </c>
      <c r="AN127" s="60"/>
      <c r="AO127" s="60"/>
      <c r="AP127" s="60">
        <v>1</v>
      </c>
      <c r="AQ127" s="60">
        <v>1</v>
      </c>
      <c r="AR127" s="60"/>
      <c r="AS127" s="60"/>
      <c r="AT127" s="60"/>
      <c r="AU127" s="60"/>
      <c r="AV127" s="60"/>
      <c r="AW127" s="60"/>
      <c r="AX127" s="60"/>
      <c r="AY127" s="60"/>
      <c r="AZ127" s="511">
        <f>BA127+BB127+BC127</f>
        <v>0</v>
      </c>
      <c r="BA127" s="60"/>
      <c r="BB127" s="60"/>
      <c r="BC127" s="60"/>
      <c r="BD127" s="60"/>
      <c r="BE127" s="393"/>
      <c r="BF127" s="452"/>
      <c r="BG127" s="452"/>
      <c r="BH127" s="393"/>
      <c r="BI127" s="452"/>
      <c r="BJ127" s="452"/>
      <c r="BK127" s="393"/>
      <c r="BL127" s="452"/>
      <c r="BM127" s="452"/>
      <c r="BN127" s="59"/>
      <c r="BO127" s="445"/>
    </row>
    <row r="128" spans="1:67" s="239" customFormat="1" ht="44.4" customHeight="1" x14ac:dyDescent="0.25">
      <c r="A128" s="296">
        <v>16</v>
      </c>
      <c r="B128" s="746" t="s">
        <v>983</v>
      </c>
      <c r="C128" s="749"/>
      <c r="D128" s="749"/>
      <c r="E128" s="749"/>
      <c r="F128" s="749"/>
      <c r="G128" s="749"/>
      <c r="H128" s="749"/>
      <c r="I128" s="749"/>
      <c r="J128" s="749"/>
      <c r="K128" s="749"/>
      <c r="L128" s="749"/>
      <c r="M128" s="749"/>
      <c r="N128" s="749"/>
      <c r="O128" s="749"/>
      <c r="P128" s="749"/>
      <c r="Q128" s="749"/>
      <c r="R128" s="749"/>
      <c r="S128" s="749"/>
      <c r="T128" s="749"/>
      <c r="U128" s="749"/>
      <c r="V128" s="749"/>
      <c r="W128" s="749"/>
      <c r="X128" s="749"/>
      <c r="Y128" s="749"/>
      <c r="Z128" s="749"/>
      <c r="AA128" s="749"/>
      <c r="AB128" s="749"/>
      <c r="AC128" s="749"/>
      <c r="AD128" s="749"/>
      <c r="AE128" s="749"/>
      <c r="AF128" s="749"/>
      <c r="AG128" s="749"/>
      <c r="AH128" s="749"/>
      <c r="AI128" s="749"/>
      <c r="AJ128" s="749"/>
      <c r="AK128" s="749"/>
      <c r="AL128" s="749"/>
      <c r="AM128" s="749"/>
      <c r="AN128" s="749"/>
      <c r="AO128" s="749"/>
      <c r="AP128" s="749"/>
      <c r="AQ128" s="749"/>
      <c r="AR128" s="749"/>
      <c r="AS128" s="749"/>
      <c r="AT128" s="749"/>
      <c r="AU128" s="749"/>
      <c r="AV128" s="749"/>
      <c r="AW128" s="749"/>
      <c r="AX128" s="749"/>
      <c r="AY128" s="749"/>
      <c r="AZ128" s="749"/>
      <c r="BA128" s="749"/>
      <c r="BB128" s="749"/>
      <c r="BC128" s="749"/>
      <c r="BD128" s="749"/>
      <c r="BE128" s="749"/>
      <c r="BF128" s="749"/>
      <c r="BG128" s="749"/>
      <c r="BH128" s="749"/>
      <c r="BI128" s="749"/>
      <c r="BJ128" s="749"/>
      <c r="BK128" s="749"/>
      <c r="BL128" s="749"/>
      <c r="BM128" s="749"/>
      <c r="BN128" s="750"/>
      <c r="BO128" s="444">
        <f t="shared" si="216"/>
        <v>0</v>
      </c>
    </row>
    <row r="129" spans="1:67" s="13" customFormat="1" ht="13.2" x14ac:dyDescent="0.25">
      <c r="A129" s="58"/>
      <c r="B129" s="38" t="s">
        <v>707</v>
      </c>
      <c r="C129" s="58"/>
      <c r="D129" s="58"/>
      <c r="E129" s="58"/>
      <c r="F129" s="58"/>
      <c r="G129" s="58"/>
      <c r="H129" s="58"/>
      <c r="I129" s="58"/>
      <c r="J129" s="58"/>
      <c r="K129" s="58"/>
      <c r="L129" s="58"/>
      <c r="M129" s="58"/>
      <c r="N129" s="58"/>
      <c r="O129" s="58"/>
      <c r="P129" s="58"/>
      <c r="Q129" s="68"/>
      <c r="R129" s="58"/>
      <c r="S129" s="58"/>
      <c r="T129" s="68"/>
      <c r="U129" s="68"/>
      <c r="V129" s="68"/>
      <c r="W129" s="68"/>
      <c r="X129" s="68">
        <f>Y129+AA129+AM129+AZ129</f>
        <v>22</v>
      </c>
      <c r="Y129" s="68"/>
      <c r="Z129" s="68"/>
      <c r="AA129" s="118">
        <f t="shared" ref="AA129" si="245">AA130+AA131</f>
        <v>17</v>
      </c>
      <c r="AB129" s="68">
        <f t="shared" ref="AB129" si="246">AB130+AB131</f>
        <v>10</v>
      </c>
      <c r="AC129" s="68">
        <f t="shared" ref="AC129" si="247">AC130+AC131</f>
        <v>0</v>
      </c>
      <c r="AD129" s="68">
        <f t="shared" ref="AD129" si="248">AD130+AD131</f>
        <v>1</v>
      </c>
      <c r="AE129" s="68">
        <f t="shared" ref="AE129" si="249">AE130+AE131</f>
        <v>1</v>
      </c>
      <c r="AF129" s="68">
        <f t="shared" ref="AF129" si="250">AF130+AF131</f>
        <v>3</v>
      </c>
      <c r="AG129" s="68">
        <f t="shared" ref="AG129" si="251">AG130+AG131</f>
        <v>0</v>
      </c>
      <c r="AH129" s="68">
        <f t="shared" ref="AH129" si="252">AH130+AH131</f>
        <v>0</v>
      </c>
      <c r="AI129" s="68">
        <f t="shared" ref="AI129" si="253">AI130+AI131</f>
        <v>0</v>
      </c>
      <c r="AJ129" s="68">
        <f t="shared" ref="AJ129" si="254">AJ130+AJ131</f>
        <v>0</v>
      </c>
      <c r="AK129" s="68">
        <f t="shared" ref="AK129" si="255">AK130+AK131</f>
        <v>0</v>
      </c>
      <c r="AL129" s="68">
        <f t="shared" ref="AL129" si="256">AL130+AL131</f>
        <v>2</v>
      </c>
      <c r="AM129" s="118">
        <f t="shared" ref="AM129" si="257">AM130+AM131</f>
        <v>5</v>
      </c>
      <c r="AN129" s="68">
        <f t="shared" ref="AN129" si="258">AN130+AN131</f>
        <v>0</v>
      </c>
      <c r="AO129" s="68">
        <f t="shared" ref="AO129" si="259">AO130+AO131</f>
        <v>0</v>
      </c>
      <c r="AP129" s="68">
        <f t="shared" ref="AP129" si="260">AP130+AP131</f>
        <v>4</v>
      </c>
      <c r="AQ129" s="68">
        <f t="shared" ref="AQ129" si="261">AQ130+AQ131</f>
        <v>0</v>
      </c>
      <c r="AR129" s="68">
        <f t="shared" ref="AR129" si="262">AR130+AR131</f>
        <v>1</v>
      </c>
      <c r="AS129" s="68">
        <f t="shared" ref="AS129" si="263">AS130+AS131</f>
        <v>0</v>
      </c>
      <c r="AT129" s="68">
        <f t="shared" ref="AT129" si="264">AT130+AT131</f>
        <v>0</v>
      </c>
      <c r="AU129" s="68">
        <f t="shared" ref="AU129" si="265">AU130+AU131</f>
        <v>0</v>
      </c>
      <c r="AV129" s="68">
        <f t="shared" ref="AV129" si="266">AV130+AV131</f>
        <v>0</v>
      </c>
      <c r="AW129" s="68">
        <f t="shared" ref="AW129" si="267">AW130+AW131</f>
        <v>0</v>
      </c>
      <c r="AX129" s="68">
        <f t="shared" ref="AX129" si="268">AX130+AX131</f>
        <v>0</v>
      </c>
      <c r="AY129" s="68">
        <f t="shared" ref="AY129" si="269">AY130+AY131</f>
        <v>0</v>
      </c>
      <c r="AZ129" s="118">
        <f t="shared" ref="AZ129" si="270">AZ130+AZ131</f>
        <v>0</v>
      </c>
      <c r="BA129" s="68"/>
      <c r="BB129" s="68">
        <f>BB130+BB131</f>
        <v>0</v>
      </c>
      <c r="BC129" s="68"/>
      <c r="BD129" s="68"/>
      <c r="BE129" s="391"/>
      <c r="BF129" s="450"/>
      <c r="BG129" s="450"/>
      <c r="BH129" s="391"/>
      <c r="BI129" s="450"/>
      <c r="BJ129" s="450"/>
      <c r="BK129" s="391"/>
      <c r="BL129" s="450"/>
      <c r="BM129" s="450"/>
      <c r="BN129" s="58"/>
      <c r="BO129" s="444"/>
    </row>
    <row r="130" spans="1:67" s="10" customFormat="1" ht="26.4" x14ac:dyDescent="0.25">
      <c r="A130" s="59"/>
      <c r="B130" s="525" t="s">
        <v>1013</v>
      </c>
      <c r="C130" s="59"/>
      <c r="D130" s="59"/>
      <c r="E130" s="59"/>
      <c r="F130" s="59"/>
      <c r="G130" s="59"/>
      <c r="H130" s="59"/>
      <c r="I130" s="59"/>
      <c r="J130" s="59"/>
      <c r="K130" s="59"/>
      <c r="L130" s="59"/>
      <c r="M130" s="59"/>
      <c r="N130" s="59"/>
      <c r="O130" s="59"/>
      <c r="P130" s="59"/>
      <c r="Q130" s="60"/>
      <c r="R130" s="59"/>
      <c r="S130" s="59"/>
      <c r="T130" s="60"/>
      <c r="U130" s="60"/>
      <c r="V130" s="60"/>
      <c r="W130" s="60"/>
      <c r="X130" s="60"/>
      <c r="Y130" s="60"/>
      <c r="Z130" s="60"/>
      <c r="AA130" s="511">
        <f t="shared" ref="AA130:AA131" si="271">AB130+AC130+AD130+AE130+AF130+AG130+AH130+AI130+AJ130+AK130+AL130</f>
        <v>15</v>
      </c>
      <c r="AB130" s="60">
        <v>10</v>
      </c>
      <c r="AC130" s="60"/>
      <c r="AD130" s="60">
        <v>1</v>
      </c>
      <c r="AE130" s="60">
        <v>1</v>
      </c>
      <c r="AF130" s="60">
        <v>1</v>
      </c>
      <c r="AG130" s="60"/>
      <c r="AH130" s="60"/>
      <c r="AI130" s="60"/>
      <c r="AJ130" s="60"/>
      <c r="AK130" s="60"/>
      <c r="AL130" s="60">
        <v>2</v>
      </c>
      <c r="AM130" s="511">
        <f t="shared" ref="AM130:AM131" si="272">AN130+AO130+AP130+AQ130+AR130+AS130+AT130+AU130+AV130+AW130+AX130+AY130</f>
        <v>0</v>
      </c>
      <c r="AN130" s="60"/>
      <c r="AO130" s="60"/>
      <c r="AP130" s="60"/>
      <c r="AQ130" s="60"/>
      <c r="AR130" s="60"/>
      <c r="AS130" s="60"/>
      <c r="AT130" s="60"/>
      <c r="AU130" s="60"/>
      <c r="AV130" s="60"/>
      <c r="AW130" s="60"/>
      <c r="AX130" s="60"/>
      <c r="AY130" s="60"/>
      <c r="AZ130" s="511">
        <f>BA130+BB130+BC130</f>
        <v>0</v>
      </c>
      <c r="BA130" s="60"/>
      <c r="BB130" s="60"/>
      <c r="BC130" s="60"/>
      <c r="BD130" s="60"/>
      <c r="BE130" s="393"/>
      <c r="BF130" s="452"/>
      <c r="BG130" s="452"/>
      <c r="BH130" s="393"/>
      <c r="BI130" s="452"/>
      <c r="BJ130" s="452"/>
      <c r="BK130" s="393"/>
      <c r="BL130" s="452"/>
      <c r="BM130" s="452"/>
      <c r="BN130" s="59"/>
      <c r="BO130" s="445"/>
    </row>
    <row r="131" spans="1:67" s="10" customFormat="1" ht="26.4" x14ac:dyDescent="0.25">
      <c r="A131" s="59"/>
      <c r="B131" s="525" t="s">
        <v>1014</v>
      </c>
      <c r="C131" s="59"/>
      <c r="D131" s="59"/>
      <c r="E131" s="59"/>
      <c r="F131" s="59"/>
      <c r="G131" s="59"/>
      <c r="H131" s="59"/>
      <c r="I131" s="59"/>
      <c r="J131" s="59"/>
      <c r="K131" s="59"/>
      <c r="L131" s="59"/>
      <c r="M131" s="59"/>
      <c r="N131" s="59"/>
      <c r="O131" s="59"/>
      <c r="P131" s="59"/>
      <c r="Q131" s="60"/>
      <c r="R131" s="59"/>
      <c r="S131" s="59"/>
      <c r="T131" s="60"/>
      <c r="U131" s="60"/>
      <c r="V131" s="60"/>
      <c r="W131" s="60"/>
      <c r="X131" s="60"/>
      <c r="Y131" s="60"/>
      <c r="Z131" s="60"/>
      <c r="AA131" s="511">
        <f t="shared" si="271"/>
        <v>2</v>
      </c>
      <c r="AB131" s="60"/>
      <c r="AC131" s="60"/>
      <c r="AD131" s="60"/>
      <c r="AE131" s="60"/>
      <c r="AF131" s="60">
        <v>2</v>
      </c>
      <c r="AG131" s="60"/>
      <c r="AH131" s="60"/>
      <c r="AI131" s="60"/>
      <c r="AJ131" s="60"/>
      <c r="AK131" s="60"/>
      <c r="AL131" s="60"/>
      <c r="AM131" s="511">
        <f t="shared" si="272"/>
        <v>5</v>
      </c>
      <c r="AN131" s="60"/>
      <c r="AO131" s="60"/>
      <c r="AP131" s="60">
        <v>4</v>
      </c>
      <c r="AQ131" s="60"/>
      <c r="AR131" s="60">
        <v>1</v>
      </c>
      <c r="AS131" s="60"/>
      <c r="AT131" s="60"/>
      <c r="AU131" s="60"/>
      <c r="AV131" s="60"/>
      <c r="AW131" s="60"/>
      <c r="AX131" s="60"/>
      <c r="AY131" s="60"/>
      <c r="AZ131" s="511">
        <f>BA131+BB131+BC131</f>
        <v>0</v>
      </c>
      <c r="BA131" s="60"/>
      <c r="BB131" s="60"/>
      <c r="BC131" s="60"/>
      <c r="BD131" s="60"/>
      <c r="BE131" s="393"/>
      <c r="BF131" s="452"/>
      <c r="BG131" s="452"/>
      <c r="BH131" s="393"/>
      <c r="BI131" s="452"/>
      <c r="BJ131" s="452"/>
      <c r="BK131" s="393"/>
      <c r="BL131" s="452"/>
      <c r="BM131" s="452"/>
      <c r="BN131" s="59"/>
      <c r="BO131" s="445"/>
    </row>
    <row r="132" spans="1:67" s="297" customFormat="1" ht="42.6" customHeight="1" x14ac:dyDescent="0.25">
      <c r="A132" s="155">
        <v>17</v>
      </c>
      <c r="B132" s="738" t="s">
        <v>984</v>
      </c>
      <c r="C132" s="739"/>
      <c r="D132" s="739"/>
      <c r="E132" s="739"/>
      <c r="F132" s="739"/>
      <c r="G132" s="739"/>
      <c r="H132" s="739"/>
      <c r="I132" s="739"/>
      <c r="J132" s="739"/>
      <c r="K132" s="739"/>
      <c r="L132" s="739"/>
      <c r="M132" s="739"/>
      <c r="N132" s="739"/>
      <c r="O132" s="739"/>
      <c r="P132" s="739"/>
      <c r="Q132" s="739"/>
      <c r="R132" s="739"/>
      <c r="S132" s="739"/>
      <c r="T132" s="739"/>
      <c r="U132" s="739"/>
      <c r="V132" s="739"/>
      <c r="W132" s="739"/>
      <c r="X132" s="739"/>
      <c r="Y132" s="739"/>
      <c r="Z132" s="739"/>
      <c r="AA132" s="739"/>
      <c r="AB132" s="739"/>
      <c r="AC132" s="739"/>
      <c r="AD132" s="739"/>
      <c r="AE132" s="739"/>
      <c r="AF132" s="739"/>
      <c r="AG132" s="739"/>
      <c r="AH132" s="739"/>
      <c r="AI132" s="739"/>
      <c r="AJ132" s="739"/>
      <c r="AK132" s="739"/>
      <c r="AL132" s="739"/>
      <c r="AM132" s="739"/>
      <c r="AN132" s="739"/>
      <c r="AO132" s="739"/>
      <c r="AP132" s="739"/>
      <c r="AQ132" s="739"/>
      <c r="AR132" s="739"/>
      <c r="AS132" s="739"/>
      <c r="AT132" s="739"/>
      <c r="AU132" s="739"/>
      <c r="AV132" s="739"/>
      <c r="AW132" s="739"/>
      <c r="AX132" s="739"/>
      <c r="AY132" s="739"/>
      <c r="AZ132" s="739"/>
      <c r="BA132" s="739"/>
      <c r="BB132" s="739"/>
      <c r="BC132" s="739"/>
      <c r="BD132" s="739"/>
      <c r="BE132" s="739"/>
      <c r="BF132" s="739"/>
      <c r="BG132" s="739"/>
      <c r="BH132" s="739"/>
      <c r="BI132" s="739"/>
      <c r="BJ132" s="739"/>
      <c r="BK132" s="739"/>
      <c r="BL132" s="739"/>
      <c r="BM132" s="739"/>
      <c r="BN132" s="740"/>
      <c r="BO132" s="444">
        <f t="shared" si="216"/>
        <v>0</v>
      </c>
    </row>
    <row r="133" spans="1:67" s="13" customFormat="1" ht="13.2" x14ac:dyDescent="0.25">
      <c r="A133" s="58"/>
      <c r="B133" s="38" t="s">
        <v>707</v>
      </c>
      <c r="C133" s="58"/>
      <c r="D133" s="58"/>
      <c r="E133" s="58"/>
      <c r="F133" s="58"/>
      <c r="G133" s="58"/>
      <c r="H133" s="58"/>
      <c r="I133" s="58"/>
      <c r="J133" s="58"/>
      <c r="K133" s="58"/>
      <c r="L133" s="58"/>
      <c r="M133" s="58"/>
      <c r="N133" s="58"/>
      <c r="O133" s="58"/>
      <c r="P133" s="58"/>
      <c r="Q133" s="68"/>
      <c r="R133" s="58"/>
      <c r="S133" s="58"/>
      <c r="T133" s="68"/>
      <c r="U133" s="68"/>
      <c r="V133" s="68"/>
      <c r="W133" s="68"/>
      <c r="X133" s="68">
        <f>Y133+AA133+AM133+AZ133</f>
        <v>12</v>
      </c>
      <c r="Y133" s="68"/>
      <c r="Z133" s="68"/>
      <c r="AA133" s="118">
        <f t="shared" ref="AA133" si="273">AA134+AA135</f>
        <v>5</v>
      </c>
      <c r="AB133" s="68">
        <f t="shared" ref="AB133" si="274">AB134+AB135</f>
        <v>2</v>
      </c>
      <c r="AC133" s="68">
        <f t="shared" ref="AC133" si="275">AC134+AC135</f>
        <v>0</v>
      </c>
      <c r="AD133" s="68">
        <f t="shared" ref="AD133" si="276">AD134+AD135</f>
        <v>1</v>
      </c>
      <c r="AE133" s="68">
        <f t="shared" ref="AE133" si="277">AE134+AE135</f>
        <v>1</v>
      </c>
      <c r="AF133" s="68">
        <f t="shared" ref="AF133" si="278">AF134+AF135</f>
        <v>0</v>
      </c>
      <c r="AG133" s="68">
        <f t="shared" ref="AG133" si="279">AG134+AG135</f>
        <v>0</v>
      </c>
      <c r="AH133" s="68">
        <f t="shared" ref="AH133" si="280">AH134+AH135</f>
        <v>0</v>
      </c>
      <c r="AI133" s="68">
        <f t="shared" ref="AI133" si="281">AI134+AI135</f>
        <v>0</v>
      </c>
      <c r="AJ133" s="68">
        <f t="shared" ref="AJ133" si="282">AJ134+AJ135</f>
        <v>0</v>
      </c>
      <c r="AK133" s="68">
        <f t="shared" ref="AK133" si="283">AK134+AK135</f>
        <v>1</v>
      </c>
      <c r="AL133" s="68">
        <f t="shared" ref="AL133" si="284">AL134+AL135</f>
        <v>0</v>
      </c>
      <c r="AM133" s="118">
        <f t="shared" ref="AM133" si="285">AM134+AM135</f>
        <v>7</v>
      </c>
      <c r="AN133" s="68">
        <f t="shared" ref="AN133" si="286">AN134+AN135</f>
        <v>1</v>
      </c>
      <c r="AO133" s="68">
        <f t="shared" ref="AO133" si="287">AO134+AO135</f>
        <v>0</v>
      </c>
      <c r="AP133" s="68">
        <f t="shared" ref="AP133" si="288">AP134+AP135</f>
        <v>3</v>
      </c>
      <c r="AQ133" s="68">
        <f t="shared" ref="AQ133" si="289">AQ134+AQ135</f>
        <v>0</v>
      </c>
      <c r="AR133" s="68">
        <f t="shared" ref="AR133" si="290">AR134+AR135</f>
        <v>2</v>
      </c>
      <c r="AS133" s="68">
        <f t="shared" ref="AS133" si="291">AS134+AS135</f>
        <v>0</v>
      </c>
      <c r="AT133" s="68">
        <f t="shared" ref="AT133" si="292">AT134+AT135</f>
        <v>1</v>
      </c>
      <c r="AU133" s="68">
        <f t="shared" ref="AU133" si="293">AU134+AU135</f>
        <v>0</v>
      </c>
      <c r="AV133" s="68">
        <f t="shared" ref="AV133" si="294">AV134+AV135</f>
        <v>0</v>
      </c>
      <c r="AW133" s="68">
        <f t="shared" ref="AW133" si="295">AW134+AW135</f>
        <v>0</v>
      </c>
      <c r="AX133" s="68">
        <f t="shared" ref="AX133" si="296">AX134+AX135</f>
        <v>0</v>
      </c>
      <c r="AY133" s="68">
        <f t="shared" ref="AY133" si="297">AY134+AY135</f>
        <v>0</v>
      </c>
      <c r="AZ133" s="118">
        <f t="shared" ref="AZ133" si="298">AZ134+AZ135</f>
        <v>0</v>
      </c>
      <c r="BA133" s="68"/>
      <c r="BB133" s="68">
        <f>BB134+BB135</f>
        <v>0</v>
      </c>
      <c r="BC133" s="68"/>
      <c r="BD133" s="68"/>
      <c r="BE133" s="391"/>
      <c r="BF133" s="450"/>
      <c r="BG133" s="450"/>
      <c r="BH133" s="391"/>
      <c r="BI133" s="450"/>
      <c r="BJ133" s="450"/>
      <c r="BK133" s="391"/>
      <c r="BL133" s="450"/>
      <c r="BM133" s="450"/>
      <c r="BN133" s="58"/>
      <c r="BO133" s="444"/>
    </row>
    <row r="134" spans="1:67" s="10" customFormat="1" ht="26.4" x14ac:dyDescent="0.25">
      <c r="A134" s="59"/>
      <c r="B134" s="525" t="s">
        <v>1013</v>
      </c>
      <c r="C134" s="59"/>
      <c r="D134" s="59"/>
      <c r="E134" s="59"/>
      <c r="F134" s="59"/>
      <c r="G134" s="59"/>
      <c r="H134" s="59"/>
      <c r="I134" s="59"/>
      <c r="J134" s="59"/>
      <c r="K134" s="59"/>
      <c r="L134" s="59"/>
      <c r="M134" s="59"/>
      <c r="N134" s="59"/>
      <c r="O134" s="59"/>
      <c r="P134" s="59"/>
      <c r="Q134" s="60"/>
      <c r="R134" s="59"/>
      <c r="S134" s="59"/>
      <c r="T134" s="60"/>
      <c r="U134" s="60"/>
      <c r="V134" s="60"/>
      <c r="W134" s="60"/>
      <c r="X134" s="60"/>
      <c r="Y134" s="60"/>
      <c r="Z134" s="60"/>
      <c r="AA134" s="511">
        <f t="shared" ref="AA134:AA135" si="299">AB134+AC134+AD134+AE134+AF134+AG134+AH134+AI134+AJ134+AK134+AL134</f>
        <v>5</v>
      </c>
      <c r="AB134" s="60">
        <v>2</v>
      </c>
      <c r="AC134" s="60"/>
      <c r="AD134" s="60">
        <v>1</v>
      </c>
      <c r="AE134" s="60">
        <v>1</v>
      </c>
      <c r="AF134" s="60"/>
      <c r="AG134" s="60"/>
      <c r="AH134" s="60"/>
      <c r="AI134" s="60"/>
      <c r="AJ134" s="60"/>
      <c r="AK134" s="60">
        <v>1</v>
      </c>
      <c r="AL134" s="60"/>
      <c r="AM134" s="511">
        <f t="shared" ref="AM134:AM135" si="300">AN134+AO134+AP134+AQ134+AR134+AS134+AT134+AU134+AV134+AW134+AX134+AY134</f>
        <v>0</v>
      </c>
      <c r="AN134" s="60"/>
      <c r="AO134" s="60"/>
      <c r="AP134" s="60"/>
      <c r="AQ134" s="60"/>
      <c r="AR134" s="60"/>
      <c r="AS134" s="60"/>
      <c r="AT134" s="60"/>
      <c r="AU134" s="60"/>
      <c r="AV134" s="60"/>
      <c r="AW134" s="60"/>
      <c r="AX134" s="60"/>
      <c r="AY134" s="60"/>
      <c r="AZ134" s="511">
        <f>BA134+BB134+BC134</f>
        <v>0</v>
      </c>
      <c r="BA134" s="60"/>
      <c r="BB134" s="60"/>
      <c r="BC134" s="60"/>
      <c r="BD134" s="60"/>
      <c r="BE134" s="393"/>
      <c r="BF134" s="452"/>
      <c r="BG134" s="452"/>
      <c r="BH134" s="393"/>
      <c r="BI134" s="452"/>
      <c r="BJ134" s="452"/>
      <c r="BK134" s="393"/>
      <c r="BL134" s="452"/>
      <c r="BM134" s="452"/>
      <c r="BN134" s="59"/>
      <c r="BO134" s="445"/>
    </row>
    <row r="135" spans="1:67" s="10" customFormat="1" ht="26.4" x14ac:dyDescent="0.25">
      <c r="A135" s="59"/>
      <c r="B135" s="525" t="s">
        <v>1014</v>
      </c>
      <c r="C135" s="59"/>
      <c r="D135" s="59"/>
      <c r="E135" s="59"/>
      <c r="F135" s="59"/>
      <c r="G135" s="59"/>
      <c r="H135" s="59"/>
      <c r="I135" s="59"/>
      <c r="J135" s="59"/>
      <c r="K135" s="59"/>
      <c r="L135" s="59"/>
      <c r="M135" s="59"/>
      <c r="N135" s="59"/>
      <c r="O135" s="59"/>
      <c r="P135" s="59"/>
      <c r="Q135" s="60"/>
      <c r="R135" s="59"/>
      <c r="S135" s="59"/>
      <c r="T135" s="60"/>
      <c r="U135" s="60"/>
      <c r="V135" s="60"/>
      <c r="W135" s="60"/>
      <c r="X135" s="60"/>
      <c r="Y135" s="60"/>
      <c r="Z135" s="60"/>
      <c r="AA135" s="511">
        <f t="shared" si="299"/>
        <v>0</v>
      </c>
      <c r="AB135" s="60"/>
      <c r="AC135" s="60"/>
      <c r="AD135" s="60"/>
      <c r="AE135" s="60"/>
      <c r="AF135" s="60"/>
      <c r="AG135" s="60"/>
      <c r="AH135" s="60"/>
      <c r="AI135" s="60"/>
      <c r="AJ135" s="60"/>
      <c r="AK135" s="60"/>
      <c r="AL135" s="60"/>
      <c r="AM135" s="511">
        <f t="shared" si="300"/>
        <v>7</v>
      </c>
      <c r="AN135" s="60">
        <v>1</v>
      </c>
      <c r="AO135" s="60"/>
      <c r="AP135" s="60">
        <v>3</v>
      </c>
      <c r="AQ135" s="60"/>
      <c r="AR135" s="60">
        <v>2</v>
      </c>
      <c r="AS135" s="60"/>
      <c r="AT135" s="60">
        <v>1</v>
      </c>
      <c r="AU135" s="60"/>
      <c r="AV135" s="60"/>
      <c r="AW135" s="60"/>
      <c r="AX135" s="60"/>
      <c r="AY135" s="60"/>
      <c r="AZ135" s="511">
        <f>BA135+BB135+BC135</f>
        <v>0</v>
      </c>
      <c r="BA135" s="60"/>
      <c r="BB135" s="60"/>
      <c r="BC135" s="60"/>
      <c r="BD135" s="60"/>
      <c r="BE135" s="393"/>
      <c r="BF135" s="452"/>
      <c r="BG135" s="452"/>
      <c r="BH135" s="393"/>
      <c r="BI135" s="452"/>
      <c r="BJ135" s="452"/>
      <c r="BK135" s="393"/>
      <c r="BL135" s="452"/>
      <c r="BM135" s="452"/>
      <c r="BN135" s="59"/>
      <c r="BO135" s="445"/>
    </row>
    <row r="136" spans="1:67" s="297" customFormat="1" ht="44.4" customHeight="1" x14ac:dyDescent="0.25">
      <c r="A136" s="155">
        <v>18</v>
      </c>
      <c r="B136" s="738" t="s">
        <v>985</v>
      </c>
      <c r="C136" s="739"/>
      <c r="D136" s="739"/>
      <c r="E136" s="739"/>
      <c r="F136" s="739"/>
      <c r="G136" s="739"/>
      <c r="H136" s="739"/>
      <c r="I136" s="739"/>
      <c r="J136" s="739"/>
      <c r="K136" s="739"/>
      <c r="L136" s="739"/>
      <c r="M136" s="739"/>
      <c r="N136" s="739"/>
      <c r="O136" s="739"/>
      <c r="P136" s="739"/>
      <c r="Q136" s="739"/>
      <c r="R136" s="739"/>
      <c r="S136" s="739"/>
      <c r="T136" s="739"/>
      <c r="U136" s="739"/>
      <c r="V136" s="739"/>
      <c r="W136" s="739"/>
      <c r="X136" s="739"/>
      <c r="Y136" s="739"/>
      <c r="Z136" s="739"/>
      <c r="AA136" s="739"/>
      <c r="AB136" s="739"/>
      <c r="AC136" s="739"/>
      <c r="AD136" s="739"/>
      <c r="AE136" s="739"/>
      <c r="AF136" s="739"/>
      <c r="AG136" s="739"/>
      <c r="AH136" s="739"/>
      <c r="AI136" s="739"/>
      <c r="AJ136" s="739"/>
      <c r="AK136" s="739"/>
      <c r="AL136" s="739"/>
      <c r="AM136" s="739"/>
      <c r="AN136" s="739"/>
      <c r="AO136" s="739"/>
      <c r="AP136" s="739"/>
      <c r="AQ136" s="739"/>
      <c r="AR136" s="739"/>
      <c r="AS136" s="739"/>
      <c r="AT136" s="739"/>
      <c r="AU136" s="739"/>
      <c r="AV136" s="739"/>
      <c r="AW136" s="739"/>
      <c r="AX136" s="739"/>
      <c r="AY136" s="739"/>
      <c r="AZ136" s="739"/>
      <c r="BA136" s="739"/>
      <c r="BB136" s="739"/>
      <c r="BC136" s="739"/>
      <c r="BD136" s="739"/>
      <c r="BE136" s="739"/>
      <c r="BF136" s="739"/>
      <c r="BG136" s="739"/>
      <c r="BH136" s="739"/>
      <c r="BI136" s="739"/>
      <c r="BJ136" s="739"/>
      <c r="BK136" s="739"/>
      <c r="BL136" s="739"/>
      <c r="BM136" s="739"/>
      <c r="BN136" s="740"/>
      <c r="BO136" s="444">
        <f t="shared" ref="BO136:BO144" si="301">BE136+BH136+BK136</f>
        <v>0</v>
      </c>
    </row>
    <row r="137" spans="1:67" s="13" customFormat="1" ht="13.2" x14ac:dyDescent="0.25">
      <c r="A137" s="58"/>
      <c r="B137" s="38" t="s">
        <v>707</v>
      </c>
      <c r="C137" s="58"/>
      <c r="D137" s="58"/>
      <c r="E137" s="58"/>
      <c r="F137" s="58"/>
      <c r="G137" s="58"/>
      <c r="H137" s="58"/>
      <c r="I137" s="58"/>
      <c r="J137" s="58"/>
      <c r="K137" s="58"/>
      <c r="L137" s="58"/>
      <c r="M137" s="58"/>
      <c r="N137" s="58"/>
      <c r="O137" s="58"/>
      <c r="P137" s="58"/>
      <c r="Q137" s="68"/>
      <c r="R137" s="58"/>
      <c r="S137" s="58"/>
      <c r="T137" s="68"/>
      <c r="U137" s="68"/>
      <c r="V137" s="68"/>
      <c r="W137" s="68"/>
      <c r="X137" s="68">
        <f>Y137+AA137+AM137+AZ137</f>
        <v>4</v>
      </c>
      <c r="Y137" s="68"/>
      <c r="Z137" s="68"/>
      <c r="AA137" s="118">
        <f t="shared" ref="AA137" si="302">AA138+AA139</f>
        <v>0</v>
      </c>
      <c r="AB137" s="68">
        <f t="shared" ref="AB137" si="303">AB138+AB139</f>
        <v>0</v>
      </c>
      <c r="AC137" s="68">
        <f t="shared" ref="AC137" si="304">AC138+AC139</f>
        <v>0</v>
      </c>
      <c r="AD137" s="68">
        <f t="shared" ref="AD137" si="305">AD138+AD139</f>
        <v>0</v>
      </c>
      <c r="AE137" s="68">
        <f t="shared" ref="AE137" si="306">AE138+AE139</f>
        <v>0</v>
      </c>
      <c r="AF137" s="68">
        <f t="shared" ref="AF137" si="307">AF138+AF139</f>
        <v>0</v>
      </c>
      <c r="AG137" s="68">
        <f t="shared" ref="AG137" si="308">AG138+AG139</f>
        <v>0</v>
      </c>
      <c r="AH137" s="68">
        <f t="shared" ref="AH137" si="309">AH138+AH139</f>
        <v>0</v>
      </c>
      <c r="AI137" s="68">
        <f t="shared" ref="AI137" si="310">AI138+AI139</f>
        <v>0</v>
      </c>
      <c r="AJ137" s="68">
        <f t="shared" ref="AJ137" si="311">AJ138+AJ139</f>
        <v>0</v>
      </c>
      <c r="AK137" s="68">
        <f t="shared" ref="AK137" si="312">AK138+AK139</f>
        <v>0</v>
      </c>
      <c r="AL137" s="68">
        <f t="shared" ref="AL137" si="313">AL138+AL139</f>
        <v>0</v>
      </c>
      <c r="AM137" s="118">
        <f t="shared" ref="AM137" si="314">AM138+AM139</f>
        <v>4</v>
      </c>
      <c r="AN137" s="68">
        <f t="shared" ref="AN137" si="315">AN138+AN139</f>
        <v>0</v>
      </c>
      <c r="AO137" s="68">
        <f t="shared" ref="AO137" si="316">AO138+AO139</f>
        <v>0</v>
      </c>
      <c r="AP137" s="68">
        <f t="shared" ref="AP137" si="317">AP138+AP139</f>
        <v>1</v>
      </c>
      <c r="AQ137" s="68">
        <f t="shared" ref="AQ137" si="318">AQ138+AQ139</f>
        <v>2</v>
      </c>
      <c r="AR137" s="68">
        <f t="shared" ref="AR137" si="319">AR138+AR139</f>
        <v>1</v>
      </c>
      <c r="AS137" s="68">
        <f t="shared" ref="AS137" si="320">AS138+AS139</f>
        <v>0</v>
      </c>
      <c r="AT137" s="68">
        <f t="shared" ref="AT137" si="321">AT138+AT139</f>
        <v>0</v>
      </c>
      <c r="AU137" s="68">
        <f t="shared" ref="AU137" si="322">AU138+AU139</f>
        <v>0</v>
      </c>
      <c r="AV137" s="68">
        <f t="shared" ref="AV137" si="323">AV138+AV139</f>
        <v>0</v>
      </c>
      <c r="AW137" s="68">
        <f t="shared" ref="AW137" si="324">AW138+AW139</f>
        <v>0</v>
      </c>
      <c r="AX137" s="68">
        <f t="shared" ref="AX137" si="325">AX138+AX139</f>
        <v>0</v>
      </c>
      <c r="AY137" s="68">
        <f t="shared" ref="AY137" si="326">AY138+AY139</f>
        <v>0</v>
      </c>
      <c r="AZ137" s="118">
        <f t="shared" ref="AZ137" si="327">AZ138+AZ139</f>
        <v>0</v>
      </c>
      <c r="BA137" s="68"/>
      <c r="BB137" s="68">
        <f>BB138+BB139</f>
        <v>0</v>
      </c>
      <c r="BC137" s="68"/>
      <c r="BD137" s="68"/>
      <c r="BE137" s="391"/>
      <c r="BF137" s="450"/>
      <c r="BG137" s="450"/>
      <c r="BH137" s="391"/>
      <c r="BI137" s="450"/>
      <c r="BJ137" s="450"/>
      <c r="BK137" s="391"/>
      <c r="BL137" s="450"/>
      <c r="BM137" s="450"/>
      <c r="BN137" s="58"/>
      <c r="BO137" s="444"/>
    </row>
    <row r="138" spans="1:67" s="10" customFormat="1" ht="26.4" x14ac:dyDescent="0.25">
      <c r="A138" s="59"/>
      <c r="B138" s="525" t="s">
        <v>1013</v>
      </c>
      <c r="C138" s="59"/>
      <c r="D138" s="59"/>
      <c r="E138" s="59"/>
      <c r="F138" s="59"/>
      <c r="G138" s="59"/>
      <c r="H138" s="59"/>
      <c r="I138" s="59"/>
      <c r="J138" s="59"/>
      <c r="K138" s="59"/>
      <c r="L138" s="59"/>
      <c r="M138" s="59"/>
      <c r="N138" s="59"/>
      <c r="O138" s="59"/>
      <c r="P138" s="59"/>
      <c r="Q138" s="60"/>
      <c r="R138" s="59"/>
      <c r="S138" s="59"/>
      <c r="T138" s="60"/>
      <c r="U138" s="60"/>
      <c r="V138" s="60"/>
      <c r="W138" s="60"/>
      <c r="X138" s="60"/>
      <c r="Y138" s="60"/>
      <c r="Z138" s="60"/>
      <c r="AA138" s="511">
        <f t="shared" ref="AA138:AA139" si="328">AB138+AC138+AD138+AE138+AF138+AG138+AH138+AI138+AJ138+AK138+AL138</f>
        <v>0</v>
      </c>
      <c r="AB138" s="60"/>
      <c r="AC138" s="60"/>
      <c r="AD138" s="60"/>
      <c r="AE138" s="60"/>
      <c r="AF138" s="60"/>
      <c r="AG138" s="60"/>
      <c r="AH138" s="60"/>
      <c r="AI138" s="60"/>
      <c r="AJ138" s="60"/>
      <c r="AK138" s="60"/>
      <c r="AL138" s="60"/>
      <c r="AM138" s="511">
        <f t="shared" ref="AM138:AM139" si="329">AN138+AO138+AP138+AQ138+AR138+AS138+AT138+AU138+AV138+AW138+AX138+AY138</f>
        <v>0</v>
      </c>
      <c r="AN138" s="60"/>
      <c r="AO138" s="60"/>
      <c r="AP138" s="60"/>
      <c r="AQ138" s="60"/>
      <c r="AR138" s="60"/>
      <c r="AS138" s="60"/>
      <c r="AT138" s="60"/>
      <c r="AU138" s="60"/>
      <c r="AV138" s="60"/>
      <c r="AW138" s="60"/>
      <c r="AX138" s="60"/>
      <c r="AY138" s="60"/>
      <c r="AZ138" s="511">
        <f>BA138+BB138+BC138</f>
        <v>0</v>
      </c>
      <c r="BA138" s="60"/>
      <c r="BB138" s="60"/>
      <c r="BC138" s="60"/>
      <c r="BD138" s="60"/>
      <c r="BE138" s="393"/>
      <c r="BF138" s="452"/>
      <c r="BG138" s="452"/>
      <c r="BH138" s="393"/>
      <c r="BI138" s="452"/>
      <c r="BJ138" s="452"/>
      <c r="BK138" s="393"/>
      <c r="BL138" s="452"/>
      <c r="BM138" s="452"/>
      <c r="BN138" s="59"/>
      <c r="BO138" s="445"/>
    </row>
    <row r="139" spans="1:67" s="10" customFormat="1" ht="26.4" x14ac:dyDescent="0.25">
      <c r="A139" s="59"/>
      <c r="B139" s="525" t="s">
        <v>1014</v>
      </c>
      <c r="C139" s="59"/>
      <c r="D139" s="59"/>
      <c r="E139" s="59"/>
      <c r="F139" s="59"/>
      <c r="G139" s="59"/>
      <c r="H139" s="59"/>
      <c r="I139" s="59"/>
      <c r="J139" s="59"/>
      <c r="K139" s="59"/>
      <c r="L139" s="59"/>
      <c r="M139" s="59"/>
      <c r="N139" s="59"/>
      <c r="O139" s="59"/>
      <c r="P139" s="59"/>
      <c r="Q139" s="60"/>
      <c r="R139" s="59"/>
      <c r="S139" s="59"/>
      <c r="T139" s="60"/>
      <c r="U139" s="60"/>
      <c r="V139" s="60"/>
      <c r="W139" s="60"/>
      <c r="X139" s="60"/>
      <c r="Y139" s="60"/>
      <c r="Z139" s="60"/>
      <c r="AA139" s="511">
        <f t="shared" si="328"/>
        <v>0</v>
      </c>
      <c r="AB139" s="60"/>
      <c r="AC139" s="60"/>
      <c r="AD139" s="60"/>
      <c r="AE139" s="60"/>
      <c r="AF139" s="60"/>
      <c r="AG139" s="60"/>
      <c r="AH139" s="60"/>
      <c r="AI139" s="60"/>
      <c r="AJ139" s="60"/>
      <c r="AK139" s="60"/>
      <c r="AL139" s="60"/>
      <c r="AM139" s="511">
        <f t="shared" si="329"/>
        <v>4</v>
      </c>
      <c r="AN139" s="60"/>
      <c r="AO139" s="60"/>
      <c r="AP139" s="60">
        <v>1</v>
      </c>
      <c r="AQ139" s="60">
        <v>2</v>
      </c>
      <c r="AR139" s="60">
        <v>1</v>
      </c>
      <c r="AS139" s="60"/>
      <c r="AT139" s="60"/>
      <c r="AU139" s="60"/>
      <c r="AV139" s="60"/>
      <c r="AW139" s="60"/>
      <c r="AX139" s="60"/>
      <c r="AY139" s="60"/>
      <c r="AZ139" s="511">
        <f>BA139+BB139+BC139</f>
        <v>0</v>
      </c>
      <c r="BA139" s="60"/>
      <c r="BB139" s="60"/>
      <c r="BC139" s="60"/>
      <c r="BD139" s="60"/>
      <c r="BE139" s="393"/>
      <c r="BF139" s="452"/>
      <c r="BG139" s="452"/>
      <c r="BH139" s="393"/>
      <c r="BI139" s="452"/>
      <c r="BJ139" s="452"/>
      <c r="BK139" s="393"/>
      <c r="BL139" s="452"/>
      <c r="BM139" s="452"/>
      <c r="BN139" s="59"/>
      <c r="BO139" s="445"/>
    </row>
    <row r="140" spans="1:67" s="13" customFormat="1" ht="46.2" customHeight="1" x14ac:dyDescent="0.25">
      <c r="A140" s="155">
        <v>19</v>
      </c>
      <c r="B140" s="738" t="s">
        <v>986</v>
      </c>
      <c r="C140" s="739"/>
      <c r="D140" s="739"/>
      <c r="E140" s="739"/>
      <c r="F140" s="739"/>
      <c r="G140" s="739"/>
      <c r="H140" s="739"/>
      <c r="I140" s="739"/>
      <c r="J140" s="739"/>
      <c r="K140" s="739"/>
      <c r="L140" s="739"/>
      <c r="M140" s="739"/>
      <c r="N140" s="739"/>
      <c r="O140" s="739"/>
      <c r="P140" s="739"/>
      <c r="Q140" s="739"/>
      <c r="R140" s="739"/>
      <c r="S140" s="739"/>
      <c r="T140" s="739"/>
      <c r="U140" s="739"/>
      <c r="V140" s="739"/>
      <c r="W140" s="739"/>
      <c r="X140" s="739"/>
      <c r="Y140" s="739"/>
      <c r="Z140" s="739"/>
      <c r="AA140" s="739"/>
      <c r="AB140" s="739"/>
      <c r="AC140" s="739"/>
      <c r="AD140" s="739"/>
      <c r="AE140" s="739"/>
      <c r="AF140" s="739"/>
      <c r="AG140" s="739"/>
      <c r="AH140" s="739"/>
      <c r="AI140" s="739"/>
      <c r="AJ140" s="739"/>
      <c r="AK140" s="739"/>
      <c r="AL140" s="739"/>
      <c r="AM140" s="739"/>
      <c r="AN140" s="739"/>
      <c r="AO140" s="739"/>
      <c r="AP140" s="739"/>
      <c r="AQ140" s="739"/>
      <c r="AR140" s="739"/>
      <c r="AS140" s="739"/>
      <c r="AT140" s="739"/>
      <c r="AU140" s="739"/>
      <c r="AV140" s="739"/>
      <c r="AW140" s="739"/>
      <c r="AX140" s="739"/>
      <c r="AY140" s="739"/>
      <c r="AZ140" s="739"/>
      <c r="BA140" s="739"/>
      <c r="BB140" s="739"/>
      <c r="BC140" s="739"/>
      <c r="BD140" s="739"/>
      <c r="BE140" s="739"/>
      <c r="BF140" s="739"/>
      <c r="BG140" s="739"/>
      <c r="BH140" s="739"/>
      <c r="BI140" s="739"/>
      <c r="BJ140" s="739"/>
      <c r="BK140" s="739"/>
      <c r="BL140" s="739"/>
      <c r="BM140" s="739"/>
      <c r="BN140" s="740"/>
      <c r="BO140" s="444">
        <f t="shared" si="301"/>
        <v>0</v>
      </c>
    </row>
    <row r="141" spans="1:67" s="13" customFormat="1" ht="13.2" x14ac:dyDescent="0.25">
      <c r="A141" s="58"/>
      <c r="B141" s="38" t="s">
        <v>707</v>
      </c>
      <c r="C141" s="58"/>
      <c r="D141" s="58"/>
      <c r="E141" s="58"/>
      <c r="F141" s="58"/>
      <c r="G141" s="58"/>
      <c r="H141" s="58"/>
      <c r="I141" s="58"/>
      <c r="J141" s="58"/>
      <c r="K141" s="58"/>
      <c r="L141" s="58"/>
      <c r="M141" s="58"/>
      <c r="N141" s="58"/>
      <c r="O141" s="58"/>
      <c r="P141" s="58"/>
      <c r="Q141" s="68"/>
      <c r="R141" s="58"/>
      <c r="S141" s="58"/>
      <c r="T141" s="68"/>
      <c r="U141" s="68"/>
      <c r="V141" s="68"/>
      <c r="W141" s="68"/>
      <c r="X141" s="68">
        <f>Y141+AA141+AM141+AZ141</f>
        <v>11</v>
      </c>
      <c r="Y141" s="68"/>
      <c r="Z141" s="68"/>
      <c r="AA141" s="118">
        <f t="shared" ref="AA141" si="330">AA142+AA143</f>
        <v>5</v>
      </c>
      <c r="AB141" s="68">
        <f t="shared" ref="AB141" si="331">AB142+AB143</f>
        <v>1</v>
      </c>
      <c r="AC141" s="68">
        <f t="shared" ref="AC141" si="332">AC142+AC143</f>
        <v>0</v>
      </c>
      <c r="AD141" s="68">
        <f t="shared" ref="AD141" si="333">AD142+AD143</f>
        <v>1</v>
      </c>
      <c r="AE141" s="68">
        <f t="shared" ref="AE141" si="334">AE142+AE143</f>
        <v>0</v>
      </c>
      <c r="AF141" s="68">
        <f t="shared" ref="AF141" si="335">AF142+AF143</f>
        <v>3</v>
      </c>
      <c r="AG141" s="68">
        <f t="shared" ref="AG141" si="336">AG142+AG143</f>
        <v>0</v>
      </c>
      <c r="AH141" s="68">
        <f t="shared" ref="AH141" si="337">AH142+AH143</f>
        <v>0</v>
      </c>
      <c r="AI141" s="68">
        <f t="shared" ref="AI141" si="338">AI142+AI143</f>
        <v>0</v>
      </c>
      <c r="AJ141" s="68">
        <f t="shared" ref="AJ141" si="339">AJ142+AJ143</f>
        <v>0</v>
      </c>
      <c r="AK141" s="68">
        <f t="shared" ref="AK141" si="340">AK142+AK143</f>
        <v>0</v>
      </c>
      <c r="AL141" s="68">
        <f t="shared" ref="AL141" si="341">AL142+AL143</f>
        <v>0</v>
      </c>
      <c r="AM141" s="118">
        <f t="shared" ref="AM141" si="342">AM142+AM143</f>
        <v>6</v>
      </c>
      <c r="AN141" s="68">
        <f t="shared" ref="AN141" si="343">AN142+AN143</f>
        <v>0</v>
      </c>
      <c r="AO141" s="68">
        <f t="shared" ref="AO141" si="344">AO142+AO143</f>
        <v>0</v>
      </c>
      <c r="AP141" s="68">
        <f t="shared" ref="AP141" si="345">AP142+AP143</f>
        <v>4</v>
      </c>
      <c r="AQ141" s="68">
        <f t="shared" ref="AQ141" si="346">AQ142+AQ143</f>
        <v>0</v>
      </c>
      <c r="AR141" s="68">
        <f t="shared" ref="AR141" si="347">AR142+AR143</f>
        <v>0</v>
      </c>
      <c r="AS141" s="68">
        <f t="shared" ref="AS141" si="348">AS142+AS143</f>
        <v>0</v>
      </c>
      <c r="AT141" s="68">
        <f t="shared" ref="AT141" si="349">AT142+AT143</f>
        <v>0</v>
      </c>
      <c r="AU141" s="68">
        <f t="shared" ref="AU141" si="350">AU142+AU143</f>
        <v>0</v>
      </c>
      <c r="AV141" s="68">
        <f t="shared" ref="AV141" si="351">AV142+AV143</f>
        <v>1</v>
      </c>
      <c r="AW141" s="68">
        <f t="shared" ref="AW141" si="352">AW142+AW143</f>
        <v>1</v>
      </c>
      <c r="AX141" s="68">
        <f t="shared" ref="AX141" si="353">AX142+AX143</f>
        <v>0</v>
      </c>
      <c r="AY141" s="68">
        <f t="shared" ref="AY141" si="354">AY142+AY143</f>
        <v>0</v>
      </c>
      <c r="AZ141" s="118">
        <f t="shared" ref="AZ141" si="355">AZ142+AZ143</f>
        <v>0</v>
      </c>
      <c r="BA141" s="68"/>
      <c r="BB141" s="68">
        <f>BB142+BB143</f>
        <v>0</v>
      </c>
      <c r="BC141" s="68"/>
      <c r="BD141" s="68"/>
      <c r="BE141" s="391"/>
      <c r="BF141" s="450"/>
      <c r="BG141" s="450"/>
      <c r="BH141" s="391"/>
      <c r="BI141" s="450"/>
      <c r="BJ141" s="450"/>
      <c r="BK141" s="391"/>
      <c r="BL141" s="450"/>
      <c r="BM141" s="450"/>
      <c r="BN141" s="58"/>
      <c r="BO141" s="444"/>
    </row>
    <row r="142" spans="1:67" s="10" customFormat="1" ht="26.4" x14ac:dyDescent="0.25">
      <c r="A142" s="59"/>
      <c r="B142" s="525" t="s">
        <v>1013</v>
      </c>
      <c r="C142" s="59"/>
      <c r="D142" s="59"/>
      <c r="E142" s="59"/>
      <c r="F142" s="59"/>
      <c r="G142" s="59"/>
      <c r="H142" s="59"/>
      <c r="I142" s="59"/>
      <c r="J142" s="59"/>
      <c r="K142" s="59"/>
      <c r="L142" s="59"/>
      <c r="M142" s="59"/>
      <c r="N142" s="59"/>
      <c r="O142" s="59"/>
      <c r="P142" s="59"/>
      <c r="Q142" s="60"/>
      <c r="R142" s="59"/>
      <c r="S142" s="59"/>
      <c r="T142" s="60"/>
      <c r="U142" s="60"/>
      <c r="V142" s="60"/>
      <c r="W142" s="60"/>
      <c r="X142" s="60"/>
      <c r="Y142" s="60"/>
      <c r="Z142" s="60"/>
      <c r="AA142" s="511">
        <f t="shared" ref="AA142:AA143" si="356">AB142+AC142+AD142+AE142+AF142+AG142+AH142+AI142+AJ142+AK142+AL142</f>
        <v>4</v>
      </c>
      <c r="AB142" s="60">
        <v>1</v>
      </c>
      <c r="AC142" s="60"/>
      <c r="AD142" s="60">
        <v>1</v>
      </c>
      <c r="AE142" s="60"/>
      <c r="AF142" s="60">
        <v>2</v>
      </c>
      <c r="AG142" s="60"/>
      <c r="AH142" s="60"/>
      <c r="AI142" s="60"/>
      <c r="AJ142" s="60"/>
      <c r="AK142" s="60"/>
      <c r="AL142" s="60"/>
      <c r="AM142" s="511">
        <f t="shared" ref="AM142:AM143" si="357">AN142+AO142+AP142+AQ142+AR142+AS142+AT142+AU142+AV142+AW142+AX142+AY142</f>
        <v>0</v>
      </c>
      <c r="AN142" s="60"/>
      <c r="AO142" s="60"/>
      <c r="AP142" s="60"/>
      <c r="AQ142" s="60"/>
      <c r="AR142" s="60"/>
      <c r="AS142" s="60"/>
      <c r="AT142" s="60"/>
      <c r="AU142" s="60"/>
      <c r="AV142" s="60"/>
      <c r="AW142" s="60"/>
      <c r="AX142" s="60"/>
      <c r="AY142" s="60"/>
      <c r="AZ142" s="511">
        <f>BA142+BB142+BC142</f>
        <v>0</v>
      </c>
      <c r="BA142" s="60"/>
      <c r="BB142" s="60"/>
      <c r="BC142" s="60"/>
      <c r="BD142" s="60"/>
      <c r="BE142" s="393"/>
      <c r="BF142" s="452"/>
      <c r="BG142" s="452"/>
      <c r="BH142" s="393"/>
      <c r="BI142" s="452"/>
      <c r="BJ142" s="452"/>
      <c r="BK142" s="393"/>
      <c r="BL142" s="452"/>
      <c r="BM142" s="452"/>
      <c r="BN142" s="59"/>
      <c r="BO142" s="445"/>
    </row>
    <row r="143" spans="1:67" s="10" customFormat="1" ht="26.4" x14ac:dyDescent="0.25">
      <c r="A143" s="59"/>
      <c r="B143" s="525" t="s">
        <v>1014</v>
      </c>
      <c r="C143" s="59"/>
      <c r="D143" s="59"/>
      <c r="E143" s="59"/>
      <c r="F143" s="59"/>
      <c r="G143" s="59"/>
      <c r="H143" s="59"/>
      <c r="I143" s="59"/>
      <c r="J143" s="59"/>
      <c r="K143" s="59"/>
      <c r="L143" s="59"/>
      <c r="M143" s="59"/>
      <c r="N143" s="59"/>
      <c r="O143" s="59"/>
      <c r="P143" s="59"/>
      <c r="Q143" s="60"/>
      <c r="R143" s="59"/>
      <c r="S143" s="59"/>
      <c r="T143" s="60"/>
      <c r="U143" s="60"/>
      <c r="V143" s="60"/>
      <c r="W143" s="60"/>
      <c r="X143" s="60"/>
      <c r="Y143" s="60"/>
      <c r="Z143" s="60"/>
      <c r="AA143" s="511">
        <f t="shared" si="356"/>
        <v>1</v>
      </c>
      <c r="AB143" s="60"/>
      <c r="AC143" s="60"/>
      <c r="AD143" s="60"/>
      <c r="AE143" s="60"/>
      <c r="AF143" s="60">
        <v>1</v>
      </c>
      <c r="AG143" s="60"/>
      <c r="AH143" s="60"/>
      <c r="AI143" s="60"/>
      <c r="AJ143" s="60"/>
      <c r="AK143" s="60"/>
      <c r="AL143" s="60"/>
      <c r="AM143" s="511">
        <f t="shared" si="357"/>
        <v>6</v>
      </c>
      <c r="AN143" s="60"/>
      <c r="AO143" s="60"/>
      <c r="AP143" s="60">
        <v>4</v>
      </c>
      <c r="AQ143" s="60"/>
      <c r="AR143" s="60"/>
      <c r="AS143" s="60"/>
      <c r="AT143" s="60"/>
      <c r="AU143" s="60"/>
      <c r="AV143" s="60">
        <v>1</v>
      </c>
      <c r="AW143" s="60">
        <v>1</v>
      </c>
      <c r="AX143" s="60"/>
      <c r="AY143" s="60"/>
      <c r="AZ143" s="511">
        <f>BA143+BB143+BC143</f>
        <v>0</v>
      </c>
      <c r="BA143" s="60"/>
      <c r="BB143" s="60"/>
      <c r="BC143" s="60"/>
      <c r="BD143" s="60"/>
      <c r="BE143" s="393"/>
      <c r="BF143" s="452"/>
      <c r="BG143" s="452"/>
      <c r="BH143" s="393"/>
      <c r="BI143" s="452"/>
      <c r="BJ143" s="452"/>
      <c r="BK143" s="393"/>
      <c r="BL143" s="452"/>
      <c r="BM143" s="452"/>
      <c r="BN143" s="59"/>
      <c r="BO143" s="445"/>
    </row>
    <row r="144" spans="1:67" s="309" customFormat="1" ht="55.2" customHeight="1" x14ac:dyDescent="0.25">
      <c r="A144" s="296">
        <v>20</v>
      </c>
      <c r="B144" s="735" t="s">
        <v>987</v>
      </c>
      <c r="C144" s="736"/>
      <c r="D144" s="736"/>
      <c r="E144" s="736"/>
      <c r="F144" s="736"/>
      <c r="G144" s="736"/>
      <c r="H144" s="736"/>
      <c r="I144" s="736"/>
      <c r="J144" s="736"/>
      <c r="K144" s="736"/>
      <c r="L144" s="736"/>
      <c r="M144" s="736"/>
      <c r="N144" s="736"/>
      <c r="O144" s="736"/>
      <c r="P144" s="736"/>
      <c r="Q144" s="736"/>
      <c r="R144" s="736"/>
      <c r="S144" s="736"/>
      <c r="T144" s="736"/>
      <c r="U144" s="736"/>
      <c r="V144" s="736"/>
      <c r="W144" s="736"/>
      <c r="X144" s="736"/>
      <c r="Y144" s="736"/>
      <c r="Z144" s="736"/>
      <c r="AA144" s="736"/>
      <c r="AB144" s="736"/>
      <c r="AC144" s="736"/>
      <c r="AD144" s="736"/>
      <c r="AE144" s="736"/>
      <c r="AF144" s="736"/>
      <c r="AG144" s="736"/>
      <c r="AH144" s="736"/>
      <c r="AI144" s="736"/>
      <c r="AJ144" s="736"/>
      <c r="AK144" s="736"/>
      <c r="AL144" s="736"/>
      <c r="AM144" s="736"/>
      <c r="AN144" s="736"/>
      <c r="AO144" s="736"/>
      <c r="AP144" s="736"/>
      <c r="AQ144" s="736"/>
      <c r="AR144" s="736"/>
      <c r="AS144" s="736"/>
      <c r="AT144" s="736"/>
      <c r="AU144" s="736"/>
      <c r="AV144" s="736"/>
      <c r="AW144" s="736"/>
      <c r="AX144" s="736"/>
      <c r="AY144" s="736"/>
      <c r="AZ144" s="736"/>
      <c r="BA144" s="736"/>
      <c r="BB144" s="736"/>
      <c r="BC144" s="736"/>
      <c r="BD144" s="736"/>
      <c r="BE144" s="736"/>
      <c r="BF144" s="736"/>
      <c r="BG144" s="736"/>
      <c r="BH144" s="736"/>
      <c r="BI144" s="736"/>
      <c r="BJ144" s="736"/>
      <c r="BK144" s="736"/>
      <c r="BL144" s="736"/>
      <c r="BM144" s="736"/>
      <c r="BN144" s="737"/>
      <c r="BO144" s="444">
        <f t="shared" si="301"/>
        <v>0</v>
      </c>
    </row>
    <row r="145" spans="1:67" s="13" customFormat="1" ht="13.2" x14ac:dyDescent="0.25">
      <c r="A145" s="58"/>
      <c r="B145" s="38" t="s">
        <v>707</v>
      </c>
      <c r="C145" s="58"/>
      <c r="D145" s="58"/>
      <c r="E145" s="58"/>
      <c r="F145" s="58"/>
      <c r="G145" s="58"/>
      <c r="H145" s="58"/>
      <c r="I145" s="58"/>
      <c r="J145" s="58"/>
      <c r="K145" s="58"/>
      <c r="L145" s="58"/>
      <c r="M145" s="58"/>
      <c r="N145" s="58"/>
      <c r="O145" s="58"/>
      <c r="P145" s="58"/>
      <c r="Q145" s="68"/>
      <c r="R145" s="58"/>
      <c r="S145" s="58"/>
      <c r="T145" s="68"/>
      <c r="U145" s="68"/>
      <c r="V145" s="68"/>
      <c r="W145" s="68"/>
      <c r="X145" s="68">
        <f>Y145+AA145+AM145+AZ145</f>
        <v>24</v>
      </c>
      <c r="Y145" s="68"/>
      <c r="Z145" s="68"/>
      <c r="AA145" s="118">
        <f t="shared" ref="AA145" si="358">AA146+AA147</f>
        <v>10</v>
      </c>
      <c r="AB145" s="68">
        <f t="shared" ref="AB145" si="359">AB146+AB147</f>
        <v>8</v>
      </c>
      <c r="AC145" s="68">
        <f t="shared" ref="AC145" si="360">AC146+AC147</f>
        <v>0</v>
      </c>
      <c r="AD145" s="68">
        <f t="shared" ref="AD145" si="361">AD146+AD147</f>
        <v>0</v>
      </c>
      <c r="AE145" s="68">
        <f t="shared" ref="AE145" si="362">AE146+AE147</f>
        <v>1</v>
      </c>
      <c r="AF145" s="68">
        <f t="shared" ref="AF145" si="363">AF146+AF147</f>
        <v>0</v>
      </c>
      <c r="AG145" s="68">
        <f t="shared" ref="AG145" si="364">AG146+AG147</f>
        <v>0</v>
      </c>
      <c r="AH145" s="68">
        <f t="shared" ref="AH145" si="365">AH146+AH147</f>
        <v>0</v>
      </c>
      <c r="AI145" s="68">
        <f t="shared" ref="AI145" si="366">AI146+AI147</f>
        <v>1</v>
      </c>
      <c r="AJ145" s="68">
        <f t="shared" ref="AJ145" si="367">AJ146+AJ147</f>
        <v>0</v>
      </c>
      <c r="AK145" s="68">
        <f t="shared" ref="AK145" si="368">AK146+AK147</f>
        <v>0</v>
      </c>
      <c r="AL145" s="68">
        <f t="shared" ref="AL145" si="369">AL146+AL147</f>
        <v>0</v>
      </c>
      <c r="AM145" s="118">
        <f t="shared" ref="AM145" si="370">AM146+AM147</f>
        <v>14</v>
      </c>
      <c r="AN145" s="68">
        <f t="shared" ref="AN145" si="371">AN146+AN147</f>
        <v>3</v>
      </c>
      <c r="AO145" s="68">
        <f t="shared" ref="AO145" si="372">AO146+AO147</f>
        <v>0</v>
      </c>
      <c r="AP145" s="68">
        <f t="shared" ref="AP145" si="373">AP146+AP147</f>
        <v>8</v>
      </c>
      <c r="AQ145" s="68">
        <f t="shared" ref="AQ145" si="374">AQ146+AQ147</f>
        <v>0</v>
      </c>
      <c r="AR145" s="68">
        <f t="shared" ref="AR145" si="375">AR146+AR147</f>
        <v>3</v>
      </c>
      <c r="AS145" s="68">
        <f t="shared" ref="AS145" si="376">AS146+AS147</f>
        <v>0</v>
      </c>
      <c r="AT145" s="68">
        <f t="shared" ref="AT145" si="377">AT146+AT147</f>
        <v>0</v>
      </c>
      <c r="AU145" s="68">
        <f t="shared" ref="AU145" si="378">AU146+AU147</f>
        <v>0</v>
      </c>
      <c r="AV145" s="68">
        <f t="shared" ref="AV145" si="379">AV146+AV147</f>
        <v>0</v>
      </c>
      <c r="AW145" s="68">
        <f t="shared" ref="AW145" si="380">AW146+AW147</f>
        <v>0</v>
      </c>
      <c r="AX145" s="68">
        <f t="shared" ref="AX145" si="381">AX146+AX147</f>
        <v>0</v>
      </c>
      <c r="AY145" s="68">
        <f t="shared" ref="AY145" si="382">AY146+AY147</f>
        <v>0</v>
      </c>
      <c r="AZ145" s="118">
        <f t="shared" ref="AZ145" si="383">AZ146+AZ147</f>
        <v>0</v>
      </c>
      <c r="BA145" s="68"/>
      <c r="BB145" s="68">
        <f>BB146+BB147</f>
        <v>0</v>
      </c>
      <c r="BC145" s="68"/>
      <c r="BD145" s="68"/>
      <c r="BE145" s="391"/>
      <c r="BF145" s="450"/>
      <c r="BG145" s="450"/>
      <c r="BH145" s="391"/>
      <c r="BI145" s="450"/>
      <c r="BJ145" s="450"/>
      <c r="BK145" s="391"/>
      <c r="BL145" s="450"/>
      <c r="BM145" s="450"/>
      <c r="BN145" s="58"/>
      <c r="BO145" s="444"/>
    </row>
    <row r="146" spans="1:67" s="10" customFormat="1" ht="26.4" x14ac:dyDescent="0.25">
      <c r="A146" s="59"/>
      <c r="B146" s="525" t="s">
        <v>1013</v>
      </c>
      <c r="C146" s="59"/>
      <c r="D146" s="59"/>
      <c r="E146" s="59"/>
      <c r="F146" s="59"/>
      <c r="G146" s="59"/>
      <c r="H146" s="59"/>
      <c r="I146" s="59"/>
      <c r="J146" s="59"/>
      <c r="K146" s="59"/>
      <c r="L146" s="59"/>
      <c r="M146" s="59"/>
      <c r="N146" s="59"/>
      <c r="O146" s="59"/>
      <c r="P146" s="59"/>
      <c r="Q146" s="60"/>
      <c r="R146" s="59"/>
      <c r="S146" s="59"/>
      <c r="T146" s="60"/>
      <c r="U146" s="60"/>
      <c r="V146" s="60"/>
      <c r="W146" s="60"/>
      <c r="X146" s="60"/>
      <c r="Y146" s="60"/>
      <c r="Z146" s="60"/>
      <c r="AA146" s="511">
        <f t="shared" ref="AA146:AA147" si="384">AB146+AC146+AD146+AE146+AF146+AG146+AH146+AI146+AJ146+AK146+AL146</f>
        <v>10</v>
      </c>
      <c r="AB146" s="60">
        <v>8</v>
      </c>
      <c r="AC146" s="60"/>
      <c r="AD146" s="60"/>
      <c r="AE146" s="60">
        <v>1</v>
      </c>
      <c r="AF146" s="60"/>
      <c r="AG146" s="60"/>
      <c r="AH146" s="60"/>
      <c r="AI146" s="60">
        <v>1</v>
      </c>
      <c r="AJ146" s="60"/>
      <c r="AK146" s="60"/>
      <c r="AL146" s="60"/>
      <c r="AM146" s="511">
        <f t="shared" ref="AM146:AM147" si="385">AN146+AO146+AP146+AQ146+AR146+AS146+AT146+AU146+AV146+AW146+AX146+AY146</f>
        <v>0</v>
      </c>
      <c r="AN146" s="60"/>
      <c r="AO146" s="60"/>
      <c r="AP146" s="60"/>
      <c r="AQ146" s="60"/>
      <c r="AR146" s="60"/>
      <c r="AS146" s="60"/>
      <c r="AT146" s="60"/>
      <c r="AU146" s="60"/>
      <c r="AV146" s="60"/>
      <c r="AW146" s="60"/>
      <c r="AX146" s="60"/>
      <c r="AY146" s="60"/>
      <c r="AZ146" s="511">
        <f>BA146+BB146+BC146</f>
        <v>0</v>
      </c>
      <c r="BA146" s="60"/>
      <c r="BB146" s="60"/>
      <c r="BC146" s="60"/>
      <c r="BD146" s="60"/>
      <c r="BE146" s="393"/>
      <c r="BF146" s="452"/>
      <c r="BG146" s="452"/>
      <c r="BH146" s="393"/>
      <c r="BI146" s="452"/>
      <c r="BJ146" s="452"/>
      <c r="BK146" s="393"/>
      <c r="BL146" s="452"/>
      <c r="BM146" s="452"/>
      <c r="BN146" s="59"/>
      <c r="BO146" s="445"/>
    </row>
    <row r="147" spans="1:67" s="10" customFormat="1" ht="26.4" x14ac:dyDescent="0.25">
      <c r="A147" s="59"/>
      <c r="B147" s="525" t="s">
        <v>1014</v>
      </c>
      <c r="C147" s="59"/>
      <c r="D147" s="59"/>
      <c r="E147" s="59"/>
      <c r="F147" s="59"/>
      <c r="G147" s="59"/>
      <c r="H147" s="59"/>
      <c r="I147" s="59"/>
      <c r="J147" s="59"/>
      <c r="K147" s="59"/>
      <c r="L147" s="59"/>
      <c r="M147" s="59"/>
      <c r="N147" s="59"/>
      <c r="O147" s="59"/>
      <c r="P147" s="59"/>
      <c r="Q147" s="60"/>
      <c r="R147" s="59"/>
      <c r="S147" s="59"/>
      <c r="T147" s="60"/>
      <c r="U147" s="60"/>
      <c r="V147" s="60"/>
      <c r="W147" s="60"/>
      <c r="X147" s="60"/>
      <c r="Y147" s="60"/>
      <c r="Z147" s="60"/>
      <c r="AA147" s="511">
        <f t="shared" si="384"/>
        <v>0</v>
      </c>
      <c r="AB147" s="60"/>
      <c r="AC147" s="60"/>
      <c r="AD147" s="60"/>
      <c r="AE147" s="60"/>
      <c r="AF147" s="60"/>
      <c r="AG147" s="60"/>
      <c r="AH147" s="60"/>
      <c r="AI147" s="60"/>
      <c r="AJ147" s="60"/>
      <c r="AK147" s="60"/>
      <c r="AL147" s="60"/>
      <c r="AM147" s="511">
        <f t="shared" si="385"/>
        <v>14</v>
      </c>
      <c r="AN147" s="60">
        <v>3</v>
      </c>
      <c r="AO147" s="60"/>
      <c r="AP147" s="60">
        <v>8</v>
      </c>
      <c r="AQ147" s="60"/>
      <c r="AR147" s="60">
        <v>3</v>
      </c>
      <c r="AS147" s="60"/>
      <c r="AT147" s="60"/>
      <c r="AU147" s="60"/>
      <c r="AV147" s="60"/>
      <c r="AW147" s="60"/>
      <c r="AX147" s="60"/>
      <c r="AY147" s="60"/>
      <c r="AZ147" s="511">
        <f>BA147+BB147+BC147</f>
        <v>0</v>
      </c>
      <c r="BA147" s="60"/>
      <c r="BB147" s="60"/>
      <c r="BC147" s="60"/>
      <c r="BD147" s="60"/>
      <c r="BE147" s="393"/>
      <c r="BF147" s="452"/>
      <c r="BG147" s="452"/>
      <c r="BH147" s="393"/>
      <c r="BI147" s="452"/>
      <c r="BJ147" s="452"/>
      <c r="BK147" s="393"/>
      <c r="BL147" s="452"/>
      <c r="BM147" s="452"/>
      <c r="BN147" s="59"/>
      <c r="BO147" s="445"/>
    </row>
    <row r="148" spans="1:67" s="138" customFormat="1" ht="42" customHeight="1" x14ac:dyDescent="0.25">
      <c r="A148" s="180">
        <v>21</v>
      </c>
      <c r="B148" s="755" t="s">
        <v>1026</v>
      </c>
      <c r="C148" s="756"/>
      <c r="D148" s="756"/>
      <c r="E148" s="756"/>
      <c r="F148" s="756"/>
      <c r="G148" s="756"/>
      <c r="H148" s="756"/>
      <c r="I148" s="756"/>
      <c r="J148" s="756"/>
      <c r="K148" s="756"/>
      <c r="L148" s="756"/>
      <c r="M148" s="756"/>
      <c r="N148" s="756"/>
      <c r="O148" s="756"/>
      <c r="P148" s="756"/>
      <c r="Q148" s="756"/>
      <c r="R148" s="756"/>
      <c r="S148" s="756"/>
      <c r="T148" s="756"/>
      <c r="U148" s="756"/>
      <c r="V148" s="756"/>
      <c r="W148" s="756"/>
      <c r="X148" s="756"/>
      <c r="Y148" s="756"/>
      <c r="Z148" s="756"/>
      <c r="AA148" s="756"/>
      <c r="AB148" s="756"/>
      <c r="AC148" s="756"/>
      <c r="AD148" s="756"/>
      <c r="AE148" s="756"/>
      <c r="AF148" s="756"/>
      <c r="AG148" s="756"/>
      <c r="AH148" s="756"/>
      <c r="AI148" s="756"/>
      <c r="AJ148" s="756"/>
      <c r="AK148" s="756"/>
      <c r="AL148" s="756"/>
      <c r="AM148" s="756"/>
      <c r="AN148" s="756"/>
      <c r="AO148" s="756"/>
      <c r="AP148" s="756"/>
      <c r="AQ148" s="756"/>
      <c r="AR148" s="756"/>
      <c r="AS148" s="756"/>
      <c r="AT148" s="756"/>
      <c r="AU148" s="756"/>
      <c r="AV148" s="756"/>
      <c r="AW148" s="756"/>
      <c r="AX148" s="756"/>
      <c r="AY148" s="756"/>
      <c r="AZ148" s="756"/>
      <c r="BA148" s="756"/>
      <c r="BB148" s="756"/>
      <c r="BC148" s="756"/>
      <c r="BD148" s="756"/>
      <c r="BE148" s="756"/>
      <c r="BF148" s="756"/>
      <c r="BG148" s="756"/>
      <c r="BH148" s="756"/>
      <c r="BI148" s="756"/>
      <c r="BJ148" s="756"/>
      <c r="BK148" s="756"/>
      <c r="BL148" s="756"/>
      <c r="BM148" s="756"/>
      <c r="BN148" s="756"/>
      <c r="BO148" s="444">
        <f t="shared" ref="BO148:BO160" si="386">BE148+BH148+BK148</f>
        <v>0</v>
      </c>
    </row>
    <row r="149" spans="1:67" s="13" customFormat="1" ht="13.2" x14ac:dyDescent="0.25">
      <c r="A149" s="58"/>
      <c r="B149" s="38" t="s">
        <v>707</v>
      </c>
      <c r="C149" s="58"/>
      <c r="D149" s="58"/>
      <c r="E149" s="58"/>
      <c r="F149" s="58"/>
      <c r="G149" s="58"/>
      <c r="H149" s="58"/>
      <c r="I149" s="58"/>
      <c r="J149" s="58"/>
      <c r="K149" s="58"/>
      <c r="L149" s="58"/>
      <c r="M149" s="58"/>
      <c r="N149" s="58"/>
      <c r="O149" s="58"/>
      <c r="P149" s="58"/>
      <c r="Q149" s="68"/>
      <c r="R149" s="58"/>
      <c r="S149" s="58"/>
      <c r="T149" s="68"/>
      <c r="U149" s="68"/>
      <c r="V149" s="68"/>
      <c r="W149" s="68"/>
      <c r="X149" s="68">
        <f>Y149+AA149+AM149+AZ149</f>
        <v>5</v>
      </c>
      <c r="Y149" s="68"/>
      <c r="Z149" s="68"/>
      <c r="AA149" s="118">
        <f t="shared" ref="AA149" si="387">AA150+AA151</f>
        <v>3</v>
      </c>
      <c r="AB149" s="68">
        <f t="shared" ref="AB149" si="388">AB150+AB151</f>
        <v>2</v>
      </c>
      <c r="AC149" s="68">
        <f t="shared" ref="AC149" si="389">AC150+AC151</f>
        <v>0</v>
      </c>
      <c r="AD149" s="68">
        <f t="shared" ref="AD149" si="390">AD150+AD151</f>
        <v>0</v>
      </c>
      <c r="AE149" s="68">
        <f t="shared" ref="AE149" si="391">AE150+AE151</f>
        <v>0</v>
      </c>
      <c r="AF149" s="68">
        <f t="shared" ref="AF149" si="392">AF150+AF151</f>
        <v>0</v>
      </c>
      <c r="AG149" s="68">
        <f t="shared" ref="AG149" si="393">AG150+AG151</f>
        <v>0</v>
      </c>
      <c r="AH149" s="68">
        <f t="shared" ref="AH149" si="394">AH150+AH151</f>
        <v>0</v>
      </c>
      <c r="AI149" s="68">
        <f t="shared" ref="AI149" si="395">AI150+AI151</f>
        <v>0</v>
      </c>
      <c r="AJ149" s="68">
        <f t="shared" ref="AJ149" si="396">AJ150+AJ151</f>
        <v>0</v>
      </c>
      <c r="AK149" s="68">
        <f t="shared" ref="AK149" si="397">AK150+AK151</f>
        <v>0</v>
      </c>
      <c r="AL149" s="68">
        <f t="shared" ref="AL149" si="398">AL150+AL151</f>
        <v>1</v>
      </c>
      <c r="AM149" s="118">
        <f t="shared" ref="AM149" si="399">AM150+AM151</f>
        <v>2</v>
      </c>
      <c r="AN149" s="68">
        <f t="shared" ref="AN149" si="400">AN150+AN151</f>
        <v>0</v>
      </c>
      <c r="AO149" s="68">
        <f t="shared" ref="AO149" si="401">AO150+AO151</f>
        <v>0</v>
      </c>
      <c r="AP149" s="68">
        <f t="shared" ref="AP149" si="402">AP150+AP151</f>
        <v>1</v>
      </c>
      <c r="AQ149" s="68">
        <f t="shared" ref="AQ149" si="403">AQ150+AQ151</f>
        <v>0</v>
      </c>
      <c r="AR149" s="68">
        <f t="shared" ref="AR149" si="404">AR150+AR151</f>
        <v>1</v>
      </c>
      <c r="AS149" s="68">
        <f t="shared" ref="AS149" si="405">AS150+AS151</f>
        <v>0</v>
      </c>
      <c r="AT149" s="68">
        <f t="shared" ref="AT149" si="406">AT150+AT151</f>
        <v>0</v>
      </c>
      <c r="AU149" s="68">
        <f t="shared" ref="AU149" si="407">AU150+AU151</f>
        <v>0</v>
      </c>
      <c r="AV149" s="68">
        <f t="shared" ref="AV149" si="408">AV150+AV151</f>
        <v>0</v>
      </c>
      <c r="AW149" s="68">
        <f t="shared" ref="AW149" si="409">AW150+AW151</f>
        <v>0</v>
      </c>
      <c r="AX149" s="68">
        <f t="shared" ref="AX149" si="410">AX150+AX151</f>
        <v>0</v>
      </c>
      <c r="AY149" s="68">
        <f t="shared" ref="AY149" si="411">AY150+AY151</f>
        <v>0</v>
      </c>
      <c r="AZ149" s="118">
        <f t="shared" ref="AZ149" si="412">AZ150+AZ151</f>
        <v>0</v>
      </c>
      <c r="BA149" s="68"/>
      <c r="BB149" s="68">
        <f>BB150+BB151</f>
        <v>0</v>
      </c>
      <c r="BC149" s="68"/>
      <c r="BD149" s="68"/>
      <c r="BE149" s="391"/>
      <c r="BF149" s="450"/>
      <c r="BG149" s="450"/>
      <c r="BH149" s="391"/>
      <c r="BI149" s="450"/>
      <c r="BJ149" s="450"/>
      <c r="BK149" s="391"/>
      <c r="BL149" s="450"/>
      <c r="BM149" s="450"/>
      <c r="BN149" s="58"/>
      <c r="BO149" s="444"/>
    </row>
    <row r="150" spans="1:67" s="10" customFormat="1" ht="26.4" x14ac:dyDescent="0.25">
      <c r="A150" s="59"/>
      <c r="B150" s="525" t="s">
        <v>1013</v>
      </c>
      <c r="C150" s="59"/>
      <c r="D150" s="59"/>
      <c r="E150" s="59"/>
      <c r="F150" s="59"/>
      <c r="G150" s="59"/>
      <c r="H150" s="59"/>
      <c r="I150" s="59"/>
      <c r="J150" s="59"/>
      <c r="K150" s="59"/>
      <c r="L150" s="59"/>
      <c r="M150" s="59"/>
      <c r="N150" s="59"/>
      <c r="O150" s="59"/>
      <c r="P150" s="59"/>
      <c r="Q150" s="60"/>
      <c r="R150" s="59"/>
      <c r="S150" s="59"/>
      <c r="T150" s="60"/>
      <c r="U150" s="60"/>
      <c r="V150" s="60"/>
      <c r="W150" s="60"/>
      <c r="X150" s="60"/>
      <c r="Y150" s="60"/>
      <c r="Z150" s="60"/>
      <c r="AA150" s="511">
        <f t="shared" ref="AA150:AA151" si="413">AB150+AC150+AD150+AE150+AF150+AG150+AH150+AI150+AJ150+AK150+AL150</f>
        <v>3</v>
      </c>
      <c r="AB150" s="60">
        <v>2</v>
      </c>
      <c r="AC150" s="60"/>
      <c r="AD150" s="60"/>
      <c r="AE150" s="60"/>
      <c r="AF150" s="60"/>
      <c r="AG150" s="60"/>
      <c r="AH150" s="60"/>
      <c r="AI150" s="60"/>
      <c r="AJ150" s="60"/>
      <c r="AK150" s="60"/>
      <c r="AL150" s="60">
        <v>1</v>
      </c>
      <c r="AM150" s="511">
        <f t="shared" ref="AM150:AM151" si="414">AN150+AO150+AP150+AQ150+AR150+AS150+AT150+AU150+AV150+AW150+AX150+AY150</f>
        <v>1</v>
      </c>
      <c r="AN150" s="60"/>
      <c r="AO150" s="60"/>
      <c r="AP150" s="60">
        <v>1</v>
      </c>
      <c r="AQ150" s="60"/>
      <c r="AR150" s="60"/>
      <c r="AS150" s="60"/>
      <c r="AT150" s="60"/>
      <c r="AU150" s="60"/>
      <c r="AV150" s="60"/>
      <c r="AW150" s="60"/>
      <c r="AX150" s="60"/>
      <c r="AY150" s="60"/>
      <c r="AZ150" s="511">
        <f>BA150+BB150+BC150</f>
        <v>0</v>
      </c>
      <c r="BA150" s="60"/>
      <c r="BB150" s="60"/>
      <c r="BC150" s="60"/>
      <c r="BD150" s="60"/>
      <c r="BE150" s="393"/>
      <c r="BF150" s="452"/>
      <c r="BG150" s="452"/>
      <c r="BH150" s="393"/>
      <c r="BI150" s="452"/>
      <c r="BJ150" s="452"/>
      <c r="BK150" s="393"/>
      <c r="BL150" s="452"/>
      <c r="BM150" s="452"/>
      <c r="BN150" s="59"/>
      <c r="BO150" s="445"/>
    </row>
    <row r="151" spans="1:67" s="10" customFormat="1" ht="26.4" x14ac:dyDescent="0.25">
      <c r="A151" s="59"/>
      <c r="B151" s="525" t="s">
        <v>1014</v>
      </c>
      <c r="C151" s="59"/>
      <c r="D151" s="59"/>
      <c r="E151" s="59"/>
      <c r="F151" s="59"/>
      <c r="G151" s="59"/>
      <c r="H151" s="59"/>
      <c r="I151" s="59"/>
      <c r="J151" s="59"/>
      <c r="K151" s="59"/>
      <c r="L151" s="59"/>
      <c r="M151" s="59"/>
      <c r="N151" s="59"/>
      <c r="O151" s="59"/>
      <c r="P151" s="59"/>
      <c r="Q151" s="60"/>
      <c r="R151" s="59"/>
      <c r="S151" s="59"/>
      <c r="T151" s="60"/>
      <c r="U151" s="60"/>
      <c r="V151" s="60"/>
      <c r="W151" s="60"/>
      <c r="X151" s="60"/>
      <c r="Y151" s="60"/>
      <c r="Z151" s="60"/>
      <c r="AA151" s="511">
        <f t="shared" si="413"/>
        <v>0</v>
      </c>
      <c r="AB151" s="60"/>
      <c r="AC151" s="60"/>
      <c r="AD151" s="60"/>
      <c r="AE151" s="60"/>
      <c r="AF151" s="60"/>
      <c r="AG151" s="60"/>
      <c r="AH151" s="60"/>
      <c r="AI151" s="60"/>
      <c r="AJ151" s="60"/>
      <c r="AK151" s="60"/>
      <c r="AL151" s="60"/>
      <c r="AM151" s="511">
        <f t="shared" si="414"/>
        <v>1</v>
      </c>
      <c r="AN151" s="60"/>
      <c r="AO151" s="60"/>
      <c r="AP151" s="60"/>
      <c r="AQ151" s="60"/>
      <c r="AR151" s="60">
        <v>1</v>
      </c>
      <c r="AS151" s="60"/>
      <c r="AT151" s="60"/>
      <c r="AU151" s="60"/>
      <c r="AV151" s="60"/>
      <c r="AW151" s="60"/>
      <c r="AX151" s="60"/>
      <c r="AY151" s="60"/>
      <c r="AZ151" s="511">
        <f>BA151+BB151+BC151</f>
        <v>0</v>
      </c>
      <c r="BA151" s="60"/>
      <c r="BB151" s="60"/>
      <c r="BC151" s="60"/>
      <c r="BD151" s="60"/>
      <c r="BE151" s="393"/>
      <c r="BF151" s="452"/>
      <c r="BG151" s="452"/>
      <c r="BH151" s="393"/>
      <c r="BI151" s="452"/>
      <c r="BJ151" s="452"/>
      <c r="BK151" s="393"/>
      <c r="BL151" s="452"/>
      <c r="BM151" s="452"/>
      <c r="BN151" s="59"/>
      <c r="BO151" s="445"/>
    </row>
    <row r="152" spans="1:67" s="325" customFormat="1" ht="54" customHeight="1" x14ac:dyDescent="0.25">
      <c r="A152" s="296">
        <v>22</v>
      </c>
      <c r="B152" s="751" t="s">
        <v>989</v>
      </c>
      <c r="C152" s="751"/>
      <c r="D152" s="751"/>
      <c r="E152" s="751"/>
      <c r="F152" s="751"/>
      <c r="G152" s="751"/>
      <c r="H152" s="751"/>
      <c r="I152" s="751"/>
      <c r="J152" s="751"/>
      <c r="K152" s="751"/>
      <c r="L152" s="751"/>
      <c r="M152" s="751"/>
      <c r="N152" s="751"/>
      <c r="O152" s="751"/>
      <c r="P152" s="751"/>
      <c r="Q152" s="751"/>
      <c r="R152" s="751"/>
      <c r="S152" s="751"/>
      <c r="T152" s="751"/>
      <c r="U152" s="751"/>
      <c r="V152" s="751"/>
      <c r="W152" s="751"/>
      <c r="X152" s="751"/>
      <c r="Y152" s="751"/>
      <c r="Z152" s="751"/>
      <c r="AA152" s="751"/>
      <c r="AB152" s="751"/>
      <c r="AC152" s="751"/>
      <c r="AD152" s="751"/>
      <c r="AE152" s="751"/>
      <c r="AF152" s="751"/>
      <c r="AG152" s="751"/>
      <c r="AH152" s="751"/>
      <c r="AI152" s="751"/>
      <c r="AJ152" s="751"/>
      <c r="AK152" s="751"/>
      <c r="AL152" s="751"/>
      <c r="AM152" s="751"/>
      <c r="AN152" s="751"/>
      <c r="AO152" s="751"/>
      <c r="AP152" s="751"/>
      <c r="AQ152" s="751"/>
      <c r="AR152" s="751"/>
      <c r="AS152" s="751"/>
      <c r="AT152" s="751"/>
      <c r="AU152" s="751"/>
      <c r="AV152" s="751"/>
      <c r="AW152" s="751"/>
      <c r="AX152" s="751"/>
      <c r="AY152" s="751"/>
      <c r="AZ152" s="751"/>
      <c r="BA152" s="751"/>
      <c r="BB152" s="751"/>
      <c r="BC152" s="751"/>
      <c r="BD152" s="751"/>
      <c r="BE152" s="751"/>
      <c r="BF152" s="751"/>
      <c r="BG152" s="751"/>
      <c r="BH152" s="751"/>
      <c r="BI152" s="751"/>
      <c r="BJ152" s="751"/>
      <c r="BK152" s="751"/>
      <c r="BL152" s="751"/>
      <c r="BM152" s="751"/>
      <c r="BN152" s="751"/>
      <c r="BO152" s="444">
        <f t="shared" si="386"/>
        <v>0</v>
      </c>
    </row>
    <row r="153" spans="1:67" s="13" customFormat="1" ht="13.2" x14ac:dyDescent="0.25">
      <c r="A153" s="58"/>
      <c r="B153" s="38" t="s">
        <v>707</v>
      </c>
      <c r="C153" s="58"/>
      <c r="D153" s="58"/>
      <c r="E153" s="58"/>
      <c r="F153" s="58"/>
      <c r="G153" s="58"/>
      <c r="H153" s="58"/>
      <c r="I153" s="58"/>
      <c r="J153" s="58"/>
      <c r="K153" s="58"/>
      <c r="L153" s="58"/>
      <c r="M153" s="58"/>
      <c r="N153" s="58"/>
      <c r="O153" s="58"/>
      <c r="P153" s="58"/>
      <c r="Q153" s="68"/>
      <c r="R153" s="58"/>
      <c r="S153" s="58"/>
      <c r="T153" s="68"/>
      <c r="U153" s="68"/>
      <c r="V153" s="68"/>
      <c r="W153" s="68"/>
      <c r="X153" s="68">
        <f>Y153+AA153+AM153+AZ153</f>
        <v>9</v>
      </c>
      <c r="Y153" s="68"/>
      <c r="Z153" s="68"/>
      <c r="AA153" s="118">
        <f t="shared" ref="AA153" si="415">AA154+AA155</f>
        <v>4</v>
      </c>
      <c r="AB153" s="68">
        <f t="shared" ref="AB153" si="416">AB154+AB155</f>
        <v>4</v>
      </c>
      <c r="AC153" s="68">
        <f t="shared" ref="AC153" si="417">AC154+AC155</f>
        <v>0</v>
      </c>
      <c r="AD153" s="68">
        <f t="shared" ref="AD153" si="418">AD154+AD155</f>
        <v>0</v>
      </c>
      <c r="AE153" s="68">
        <f t="shared" ref="AE153" si="419">AE154+AE155</f>
        <v>0</v>
      </c>
      <c r="AF153" s="68">
        <f t="shared" ref="AF153" si="420">AF154+AF155</f>
        <v>0</v>
      </c>
      <c r="AG153" s="68">
        <f t="shared" ref="AG153" si="421">AG154+AG155</f>
        <v>0</v>
      </c>
      <c r="AH153" s="68">
        <f t="shared" ref="AH153" si="422">AH154+AH155</f>
        <v>0</v>
      </c>
      <c r="AI153" s="68">
        <f t="shared" ref="AI153" si="423">AI154+AI155</f>
        <v>0</v>
      </c>
      <c r="AJ153" s="68">
        <f t="shared" ref="AJ153" si="424">AJ154+AJ155</f>
        <v>0</v>
      </c>
      <c r="AK153" s="68">
        <f t="shared" ref="AK153" si="425">AK154+AK155</f>
        <v>0</v>
      </c>
      <c r="AL153" s="68">
        <f t="shared" ref="AL153" si="426">AL154+AL155</f>
        <v>0</v>
      </c>
      <c r="AM153" s="118">
        <f t="shared" ref="AM153" si="427">AM154+AM155</f>
        <v>5</v>
      </c>
      <c r="AN153" s="68">
        <f t="shared" ref="AN153" si="428">AN154+AN155</f>
        <v>0</v>
      </c>
      <c r="AO153" s="68">
        <f t="shared" ref="AO153" si="429">AO154+AO155</f>
        <v>0</v>
      </c>
      <c r="AP153" s="68">
        <f t="shared" ref="AP153" si="430">AP154+AP155</f>
        <v>4</v>
      </c>
      <c r="AQ153" s="68">
        <f t="shared" ref="AQ153" si="431">AQ154+AQ155</f>
        <v>0</v>
      </c>
      <c r="AR153" s="68">
        <f t="shared" ref="AR153" si="432">AR154+AR155</f>
        <v>1</v>
      </c>
      <c r="AS153" s="68">
        <f t="shared" ref="AS153" si="433">AS154+AS155</f>
        <v>0</v>
      </c>
      <c r="AT153" s="68">
        <f t="shared" ref="AT153" si="434">AT154+AT155</f>
        <v>0</v>
      </c>
      <c r="AU153" s="68">
        <f t="shared" ref="AU153" si="435">AU154+AU155</f>
        <v>0</v>
      </c>
      <c r="AV153" s="68">
        <f t="shared" ref="AV153" si="436">AV154+AV155</f>
        <v>0</v>
      </c>
      <c r="AW153" s="68">
        <f t="shared" ref="AW153" si="437">AW154+AW155</f>
        <v>0</v>
      </c>
      <c r="AX153" s="68">
        <f t="shared" ref="AX153" si="438">AX154+AX155</f>
        <v>0</v>
      </c>
      <c r="AY153" s="68">
        <f t="shared" ref="AY153" si="439">AY154+AY155</f>
        <v>0</v>
      </c>
      <c r="AZ153" s="118">
        <f t="shared" ref="AZ153" si="440">AZ154+AZ155</f>
        <v>0</v>
      </c>
      <c r="BA153" s="68"/>
      <c r="BB153" s="68">
        <f>BB154+BB155</f>
        <v>0</v>
      </c>
      <c r="BC153" s="68"/>
      <c r="BD153" s="68"/>
      <c r="BE153" s="391"/>
      <c r="BF153" s="450"/>
      <c r="BG153" s="450"/>
      <c r="BH153" s="391"/>
      <c r="BI153" s="450"/>
      <c r="BJ153" s="450"/>
      <c r="BK153" s="391"/>
      <c r="BL153" s="450"/>
      <c r="BM153" s="450"/>
      <c r="BN153" s="58"/>
      <c r="BO153" s="444"/>
    </row>
    <row r="154" spans="1:67" s="10" customFormat="1" ht="26.4" x14ac:dyDescent="0.25">
      <c r="A154" s="59"/>
      <c r="B154" s="525" t="s">
        <v>1013</v>
      </c>
      <c r="C154" s="59"/>
      <c r="D154" s="59"/>
      <c r="E154" s="59"/>
      <c r="F154" s="59"/>
      <c r="G154" s="59"/>
      <c r="H154" s="59"/>
      <c r="I154" s="59"/>
      <c r="J154" s="59"/>
      <c r="K154" s="59"/>
      <c r="L154" s="59"/>
      <c r="M154" s="59"/>
      <c r="N154" s="59"/>
      <c r="O154" s="59"/>
      <c r="P154" s="59"/>
      <c r="Q154" s="60"/>
      <c r="R154" s="59"/>
      <c r="S154" s="59"/>
      <c r="T154" s="60"/>
      <c r="U154" s="60"/>
      <c r="V154" s="60"/>
      <c r="W154" s="60"/>
      <c r="X154" s="60"/>
      <c r="Y154" s="60"/>
      <c r="Z154" s="60"/>
      <c r="AA154" s="511">
        <f t="shared" ref="AA154:AA155" si="441">AB154+AC154+AD154+AE154+AF154+AG154+AH154+AI154+AJ154+AK154+AL154</f>
        <v>4</v>
      </c>
      <c r="AB154" s="60">
        <v>4</v>
      </c>
      <c r="AC154" s="60"/>
      <c r="AD154" s="60"/>
      <c r="AE154" s="60"/>
      <c r="AF154" s="60"/>
      <c r="AG154" s="60"/>
      <c r="AH154" s="60"/>
      <c r="AI154" s="60"/>
      <c r="AJ154" s="60"/>
      <c r="AK154" s="60"/>
      <c r="AL154" s="60"/>
      <c r="AM154" s="511">
        <f t="shared" ref="AM154:AM155" si="442">AN154+AO154+AP154+AQ154+AR154+AS154+AT154+AU154+AV154+AW154+AX154+AY154</f>
        <v>0</v>
      </c>
      <c r="AN154" s="60"/>
      <c r="AO154" s="60"/>
      <c r="AP154" s="60"/>
      <c r="AQ154" s="60"/>
      <c r="AR154" s="60"/>
      <c r="AS154" s="60"/>
      <c r="AT154" s="60"/>
      <c r="AU154" s="60"/>
      <c r="AV154" s="60"/>
      <c r="AW154" s="60"/>
      <c r="AX154" s="60"/>
      <c r="AY154" s="60"/>
      <c r="AZ154" s="511">
        <f>BA154+BB154+BC154</f>
        <v>0</v>
      </c>
      <c r="BA154" s="60"/>
      <c r="BB154" s="60"/>
      <c r="BC154" s="60"/>
      <c r="BD154" s="60"/>
      <c r="BE154" s="393"/>
      <c r="BF154" s="452"/>
      <c r="BG154" s="452"/>
      <c r="BH154" s="393"/>
      <c r="BI154" s="452"/>
      <c r="BJ154" s="452"/>
      <c r="BK154" s="393"/>
      <c r="BL154" s="452"/>
      <c r="BM154" s="452"/>
      <c r="BN154" s="59"/>
      <c r="BO154" s="445"/>
    </row>
    <row r="155" spans="1:67" s="10" customFormat="1" ht="26.4" x14ac:dyDescent="0.25">
      <c r="A155" s="59"/>
      <c r="B155" s="525" t="s">
        <v>1014</v>
      </c>
      <c r="C155" s="59"/>
      <c r="D155" s="59"/>
      <c r="E155" s="59"/>
      <c r="F155" s="59"/>
      <c r="G155" s="59"/>
      <c r="H155" s="59"/>
      <c r="I155" s="59"/>
      <c r="J155" s="59"/>
      <c r="K155" s="59"/>
      <c r="L155" s="59"/>
      <c r="M155" s="59"/>
      <c r="N155" s="59"/>
      <c r="O155" s="59"/>
      <c r="P155" s="59"/>
      <c r="Q155" s="60"/>
      <c r="R155" s="59"/>
      <c r="S155" s="59"/>
      <c r="T155" s="60"/>
      <c r="U155" s="60"/>
      <c r="V155" s="60"/>
      <c r="W155" s="60"/>
      <c r="X155" s="60"/>
      <c r="Y155" s="60"/>
      <c r="Z155" s="60"/>
      <c r="AA155" s="511">
        <f t="shared" si="441"/>
        <v>0</v>
      </c>
      <c r="AB155" s="60"/>
      <c r="AC155" s="60"/>
      <c r="AD155" s="60"/>
      <c r="AE155" s="60"/>
      <c r="AF155" s="60"/>
      <c r="AG155" s="60"/>
      <c r="AH155" s="60"/>
      <c r="AI155" s="60"/>
      <c r="AJ155" s="60"/>
      <c r="AK155" s="60"/>
      <c r="AL155" s="60"/>
      <c r="AM155" s="511">
        <f t="shared" si="442"/>
        <v>5</v>
      </c>
      <c r="AN155" s="60"/>
      <c r="AO155" s="60"/>
      <c r="AP155" s="60">
        <v>4</v>
      </c>
      <c r="AQ155" s="60"/>
      <c r="AR155" s="60">
        <v>1</v>
      </c>
      <c r="AS155" s="60"/>
      <c r="AT155" s="60"/>
      <c r="AU155" s="60"/>
      <c r="AV155" s="60"/>
      <c r="AW155" s="60"/>
      <c r="AX155" s="60"/>
      <c r="AY155" s="60"/>
      <c r="AZ155" s="511">
        <f>BA155+BB155+BC155</f>
        <v>0</v>
      </c>
      <c r="BA155" s="60"/>
      <c r="BB155" s="60"/>
      <c r="BC155" s="60"/>
      <c r="BD155" s="60"/>
      <c r="BE155" s="393"/>
      <c r="BF155" s="452"/>
      <c r="BG155" s="452"/>
      <c r="BH155" s="393"/>
      <c r="BI155" s="452"/>
      <c r="BJ155" s="452"/>
      <c r="BK155" s="393"/>
      <c r="BL155" s="452"/>
      <c r="BM155" s="452"/>
      <c r="BN155" s="59"/>
      <c r="BO155" s="445"/>
    </row>
    <row r="156" spans="1:67" s="138" customFormat="1" ht="50.4" customHeight="1" x14ac:dyDescent="0.25">
      <c r="A156" s="296">
        <v>23</v>
      </c>
      <c r="B156" s="751" t="s">
        <v>990</v>
      </c>
      <c r="C156" s="751"/>
      <c r="D156" s="751"/>
      <c r="E156" s="751"/>
      <c r="F156" s="751"/>
      <c r="G156" s="751"/>
      <c r="H156" s="751"/>
      <c r="I156" s="751"/>
      <c r="J156" s="751"/>
      <c r="K156" s="751"/>
      <c r="L156" s="751"/>
      <c r="M156" s="751"/>
      <c r="N156" s="751"/>
      <c r="O156" s="751"/>
      <c r="P156" s="751"/>
      <c r="Q156" s="751"/>
      <c r="R156" s="751"/>
      <c r="S156" s="751"/>
      <c r="T156" s="751"/>
      <c r="U156" s="751"/>
      <c r="V156" s="751"/>
      <c r="W156" s="751"/>
      <c r="X156" s="751"/>
      <c r="Y156" s="751"/>
      <c r="Z156" s="751"/>
      <c r="AA156" s="751"/>
      <c r="AB156" s="751"/>
      <c r="AC156" s="751"/>
      <c r="AD156" s="751"/>
      <c r="AE156" s="751"/>
      <c r="AF156" s="751"/>
      <c r="AG156" s="751"/>
      <c r="AH156" s="751"/>
      <c r="AI156" s="751"/>
      <c r="AJ156" s="751"/>
      <c r="AK156" s="751"/>
      <c r="AL156" s="751"/>
      <c r="AM156" s="751"/>
      <c r="AN156" s="751"/>
      <c r="AO156" s="751"/>
      <c r="AP156" s="751"/>
      <c r="AQ156" s="751"/>
      <c r="AR156" s="751"/>
      <c r="AS156" s="751"/>
      <c r="AT156" s="751"/>
      <c r="AU156" s="751"/>
      <c r="AV156" s="751"/>
      <c r="AW156" s="751"/>
      <c r="AX156" s="751"/>
      <c r="AY156" s="751"/>
      <c r="AZ156" s="751"/>
      <c r="BA156" s="751"/>
      <c r="BB156" s="751"/>
      <c r="BC156" s="751"/>
      <c r="BD156" s="751"/>
      <c r="BE156" s="751"/>
      <c r="BF156" s="751"/>
      <c r="BG156" s="751"/>
      <c r="BH156" s="751"/>
      <c r="BI156" s="751"/>
      <c r="BJ156" s="751"/>
      <c r="BK156" s="751"/>
      <c r="BL156" s="751"/>
      <c r="BM156" s="751"/>
      <c r="BN156" s="751"/>
      <c r="BO156" s="444">
        <f t="shared" si="386"/>
        <v>0</v>
      </c>
    </row>
    <row r="157" spans="1:67" s="13" customFormat="1" ht="13.2" x14ac:dyDescent="0.25">
      <c r="A157" s="58"/>
      <c r="B157" s="38" t="s">
        <v>707</v>
      </c>
      <c r="C157" s="58"/>
      <c r="D157" s="58"/>
      <c r="E157" s="58"/>
      <c r="F157" s="58"/>
      <c r="G157" s="58"/>
      <c r="H157" s="58"/>
      <c r="I157" s="58"/>
      <c r="J157" s="58"/>
      <c r="K157" s="58"/>
      <c r="L157" s="58"/>
      <c r="M157" s="58"/>
      <c r="N157" s="58"/>
      <c r="O157" s="58"/>
      <c r="P157" s="58"/>
      <c r="Q157" s="68"/>
      <c r="R157" s="58"/>
      <c r="S157" s="58"/>
      <c r="T157" s="68"/>
      <c r="U157" s="68"/>
      <c r="V157" s="68"/>
      <c r="W157" s="68"/>
      <c r="X157" s="68">
        <f>Y157+AA157+AM157+AZ157</f>
        <v>27</v>
      </c>
      <c r="Y157" s="68"/>
      <c r="Z157" s="68"/>
      <c r="AA157" s="118">
        <f t="shared" ref="AA157" si="443">AA158+AA159</f>
        <v>5</v>
      </c>
      <c r="AB157" s="68">
        <f t="shared" ref="AB157" si="444">AB158+AB159</f>
        <v>3</v>
      </c>
      <c r="AC157" s="68">
        <f t="shared" ref="AC157" si="445">AC158+AC159</f>
        <v>0</v>
      </c>
      <c r="AD157" s="68">
        <f t="shared" ref="AD157" si="446">AD158+AD159</f>
        <v>1</v>
      </c>
      <c r="AE157" s="68">
        <f t="shared" ref="AE157" si="447">AE158+AE159</f>
        <v>0</v>
      </c>
      <c r="AF157" s="68">
        <f t="shared" ref="AF157" si="448">AF158+AF159</f>
        <v>0</v>
      </c>
      <c r="AG157" s="68">
        <f t="shared" ref="AG157" si="449">AG158+AG159</f>
        <v>0</v>
      </c>
      <c r="AH157" s="68">
        <f t="shared" ref="AH157" si="450">AH158+AH159</f>
        <v>0</v>
      </c>
      <c r="AI157" s="68">
        <f t="shared" ref="AI157" si="451">AI158+AI159</f>
        <v>0</v>
      </c>
      <c r="AJ157" s="68">
        <f t="shared" ref="AJ157" si="452">AJ158+AJ159</f>
        <v>0</v>
      </c>
      <c r="AK157" s="68">
        <f t="shared" ref="AK157" si="453">AK158+AK159</f>
        <v>0</v>
      </c>
      <c r="AL157" s="68">
        <f t="shared" ref="AL157" si="454">AL158+AL159</f>
        <v>1</v>
      </c>
      <c r="AM157" s="118">
        <f t="shared" ref="AM157" si="455">AM158+AM159</f>
        <v>22</v>
      </c>
      <c r="AN157" s="68">
        <f t="shared" ref="AN157" si="456">AN158+AN159</f>
        <v>1</v>
      </c>
      <c r="AO157" s="68">
        <f t="shared" ref="AO157" si="457">AO158+AO159</f>
        <v>0</v>
      </c>
      <c r="AP157" s="68">
        <f t="shared" ref="AP157" si="458">AP158+AP159</f>
        <v>18</v>
      </c>
      <c r="AQ157" s="68">
        <f t="shared" ref="AQ157" si="459">AQ158+AQ159</f>
        <v>0</v>
      </c>
      <c r="AR157" s="68">
        <f t="shared" ref="AR157" si="460">AR158+AR159</f>
        <v>1</v>
      </c>
      <c r="AS157" s="68">
        <f t="shared" ref="AS157" si="461">AS158+AS159</f>
        <v>2</v>
      </c>
      <c r="AT157" s="68">
        <f t="shared" ref="AT157" si="462">AT158+AT159</f>
        <v>0</v>
      </c>
      <c r="AU157" s="68">
        <f t="shared" ref="AU157" si="463">AU158+AU159</f>
        <v>0</v>
      </c>
      <c r="AV157" s="68">
        <f t="shared" ref="AV157" si="464">AV158+AV159</f>
        <v>0</v>
      </c>
      <c r="AW157" s="68">
        <f t="shared" ref="AW157" si="465">AW158+AW159</f>
        <v>0</v>
      </c>
      <c r="AX157" s="68">
        <f t="shared" ref="AX157" si="466">AX158+AX159</f>
        <v>0</v>
      </c>
      <c r="AY157" s="68">
        <f t="shared" ref="AY157" si="467">AY158+AY159</f>
        <v>0</v>
      </c>
      <c r="AZ157" s="118">
        <f t="shared" ref="AZ157" si="468">AZ158+AZ159</f>
        <v>0</v>
      </c>
      <c r="BA157" s="68"/>
      <c r="BB157" s="68">
        <f>BB158+BB159</f>
        <v>0</v>
      </c>
      <c r="BC157" s="68"/>
      <c r="BD157" s="68"/>
      <c r="BE157" s="391"/>
      <c r="BF157" s="450"/>
      <c r="BG157" s="450"/>
      <c r="BH157" s="391"/>
      <c r="BI157" s="450"/>
      <c r="BJ157" s="450"/>
      <c r="BK157" s="391"/>
      <c r="BL157" s="450"/>
      <c r="BM157" s="450"/>
      <c r="BN157" s="58"/>
      <c r="BO157" s="444"/>
    </row>
    <row r="158" spans="1:67" s="10" customFormat="1" ht="26.4" x14ac:dyDescent="0.25">
      <c r="A158" s="59"/>
      <c r="B158" s="525" t="s">
        <v>1013</v>
      </c>
      <c r="C158" s="59"/>
      <c r="D158" s="59"/>
      <c r="E158" s="59"/>
      <c r="F158" s="59"/>
      <c r="G158" s="59"/>
      <c r="H158" s="59"/>
      <c r="I158" s="59"/>
      <c r="J158" s="59"/>
      <c r="K158" s="59"/>
      <c r="L158" s="59"/>
      <c r="M158" s="59"/>
      <c r="N158" s="59"/>
      <c r="O158" s="59"/>
      <c r="P158" s="59"/>
      <c r="Q158" s="60"/>
      <c r="R158" s="59"/>
      <c r="S158" s="59"/>
      <c r="T158" s="60"/>
      <c r="U158" s="60"/>
      <c r="V158" s="60"/>
      <c r="W158" s="60"/>
      <c r="X158" s="60"/>
      <c r="Y158" s="60"/>
      <c r="Z158" s="60"/>
      <c r="AA158" s="511">
        <f t="shared" ref="AA158:AA159" si="469">AB158+AC158+AD158+AE158+AF158+AG158+AH158+AI158+AJ158+AK158+AL158</f>
        <v>5</v>
      </c>
      <c r="AB158" s="60">
        <v>3</v>
      </c>
      <c r="AC158" s="60"/>
      <c r="AD158" s="60">
        <v>1</v>
      </c>
      <c r="AE158" s="60"/>
      <c r="AF158" s="60"/>
      <c r="AG158" s="60"/>
      <c r="AH158" s="60"/>
      <c r="AI158" s="60"/>
      <c r="AJ158" s="60"/>
      <c r="AK158" s="60"/>
      <c r="AL158" s="60">
        <v>1</v>
      </c>
      <c r="AM158" s="511">
        <f t="shared" ref="AM158:AM159" si="470">AN158+AO158+AP158+AQ158+AR158+AS158+AT158+AU158+AV158+AW158+AX158+AY158</f>
        <v>0</v>
      </c>
      <c r="AN158" s="60"/>
      <c r="AO158" s="60"/>
      <c r="AP158" s="60"/>
      <c r="AQ158" s="60"/>
      <c r="AR158" s="60"/>
      <c r="AS158" s="60"/>
      <c r="AT158" s="60"/>
      <c r="AU158" s="60"/>
      <c r="AV158" s="60"/>
      <c r="AW158" s="60"/>
      <c r="AX158" s="60"/>
      <c r="AY158" s="60"/>
      <c r="AZ158" s="511">
        <f>BA158+BB158+BC158</f>
        <v>0</v>
      </c>
      <c r="BA158" s="60"/>
      <c r="BB158" s="60"/>
      <c r="BC158" s="60"/>
      <c r="BD158" s="60"/>
      <c r="BE158" s="393"/>
      <c r="BF158" s="452"/>
      <c r="BG158" s="452"/>
      <c r="BH158" s="393"/>
      <c r="BI158" s="452"/>
      <c r="BJ158" s="452"/>
      <c r="BK158" s="393"/>
      <c r="BL158" s="452"/>
      <c r="BM158" s="452"/>
      <c r="BN158" s="59"/>
      <c r="BO158" s="445"/>
    </row>
    <row r="159" spans="1:67" s="10" customFormat="1" ht="26.4" x14ac:dyDescent="0.25">
      <c r="A159" s="59"/>
      <c r="B159" s="525" t="s">
        <v>1014</v>
      </c>
      <c r="C159" s="59"/>
      <c r="D159" s="59"/>
      <c r="E159" s="59"/>
      <c r="F159" s="59"/>
      <c r="G159" s="59"/>
      <c r="H159" s="59"/>
      <c r="I159" s="59"/>
      <c r="J159" s="59"/>
      <c r="K159" s="59"/>
      <c r="L159" s="59"/>
      <c r="M159" s="59"/>
      <c r="N159" s="59"/>
      <c r="O159" s="59"/>
      <c r="P159" s="59"/>
      <c r="Q159" s="60"/>
      <c r="R159" s="59"/>
      <c r="S159" s="59"/>
      <c r="T159" s="60"/>
      <c r="U159" s="60"/>
      <c r="V159" s="60"/>
      <c r="W159" s="60"/>
      <c r="X159" s="60"/>
      <c r="Y159" s="60"/>
      <c r="Z159" s="60"/>
      <c r="AA159" s="511">
        <f t="shared" si="469"/>
        <v>0</v>
      </c>
      <c r="AB159" s="60"/>
      <c r="AC159" s="60"/>
      <c r="AD159" s="60"/>
      <c r="AE159" s="60"/>
      <c r="AF159" s="60"/>
      <c r="AG159" s="60"/>
      <c r="AH159" s="60"/>
      <c r="AI159" s="60"/>
      <c r="AJ159" s="60"/>
      <c r="AK159" s="60"/>
      <c r="AL159" s="60"/>
      <c r="AM159" s="511">
        <f t="shared" si="470"/>
        <v>22</v>
      </c>
      <c r="AN159" s="60">
        <v>1</v>
      </c>
      <c r="AO159" s="60"/>
      <c r="AP159" s="60">
        <v>18</v>
      </c>
      <c r="AQ159" s="60"/>
      <c r="AR159" s="60">
        <v>1</v>
      </c>
      <c r="AS159" s="60">
        <v>2</v>
      </c>
      <c r="AT159" s="60"/>
      <c r="AU159" s="60"/>
      <c r="AV159" s="60"/>
      <c r="AW159" s="60"/>
      <c r="AX159" s="60"/>
      <c r="AY159" s="60"/>
      <c r="AZ159" s="511">
        <f>BA159+BB159+BC159</f>
        <v>0</v>
      </c>
      <c r="BA159" s="60"/>
      <c r="BB159" s="60"/>
      <c r="BC159" s="60"/>
      <c r="BD159" s="60"/>
      <c r="BE159" s="393"/>
      <c r="BF159" s="452"/>
      <c r="BG159" s="452"/>
      <c r="BH159" s="393"/>
      <c r="BI159" s="452"/>
      <c r="BJ159" s="452"/>
      <c r="BK159" s="393"/>
      <c r="BL159" s="452"/>
      <c r="BM159" s="452"/>
      <c r="BN159" s="59"/>
      <c r="BO159" s="445"/>
    </row>
    <row r="160" spans="1:67" s="138" customFormat="1" ht="63.6" customHeight="1" x14ac:dyDescent="0.25">
      <c r="A160" s="296">
        <v>24</v>
      </c>
      <c r="B160" s="751" t="s">
        <v>991</v>
      </c>
      <c r="C160" s="751"/>
      <c r="D160" s="751"/>
      <c r="E160" s="751"/>
      <c r="F160" s="751"/>
      <c r="G160" s="751"/>
      <c r="H160" s="751"/>
      <c r="I160" s="751"/>
      <c r="J160" s="751"/>
      <c r="K160" s="751"/>
      <c r="L160" s="751"/>
      <c r="M160" s="751"/>
      <c r="N160" s="751"/>
      <c r="O160" s="751"/>
      <c r="P160" s="751"/>
      <c r="Q160" s="751"/>
      <c r="R160" s="751"/>
      <c r="S160" s="751"/>
      <c r="T160" s="751"/>
      <c r="U160" s="751"/>
      <c r="V160" s="751"/>
      <c r="W160" s="751"/>
      <c r="X160" s="751"/>
      <c r="Y160" s="751"/>
      <c r="Z160" s="751"/>
      <c r="AA160" s="751"/>
      <c r="AB160" s="751"/>
      <c r="AC160" s="751"/>
      <c r="AD160" s="751"/>
      <c r="AE160" s="751"/>
      <c r="AF160" s="751"/>
      <c r="AG160" s="751"/>
      <c r="AH160" s="751"/>
      <c r="AI160" s="751"/>
      <c r="AJ160" s="751"/>
      <c r="AK160" s="751"/>
      <c r="AL160" s="751"/>
      <c r="AM160" s="751"/>
      <c r="AN160" s="751"/>
      <c r="AO160" s="751"/>
      <c r="AP160" s="751"/>
      <c r="AQ160" s="751"/>
      <c r="AR160" s="751"/>
      <c r="AS160" s="751"/>
      <c r="AT160" s="751"/>
      <c r="AU160" s="751"/>
      <c r="AV160" s="751"/>
      <c r="AW160" s="751"/>
      <c r="AX160" s="751"/>
      <c r="AY160" s="751"/>
      <c r="AZ160" s="751"/>
      <c r="BA160" s="751"/>
      <c r="BB160" s="751"/>
      <c r="BC160" s="751"/>
      <c r="BD160" s="751"/>
      <c r="BE160" s="751"/>
      <c r="BF160" s="751"/>
      <c r="BG160" s="751"/>
      <c r="BH160" s="751"/>
      <c r="BI160" s="751"/>
      <c r="BJ160" s="751"/>
      <c r="BK160" s="751"/>
      <c r="BL160" s="751"/>
      <c r="BM160" s="751"/>
      <c r="BN160" s="751"/>
      <c r="BO160" s="444">
        <f t="shared" si="386"/>
        <v>0</v>
      </c>
    </row>
    <row r="161" spans="1:67" s="13" customFormat="1" ht="13.2" x14ac:dyDescent="0.25">
      <c r="A161" s="58"/>
      <c r="B161" s="38" t="s">
        <v>707</v>
      </c>
      <c r="C161" s="58"/>
      <c r="D161" s="58"/>
      <c r="E161" s="58"/>
      <c r="F161" s="58"/>
      <c r="G161" s="58"/>
      <c r="H161" s="58"/>
      <c r="I161" s="58"/>
      <c r="J161" s="58"/>
      <c r="K161" s="58"/>
      <c r="L161" s="58"/>
      <c r="M161" s="58"/>
      <c r="N161" s="58"/>
      <c r="O161" s="58"/>
      <c r="P161" s="58"/>
      <c r="Q161" s="68"/>
      <c r="R161" s="58"/>
      <c r="S161" s="58"/>
      <c r="T161" s="68"/>
      <c r="U161" s="68"/>
      <c r="V161" s="68"/>
      <c r="W161" s="68"/>
      <c r="X161" s="68">
        <f>Y161+AA161+AM161+AZ161</f>
        <v>12</v>
      </c>
      <c r="Y161" s="68"/>
      <c r="Z161" s="68"/>
      <c r="AA161" s="118">
        <f t="shared" ref="AA161" si="471">AA162+AA163</f>
        <v>8</v>
      </c>
      <c r="AB161" s="68">
        <f t="shared" ref="AB161" si="472">AB162+AB163</f>
        <v>3</v>
      </c>
      <c r="AC161" s="68">
        <f t="shared" ref="AC161" si="473">AC162+AC163</f>
        <v>0</v>
      </c>
      <c r="AD161" s="68">
        <f t="shared" ref="AD161" si="474">AD162+AD163</f>
        <v>1</v>
      </c>
      <c r="AE161" s="68">
        <f t="shared" ref="AE161" si="475">AE162+AE163</f>
        <v>0</v>
      </c>
      <c r="AF161" s="68">
        <f t="shared" ref="AF161" si="476">AF162+AF163</f>
        <v>0</v>
      </c>
      <c r="AG161" s="68">
        <f t="shared" ref="AG161" si="477">AG162+AG163</f>
        <v>0</v>
      </c>
      <c r="AH161" s="68">
        <f t="shared" ref="AH161" si="478">AH162+AH163</f>
        <v>0</v>
      </c>
      <c r="AI161" s="68">
        <f t="shared" ref="AI161" si="479">AI162+AI163</f>
        <v>0</v>
      </c>
      <c r="AJ161" s="68">
        <f t="shared" ref="AJ161" si="480">AJ162+AJ163</f>
        <v>0</v>
      </c>
      <c r="AK161" s="68">
        <f t="shared" ref="AK161" si="481">AK162+AK163</f>
        <v>0</v>
      </c>
      <c r="AL161" s="68">
        <f t="shared" ref="AL161" si="482">AL162+AL163</f>
        <v>4</v>
      </c>
      <c r="AM161" s="118">
        <f t="shared" ref="AM161" si="483">AM162+AM163</f>
        <v>4</v>
      </c>
      <c r="AN161" s="68">
        <f t="shared" ref="AN161" si="484">AN162+AN163</f>
        <v>0</v>
      </c>
      <c r="AO161" s="68">
        <f t="shared" ref="AO161" si="485">AO162+AO163</f>
        <v>0</v>
      </c>
      <c r="AP161" s="68">
        <f t="shared" ref="AP161" si="486">AP162+AP163</f>
        <v>2</v>
      </c>
      <c r="AQ161" s="68">
        <f t="shared" ref="AQ161" si="487">AQ162+AQ163</f>
        <v>0</v>
      </c>
      <c r="AR161" s="68">
        <f t="shared" ref="AR161" si="488">AR162+AR163</f>
        <v>0</v>
      </c>
      <c r="AS161" s="68">
        <f t="shared" ref="AS161" si="489">AS162+AS163</f>
        <v>2</v>
      </c>
      <c r="AT161" s="68">
        <f t="shared" ref="AT161" si="490">AT162+AT163</f>
        <v>0</v>
      </c>
      <c r="AU161" s="68">
        <f t="shared" ref="AU161" si="491">AU162+AU163</f>
        <v>0</v>
      </c>
      <c r="AV161" s="68">
        <f t="shared" ref="AV161" si="492">AV162+AV163</f>
        <v>0</v>
      </c>
      <c r="AW161" s="68">
        <f t="shared" ref="AW161" si="493">AW162+AW163</f>
        <v>0</v>
      </c>
      <c r="AX161" s="68">
        <f t="shared" ref="AX161" si="494">AX162+AX163</f>
        <v>0</v>
      </c>
      <c r="AY161" s="68">
        <f t="shared" ref="AY161" si="495">AY162+AY163</f>
        <v>0</v>
      </c>
      <c r="AZ161" s="118">
        <f t="shared" ref="AZ161" si="496">AZ162+AZ163</f>
        <v>0</v>
      </c>
      <c r="BA161" s="68"/>
      <c r="BB161" s="68">
        <f>BB162+BB163</f>
        <v>0</v>
      </c>
      <c r="BC161" s="68"/>
      <c r="BD161" s="68"/>
      <c r="BE161" s="391"/>
      <c r="BF161" s="450"/>
      <c r="BG161" s="450"/>
      <c r="BH161" s="391"/>
      <c r="BI161" s="450"/>
      <c r="BJ161" s="450"/>
      <c r="BK161" s="391"/>
      <c r="BL161" s="450"/>
      <c r="BM161" s="450"/>
      <c r="BN161" s="58"/>
      <c r="BO161" s="444"/>
    </row>
    <row r="162" spans="1:67" s="10" customFormat="1" ht="26.4" x14ac:dyDescent="0.25">
      <c r="A162" s="59"/>
      <c r="B162" s="525" t="s">
        <v>1013</v>
      </c>
      <c r="C162" s="59"/>
      <c r="D162" s="59"/>
      <c r="E162" s="59"/>
      <c r="F162" s="59"/>
      <c r="G162" s="59"/>
      <c r="H162" s="59"/>
      <c r="I162" s="59"/>
      <c r="J162" s="59"/>
      <c r="K162" s="59"/>
      <c r="L162" s="59"/>
      <c r="M162" s="59"/>
      <c r="N162" s="59"/>
      <c r="O162" s="59"/>
      <c r="P162" s="59"/>
      <c r="Q162" s="60"/>
      <c r="R162" s="59"/>
      <c r="S162" s="59"/>
      <c r="T162" s="60"/>
      <c r="U162" s="60"/>
      <c r="V162" s="60"/>
      <c r="W162" s="60"/>
      <c r="X162" s="60"/>
      <c r="Y162" s="60"/>
      <c r="Z162" s="60"/>
      <c r="AA162" s="511">
        <f t="shared" ref="AA162:AA163" si="497">AB162+AC162+AD162+AE162+AF162+AG162+AH162+AI162+AJ162+AK162+AL162</f>
        <v>6</v>
      </c>
      <c r="AB162" s="60">
        <v>3</v>
      </c>
      <c r="AC162" s="60"/>
      <c r="AD162" s="60">
        <v>1</v>
      </c>
      <c r="AE162" s="60"/>
      <c r="AF162" s="60"/>
      <c r="AG162" s="60"/>
      <c r="AH162" s="60"/>
      <c r="AI162" s="60"/>
      <c r="AJ162" s="60"/>
      <c r="AK162" s="60"/>
      <c r="AL162" s="60">
        <v>2</v>
      </c>
      <c r="AM162" s="511">
        <f t="shared" ref="AM162:AM163" si="498">AN162+AO162+AP162+AQ162+AR162+AS162+AT162+AU162+AV162+AW162+AX162+AY162</f>
        <v>0</v>
      </c>
      <c r="AN162" s="60"/>
      <c r="AO162" s="60"/>
      <c r="AP162" s="60"/>
      <c r="AQ162" s="60"/>
      <c r="AR162" s="60"/>
      <c r="AS162" s="60"/>
      <c r="AT162" s="60"/>
      <c r="AU162" s="60"/>
      <c r="AV162" s="60"/>
      <c r="AW162" s="60"/>
      <c r="AX162" s="60"/>
      <c r="AY162" s="60"/>
      <c r="AZ162" s="511">
        <f>BA162+BB162+BC162</f>
        <v>0</v>
      </c>
      <c r="BA162" s="60"/>
      <c r="BB162" s="60"/>
      <c r="BC162" s="60"/>
      <c r="BD162" s="60"/>
      <c r="BE162" s="393"/>
      <c r="BF162" s="452"/>
      <c r="BG162" s="452"/>
      <c r="BH162" s="393"/>
      <c r="BI162" s="452"/>
      <c r="BJ162" s="452"/>
      <c r="BK162" s="393"/>
      <c r="BL162" s="452"/>
      <c r="BM162" s="452"/>
      <c r="BN162" s="59"/>
      <c r="BO162" s="445"/>
    </row>
    <row r="163" spans="1:67" s="10" customFormat="1" ht="26.4" x14ac:dyDescent="0.25">
      <c r="A163" s="59"/>
      <c r="B163" s="525" t="s">
        <v>1014</v>
      </c>
      <c r="C163" s="59"/>
      <c r="D163" s="59"/>
      <c r="E163" s="59"/>
      <c r="F163" s="59"/>
      <c r="G163" s="59"/>
      <c r="H163" s="59"/>
      <c r="I163" s="59"/>
      <c r="J163" s="59"/>
      <c r="K163" s="59"/>
      <c r="L163" s="59"/>
      <c r="M163" s="59"/>
      <c r="N163" s="59"/>
      <c r="O163" s="59"/>
      <c r="P163" s="59"/>
      <c r="Q163" s="60"/>
      <c r="R163" s="59"/>
      <c r="S163" s="59"/>
      <c r="T163" s="60"/>
      <c r="U163" s="60"/>
      <c r="V163" s="60"/>
      <c r="W163" s="60"/>
      <c r="X163" s="60"/>
      <c r="Y163" s="60"/>
      <c r="Z163" s="60"/>
      <c r="AA163" s="511">
        <f t="shared" si="497"/>
        <v>2</v>
      </c>
      <c r="AB163" s="60"/>
      <c r="AC163" s="60"/>
      <c r="AD163" s="60"/>
      <c r="AE163" s="60"/>
      <c r="AF163" s="60"/>
      <c r="AG163" s="60"/>
      <c r="AH163" s="60"/>
      <c r="AI163" s="60"/>
      <c r="AJ163" s="60"/>
      <c r="AK163" s="60"/>
      <c r="AL163" s="60">
        <v>2</v>
      </c>
      <c r="AM163" s="511">
        <f t="shared" si="498"/>
        <v>4</v>
      </c>
      <c r="AN163" s="60"/>
      <c r="AO163" s="60"/>
      <c r="AP163" s="60">
        <v>2</v>
      </c>
      <c r="AQ163" s="60"/>
      <c r="AR163" s="60"/>
      <c r="AS163" s="60">
        <v>2</v>
      </c>
      <c r="AT163" s="60"/>
      <c r="AU163" s="60"/>
      <c r="AV163" s="60"/>
      <c r="AW163" s="60"/>
      <c r="AX163" s="60"/>
      <c r="AY163" s="60"/>
      <c r="AZ163" s="511">
        <f>BA163+BB163+BC163</f>
        <v>0</v>
      </c>
      <c r="BA163" s="60"/>
      <c r="BB163" s="60"/>
      <c r="BC163" s="60"/>
      <c r="BD163" s="60"/>
      <c r="BE163" s="393"/>
      <c r="BF163" s="452"/>
      <c r="BG163" s="452"/>
      <c r="BH163" s="393"/>
      <c r="BI163" s="452"/>
      <c r="BJ163" s="452"/>
      <c r="BK163" s="393"/>
      <c r="BL163" s="452"/>
      <c r="BM163" s="452"/>
      <c r="BN163" s="59"/>
      <c r="BO163" s="445"/>
    </row>
    <row r="164" spans="1:67" s="89" customFormat="1" ht="50.4" customHeight="1" x14ac:dyDescent="0.25">
      <c r="A164" s="296">
        <v>25</v>
      </c>
      <c r="B164" s="751" t="s">
        <v>992</v>
      </c>
      <c r="C164" s="751"/>
      <c r="D164" s="751"/>
      <c r="E164" s="751"/>
      <c r="F164" s="751"/>
      <c r="G164" s="751"/>
      <c r="H164" s="751"/>
      <c r="I164" s="751"/>
      <c r="J164" s="751"/>
      <c r="K164" s="751"/>
      <c r="L164" s="751"/>
      <c r="M164" s="751"/>
      <c r="N164" s="751"/>
      <c r="O164" s="751"/>
      <c r="P164" s="751"/>
      <c r="Q164" s="751"/>
      <c r="R164" s="751"/>
      <c r="S164" s="751"/>
      <c r="T164" s="751"/>
      <c r="U164" s="751"/>
      <c r="V164" s="751"/>
      <c r="W164" s="751"/>
      <c r="X164" s="751"/>
      <c r="Y164" s="751"/>
      <c r="Z164" s="751"/>
      <c r="AA164" s="751"/>
      <c r="AB164" s="751"/>
      <c r="AC164" s="751"/>
      <c r="AD164" s="751"/>
      <c r="AE164" s="751"/>
      <c r="AF164" s="751"/>
      <c r="AG164" s="751"/>
      <c r="AH164" s="751"/>
      <c r="AI164" s="751"/>
      <c r="AJ164" s="751"/>
      <c r="AK164" s="751"/>
      <c r="AL164" s="751"/>
      <c r="AM164" s="751"/>
      <c r="AN164" s="751"/>
      <c r="AO164" s="751"/>
      <c r="AP164" s="751"/>
      <c r="AQ164" s="751"/>
      <c r="AR164" s="751"/>
      <c r="AS164" s="751"/>
      <c r="AT164" s="751"/>
      <c r="AU164" s="751"/>
      <c r="AV164" s="751"/>
      <c r="AW164" s="751"/>
      <c r="AX164" s="751"/>
      <c r="AY164" s="751"/>
      <c r="AZ164" s="751"/>
      <c r="BA164" s="751"/>
      <c r="BB164" s="751"/>
      <c r="BC164" s="751"/>
      <c r="BD164" s="751"/>
      <c r="BE164" s="751"/>
      <c r="BF164" s="751"/>
      <c r="BG164" s="751"/>
      <c r="BH164" s="751"/>
      <c r="BI164" s="751"/>
      <c r="BJ164" s="751"/>
      <c r="BK164" s="751"/>
      <c r="BL164" s="751"/>
      <c r="BM164" s="751"/>
      <c r="BN164" s="751"/>
      <c r="BO164" s="444">
        <f t="shared" ref="BO164:BO173" si="499">BE164+BH164+BK164</f>
        <v>0</v>
      </c>
    </row>
    <row r="165" spans="1:67" s="13" customFormat="1" ht="13.2" x14ac:dyDescent="0.25">
      <c r="A165" s="58"/>
      <c r="B165" s="38" t="s">
        <v>707</v>
      </c>
      <c r="C165" s="58"/>
      <c r="D165" s="58"/>
      <c r="E165" s="58"/>
      <c r="F165" s="58"/>
      <c r="G165" s="58"/>
      <c r="H165" s="58"/>
      <c r="I165" s="58"/>
      <c r="J165" s="58"/>
      <c r="K165" s="58"/>
      <c r="L165" s="58"/>
      <c r="M165" s="58"/>
      <c r="N165" s="58"/>
      <c r="O165" s="58"/>
      <c r="P165" s="58"/>
      <c r="Q165" s="68"/>
      <c r="R165" s="58"/>
      <c r="S165" s="58"/>
      <c r="T165" s="68"/>
      <c r="U165" s="68"/>
      <c r="V165" s="68"/>
      <c r="W165" s="68"/>
      <c r="X165" s="68">
        <f>Y165+AA165+AM165+AZ165</f>
        <v>7</v>
      </c>
      <c r="Y165" s="68"/>
      <c r="Z165" s="68"/>
      <c r="AA165" s="118">
        <f t="shared" ref="AA165" si="500">AA166+AA167</f>
        <v>3</v>
      </c>
      <c r="AB165" s="68">
        <f t="shared" ref="AB165" si="501">AB166+AB167</f>
        <v>1</v>
      </c>
      <c r="AC165" s="68">
        <f t="shared" ref="AC165" si="502">AC166+AC167</f>
        <v>0</v>
      </c>
      <c r="AD165" s="68">
        <f t="shared" ref="AD165" si="503">AD166+AD167</f>
        <v>0</v>
      </c>
      <c r="AE165" s="68">
        <f t="shared" ref="AE165" si="504">AE166+AE167</f>
        <v>0</v>
      </c>
      <c r="AF165" s="68">
        <f t="shared" ref="AF165" si="505">AF166+AF167</f>
        <v>0</v>
      </c>
      <c r="AG165" s="68">
        <f t="shared" ref="AG165" si="506">AG166+AG167</f>
        <v>0</v>
      </c>
      <c r="AH165" s="68">
        <f t="shared" ref="AH165" si="507">AH166+AH167</f>
        <v>0</v>
      </c>
      <c r="AI165" s="68">
        <f t="shared" ref="AI165" si="508">AI166+AI167</f>
        <v>1</v>
      </c>
      <c r="AJ165" s="68">
        <f t="shared" ref="AJ165" si="509">AJ166+AJ167</f>
        <v>0</v>
      </c>
      <c r="AK165" s="68">
        <f t="shared" ref="AK165" si="510">AK166+AK167</f>
        <v>0</v>
      </c>
      <c r="AL165" s="68">
        <f t="shared" ref="AL165" si="511">AL166+AL167</f>
        <v>1</v>
      </c>
      <c r="AM165" s="118">
        <f t="shared" ref="AM165" si="512">AM166+AM167</f>
        <v>4</v>
      </c>
      <c r="AN165" s="68">
        <f t="shared" ref="AN165" si="513">AN166+AN167</f>
        <v>2</v>
      </c>
      <c r="AO165" s="68">
        <f t="shared" ref="AO165" si="514">AO166+AO167</f>
        <v>0</v>
      </c>
      <c r="AP165" s="68">
        <f t="shared" ref="AP165" si="515">AP166+AP167</f>
        <v>0</v>
      </c>
      <c r="AQ165" s="68">
        <f t="shared" ref="AQ165" si="516">AQ166+AQ167</f>
        <v>0</v>
      </c>
      <c r="AR165" s="68">
        <f t="shared" ref="AR165" si="517">AR166+AR167</f>
        <v>0</v>
      </c>
      <c r="AS165" s="68">
        <f t="shared" ref="AS165" si="518">AS166+AS167</f>
        <v>2</v>
      </c>
      <c r="AT165" s="68">
        <f t="shared" ref="AT165" si="519">AT166+AT167</f>
        <v>0</v>
      </c>
      <c r="AU165" s="68">
        <f t="shared" ref="AU165" si="520">AU166+AU167</f>
        <v>0</v>
      </c>
      <c r="AV165" s="68">
        <f t="shared" ref="AV165" si="521">AV166+AV167</f>
        <v>0</v>
      </c>
      <c r="AW165" s="68">
        <f t="shared" ref="AW165" si="522">AW166+AW167</f>
        <v>0</v>
      </c>
      <c r="AX165" s="68">
        <f t="shared" ref="AX165" si="523">AX166+AX167</f>
        <v>0</v>
      </c>
      <c r="AY165" s="68">
        <f t="shared" ref="AY165" si="524">AY166+AY167</f>
        <v>0</v>
      </c>
      <c r="AZ165" s="118">
        <f t="shared" ref="AZ165" si="525">AZ166+AZ167</f>
        <v>0</v>
      </c>
      <c r="BA165" s="68"/>
      <c r="BB165" s="68">
        <f>BB166+BB167</f>
        <v>0</v>
      </c>
      <c r="BC165" s="68"/>
      <c r="BD165" s="68"/>
      <c r="BE165" s="391"/>
      <c r="BF165" s="450"/>
      <c r="BG165" s="450"/>
      <c r="BH165" s="391"/>
      <c r="BI165" s="450"/>
      <c r="BJ165" s="450"/>
      <c r="BK165" s="391"/>
      <c r="BL165" s="450"/>
      <c r="BM165" s="450"/>
      <c r="BN165" s="58"/>
      <c r="BO165" s="444"/>
    </row>
    <row r="166" spans="1:67" s="10" customFormat="1" ht="26.4" x14ac:dyDescent="0.25">
      <c r="A166" s="59"/>
      <c r="B166" s="525" t="s">
        <v>1013</v>
      </c>
      <c r="C166" s="59"/>
      <c r="D166" s="59"/>
      <c r="E166" s="59"/>
      <c r="F166" s="59"/>
      <c r="G166" s="59"/>
      <c r="H166" s="59"/>
      <c r="I166" s="59"/>
      <c r="J166" s="59"/>
      <c r="K166" s="59"/>
      <c r="L166" s="59"/>
      <c r="M166" s="59"/>
      <c r="N166" s="59"/>
      <c r="O166" s="59"/>
      <c r="P166" s="59"/>
      <c r="Q166" s="60"/>
      <c r="R166" s="59"/>
      <c r="S166" s="59"/>
      <c r="T166" s="60"/>
      <c r="U166" s="60"/>
      <c r="V166" s="60"/>
      <c r="W166" s="60"/>
      <c r="X166" s="60"/>
      <c r="Y166" s="60"/>
      <c r="Z166" s="60"/>
      <c r="AA166" s="511">
        <f t="shared" ref="AA166:AA167" si="526">AB166+AC166+AD166+AE166+AF166+AG166+AH166+AI166+AJ166+AK166+AL166</f>
        <v>3</v>
      </c>
      <c r="AB166" s="60">
        <v>1</v>
      </c>
      <c r="AC166" s="60"/>
      <c r="AD166" s="60"/>
      <c r="AE166" s="60"/>
      <c r="AF166" s="60"/>
      <c r="AG166" s="60"/>
      <c r="AH166" s="60"/>
      <c r="AI166" s="60">
        <v>1</v>
      </c>
      <c r="AJ166" s="60"/>
      <c r="AK166" s="60"/>
      <c r="AL166" s="60">
        <v>1</v>
      </c>
      <c r="AM166" s="511">
        <f t="shared" ref="AM166:AM167" si="527">AN166+AO166+AP166+AQ166+AR166+AS166+AT166+AU166+AV166+AW166+AX166+AY166</f>
        <v>0</v>
      </c>
      <c r="AN166" s="60"/>
      <c r="AO166" s="60"/>
      <c r="AP166" s="60"/>
      <c r="AQ166" s="60"/>
      <c r="AR166" s="60"/>
      <c r="AS166" s="60"/>
      <c r="AT166" s="60"/>
      <c r="AU166" s="60"/>
      <c r="AV166" s="60"/>
      <c r="AW166" s="60"/>
      <c r="AX166" s="60"/>
      <c r="AY166" s="60"/>
      <c r="AZ166" s="511">
        <f>BA166+BB166+BC166</f>
        <v>0</v>
      </c>
      <c r="BA166" s="60"/>
      <c r="BB166" s="60"/>
      <c r="BC166" s="60"/>
      <c r="BD166" s="60"/>
      <c r="BE166" s="393"/>
      <c r="BF166" s="452"/>
      <c r="BG166" s="452"/>
      <c r="BH166" s="393"/>
      <c r="BI166" s="452"/>
      <c r="BJ166" s="452"/>
      <c r="BK166" s="393"/>
      <c r="BL166" s="452"/>
      <c r="BM166" s="452"/>
      <c r="BN166" s="59"/>
      <c r="BO166" s="445"/>
    </row>
    <row r="167" spans="1:67" s="10" customFormat="1" ht="26.4" x14ac:dyDescent="0.25">
      <c r="A167" s="59"/>
      <c r="B167" s="525" t="s">
        <v>1014</v>
      </c>
      <c r="C167" s="59"/>
      <c r="D167" s="59"/>
      <c r="E167" s="59"/>
      <c r="F167" s="59"/>
      <c r="G167" s="59"/>
      <c r="H167" s="59"/>
      <c r="I167" s="59"/>
      <c r="J167" s="59"/>
      <c r="K167" s="59"/>
      <c r="L167" s="59"/>
      <c r="M167" s="59"/>
      <c r="N167" s="59"/>
      <c r="O167" s="59"/>
      <c r="P167" s="59"/>
      <c r="Q167" s="60"/>
      <c r="R167" s="59"/>
      <c r="S167" s="59"/>
      <c r="T167" s="60"/>
      <c r="U167" s="60"/>
      <c r="V167" s="60"/>
      <c r="W167" s="60"/>
      <c r="X167" s="60"/>
      <c r="Y167" s="60"/>
      <c r="Z167" s="60"/>
      <c r="AA167" s="511">
        <f t="shared" si="526"/>
        <v>0</v>
      </c>
      <c r="AB167" s="60"/>
      <c r="AC167" s="60"/>
      <c r="AD167" s="60"/>
      <c r="AE167" s="60"/>
      <c r="AF167" s="60"/>
      <c r="AG167" s="60"/>
      <c r="AH167" s="60"/>
      <c r="AI167" s="60"/>
      <c r="AJ167" s="60"/>
      <c r="AK167" s="60"/>
      <c r="AL167" s="60"/>
      <c r="AM167" s="511">
        <f t="shared" si="527"/>
        <v>4</v>
      </c>
      <c r="AN167" s="60">
        <v>2</v>
      </c>
      <c r="AO167" s="60"/>
      <c r="AP167" s="60"/>
      <c r="AQ167" s="60"/>
      <c r="AR167" s="60"/>
      <c r="AS167" s="60">
        <v>2</v>
      </c>
      <c r="AT167" s="60"/>
      <c r="AU167" s="60"/>
      <c r="AV167" s="60"/>
      <c r="AW167" s="60"/>
      <c r="AX167" s="60"/>
      <c r="AY167" s="60"/>
      <c r="AZ167" s="511">
        <f>BA167+BB167+BC167</f>
        <v>0</v>
      </c>
      <c r="BA167" s="60"/>
      <c r="BB167" s="60"/>
      <c r="BC167" s="60"/>
      <c r="BD167" s="60"/>
      <c r="BE167" s="393"/>
      <c r="BF167" s="452"/>
      <c r="BG167" s="452"/>
      <c r="BH167" s="393"/>
      <c r="BI167" s="452"/>
      <c r="BJ167" s="452"/>
      <c r="BK167" s="393"/>
      <c r="BL167" s="452"/>
      <c r="BM167" s="452"/>
      <c r="BN167" s="59"/>
      <c r="BO167" s="445"/>
    </row>
    <row r="168" spans="1:67" s="138" customFormat="1" ht="54.6" customHeight="1" x14ac:dyDescent="0.25">
      <c r="A168" s="296">
        <v>26</v>
      </c>
      <c r="B168" s="760" t="s">
        <v>993</v>
      </c>
      <c r="C168" s="760"/>
      <c r="D168" s="760"/>
      <c r="E168" s="760"/>
      <c r="F168" s="760"/>
      <c r="G168" s="760"/>
      <c r="H168" s="760"/>
      <c r="I168" s="760"/>
      <c r="J168" s="760"/>
      <c r="K168" s="760"/>
      <c r="L168" s="760"/>
      <c r="M168" s="760"/>
      <c r="N168" s="760"/>
      <c r="O168" s="760"/>
      <c r="P168" s="760"/>
      <c r="Q168" s="760"/>
      <c r="R168" s="760"/>
      <c r="S168" s="760"/>
      <c r="T168" s="760"/>
      <c r="U168" s="760"/>
      <c r="V168" s="760"/>
      <c r="W168" s="760"/>
      <c r="X168" s="760"/>
      <c r="Y168" s="760"/>
      <c r="Z168" s="760"/>
      <c r="AA168" s="760"/>
      <c r="AB168" s="760"/>
      <c r="AC168" s="760"/>
      <c r="AD168" s="760"/>
      <c r="AE168" s="760"/>
      <c r="AF168" s="760"/>
      <c r="AG168" s="760"/>
      <c r="AH168" s="760"/>
      <c r="AI168" s="760"/>
      <c r="AJ168" s="760"/>
      <c r="AK168" s="760"/>
      <c r="AL168" s="760"/>
      <c r="AM168" s="760"/>
      <c r="AN168" s="760"/>
      <c r="AO168" s="760"/>
      <c r="AP168" s="760"/>
      <c r="AQ168" s="760"/>
      <c r="AR168" s="760"/>
      <c r="AS168" s="760"/>
      <c r="AT168" s="760"/>
      <c r="AU168" s="760"/>
      <c r="AV168" s="760"/>
      <c r="AW168" s="760"/>
      <c r="AX168" s="760"/>
      <c r="AY168" s="760"/>
      <c r="AZ168" s="760"/>
      <c r="BA168" s="760"/>
      <c r="BB168" s="760"/>
      <c r="BC168" s="760"/>
      <c r="BD168" s="760"/>
      <c r="BE168" s="760"/>
      <c r="BF168" s="760"/>
      <c r="BG168" s="760"/>
      <c r="BH168" s="760"/>
      <c r="BI168" s="760"/>
      <c r="BJ168" s="760"/>
      <c r="BK168" s="760"/>
      <c r="BL168" s="760"/>
      <c r="BM168" s="760"/>
      <c r="BN168" s="760"/>
      <c r="BO168" s="444">
        <f t="shared" si="499"/>
        <v>0</v>
      </c>
    </row>
    <row r="169" spans="1:67" s="13" customFormat="1" ht="13.2" x14ac:dyDescent="0.25">
      <c r="A169" s="58"/>
      <c r="B169" s="38" t="s">
        <v>707</v>
      </c>
      <c r="C169" s="58"/>
      <c r="D169" s="58"/>
      <c r="E169" s="58"/>
      <c r="F169" s="58"/>
      <c r="G169" s="58"/>
      <c r="H169" s="58"/>
      <c r="I169" s="58"/>
      <c r="J169" s="58"/>
      <c r="K169" s="58"/>
      <c r="L169" s="58"/>
      <c r="M169" s="58"/>
      <c r="N169" s="58"/>
      <c r="O169" s="58"/>
      <c r="P169" s="58"/>
      <c r="Q169" s="68"/>
      <c r="R169" s="58"/>
      <c r="S169" s="58"/>
      <c r="T169" s="68"/>
      <c r="U169" s="68"/>
      <c r="V169" s="68"/>
      <c r="W169" s="68"/>
      <c r="X169" s="68">
        <f>Y169+AA169+AM169+AZ169</f>
        <v>12</v>
      </c>
      <c r="Y169" s="68"/>
      <c r="Z169" s="68"/>
      <c r="AA169" s="118">
        <f t="shared" ref="AA169" si="528">AA170+AA171</f>
        <v>3</v>
      </c>
      <c r="AB169" s="68">
        <f t="shared" ref="AB169" si="529">AB170+AB171</f>
        <v>0</v>
      </c>
      <c r="AC169" s="68">
        <f t="shared" ref="AC169" si="530">AC170+AC171</f>
        <v>0</v>
      </c>
      <c r="AD169" s="68">
        <f t="shared" ref="AD169" si="531">AD170+AD171</f>
        <v>0</v>
      </c>
      <c r="AE169" s="68">
        <f t="shared" ref="AE169" si="532">AE170+AE171</f>
        <v>0</v>
      </c>
      <c r="AF169" s="68">
        <f t="shared" ref="AF169" si="533">AF170+AF171</f>
        <v>1</v>
      </c>
      <c r="AG169" s="68">
        <f t="shared" ref="AG169" si="534">AG170+AG171</f>
        <v>0</v>
      </c>
      <c r="AH169" s="68">
        <f t="shared" ref="AH169" si="535">AH170+AH171</f>
        <v>0</v>
      </c>
      <c r="AI169" s="68">
        <f t="shared" ref="AI169" si="536">AI170+AI171</f>
        <v>0</v>
      </c>
      <c r="AJ169" s="68">
        <f t="shared" ref="AJ169" si="537">AJ170+AJ171</f>
        <v>0</v>
      </c>
      <c r="AK169" s="68">
        <f t="shared" ref="AK169" si="538">AK170+AK171</f>
        <v>1</v>
      </c>
      <c r="AL169" s="68">
        <f t="shared" ref="AL169" si="539">AL170+AL171</f>
        <v>1</v>
      </c>
      <c r="AM169" s="118">
        <f t="shared" ref="AM169" si="540">AM170+AM171</f>
        <v>9</v>
      </c>
      <c r="AN169" s="68">
        <f t="shared" ref="AN169" si="541">AN170+AN171</f>
        <v>0</v>
      </c>
      <c r="AO169" s="68">
        <f t="shared" ref="AO169" si="542">AO170+AO171</f>
        <v>0</v>
      </c>
      <c r="AP169" s="68">
        <f t="shared" ref="AP169" si="543">AP170+AP171</f>
        <v>6</v>
      </c>
      <c r="AQ169" s="68">
        <f t="shared" ref="AQ169" si="544">AQ170+AQ171</f>
        <v>0</v>
      </c>
      <c r="AR169" s="68">
        <f t="shared" ref="AR169" si="545">AR170+AR171</f>
        <v>1</v>
      </c>
      <c r="AS169" s="68">
        <f t="shared" ref="AS169" si="546">AS170+AS171</f>
        <v>2</v>
      </c>
      <c r="AT169" s="68">
        <f t="shared" ref="AT169" si="547">AT170+AT171</f>
        <v>0</v>
      </c>
      <c r="AU169" s="68">
        <f t="shared" ref="AU169" si="548">AU170+AU171</f>
        <v>0</v>
      </c>
      <c r="AV169" s="68">
        <f t="shared" ref="AV169" si="549">AV170+AV171</f>
        <v>0</v>
      </c>
      <c r="AW169" s="68">
        <f t="shared" ref="AW169" si="550">AW170+AW171</f>
        <v>0</v>
      </c>
      <c r="AX169" s="68">
        <f t="shared" ref="AX169" si="551">AX170+AX171</f>
        <v>0</v>
      </c>
      <c r="AY169" s="68">
        <f t="shared" ref="AY169" si="552">AY170+AY171</f>
        <v>0</v>
      </c>
      <c r="AZ169" s="118">
        <f t="shared" ref="AZ169" si="553">AZ170+AZ171</f>
        <v>0</v>
      </c>
      <c r="BA169" s="68"/>
      <c r="BB169" s="68">
        <f>BB170+BB171</f>
        <v>0</v>
      </c>
      <c r="BC169" s="68"/>
      <c r="BD169" s="68"/>
      <c r="BE169" s="391"/>
      <c r="BF169" s="450"/>
      <c r="BG169" s="450"/>
      <c r="BH169" s="391"/>
      <c r="BI169" s="450"/>
      <c r="BJ169" s="450"/>
      <c r="BK169" s="391"/>
      <c r="BL169" s="450"/>
      <c r="BM169" s="450"/>
      <c r="BN169" s="58"/>
      <c r="BO169" s="444"/>
    </row>
    <row r="170" spans="1:67" s="10" customFormat="1" ht="26.4" x14ac:dyDescent="0.25">
      <c r="A170" s="59"/>
      <c r="B170" s="525" t="s">
        <v>1013</v>
      </c>
      <c r="C170" s="59"/>
      <c r="D170" s="59"/>
      <c r="E170" s="59"/>
      <c r="F170" s="59"/>
      <c r="G170" s="59"/>
      <c r="H170" s="59"/>
      <c r="I170" s="59"/>
      <c r="J170" s="59"/>
      <c r="K170" s="59"/>
      <c r="L170" s="59"/>
      <c r="M170" s="59"/>
      <c r="N170" s="59"/>
      <c r="O170" s="59"/>
      <c r="P170" s="59"/>
      <c r="Q170" s="60"/>
      <c r="R170" s="59"/>
      <c r="S170" s="59"/>
      <c r="T170" s="60"/>
      <c r="U170" s="60"/>
      <c r="V170" s="60"/>
      <c r="W170" s="60"/>
      <c r="X170" s="60"/>
      <c r="Y170" s="60"/>
      <c r="Z170" s="60"/>
      <c r="AA170" s="511">
        <f t="shared" ref="AA170:AA171" si="554">AB170+AC170+AD170+AE170+AF170+AG170+AH170+AI170+AJ170+AK170+AL170</f>
        <v>3</v>
      </c>
      <c r="AB170" s="60"/>
      <c r="AC170" s="60"/>
      <c r="AD170" s="60"/>
      <c r="AE170" s="60"/>
      <c r="AF170" s="60">
        <v>1</v>
      </c>
      <c r="AG170" s="60"/>
      <c r="AH170" s="60"/>
      <c r="AI170" s="60"/>
      <c r="AJ170" s="60"/>
      <c r="AK170" s="60">
        <v>1</v>
      </c>
      <c r="AL170" s="60">
        <v>1</v>
      </c>
      <c r="AM170" s="511">
        <f t="shared" ref="AM170:AM171" si="555">AN170+AO170+AP170+AQ170+AR170+AS170+AT170+AU170+AV170+AW170+AX170+AY170</f>
        <v>0</v>
      </c>
      <c r="AN170" s="60"/>
      <c r="AO170" s="60"/>
      <c r="AP170" s="60"/>
      <c r="AQ170" s="60"/>
      <c r="AR170" s="60"/>
      <c r="AS170" s="60"/>
      <c r="AT170" s="60"/>
      <c r="AU170" s="60"/>
      <c r="AV170" s="60"/>
      <c r="AW170" s="60"/>
      <c r="AX170" s="60"/>
      <c r="AY170" s="60"/>
      <c r="AZ170" s="511">
        <f>BA170+BB170+BC170</f>
        <v>0</v>
      </c>
      <c r="BA170" s="60"/>
      <c r="BB170" s="60"/>
      <c r="BC170" s="60"/>
      <c r="BD170" s="60"/>
      <c r="BE170" s="393"/>
      <c r="BF170" s="452"/>
      <c r="BG170" s="452"/>
      <c r="BH170" s="393"/>
      <c r="BI170" s="452"/>
      <c r="BJ170" s="452"/>
      <c r="BK170" s="393"/>
      <c r="BL170" s="452"/>
      <c r="BM170" s="452"/>
      <c r="BN170" s="59"/>
      <c r="BO170" s="445"/>
    </row>
    <row r="171" spans="1:67" s="10" customFormat="1" ht="26.4" x14ac:dyDescent="0.25">
      <c r="A171" s="59"/>
      <c r="B171" s="525" t="s">
        <v>1014</v>
      </c>
      <c r="C171" s="59"/>
      <c r="D171" s="59"/>
      <c r="E171" s="59"/>
      <c r="F171" s="59"/>
      <c r="G171" s="59"/>
      <c r="H171" s="59"/>
      <c r="I171" s="59"/>
      <c r="J171" s="59"/>
      <c r="K171" s="59"/>
      <c r="L171" s="59"/>
      <c r="M171" s="59"/>
      <c r="N171" s="59"/>
      <c r="O171" s="59"/>
      <c r="P171" s="59"/>
      <c r="Q171" s="60"/>
      <c r="R171" s="59"/>
      <c r="S171" s="59"/>
      <c r="T171" s="60"/>
      <c r="U171" s="60"/>
      <c r="V171" s="60"/>
      <c r="W171" s="60"/>
      <c r="X171" s="60"/>
      <c r="Y171" s="60"/>
      <c r="Z171" s="60"/>
      <c r="AA171" s="511">
        <f t="shared" si="554"/>
        <v>0</v>
      </c>
      <c r="AB171" s="60"/>
      <c r="AC171" s="60"/>
      <c r="AD171" s="60"/>
      <c r="AE171" s="60"/>
      <c r="AF171" s="60"/>
      <c r="AG171" s="60"/>
      <c r="AH171" s="60"/>
      <c r="AI171" s="60"/>
      <c r="AJ171" s="60"/>
      <c r="AK171" s="60"/>
      <c r="AL171" s="60"/>
      <c r="AM171" s="511">
        <f t="shared" si="555"/>
        <v>9</v>
      </c>
      <c r="AN171" s="60"/>
      <c r="AO171" s="60"/>
      <c r="AP171" s="60">
        <v>6</v>
      </c>
      <c r="AQ171" s="60"/>
      <c r="AR171" s="60">
        <v>1</v>
      </c>
      <c r="AS171" s="60">
        <v>2</v>
      </c>
      <c r="AT171" s="60"/>
      <c r="AU171" s="60"/>
      <c r="AV171" s="60"/>
      <c r="AW171" s="60"/>
      <c r="AX171" s="60"/>
      <c r="AY171" s="60"/>
      <c r="AZ171" s="511">
        <f>BA171+BB171+BC171</f>
        <v>0</v>
      </c>
      <c r="BA171" s="60"/>
      <c r="BB171" s="60"/>
      <c r="BC171" s="60"/>
      <c r="BD171" s="60"/>
      <c r="BE171" s="393"/>
      <c r="BF171" s="452"/>
      <c r="BG171" s="452"/>
      <c r="BH171" s="393"/>
      <c r="BI171" s="452"/>
      <c r="BJ171" s="452"/>
      <c r="BK171" s="393"/>
      <c r="BL171" s="452"/>
      <c r="BM171" s="452"/>
      <c r="BN171" s="59"/>
      <c r="BO171" s="445"/>
    </row>
    <row r="172" spans="1:67" s="10" customFormat="1" ht="26.4" x14ac:dyDescent="0.25">
      <c r="A172" s="326" t="s">
        <v>921</v>
      </c>
      <c r="B172" s="327" t="s">
        <v>922</v>
      </c>
      <c r="C172" s="328"/>
      <c r="D172" s="328"/>
      <c r="E172" s="328"/>
      <c r="F172" s="328"/>
      <c r="G172" s="328"/>
      <c r="H172" s="328"/>
      <c r="I172" s="328"/>
      <c r="J172" s="328"/>
      <c r="K172" s="328"/>
      <c r="L172" s="328"/>
      <c r="M172" s="328"/>
      <c r="N172" s="328"/>
      <c r="O172" s="328"/>
      <c r="P172" s="328"/>
      <c r="Q172" s="328"/>
      <c r="R172" s="328"/>
      <c r="S172" s="328"/>
      <c r="T172" s="328"/>
      <c r="U172" s="328"/>
      <c r="V172" s="328"/>
      <c r="W172" s="328"/>
      <c r="X172" s="328"/>
      <c r="Y172" s="328"/>
      <c r="Z172" s="328"/>
      <c r="AA172" s="328"/>
      <c r="AB172" s="328"/>
      <c r="AC172" s="328"/>
      <c r="AD172" s="328"/>
      <c r="AE172" s="328"/>
      <c r="AF172" s="328"/>
      <c r="AG172" s="328"/>
      <c r="AH172" s="328"/>
      <c r="AI172" s="328"/>
      <c r="AJ172" s="328"/>
      <c r="AK172" s="328"/>
      <c r="AL172" s="328"/>
      <c r="AM172" s="328"/>
      <c r="AN172" s="328"/>
      <c r="AO172" s="328"/>
      <c r="AP172" s="328"/>
      <c r="AQ172" s="328"/>
      <c r="AR172" s="328"/>
      <c r="AS172" s="328"/>
      <c r="AT172" s="328"/>
      <c r="AU172" s="328"/>
      <c r="AV172" s="328"/>
      <c r="AW172" s="328"/>
      <c r="AX172" s="328"/>
      <c r="AY172" s="328"/>
      <c r="AZ172" s="328"/>
      <c r="BA172" s="535"/>
      <c r="BB172" s="328"/>
      <c r="BC172" s="328"/>
      <c r="BD172" s="328"/>
      <c r="BE172" s="420"/>
      <c r="BF172" s="486"/>
      <c r="BG172" s="486"/>
      <c r="BH172" s="420"/>
      <c r="BI172" s="486"/>
      <c r="BJ172" s="486"/>
      <c r="BK172" s="420"/>
      <c r="BL172" s="486"/>
      <c r="BM172" s="486"/>
      <c r="BN172" s="328"/>
      <c r="BO172" s="444">
        <f t="shared" si="499"/>
        <v>0</v>
      </c>
    </row>
    <row r="173" spans="1:67" s="243" customFormat="1" ht="39.6" customHeight="1" x14ac:dyDescent="0.25">
      <c r="A173" s="329">
        <v>1</v>
      </c>
      <c r="B173" s="761" t="s">
        <v>994</v>
      </c>
      <c r="C173" s="762"/>
      <c r="D173" s="762"/>
      <c r="E173" s="762"/>
      <c r="F173" s="762"/>
      <c r="G173" s="762"/>
      <c r="H173" s="762"/>
      <c r="I173" s="762"/>
      <c r="J173" s="762"/>
      <c r="K173" s="762"/>
      <c r="L173" s="762"/>
      <c r="M173" s="762"/>
      <c r="N173" s="762"/>
      <c r="O173" s="762"/>
      <c r="P173" s="762"/>
      <c r="Q173" s="762"/>
      <c r="R173" s="762"/>
      <c r="S173" s="762"/>
      <c r="T173" s="762"/>
      <c r="U173" s="762"/>
      <c r="V173" s="762"/>
      <c r="W173" s="762"/>
      <c r="X173" s="762"/>
      <c r="Y173" s="762"/>
      <c r="Z173" s="762"/>
      <c r="AA173" s="762"/>
      <c r="AB173" s="762"/>
      <c r="AC173" s="762"/>
      <c r="AD173" s="762"/>
      <c r="AE173" s="762"/>
      <c r="AF173" s="762"/>
      <c r="AG173" s="762"/>
      <c r="AH173" s="762"/>
      <c r="AI173" s="762"/>
      <c r="AJ173" s="762"/>
      <c r="AK173" s="762"/>
      <c r="AL173" s="762"/>
      <c r="AM173" s="762"/>
      <c r="AN173" s="762"/>
      <c r="AO173" s="762"/>
      <c r="AP173" s="762"/>
      <c r="AQ173" s="762"/>
      <c r="AR173" s="762"/>
      <c r="AS173" s="762"/>
      <c r="AT173" s="762"/>
      <c r="AU173" s="762"/>
      <c r="AV173" s="762"/>
      <c r="AW173" s="762"/>
      <c r="AX173" s="762"/>
      <c r="AY173" s="762"/>
      <c r="AZ173" s="762"/>
      <c r="BA173" s="762"/>
      <c r="BB173" s="762"/>
      <c r="BC173" s="762"/>
      <c r="BD173" s="762"/>
      <c r="BE173" s="762"/>
      <c r="BF173" s="762"/>
      <c r="BG173" s="762"/>
      <c r="BH173" s="762"/>
      <c r="BI173" s="762"/>
      <c r="BJ173" s="762"/>
      <c r="BK173" s="762"/>
      <c r="BL173" s="762"/>
      <c r="BM173" s="762"/>
      <c r="BN173" s="763"/>
      <c r="BO173" s="444">
        <f t="shared" si="499"/>
        <v>0</v>
      </c>
    </row>
    <row r="174" spans="1:67" s="13" customFormat="1" ht="13.2" x14ac:dyDescent="0.25">
      <c r="A174" s="58"/>
      <c r="B174" s="38" t="s">
        <v>707</v>
      </c>
      <c r="C174" s="58"/>
      <c r="D174" s="58"/>
      <c r="E174" s="58"/>
      <c r="F174" s="58"/>
      <c r="G174" s="58"/>
      <c r="H174" s="58"/>
      <c r="I174" s="58"/>
      <c r="J174" s="58"/>
      <c r="K174" s="58"/>
      <c r="L174" s="58"/>
      <c r="M174" s="58"/>
      <c r="N174" s="58"/>
      <c r="O174" s="58"/>
      <c r="P174" s="58"/>
      <c r="Q174" s="68"/>
      <c r="R174" s="58"/>
      <c r="S174" s="58"/>
      <c r="T174" s="68"/>
      <c r="U174" s="68"/>
      <c r="V174" s="68"/>
      <c r="W174" s="68"/>
      <c r="X174" s="68">
        <f>Y174+AA174+AM174+AZ174</f>
        <v>1</v>
      </c>
      <c r="Y174" s="68"/>
      <c r="Z174" s="68"/>
      <c r="AA174" s="118">
        <f t="shared" ref="AA174" si="556">AA175+AA176</f>
        <v>1</v>
      </c>
      <c r="AB174" s="68">
        <f t="shared" ref="AB174" si="557">AB175+AB176</f>
        <v>0</v>
      </c>
      <c r="AC174" s="68">
        <f t="shared" ref="AC174" si="558">AC175+AC176</f>
        <v>0</v>
      </c>
      <c r="AD174" s="68">
        <f t="shared" ref="AD174" si="559">AD175+AD176</f>
        <v>0</v>
      </c>
      <c r="AE174" s="68">
        <f t="shared" ref="AE174" si="560">AE175+AE176</f>
        <v>0</v>
      </c>
      <c r="AF174" s="68">
        <f t="shared" ref="AF174" si="561">AF175+AF176</f>
        <v>0</v>
      </c>
      <c r="AG174" s="68">
        <f t="shared" ref="AG174" si="562">AG175+AG176</f>
        <v>0</v>
      </c>
      <c r="AH174" s="68">
        <f t="shared" ref="AH174" si="563">AH175+AH176</f>
        <v>0</v>
      </c>
      <c r="AI174" s="68">
        <f t="shared" ref="AI174" si="564">AI175+AI176</f>
        <v>0</v>
      </c>
      <c r="AJ174" s="68">
        <f t="shared" ref="AJ174" si="565">AJ175+AJ176</f>
        <v>0</v>
      </c>
      <c r="AK174" s="68">
        <f t="shared" ref="AK174" si="566">AK175+AK176</f>
        <v>1</v>
      </c>
      <c r="AL174" s="68">
        <f t="shared" ref="AL174" si="567">AL175+AL176</f>
        <v>0</v>
      </c>
      <c r="AM174" s="118">
        <f t="shared" ref="AM174" si="568">AM175+AM176</f>
        <v>0</v>
      </c>
      <c r="AN174" s="68">
        <f t="shared" ref="AN174" si="569">AN175+AN176</f>
        <v>0</v>
      </c>
      <c r="AO174" s="68">
        <f t="shared" ref="AO174" si="570">AO175+AO176</f>
        <v>0</v>
      </c>
      <c r="AP174" s="68">
        <f t="shared" ref="AP174" si="571">AP175+AP176</f>
        <v>0</v>
      </c>
      <c r="AQ174" s="68">
        <f t="shared" ref="AQ174" si="572">AQ175+AQ176</f>
        <v>0</v>
      </c>
      <c r="AR174" s="68">
        <f t="shared" ref="AR174" si="573">AR175+AR176</f>
        <v>0</v>
      </c>
      <c r="AS174" s="68">
        <f t="shared" ref="AS174" si="574">AS175+AS176</f>
        <v>0</v>
      </c>
      <c r="AT174" s="68">
        <f t="shared" ref="AT174" si="575">AT175+AT176</f>
        <v>0</v>
      </c>
      <c r="AU174" s="68">
        <f t="shared" ref="AU174" si="576">AU175+AU176</f>
        <v>0</v>
      </c>
      <c r="AV174" s="68">
        <f t="shared" ref="AV174" si="577">AV175+AV176</f>
        <v>0</v>
      </c>
      <c r="AW174" s="68">
        <f t="shared" ref="AW174" si="578">AW175+AW176</f>
        <v>0</v>
      </c>
      <c r="AX174" s="68">
        <f t="shared" ref="AX174" si="579">AX175+AX176</f>
        <v>0</v>
      </c>
      <c r="AY174" s="68">
        <f t="shared" ref="AY174" si="580">AY175+AY176</f>
        <v>0</v>
      </c>
      <c r="AZ174" s="118">
        <f t="shared" ref="AZ174" si="581">AZ175+AZ176</f>
        <v>0</v>
      </c>
      <c r="BA174" s="68"/>
      <c r="BB174" s="68">
        <f>BB175+BB176</f>
        <v>0</v>
      </c>
      <c r="BC174" s="68"/>
      <c r="BD174" s="68"/>
      <c r="BE174" s="391"/>
      <c r="BF174" s="450"/>
      <c r="BG174" s="450"/>
      <c r="BH174" s="391"/>
      <c r="BI174" s="450"/>
      <c r="BJ174" s="450"/>
      <c r="BK174" s="391"/>
      <c r="BL174" s="450"/>
      <c r="BM174" s="450"/>
      <c r="BN174" s="58"/>
      <c r="BO174" s="444"/>
    </row>
    <row r="175" spans="1:67" s="10" customFormat="1" ht="26.4" x14ac:dyDescent="0.25">
      <c r="A175" s="59"/>
      <c r="B175" s="525" t="s">
        <v>1013</v>
      </c>
      <c r="C175" s="59"/>
      <c r="D175" s="59"/>
      <c r="E175" s="59"/>
      <c r="F175" s="59"/>
      <c r="G175" s="59"/>
      <c r="H175" s="59"/>
      <c r="I175" s="59"/>
      <c r="J175" s="59"/>
      <c r="K175" s="59"/>
      <c r="L175" s="59"/>
      <c r="M175" s="59"/>
      <c r="N175" s="59"/>
      <c r="O175" s="59"/>
      <c r="P175" s="59"/>
      <c r="Q175" s="60"/>
      <c r="R175" s="59"/>
      <c r="S175" s="59"/>
      <c r="T175" s="60"/>
      <c r="U175" s="60"/>
      <c r="V175" s="60"/>
      <c r="W175" s="60"/>
      <c r="X175" s="60"/>
      <c r="Y175" s="60"/>
      <c r="Z175" s="60"/>
      <c r="AA175" s="511">
        <f t="shared" ref="AA175:AA176" si="582">AB175+AC175+AD175+AE175+AF175+AG175+AH175+AI175+AJ175+AK175+AL175</f>
        <v>1</v>
      </c>
      <c r="AB175" s="60"/>
      <c r="AC175" s="60"/>
      <c r="AD175" s="60"/>
      <c r="AE175" s="60"/>
      <c r="AF175" s="60"/>
      <c r="AG175" s="60"/>
      <c r="AH175" s="60"/>
      <c r="AI175" s="60"/>
      <c r="AJ175" s="60"/>
      <c r="AK175" s="60">
        <v>1</v>
      </c>
      <c r="AL175" s="60"/>
      <c r="AM175" s="511">
        <f t="shared" ref="AM175:AM176" si="583">AN175+AO175+AP175+AQ175+AR175+AS175+AT175+AU175+AV175+AW175+AX175+AY175</f>
        <v>0</v>
      </c>
      <c r="AN175" s="60"/>
      <c r="AO175" s="60"/>
      <c r="AP175" s="60"/>
      <c r="AQ175" s="60"/>
      <c r="AR175" s="60"/>
      <c r="AS175" s="60"/>
      <c r="AT175" s="60"/>
      <c r="AU175" s="60"/>
      <c r="AV175" s="60"/>
      <c r="AW175" s="60"/>
      <c r="AX175" s="60"/>
      <c r="AY175" s="60"/>
      <c r="AZ175" s="511">
        <f>BA175+BB175+BC175</f>
        <v>0</v>
      </c>
      <c r="BA175" s="60"/>
      <c r="BB175" s="60"/>
      <c r="BC175" s="60"/>
      <c r="BD175" s="60"/>
      <c r="BE175" s="393"/>
      <c r="BF175" s="452"/>
      <c r="BG175" s="452"/>
      <c r="BH175" s="393"/>
      <c r="BI175" s="452"/>
      <c r="BJ175" s="452"/>
      <c r="BK175" s="393"/>
      <c r="BL175" s="452"/>
      <c r="BM175" s="452"/>
      <c r="BN175" s="59"/>
      <c r="BO175" s="445"/>
    </row>
    <row r="176" spans="1:67" s="10" customFormat="1" ht="26.4" x14ac:dyDescent="0.25">
      <c r="A176" s="59"/>
      <c r="B176" s="525" t="s">
        <v>1014</v>
      </c>
      <c r="C176" s="59"/>
      <c r="D176" s="59"/>
      <c r="E176" s="59"/>
      <c r="F176" s="59"/>
      <c r="G176" s="59"/>
      <c r="H176" s="59"/>
      <c r="I176" s="59"/>
      <c r="J176" s="59"/>
      <c r="K176" s="59"/>
      <c r="L176" s="59"/>
      <c r="M176" s="59"/>
      <c r="N176" s="59"/>
      <c r="O176" s="59"/>
      <c r="P176" s="59"/>
      <c r="Q176" s="60"/>
      <c r="R176" s="59"/>
      <c r="S176" s="59"/>
      <c r="T176" s="60"/>
      <c r="U176" s="60"/>
      <c r="V176" s="60"/>
      <c r="W176" s="60"/>
      <c r="X176" s="60"/>
      <c r="Y176" s="60"/>
      <c r="Z176" s="60"/>
      <c r="AA176" s="511">
        <f t="shared" si="582"/>
        <v>0</v>
      </c>
      <c r="AB176" s="60"/>
      <c r="AC176" s="60"/>
      <c r="AD176" s="60"/>
      <c r="AE176" s="60"/>
      <c r="AF176" s="60"/>
      <c r="AG176" s="60"/>
      <c r="AH176" s="60"/>
      <c r="AI176" s="60"/>
      <c r="AJ176" s="60"/>
      <c r="AK176" s="60"/>
      <c r="AL176" s="60"/>
      <c r="AM176" s="511">
        <f t="shared" si="583"/>
        <v>0</v>
      </c>
      <c r="AN176" s="60"/>
      <c r="AO176" s="60"/>
      <c r="AP176" s="60"/>
      <c r="AQ176" s="60"/>
      <c r="AR176" s="60"/>
      <c r="AS176" s="60"/>
      <c r="AT176" s="60"/>
      <c r="AU176" s="60"/>
      <c r="AV176" s="60"/>
      <c r="AW176" s="60"/>
      <c r="AX176" s="60"/>
      <c r="AY176" s="60"/>
      <c r="AZ176" s="511">
        <f>BA176+BB176+BC176</f>
        <v>0</v>
      </c>
      <c r="BA176" s="60"/>
      <c r="BB176" s="60"/>
      <c r="BC176" s="60"/>
      <c r="BD176" s="60"/>
      <c r="BE176" s="393"/>
      <c r="BF176" s="452"/>
      <c r="BG176" s="452"/>
      <c r="BH176" s="393"/>
      <c r="BI176" s="452"/>
      <c r="BJ176" s="452"/>
      <c r="BK176" s="393"/>
      <c r="BL176" s="452"/>
      <c r="BM176" s="452"/>
      <c r="BN176" s="59"/>
      <c r="BO176" s="445"/>
    </row>
    <row r="177" spans="1:67" s="335" customFormat="1" ht="68.400000000000006" customHeight="1" x14ac:dyDescent="0.25">
      <c r="A177" s="332">
        <v>2</v>
      </c>
      <c r="B177" s="764" t="s">
        <v>995</v>
      </c>
      <c r="C177" s="765"/>
      <c r="D177" s="765"/>
      <c r="E177" s="765"/>
      <c r="F177" s="765"/>
      <c r="G177" s="765"/>
      <c r="H177" s="765"/>
      <c r="I177" s="765"/>
      <c r="J177" s="765"/>
      <c r="K177" s="765"/>
      <c r="L177" s="765"/>
      <c r="M177" s="765"/>
      <c r="N177" s="765"/>
      <c r="O177" s="765"/>
      <c r="P177" s="765"/>
      <c r="Q177" s="765"/>
      <c r="R177" s="765"/>
      <c r="S177" s="765"/>
      <c r="T177" s="765"/>
      <c r="U177" s="765"/>
      <c r="V177" s="765"/>
      <c r="W177" s="765"/>
      <c r="X177" s="765"/>
      <c r="Y177" s="765"/>
      <c r="Z177" s="765"/>
      <c r="AA177" s="765"/>
      <c r="AB177" s="765"/>
      <c r="AC177" s="765"/>
      <c r="AD177" s="765"/>
      <c r="AE177" s="765"/>
      <c r="AF177" s="765"/>
      <c r="AG177" s="765"/>
      <c r="AH177" s="765"/>
      <c r="AI177" s="765"/>
      <c r="AJ177" s="765"/>
      <c r="AK177" s="765"/>
      <c r="AL177" s="765"/>
      <c r="AM177" s="765"/>
      <c r="AN177" s="765"/>
      <c r="AO177" s="765"/>
      <c r="AP177" s="765"/>
      <c r="AQ177" s="765"/>
      <c r="AR177" s="765"/>
      <c r="AS177" s="765"/>
      <c r="AT177" s="765"/>
      <c r="AU177" s="765"/>
      <c r="AV177" s="765"/>
      <c r="AW177" s="765"/>
      <c r="AX177" s="765"/>
      <c r="AY177" s="765"/>
      <c r="AZ177" s="765"/>
      <c r="BA177" s="765"/>
      <c r="BB177" s="765"/>
      <c r="BC177" s="765"/>
      <c r="BD177" s="765"/>
      <c r="BE177" s="765"/>
      <c r="BF177" s="765"/>
      <c r="BG177" s="765"/>
      <c r="BH177" s="765"/>
      <c r="BI177" s="765"/>
      <c r="BJ177" s="765"/>
      <c r="BK177" s="765"/>
      <c r="BL177" s="765"/>
      <c r="BM177" s="765"/>
      <c r="BN177" s="766"/>
      <c r="BO177" s="444">
        <f t="shared" ref="BO177:BO189" si="584">BE177+BH177+BK177</f>
        <v>0</v>
      </c>
    </row>
    <row r="178" spans="1:67" s="13" customFormat="1" ht="13.2" x14ac:dyDescent="0.25">
      <c r="A178" s="58"/>
      <c r="B178" s="38" t="s">
        <v>707</v>
      </c>
      <c r="C178" s="58"/>
      <c r="D178" s="58"/>
      <c r="E178" s="58"/>
      <c r="F178" s="58"/>
      <c r="G178" s="58"/>
      <c r="H178" s="58"/>
      <c r="I178" s="58"/>
      <c r="J178" s="58"/>
      <c r="K178" s="58"/>
      <c r="L178" s="58"/>
      <c r="M178" s="58"/>
      <c r="N178" s="58"/>
      <c r="O178" s="58"/>
      <c r="P178" s="58"/>
      <c r="Q178" s="68"/>
      <c r="R178" s="58"/>
      <c r="S178" s="58"/>
      <c r="T178" s="68"/>
      <c r="U178" s="68"/>
      <c r="V178" s="68"/>
      <c r="W178" s="68"/>
      <c r="X178" s="68">
        <f>Y178+AA178+AM178+AZ178</f>
        <v>25</v>
      </c>
      <c r="Y178" s="68"/>
      <c r="Z178" s="68"/>
      <c r="AA178" s="118">
        <f t="shared" ref="AA178" si="585">AA179+AA180</f>
        <v>0</v>
      </c>
      <c r="AB178" s="68">
        <f t="shared" ref="AB178" si="586">AB179+AB180</f>
        <v>0</v>
      </c>
      <c r="AC178" s="68">
        <f t="shared" ref="AC178" si="587">AC179+AC180</f>
        <v>0</v>
      </c>
      <c r="AD178" s="68">
        <f t="shared" ref="AD178" si="588">AD179+AD180</f>
        <v>0</v>
      </c>
      <c r="AE178" s="68">
        <f t="shared" ref="AE178" si="589">AE179+AE180</f>
        <v>0</v>
      </c>
      <c r="AF178" s="68">
        <f t="shared" ref="AF178" si="590">AF179+AF180</f>
        <v>0</v>
      </c>
      <c r="AG178" s="68">
        <f t="shared" ref="AG178" si="591">AG179+AG180</f>
        <v>0</v>
      </c>
      <c r="AH178" s="68">
        <f t="shared" ref="AH178" si="592">AH179+AH180</f>
        <v>0</v>
      </c>
      <c r="AI178" s="68">
        <f t="shared" ref="AI178" si="593">AI179+AI180</f>
        <v>0</v>
      </c>
      <c r="AJ178" s="68">
        <f t="shared" ref="AJ178" si="594">AJ179+AJ180</f>
        <v>0</v>
      </c>
      <c r="AK178" s="68">
        <f t="shared" ref="AK178" si="595">AK179+AK180</f>
        <v>0</v>
      </c>
      <c r="AL178" s="68">
        <f t="shared" ref="AL178" si="596">AL179+AL180</f>
        <v>0</v>
      </c>
      <c r="AM178" s="118">
        <f t="shared" ref="AM178" si="597">AM179+AM180</f>
        <v>24</v>
      </c>
      <c r="AN178" s="68">
        <f t="shared" ref="AN178" si="598">AN179+AN180</f>
        <v>1</v>
      </c>
      <c r="AO178" s="68">
        <f t="shared" ref="AO178" si="599">AO179+AO180</f>
        <v>0</v>
      </c>
      <c r="AP178" s="68">
        <f t="shared" ref="AP178" si="600">AP179+AP180</f>
        <v>4</v>
      </c>
      <c r="AQ178" s="68">
        <f t="shared" ref="AQ178" si="601">AQ179+AQ180</f>
        <v>0</v>
      </c>
      <c r="AR178" s="68">
        <f t="shared" ref="AR178" si="602">AR179+AR180</f>
        <v>0</v>
      </c>
      <c r="AS178" s="68">
        <f t="shared" ref="AS178" si="603">AS179+AS180</f>
        <v>0</v>
      </c>
      <c r="AT178" s="68">
        <f t="shared" ref="AT178" si="604">AT179+AT180</f>
        <v>15</v>
      </c>
      <c r="AU178" s="68">
        <f t="shared" ref="AU178" si="605">AU179+AU180</f>
        <v>0</v>
      </c>
      <c r="AV178" s="68">
        <f t="shared" ref="AV178" si="606">AV179+AV180</f>
        <v>3</v>
      </c>
      <c r="AW178" s="68">
        <f t="shared" ref="AW178" si="607">AW179+AW180</f>
        <v>0</v>
      </c>
      <c r="AX178" s="68">
        <f t="shared" ref="AX178" si="608">AX179+AX180</f>
        <v>1</v>
      </c>
      <c r="AY178" s="68">
        <f t="shared" ref="AY178" si="609">AY179+AY180</f>
        <v>0</v>
      </c>
      <c r="AZ178" s="118">
        <f t="shared" ref="AZ178" si="610">AZ179+AZ180</f>
        <v>1</v>
      </c>
      <c r="BA178" s="68"/>
      <c r="BB178" s="68">
        <f>BB179+BB180</f>
        <v>1</v>
      </c>
      <c r="BC178" s="68"/>
      <c r="BD178" s="68"/>
      <c r="BE178" s="391"/>
      <c r="BF178" s="450"/>
      <c r="BG178" s="450"/>
      <c r="BH178" s="391"/>
      <c r="BI178" s="450"/>
      <c r="BJ178" s="450"/>
      <c r="BK178" s="391"/>
      <c r="BL178" s="450"/>
      <c r="BM178" s="450"/>
      <c r="BN178" s="58"/>
      <c r="BO178" s="444"/>
    </row>
    <row r="179" spans="1:67" s="10" customFormat="1" ht="26.4" x14ac:dyDescent="0.25">
      <c r="A179" s="59"/>
      <c r="B179" s="525" t="s">
        <v>1013</v>
      </c>
      <c r="C179" s="59"/>
      <c r="D179" s="59"/>
      <c r="E179" s="59"/>
      <c r="F179" s="59"/>
      <c r="G179" s="59"/>
      <c r="H179" s="59"/>
      <c r="I179" s="59"/>
      <c r="J179" s="59"/>
      <c r="K179" s="59"/>
      <c r="L179" s="59"/>
      <c r="M179" s="59"/>
      <c r="N179" s="59"/>
      <c r="O179" s="59"/>
      <c r="P179" s="59"/>
      <c r="Q179" s="60"/>
      <c r="R179" s="59"/>
      <c r="S179" s="59"/>
      <c r="T179" s="60"/>
      <c r="U179" s="60"/>
      <c r="V179" s="60"/>
      <c r="W179" s="60"/>
      <c r="X179" s="60"/>
      <c r="Y179" s="60"/>
      <c r="Z179" s="60"/>
      <c r="AA179" s="511">
        <f t="shared" ref="AA179:AA180" si="611">AB179+AC179+AD179+AE179+AF179+AG179+AH179+AI179+AJ179+AK179+AL179</f>
        <v>0</v>
      </c>
      <c r="AB179" s="60"/>
      <c r="AC179" s="60"/>
      <c r="AD179" s="60"/>
      <c r="AE179" s="60"/>
      <c r="AF179" s="60"/>
      <c r="AG179" s="60"/>
      <c r="AH179" s="60"/>
      <c r="AI179" s="60"/>
      <c r="AJ179" s="60"/>
      <c r="AK179" s="60"/>
      <c r="AL179" s="60"/>
      <c r="AM179" s="511">
        <f t="shared" ref="AM179:AM180" si="612">AN179+AO179+AP179+AQ179+AR179+AS179+AT179+AU179+AV179+AW179+AX179+AY179</f>
        <v>0</v>
      </c>
      <c r="AN179" s="60"/>
      <c r="AO179" s="60"/>
      <c r="AP179" s="60"/>
      <c r="AQ179" s="60"/>
      <c r="AR179" s="60"/>
      <c r="AS179" s="60"/>
      <c r="AT179" s="60"/>
      <c r="AU179" s="60"/>
      <c r="AV179" s="60"/>
      <c r="AW179" s="60"/>
      <c r="AX179" s="60"/>
      <c r="AY179" s="60"/>
      <c r="AZ179" s="511">
        <f>BA179+BB179+BC179</f>
        <v>0</v>
      </c>
      <c r="BA179" s="60"/>
      <c r="BB179" s="60"/>
      <c r="BC179" s="60"/>
      <c r="BD179" s="60"/>
      <c r="BE179" s="393"/>
      <c r="BF179" s="452"/>
      <c r="BG179" s="452"/>
      <c r="BH179" s="393"/>
      <c r="BI179" s="452"/>
      <c r="BJ179" s="452"/>
      <c r="BK179" s="393"/>
      <c r="BL179" s="452"/>
      <c r="BM179" s="452"/>
      <c r="BN179" s="59"/>
      <c r="BO179" s="445"/>
    </row>
    <row r="180" spans="1:67" s="10" customFormat="1" ht="26.4" x14ac:dyDescent="0.25">
      <c r="A180" s="59"/>
      <c r="B180" s="525" t="s">
        <v>1014</v>
      </c>
      <c r="C180" s="59"/>
      <c r="D180" s="59"/>
      <c r="E180" s="59"/>
      <c r="F180" s="59"/>
      <c r="G180" s="59"/>
      <c r="H180" s="59"/>
      <c r="I180" s="59"/>
      <c r="J180" s="59"/>
      <c r="K180" s="59"/>
      <c r="L180" s="59"/>
      <c r="M180" s="59"/>
      <c r="N180" s="59"/>
      <c r="O180" s="59"/>
      <c r="P180" s="59"/>
      <c r="Q180" s="60"/>
      <c r="R180" s="59"/>
      <c r="S180" s="59"/>
      <c r="T180" s="60"/>
      <c r="U180" s="60"/>
      <c r="V180" s="60"/>
      <c r="W180" s="60"/>
      <c r="X180" s="60"/>
      <c r="Y180" s="60"/>
      <c r="Z180" s="60"/>
      <c r="AA180" s="511">
        <f t="shared" si="611"/>
        <v>0</v>
      </c>
      <c r="AB180" s="60"/>
      <c r="AC180" s="60"/>
      <c r="AD180" s="60"/>
      <c r="AE180" s="60"/>
      <c r="AF180" s="60"/>
      <c r="AG180" s="60"/>
      <c r="AH180" s="60"/>
      <c r="AI180" s="60"/>
      <c r="AJ180" s="60"/>
      <c r="AK180" s="60"/>
      <c r="AL180" s="60"/>
      <c r="AM180" s="511">
        <f t="shared" si="612"/>
        <v>24</v>
      </c>
      <c r="AN180" s="60">
        <v>1</v>
      </c>
      <c r="AO180" s="60"/>
      <c r="AP180" s="60">
        <v>4</v>
      </c>
      <c r="AQ180" s="60"/>
      <c r="AR180" s="60"/>
      <c r="AS180" s="60"/>
      <c r="AT180" s="60">
        <v>15</v>
      </c>
      <c r="AU180" s="60"/>
      <c r="AV180" s="60">
        <v>3</v>
      </c>
      <c r="AW180" s="60"/>
      <c r="AX180" s="60">
        <v>1</v>
      </c>
      <c r="AY180" s="60"/>
      <c r="AZ180" s="511">
        <f>BA180+BB180+BC180</f>
        <v>1</v>
      </c>
      <c r="BA180" s="60"/>
      <c r="BB180" s="60">
        <v>1</v>
      </c>
      <c r="BC180" s="60"/>
      <c r="BD180" s="60"/>
      <c r="BE180" s="393"/>
      <c r="BF180" s="452"/>
      <c r="BG180" s="452"/>
      <c r="BH180" s="393"/>
      <c r="BI180" s="452"/>
      <c r="BJ180" s="452"/>
      <c r="BK180" s="393"/>
      <c r="BL180" s="452"/>
      <c r="BM180" s="452"/>
      <c r="BN180" s="59"/>
      <c r="BO180" s="445"/>
    </row>
    <row r="181" spans="1:67" s="335" customFormat="1" ht="48" customHeight="1" x14ac:dyDescent="0.25">
      <c r="A181" s="376">
        <v>3</v>
      </c>
      <c r="B181" s="767" t="s">
        <v>1028</v>
      </c>
      <c r="C181" s="768"/>
      <c r="D181" s="768"/>
      <c r="E181" s="768"/>
      <c r="F181" s="768"/>
      <c r="G181" s="768"/>
      <c r="H181" s="768"/>
      <c r="I181" s="768"/>
      <c r="J181" s="768"/>
      <c r="K181" s="768"/>
      <c r="L181" s="768"/>
      <c r="M181" s="768"/>
      <c r="N181" s="768"/>
      <c r="O181" s="768"/>
      <c r="P181" s="768"/>
      <c r="Q181" s="768"/>
      <c r="R181" s="768"/>
      <c r="S181" s="768"/>
      <c r="T181" s="768"/>
      <c r="U181" s="768"/>
      <c r="V181" s="768"/>
      <c r="W181" s="768"/>
      <c r="X181" s="768"/>
      <c r="Y181" s="768"/>
      <c r="Z181" s="768"/>
      <c r="AA181" s="768"/>
      <c r="AB181" s="768"/>
      <c r="AC181" s="768"/>
      <c r="AD181" s="768"/>
      <c r="AE181" s="768"/>
      <c r="AF181" s="768"/>
      <c r="AG181" s="768"/>
      <c r="AH181" s="768"/>
      <c r="AI181" s="768"/>
      <c r="AJ181" s="768"/>
      <c r="AK181" s="768"/>
      <c r="AL181" s="768"/>
      <c r="AM181" s="768"/>
      <c r="AN181" s="768"/>
      <c r="AO181" s="768"/>
      <c r="AP181" s="768"/>
      <c r="AQ181" s="768"/>
      <c r="AR181" s="768"/>
      <c r="AS181" s="768"/>
      <c r="AT181" s="768"/>
      <c r="AU181" s="768"/>
      <c r="AV181" s="768"/>
      <c r="AW181" s="768"/>
      <c r="AX181" s="768"/>
      <c r="AY181" s="768"/>
      <c r="AZ181" s="768"/>
      <c r="BA181" s="768"/>
      <c r="BB181" s="768"/>
      <c r="BC181" s="768"/>
      <c r="BD181" s="768"/>
      <c r="BE181" s="768"/>
      <c r="BF181" s="768"/>
      <c r="BG181" s="768"/>
      <c r="BH181" s="768"/>
      <c r="BI181" s="768"/>
      <c r="BJ181" s="768"/>
      <c r="BK181" s="768"/>
      <c r="BL181" s="768"/>
      <c r="BM181" s="768"/>
      <c r="BN181" s="769"/>
      <c r="BO181" s="444">
        <f t="shared" si="584"/>
        <v>0</v>
      </c>
    </row>
    <row r="182" spans="1:67" s="13" customFormat="1" ht="13.2" x14ac:dyDescent="0.25">
      <c r="A182" s="58"/>
      <c r="B182" s="38" t="s">
        <v>707</v>
      </c>
      <c r="C182" s="58"/>
      <c r="D182" s="58"/>
      <c r="E182" s="58"/>
      <c r="F182" s="58"/>
      <c r="G182" s="58"/>
      <c r="H182" s="58"/>
      <c r="I182" s="58"/>
      <c r="J182" s="58"/>
      <c r="K182" s="58"/>
      <c r="L182" s="58"/>
      <c r="M182" s="58"/>
      <c r="N182" s="58"/>
      <c r="O182" s="58"/>
      <c r="P182" s="58"/>
      <c r="Q182" s="68"/>
      <c r="R182" s="58"/>
      <c r="S182" s="58"/>
      <c r="T182" s="68"/>
      <c r="U182" s="68"/>
      <c r="V182" s="68"/>
      <c r="W182" s="68"/>
      <c r="X182" s="68">
        <f>Y182+AA182+AM182+AZ182</f>
        <v>39</v>
      </c>
      <c r="Y182" s="68"/>
      <c r="Z182" s="68"/>
      <c r="AA182" s="118">
        <f t="shared" ref="AA182" si="613">AA183+AA184</f>
        <v>30</v>
      </c>
      <c r="AB182" s="68">
        <f t="shared" ref="AB182" si="614">AB183+AB184</f>
        <v>1</v>
      </c>
      <c r="AC182" s="68">
        <f t="shared" ref="AC182" si="615">AC183+AC184</f>
        <v>0</v>
      </c>
      <c r="AD182" s="68">
        <f t="shared" ref="AD182" si="616">AD183+AD184</f>
        <v>0</v>
      </c>
      <c r="AE182" s="68">
        <f t="shared" ref="AE182" si="617">AE183+AE184</f>
        <v>0</v>
      </c>
      <c r="AF182" s="68">
        <f t="shared" ref="AF182" si="618">AF183+AF184</f>
        <v>0</v>
      </c>
      <c r="AG182" s="68">
        <f t="shared" ref="AG182" si="619">AG183+AG184</f>
        <v>0</v>
      </c>
      <c r="AH182" s="68">
        <f t="shared" ref="AH182" si="620">AH183+AH184</f>
        <v>0</v>
      </c>
      <c r="AI182" s="68">
        <f t="shared" ref="AI182" si="621">AI183+AI184</f>
        <v>0</v>
      </c>
      <c r="AJ182" s="68">
        <f t="shared" ref="AJ182" si="622">AJ183+AJ184</f>
        <v>9</v>
      </c>
      <c r="AK182" s="68">
        <f t="shared" ref="AK182" si="623">AK183+AK184</f>
        <v>17</v>
      </c>
      <c r="AL182" s="68">
        <f t="shared" ref="AL182" si="624">AL183+AL184</f>
        <v>3</v>
      </c>
      <c r="AM182" s="118">
        <f t="shared" ref="AM182" si="625">AM183+AM184</f>
        <v>9</v>
      </c>
      <c r="AN182" s="68">
        <f t="shared" ref="AN182" si="626">AN183+AN184</f>
        <v>1</v>
      </c>
      <c r="AO182" s="68">
        <f t="shared" ref="AO182" si="627">AO183+AO184</f>
        <v>0</v>
      </c>
      <c r="AP182" s="68">
        <f t="shared" ref="AP182" si="628">AP183+AP184</f>
        <v>4</v>
      </c>
      <c r="AQ182" s="68">
        <f t="shared" ref="AQ182" si="629">AQ183+AQ184</f>
        <v>0</v>
      </c>
      <c r="AR182" s="68">
        <f t="shared" ref="AR182" si="630">AR183+AR184</f>
        <v>0</v>
      </c>
      <c r="AS182" s="68">
        <f t="shared" ref="AS182" si="631">AS183+AS184</f>
        <v>0</v>
      </c>
      <c r="AT182" s="68">
        <f t="shared" ref="AT182" si="632">AT183+AT184</f>
        <v>1</v>
      </c>
      <c r="AU182" s="68">
        <f t="shared" ref="AU182" si="633">AU183+AU184</f>
        <v>0</v>
      </c>
      <c r="AV182" s="68">
        <f t="shared" ref="AV182" si="634">AV183+AV184</f>
        <v>3</v>
      </c>
      <c r="AW182" s="68">
        <f t="shared" ref="AW182" si="635">AW183+AW184</f>
        <v>0</v>
      </c>
      <c r="AX182" s="68">
        <f t="shared" ref="AX182" si="636">AX183+AX184</f>
        <v>0</v>
      </c>
      <c r="AY182" s="68">
        <f t="shared" ref="AY182" si="637">AY183+AY184</f>
        <v>0</v>
      </c>
      <c r="AZ182" s="118">
        <f t="shared" ref="AZ182" si="638">AZ183+AZ184</f>
        <v>0</v>
      </c>
      <c r="BA182" s="68"/>
      <c r="BB182" s="68">
        <f>BB183+BB184</f>
        <v>0</v>
      </c>
      <c r="BC182" s="68"/>
      <c r="BD182" s="68"/>
      <c r="BE182" s="391"/>
      <c r="BF182" s="450"/>
      <c r="BG182" s="450"/>
      <c r="BH182" s="391"/>
      <c r="BI182" s="450"/>
      <c r="BJ182" s="450"/>
      <c r="BK182" s="391"/>
      <c r="BL182" s="450"/>
      <c r="BM182" s="450"/>
      <c r="BN182" s="58"/>
      <c r="BO182" s="444"/>
    </row>
    <row r="183" spans="1:67" s="10" customFormat="1" ht="26.4" x14ac:dyDescent="0.25">
      <c r="A183" s="59"/>
      <c r="B183" s="525" t="s">
        <v>1013</v>
      </c>
      <c r="C183" s="59"/>
      <c r="D183" s="59"/>
      <c r="E183" s="59"/>
      <c r="F183" s="59"/>
      <c r="G183" s="59"/>
      <c r="H183" s="59"/>
      <c r="I183" s="59"/>
      <c r="J183" s="59"/>
      <c r="K183" s="59"/>
      <c r="L183" s="59"/>
      <c r="M183" s="59"/>
      <c r="N183" s="59"/>
      <c r="O183" s="59"/>
      <c r="P183" s="59"/>
      <c r="Q183" s="60"/>
      <c r="R183" s="59"/>
      <c r="S183" s="59"/>
      <c r="T183" s="60"/>
      <c r="U183" s="60"/>
      <c r="V183" s="60"/>
      <c r="W183" s="60"/>
      <c r="X183" s="60"/>
      <c r="Y183" s="60"/>
      <c r="Z183" s="60"/>
      <c r="AA183" s="511">
        <f t="shared" ref="AA183:AA184" si="639">AB183+AC183+AD183+AE183+AF183+AG183+AH183+AI183+AJ183+AK183+AL183</f>
        <v>12</v>
      </c>
      <c r="AB183" s="60">
        <v>1</v>
      </c>
      <c r="AC183" s="60"/>
      <c r="AD183" s="60"/>
      <c r="AE183" s="60"/>
      <c r="AF183" s="60"/>
      <c r="AG183" s="60"/>
      <c r="AH183" s="60"/>
      <c r="AI183" s="60"/>
      <c r="AJ183" s="60">
        <v>5</v>
      </c>
      <c r="AK183" s="60">
        <v>5</v>
      </c>
      <c r="AL183" s="60">
        <v>1</v>
      </c>
      <c r="AM183" s="511">
        <f t="shared" ref="AM183:AM184" si="640">AN183+AO183+AP183+AQ183+AR183+AS183+AT183+AU183+AV183+AW183+AX183+AY183</f>
        <v>1</v>
      </c>
      <c r="AN183" s="60"/>
      <c r="AO183" s="60"/>
      <c r="AP183" s="60">
        <v>1</v>
      </c>
      <c r="AQ183" s="60"/>
      <c r="AR183" s="60"/>
      <c r="AS183" s="60"/>
      <c r="AT183" s="60"/>
      <c r="AU183" s="60"/>
      <c r="AV183" s="60"/>
      <c r="AW183" s="60"/>
      <c r="AX183" s="60"/>
      <c r="AY183" s="60"/>
      <c r="AZ183" s="511">
        <f>BA183+BB183+BC183</f>
        <v>0</v>
      </c>
      <c r="BA183" s="60"/>
      <c r="BB183" s="60"/>
      <c r="BC183" s="60"/>
      <c r="BD183" s="60"/>
      <c r="BE183" s="393"/>
      <c r="BF183" s="452"/>
      <c r="BG183" s="452"/>
      <c r="BH183" s="393"/>
      <c r="BI183" s="452"/>
      <c r="BJ183" s="452"/>
      <c r="BK183" s="393"/>
      <c r="BL183" s="452"/>
      <c r="BM183" s="452"/>
      <c r="BN183" s="59"/>
      <c r="BO183" s="445"/>
    </row>
    <row r="184" spans="1:67" s="10" customFormat="1" ht="26.4" x14ac:dyDescent="0.25">
      <c r="A184" s="59"/>
      <c r="B184" s="525" t="s">
        <v>1014</v>
      </c>
      <c r="C184" s="59"/>
      <c r="D184" s="59"/>
      <c r="E184" s="59"/>
      <c r="F184" s="59"/>
      <c r="G184" s="59"/>
      <c r="H184" s="59"/>
      <c r="I184" s="59"/>
      <c r="J184" s="59"/>
      <c r="K184" s="59"/>
      <c r="L184" s="59"/>
      <c r="M184" s="59"/>
      <c r="N184" s="59"/>
      <c r="O184" s="59"/>
      <c r="P184" s="59"/>
      <c r="Q184" s="60"/>
      <c r="R184" s="59"/>
      <c r="S184" s="59"/>
      <c r="T184" s="60"/>
      <c r="U184" s="60"/>
      <c r="V184" s="60"/>
      <c r="W184" s="60"/>
      <c r="X184" s="60"/>
      <c r="Y184" s="60"/>
      <c r="Z184" s="60"/>
      <c r="AA184" s="511">
        <f t="shared" si="639"/>
        <v>18</v>
      </c>
      <c r="AB184" s="60"/>
      <c r="AC184" s="60"/>
      <c r="AD184" s="60"/>
      <c r="AE184" s="60"/>
      <c r="AF184" s="60"/>
      <c r="AG184" s="60"/>
      <c r="AH184" s="60"/>
      <c r="AI184" s="60"/>
      <c r="AJ184" s="60">
        <v>4</v>
      </c>
      <c r="AK184" s="60">
        <v>12</v>
      </c>
      <c r="AL184" s="60">
        <v>2</v>
      </c>
      <c r="AM184" s="511">
        <f t="shared" si="640"/>
        <v>8</v>
      </c>
      <c r="AN184" s="60">
        <v>1</v>
      </c>
      <c r="AO184" s="60"/>
      <c r="AP184" s="60">
        <v>3</v>
      </c>
      <c r="AQ184" s="60"/>
      <c r="AR184" s="60"/>
      <c r="AS184" s="60"/>
      <c r="AT184" s="60">
        <v>1</v>
      </c>
      <c r="AU184" s="60"/>
      <c r="AV184" s="60">
        <v>3</v>
      </c>
      <c r="AW184" s="60"/>
      <c r="AX184" s="60"/>
      <c r="AY184" s="60"/>
      <c r="AZ184" s="511">
        <f>BA184+BB184+BC184</f>
        <v>0</v>
      </c>
      <c r="BA184" s="60"/>
      <c r="BB184" s="60"/>
      <c r="BC184" s="60"/>
      <c r="BD184" s="60"/>
      <c r="BE184" s="393"/>
      <c r="BF184" s="452"/>
      <c r="BG184" s="452"/>
      <c r="BH184" s="393"/>
      <c r="BI184" s="452"/>
      <c r="BJ184" s="452"/>
      <c r="BK184" s="393"/>
      <c r="BL184" s="452"/>
      <c r="BM184" s="452"/>
      <c r="BN184" s="59"/>
      <c r="BO184" s="445"/>
    </row>
    <row r="185" spans="1:67" s="381" customFormat="1" ht="52.2" customHeight="1" x14ac:dyDescent="0.25">
      <c r="A185" s="329">
        <v>4</v>
      </c>
      <c r="B185" s="757" t="s">
        <v>1029</v>
      </c>
      <c r="C185" s="770"/>
      <c r="D185" s="770"/>
      <c r="E185" s="770"/>
      <c r="F185" s="770"/>
      <c r="G185" s="770"/>
      <c r="H185" s="770"/>
      <c r="I185" s="770"/>
      <c r="J185" s="770"/>
      <c r="K185" s="770"/>
      <c r="L185" s="770"/>
      <c r="M185" s="770"/>
      <c r="N185" s="770"/>
      <c r="O185" s="770"/>
      <c r="P185" s="770"/>
      <c r="Q185" s="770"/>
      <c r="R185" s="770"/>
      <c r="S185" s="770"/>
      <c r="T185" s="770"/>
      <c r="U185" s="770"/>
      <c r="V185" s="770"/>
      <c r="W185" s="770"/>
      <c r="X185" s="770"/>
      <c r="Y185" s="770"/>
      <c r="Z185" s="770"/>
      <c r="AA185" s="770"/>
      <c r="AB185" s="770"/>
      <c r="AC185" s="770"/>
      <c r="AD185" s="770"/>
      <c r="AE185" s="770"/>
      <c r="AF185" s="770"/>
      <c r="AG185" s="770"/>
      <c r="AH185" s="770"/>
      <c r="AI185" s="770"/>
      <c r="AJ185" s="770"/>
      <c r="AK185" s="770"/>
      <c r="AL185" s="770"/>
      <c r="AM185" s="770"/>
      <c r="AN185" s="770"/>
      <c r="AO185" s="770"/>
      <c r="AP185" s="770"/>
      <c r="AQ185" s="770"/>
      <c r="AR185" s="770"/>
      <c r="AS185" s="770"/>
      <c r="AT185" s="770"/>
      <c r="AU185" s="770"/>
      <c r="AV185" s="770"/>
      <c r="AW185" s="770"/>
      <c r="AX185" s="770"/>
      <c r="AY185" s="770"/>
      <c r="AZ185" s="770"/>
      <c r="BA185" s="770"/>
      <c r="BB185" s="770"/>
      <c r="BC185" s="770"/>
      <c r="BD185" s="770"/>
      <c r="BE185" s="770"/>
      <c r="BF185" s="770"/>
      <c r="BG185" s="770"/>
      <c r="BH185" s="770"/>
      <c r="BI185" s="770"/>
      <c r="BJ185" s="770"/>
      <c r="BK185" s="770"/>
      <c r="BL185" s="770"/>
      <c r="BM185" s="770"/>
      <c r="BN185" s="771"/>
      <c r="BO185" s="444">
        <f t="shared" si="584"/>
        <v>0</v>
      </c>
    </row>
    <row r="186" spans="1:67" s="13" customFormat="1" ht="13.2" x14ac:dyDescent="0.25">
      <c r="A186" s="58"/>
      <c r="B186" s="38" t="s">
        <v>707</v>
      </c>
      <c r="C186" s="58"/>
      <c r="D186" s="58"/>
      <c r="E186" s="58"/>
      <c r="F186" s="58"/>
      <c r="G186" s="58"/>
      <c r="H186" s="58"/>
      <c r="I186" s="58"/>
      <c r="J186" s="58"/>
      <c r="K186" s="58"/>
      <c r="L186" s="58"/>
      <c r="M186" s="58"/>
      <c r="N186" s="58"/>
      <c r="O186" s="58"/>
      <c r="P186" s="58"/>
      <c r="Q186" s="68"/>
      <c r="R186" s="58"/>
      <c r="S186" s="58"/>
      <c r="T186" s="68"/>
      <c r="U186" s="68"/>
      <c r="V186" s="68"/>
      <c r="W186" s="68"/>
      <c r="X186" s="68">
        <f>Y186+AA186+AM186+AZ186</f>
        <v>7</v>
      </c>
      <c r="Y186" s="68"/>
      <c r="Z186" s="68"/>
      <c r="AA186" s="118">
        <f t="shared" ref="AA186" si="641">AA187+AA188</f>
        <v>0</v>
      </c>
      <c r="AB186" s="68">
        <f t="shared" ref="AB186" si="642">AB187+AB188</f>
        <v>0</v>
      </c>
      <c r="AC186" s="68">
        <f t="shared" ref="AC186" si="643">AC187+AC188</f>
        <v>0</v>
      </c>
      <c r="AD186" s="68">
        <f t="shared" ref="AD186" si="644">AD187+AD188</f>
        <v>0</v>
      </c>
      <c r="AE186" s="68">
        <f t="shared" ref="AE186" si="645">AE187+AE188</f>
        <v>0</v>
      </c>
      <c r="AF186" s="68">
        <f t="shared" ref="AF186" si="646">AF187+AF188</f>
        <v>0</v>
      </c>
      <c r="AG186" s="68">
        <f t="shared" ref="AG186" si="647">AG187+AG188</f>
        <v>0</v>
      </c>
      <c r="AH186" s="68">
        <f t="shared" ref="AH186" si="648">AH187+AH188</f>
        <v>0</v>
      </c>
      <c r="AI186" s="68">
        <f t="shared" ref="AI186" si="649">AI187+AI188</f>
        <v>0</v>
      </c>
      <c r="AJ186" s="68">
        <f t="shared" ref="AJ186" si="650">AJ187+AJ188</f>
        <v>0</v>
      </c>
      <c r="AK186" s="68">
        <f t="shared" ref="AK186" si="651">AK187+AK188</f>
        <v>0</v>
      </c>
      <c r="AL186" s="68">
        <f t="shared" ref="AL186" si="652">AL187+AL188</f>
        <v>0</v>
      </c>
      <c r="AM186" s="118">
        <f t="shared" ref="AM186" si="653">AM187+AM188</f>
        <v>3</v>
      </c>
      <c r="AN186" s="68">
        <f t="shared" ref="AN186" si="654">AN187+AN188</f>
        <v>0</v>
      </c>
      <c r="AO186" s="68">
        <f t="shared" ref="AO186" si="655">AO187+AO188</f>
        <v>0</v>
      </c>
      <c r="AP186" s="68">
        <f t="shared" ref="AP186" si="656">AP187+AP188</f>
        <v>1</v>
      </c>
      <c r="AQ186" s="68">
        <f t="shared" ref="AQ186" si="657">AQ187+AQ188</f>
        <v>0</v>
      </c>
      <c r="AR186" s="68">
        <f t="shared" ref="AR186" si="658">AR187+AR188</f>
        <v>0</v>
      </c>
      <c r="AS186" s="68">
        <f t="shared" ref="AS186" si="659">AS187+AS188</f>
        <v>0</v>
      </c>
      <c r="AT186" s="68">
        <f t="shared" ref="AT186" si="660">AT187+AT188</f>
        <v>2</v>
      </c>
      <c r="AU186" s="68">
        <f t="shared" ref="AU186" si="661">AU187+AU188</f>
        <v>0</v>
      </c>
      <c r="AV186" s="68">
        <f t="shared" ref="AV186" si="662">AV187+AV188</f>
        <v>0</v>
      </c>
      <c r="AW186" s="68">
        <f t="shared" ref="AW186" si="663">AW187+AW188</f>
        <v>0</v>
      </c>
      <c r="AX186" s="68">
        <f t="shared" ref="AX186" si="664">AX187+AX188</f>
        <v>0</v>
      </c>
      <c r="AY186" s="68">
        <f t="shared" ref="AY186" si="665">AY187+AY188</f>
        <v>0</v>
      </c>
      <c r="AZ186" s="118">
        <f t="shared" ref="AZ186" si="666">AZ187+AZ188</f>
        <v>4</v>
      </c>
      <c r="BA186" s="68"/>
      <c r="BB186" s="68">
        <f>BB187+BB188</f>
        <v>0</v>
      </c>
      <c r="BC186" s="68"/>
      <c r="BD186" s="68"/>
      <c r="BE186" s="391"/>
      <c r="BF186" s="450"/>
      <c r="BG186" s="450"/>
      <c r="BH186" s="391"/>
      <c r="BI186" s="450"/>
      <c r="BJ186" s="450"/>
      <c r="BK186" s="391"/>
      <c r="BL186" s="450"/>
      <c r="BM186" s="450"/>
      <c r="BN186" s="58"/>
      <c r="BO186" s="444"/>
    </row>
    <row r="187" spans="1:67" s="10" customFormat="1" ht="26.4" x14ac:dyDescent="0.25">
      <c r="A187" s="59"/>
      <c r="B187" s="525" t="s">
        <v>1013</v>
      </c>
      <c r="C187" s="59"/>
      <c r="D187" s="59"/>
      <c r="E187" s="59"/>
      <c r="F187" s="59"/>
      <c r="G187" s="59"/>
      <c r="H187" s="59"/>
      <c r="I187" s="59"/>
      <c r="J187" s="59"/>
      <c r="K187" s="59"/>
      <c r="L187" s="59"/>
      <c r="M187" s="59"/>
      <c r="N187" s="59"/>
      <c r="O187" s="59"/>
      <c r="P187" s="59"/>
      <c r="Q187" s="60"/>
      <c r="R187" s="59"/>
      <c r="S187" s="59"/>
      <c r="T187" s="60"/>
      <c r="U187" s="60"/>
      <c r="V187" s="60"/>
      <c r="W187" s="60"/>
      <c r="X187" s="60"/>
      <c r="Y187" s="60"/>
      <c r="Z187" s="60"/>
      <c r="AA187" s="511">
        <f t="shared" ref="AA187:AA188" si="667">AB187+AC187+AD187+AE187+AF187+AG187+AH187+AI187+AJ187+AK187+AL187</f>
        <v>0</v>
      </c>
      <c r="AB187" s="60"/>
      <c r="AC187" s="60"/>
      <c r="AD187" s="60"/>
      <c r="AE187" s="60"/>
      <c r="AF187" s="60"/>
      <c r="AG187" s="60"/>
      <c r="AH187" s="60"/>
      <c r="AI187" s="60"/>
      <c r="AJ187" s="60"/>
      <c r="AK187" s="60"/>
      <c r="AL187" s="60"/>
      <c r="AM187" s="511">
        <f t="shared" ref="AM187:AM188" si="668">AN187+AO187+AP187+AQ187+AR187+AS187+AT187+AU187+AV187+AW187+AX187+AY187</f>
        <v>0</v>
      </c>
      <c r="AN187" s="60"/>
      <c r="AO187" s="60"/>
      <c r="AP187" s="60"/>
      <c r="AQ187" s="60"/>
      <c r="AR187" s="60"/>
      <c r="AS187" s="60"/>
      <c r="AT187" s="60"/>
      <c r="AU187" s="60"/>
      <c r="AV187" s="60"/>
      <c r="AW187" s="60"/>
      <c r="AX187" s="60"/>
      <c r="AY187" s="60"/>
      <c r="AZ187" s="511">
        <f>BA187+BB187+BC187</f>
        <v>0</v>
      </c>
      <c r="BA187" s="60"/>
      <c r="BB187" s="60"/>
      <c r="BC187" s="60"/>
      <c r="BD187" s="60"/>
      <c r="BE187" s="393"/>
      <c r="BF187" s="452"/>
      <c r="BG187" s="452"/>
      <c r="BH187" s="393"/>
      <c r="BI187" s="452"/>
      <c r="BJ187" s="452"/>
      <c r="BK187" s="393"/>
      <c r="BL187" s="452"/>
      <c r="BM187" s="452"/>
      <c r="BN187" s="59"/>
      <c r="BO187" s="445"/>
    </row>
    <row r="188" spans="1:67" s="10" customFormat="1" ht="26.4" x14ac:dyDescent="0.25">
      <c r="A188" s="59"/>
      <c r="B188" s="525" t="s">
        <v>1014</v>
      </c>
      <c r="C188" s="59"/>
      <c r="D188" s="59"/>
      <c r="E188" s="59"/>
      <c r="F188" s="59"/>
      <c r="G188" s="59"/>
      <c r="H188" s="59"/>
      <c r="I188" s="59"/>
      <c r="J188" s="59"/>
      <c r="K188" s="59"/>
      <c r="L188" s="59"/>
      <c r="M188" s="59"/>
      <c r="N188" s="59"/>
      <c r="O188" s="59"/>
      <c r="P188" s="59"/>
      <c r="Q188" s="60"/>
      <c r="R188" s="59"/>
      <c r="S188" s="59"/>
      <c r="T188" s="60"/>
      <c r="U188" s="60"/>
      <c r="V188" s="60"/>
      <c r="W188" s="60"/>
      <c r="X188" s="60"/>
      <c r="Y188" s="60"/>
      <c r="Z188" s="60"/>
      <c r="AA188" s="511">
        <f t="shared" si="667"/>
        <v>0</v>
      </c>
      <c r="AB188" s="60"/>
      <c r="AC188" s="60"/>
      <c r="AD188" s="60"/>
      <c r="AE188" s="60"/>
      <c r="AF188" s="60"/>
      <c r="AG188" s="60"/>
      <c r="AH188" s="60"/>
      <c r="AI188" s="60"/>
      <c r="AJ188" s="60"/>
      <c r="AK188" s="60"/>
      <c r="AL188" s="60"/>
      <c r="AM188" s="511">
        <f t="shared" si="668"/>
        <v>3</v>
      </c>
      <c r="AN188" s="60"/>
      <c r="AO188" s="60"/>
      <c r="AP188" s="60">
        <v>1</v>
      </c>
      <c r="AQ188" s="60"/>
      <c r="AR188" s="60"/>
      <c r="AS188" s="60"/>
      <c r="AT188" s="60">
        <v>2</v>
      </c>
      <c r="AU188" s="60"/>
      <c r="AV188" s="60"/>
      <c r="AW188" s="60"/>
      <c r="AX188" s="60"/>
      <c r="AY188" s="60"/>
      <c r="AZ188" s="511">
        <f>BA188+BB188+BC188</f>
        <v>4</v>
      </c>
      <c r="BA188" s="60"/>
      <c r="BB188" s="60"/>
      <c r="BC188" s="60">
        <v>4</v>
      </c>
      <c r="BD188" s="60"/>
      <c r="BE188" s="393"/>
      <c r="BF188" s="452"/>
      <c r="BG188" s="452"/>
      <c r="BH188" s="393"/>
      <c r="BI188" s="452"/>
      <c r="BJ188" s="452"/>
      <c r="BK188" s="393"/>
      <c r="BL188" s="452"/>
      <c r="BM188" s="452"/>
      <c r="BN188" s="59"/>
      <c r="BO188" s="445"/>
    </row>
    <row r="189" spans="1:67" s="335" customFormat="1" ht="67.95" customHeight="1" x14ac:dyDescent="0.25">
      <c r="A189" s="383">
        <v>5</v>
      </c>
      <c r="B189" s="757" t="s">
        <v>996</v>
      </c>
      <c r="C189" s="758"/>
      <c r="D189" s="758"/>
      <c r="E189" s="758"/>
      <c r="F189" s="758"/>
      <c r="G189" s="758"/>
      <c r="H189" s="758"/>
      <c r="I189" s="758"/>
      <c r="J189" s="758"/>
      <c r="K189" s="758"/>
      <c r="L189" s="758"/>
      <c r="M189" s="758"/>
      <c r="N189" s="758"/>
      <c r="O189" s="758"/>
      <c r="P189" s="758"/>
      <c r="Q189" s="758"/>
      <c r="R189" s="758"/>
      <c r="S189" s="758"/>
      <c r="T189" s="758"/>
      <c r="U189" s="758"/>
      <c r="V189" s="758"/>
      <c r="W189" s="758"/>
      <c r="X189" s="758"/>
      <c r="Y189" s="758"/>
      <c r="Z189" s="758"/>
      <c r="AA189" s="758"/>
      <c r="AB189" s="758"/>
      <c r="AC189" s="758"/>
      <c r="AD189" s="758"/>
      <c r="AE189" s="758"/>
      <c r="AF189" s="758"/>
      <c r="AG189" s="758"/>
      <c r="AH189" s="758"/>
      <c r="AI189" s="758"/>
      <c r="AJ189" s="758"/>
      <c r="AK189" s="758"/>
      <c r="AL189" s="758"/>
      <c r="AM189" s="758"/>
      <c r="AN189" s="758"/>
      <c r="AO189" s="758"/>
      <c r="AP189" s="758"/>
      <c r="AQ189" s="758"/>
      <c r="AR189" s="758"/>
      <c r="AS189" s="758"/>
      <c r="AT189" s="758"/>
      <c r="AU189" s="758"/>
      <c r="AV189" s="758"/>
      <c r="AW189" s="758"/>
      <c r="AX189" s="758"/>
      <c r="AY189" s="758"/>
      <c r="AZ189" s="758"/>
      <c r="BA189" s="758"/>
      <c r="BB189" s="758"/>
      <c r="BC189" s="758"/>
      <c r="BD189" s="758"/>
      <c r="BE189" s="758"/>
      <c r="BF189" s="758"/>
      <c r="BG189" s="758"/>
      <c r="BH189" s="758"/>
      <c r="BI189" s="758"/>
      <c r="BJ189" s="758"/>
      <c r="BK189" s="758"/>
      <c r="BL189" s="758"/>
      <c r="BM189" s="758"/>
      <c r="BN189" s="759"/>
      <c r="BO189" s="444">
        <f t="shared" si="584"/>
        <v>0</v>
      </c>
    </row>
    <row r="190" spans="1:67" s="13" customFormat="1" ht="13.2" x14ac:dyDescent="0.25">
      <c r="A190" s="58"/>
      <c r="B190" s="38" t="s">
        <v>707</v>
      </c>
      <c r="C190" s="58"/>
      <c r="D190" s="58"/>
      <c r="E190" s="58"/>
      <c r="F190" s="58"/>
      <c r="G190" s="58"/>
      <c r="H190" s="58"/>
      <c r="I190" s="58"/>
      <c r="J190" s="58"/>
      <c r="K190" s="58"/>
      <c r="L190" s="58"/>
      <c r="M190" s="58"/>
      <c r="N190" s="58"/>
      <c r="O190" s="58"/>
      <c r="P190" s="58"/>
      <c r="Q190" s="68"/>
      <c r="R190" s="58"/>
      <c r="S190" s="58"/>
      <c r="T190" s="68"/>
      <c r="U190" s="68"/>
      <c r="V190" s="68"/>
      <c r="W190" s="68"/>
      <c r="X190" s="68">
        <f>Y190+AA190+AM190+AZ190</f>
        <v>16</v>
      </c>
      <c r="Y190" s="68">
        <f>Y191+Y192</f>
        <v>4</v>
      </c>
      <c r="Z190" s="68"/>
      <c r="AA190" s="118">
        <f>AA191+AA192</f>
        <v>8</v>
      </c>
      <c r="AB190" s="68">
        <f t="shared" ref="AB190" si="669">AB191+AB192</f>
        <v>0</v>
      </c>
      <c r="AC190" s="68">
        <f t="shared" ref="AC190" si="670">AC191+AC192</f>
        <v>0</v>
      </c>
      <c r="AD190" s="68">
        <f t="shared" ref="AD190" si="671">AD191+AD192</f>
        <v>0</v>
      </c>
      <c r="AE190" s="68">
        <f t="shared" ref="AE190" si="672">AE191+AE192</f>
        <v>0</v>
      </c>
      <c r="AF190" s="68">
        <f t="shared" ref="AF190" si="673">AF191+AF192</f>
        <v>0</v>
      </c>
      <c r="AG190" s="68">
        <f t="shared" ref="AG190" si="674">AG191+AG192</f>
        <v>0</v>
      </c>
      <c r="AH190" s="68">
        <f t="shared" ref="AH190" si="675">AH191+AH192</f>
        <v>0</v>
      </c>
      <c r="AI190" s="68">
        <f t="shared" ref="AI190" si="676">AI191+AI192</f>
        <v>0</v>
      </c>
      <c r="AJ190" s="68">
        <f t="shared" ref="AJ190" si="677">AJ191+AJ192</f>
        <v>5</v>
      </c>
      <c r="AK190" s="68">
        <f t="shared" ref="AK190" si="678">AK191+AK192</f>
        <v>3</v>
      </c>
      <c r="AL190" s="68">
        <f t="shared" ref="AL190" si="679">AL191+AL192</f>
        <v>0</v>
      </c>
      <c r="AM190" s="118">
        <f t="shared" ref="AM190" si="680">AM191+AM192</f>
        <v>4</v>
      </c>
      <c r="AN190" s="68">
        <f t="shared" ref="AN190" si="681">AN191+AN192</f>
        <v>0</v>
      </c>
      <c r="AO190" s="68">
        <f t="shared" ref="AO190" si="682">AO191+AO192</f>
        <v>0</v>
      </c>
      <c r="AP190" s="68">
        <f t="shared" ref="AP190" si="683">AP191+AP192</f>
        <v>3</v>
      </c>
      <c r="AQ190" s="68">
        <f t="shared" ref="AQ190" si="684">AQ191+AQ192</f>
        <v>0</v>
      </c>
      <c r="AR190" s="68">
        <f t="shared" ref="AR190" si="685">AR191+AR192</f>
        <v>0</v>
      </c>
      <c r="AS190" s="68">
        <f t="shared" ref="AS190" si="686">AS191+AS192</f>
        <v>0</v>
      </c>
      <c r="AT190" s="68">
        <f t="shared" ref="AT190" si="687">AT191+AT192</f>
        <v>0</v>
      </c>
      <c r="AU190" s="68">
        <f t="shared" ref="AU190" si="688">AU191+AU192</f>
        <v>0</v>
      </c>
      <c r="AV190" s="68">
        <f t="shared" ref="AV190" si="689">AV191+AV192</f>
        <v>1</v>
      </c>
      <c r="AW190" s="68">
        <f t="shared" ref="AW190" si="690">AW191+AW192</f>
        <v>0</v>
      </c>
      <c r="AX190" s="68">
        <f t="shared" ref="AX190" si="691">AX191+AX192</f>
        <v>0</v>
      </c>
      <c r="AY190" s="68">
        <f t="shared" ref="AY190" si="692">AY191+AY192</f>
        <v>0</v>
      </c>
      <c r="AZ190" s="118">
        <f t="shared" ref="AZ190" si="693">AZ191+AZ192</f>
        <v>0</v>
      </c>
      <c r="BA190" s="68"/>
      <c r="BB190" s="68">
        <f>BB191+BB192</f>
        <v>0</v>
      </c>
      <c r="BC190" s="68"/>
      <c r="BD190" s="68"/>
      <c r="BE190" s="391"/>
      <c r="BF190" s="450"/>
      <c r="BG190" s="450"/>
      <c r="BH190" s="391"/>
      <c r="BI190" s="450"/>
      <c r="BJ190" s="450"/>
      <c r="BK190" s="391"/>
      <c r="BL190" s="450"/>
      <c r="BM190" s="450"/>
      <c r="BN190" s="58"/>
      <c r="BO190" s="444"/>
    </row>
    <row r="191" spans="1:67" s="10" customFormat="1" ht="26.4" x14ac:dyDescent="0.25">
      <c r="A191" s="59"/>
      <c r="B191" s="525" t="s">
        <v>1013</v>
      </c>
      <c r="C191" s="59"/>
      <c r="D191" s="59"/>
      <c r="E191" s="59"/>
      <c r="F191" s="59"/>
      <c r="G191" s="59"/>
      <c r="H191" s="59"/>
      <c r="I191" s="59"/>
      <c r="J191" s="59"/>
      <c r="K191" s="59"/>
      <c r="L191" s="59"/>
      <c r="M191" s="59"/>
      <c r="N191" s="59"/>
      <c r="O191" s="59"/>
      <c r="P191" s="59"/>
      <c r="Q191" s="60"/>
      <c r="R191" s="59"/>
      <c r="S191" s="59"/>
      <c r="T191" s="60"/>
      <c r="U191" s="60"/>
      <c r="V191" s="60"/>
      <c r="W191" s="60"/>
      <c r="X191" s="60"/>
      <c r="Y191" s="60">
        <f>Z191</f>
        <v>0</v>
      </c>
      <c r="Z191" s="60"/>
      <c r="AA191" s="511">
        <f t="shared" ref="AA191:AA192" si="694">AB191+AC191+AD191+AE191+AF191+AG191+AH191+AI191+AJ191+AK191+AL191</f>
        <v>4</v>
      </c>
      <c r="AB191" s="60"/>
      <c r="AC191" s="60"/>
      <c r="AD191" s="60"/>
      <c r="AE191" s="60"/>
      <c r="AF191" s="60"/>
      <c r="AG191" s="60"/>
      <c r="AH191" s="60"/>
      <c r="AI191" s="60"/>
      <c r="AJ191" s="60">
        <v>2</v>
      </c>
      <c r="AK191" s="60">
        <v>2</v>
      </c>
      <c r="AL191" s="60"/>
      <c r="AM191" s="511">
        <f t="shared" ref="AM191:AM192" si="695">AN191+AO191+AP191+AQ191+AR191+AS191+AT191+AU191+AV191+AW191+AX191+AY191</f>
        <v>0</v>
      </c>
      <c r="AN191" s="60"/>
      <c r="AO191" s="60"/>
      <c r="AP191" s="60"/>
      <c r="AQ191" s="60"/>
      <c r="AR191" s="60"/>
      <c r="AS191" s="60"/>
      <c r="AT191" s="60"/>
      <c r="AU191" s="60"/>
      <c r="AV191" s="60"/>
      <c r="AW191" s="60"/>
      <c r="AX191" s="60"/>
      <c r="AY191" s="60"/>
      <c r="AZ191" s="511">
        <f>BA191+BB191+BC191</f>
        <v>0</v>
      </c>
      <c r="BA191" s="60"/>
      <c r="BB191" s="60"/>
      <c r="BC191" s="60"/>
      <c r="BD191" s="60"/>
      <c r="BE191" s="393"/>
      <c r="BF191" s="452"/>
      <c r="BG191" s="452"/>
      <c r="BH191" s="393"/>
      <c r="BI191" s="452"/>
      <c r="BJ191" s="452"/>
      <c r="BK191" s="393"/>
      <c r="BL191" s="452"/>
      <c r="BM191" s="452"/>
      <c r="BN191" s="59"/>
      <c r="BO191" s="445"/>
    </row>
    <row r="192" spans="1:67" s="10" customFormat="1" ht="26.4" x14ac:dyDescent="0.25">
      <c r="A192" s="59"/>
      <c r="B192" s="525" t="s">
        <v>1014</v>
      </c>
      <c r="C192" s="59"/>
      <c r="D192" s="59"/>
      <c r="E192" s="59"/>
      <c r="F192" s="59"/>
      <c r="G192" s="59"/>
      <c r="H192" s="59"/>
      <c r="I192" s="59"/>
      <c r="J192" s="59"/>
      <c r="K192" s="59"/>
      <c r="L192" s="59"/>
      <c r="M192" s="59"/>
      <c r="N192" s="59"/>
      <c r="O192" s="59"/>
      <c r="P192" s="59"/>
      <c r="Q192" s="60"/>
      <c r="R192" s="59"/>
      <c r="S192" s="59"/>
      <c r="T192" s="60"/>
      <c r="U192" s="60"/>
      <c r="V192" s="60"/>
      <c r="W192" s="60"/>
      <c r="X192" s="60"/>
      <c r="Y192" s="60">
        <f>Z192</f>
        <v>4</v>
      </c>
      <c r="Z192" s="60">
        <v>4</v>
      </c>
      <c r="AA192" s="511">
        <f t="shared" si="694"/>
        <v>4</v>
      </c>
      <c r="AB192" s="60"/>
      <c r="AC192" s="60"/>
      <c r="AD192" s="60"/>
      <c r="AE192" s="60"/>
      <c r="AF192" s="60"/>
      <c r="AG192" s="60"/>
      <c r="AH192" s="60"/>
      <c r="AI192" s="60"/>
      <c r="AJ192" s="60">
        <v>3</v>
      </c>
      <c r="AK192" s="60">
        <v>1</v>
      </c>
      <c r="AL192" s="60"/>
      <c r="AM192" s="511">
        <f t="shared" si="695"/>
        <v>4</v>
      </c>
      <c r="AN192" s="60"/>
      <c r="AO192" s="60"/>
      <c r="AP192" s="60">
        <v>3</v>
      </c>
      <c r="AQ192" s="60"/>
      <c r="AR192" s="60"/>
      <c r="AS192" s="60"/>
      <c r="AT192" s="60"/>
      <c r="AU192" s="60"/>
      <c r="AV192" s="60">
        <v>1</v>
      </c>
      <c r="AW192" s="60"/>
      <c r="AX192" s="60"/>
      <c r="AY192" s="60"/>
      <c r="AZ192" s="511">
        <f>BA192+BB192+BC192</f>
        <v>0</v>
      </c>
      <c r="BA192" s="60"/>
      <c r="BB192" s="60"/>
      <c r="BC192" s="60"/>
      <c r="BD192" s="60"/>
      <c r="BE192" s="393"/>
      <c r="BF192" s="452"/>
      <c r="BG192" s="452"/>
      <c r="BH192" s="393"/>
      <c r="BI192" s="452"/>
      <c r="BJ192" s="452"/>
      <c r="BK192" s="393"/>
      <c r="BL192" s="452"/>
      <c r="BM192" s="452"/>
      <c r="BN192" s="59"/>
      <c r="BO192" s="445"/>
    </row>
    <row r="193" spans="67:67" x14ac:dyDescent="0.35">
      <c r="BO193" s="444">
        <f t="shared" ref="BO193" si="696">BE193+BH193+BK193</f>
        <v>0</v>
      </c>
    </row>
  </sheetData>
  <mergeCells count="72">
    <mergeCell ref="BE5:BM5"/>
    <mergeCell ref="BN5:BN7"/>
    <mergeCell ref="L6:N6"/>
    <mergeCell ref="O6:Q6"/>
    <mergeCell ref="A1:J1"/>
    <mergeCell ref="W1:BN1"/>
    <mergeCell ref="A3:BN3"/>
    <mergeCell ref="A5:A7"/>
    <mergeCell ref="B5:B7"/>
    <mergeCell ref="C5:C7"/>
    <mergeCell ref="D5:D7"/>
    <mergeCell ref="E5:E7"/>
    <mergeCell ref="F5:K5"/>
    <mergeCell ref="L5:W5"/>
    <mergeCell ref="K6:K7"/>
    <mergeCell ref="J6:J7"/>
    <mergeCell ref="B38:BN38"/>
    <mergeCell ref="R6:T6"/>
    <mergeCell ref="U6:W6"/>
    <mergeCell ref="BE6:BG6"/>
    <mergeCell ref="BH6:BJ6"/>
    <mergeCell ref="BK6:BM6"/>
    <mergeCell ref="B14:BN14"/>
    <mergeCell ref="B22:BN22"/>
    <mergeCell ref="B26:BN26"/>
    <mergeCell ref="B30:BN30"/>
    <mergeCell ref="B34:BN34"/>
    <mergeCell ref="B10:BD10"/>
    <mergeCell ref="F6:F7"/>
    <mergeCell ref="AB6:AL6"/>
    <mergeCell ref="AN6:AX6"/>
    <mergeCell ref="BB6:BD6"/>
    <mergeCell ref="B144:BN144"/>
    <mergeCell ref="B148:BN148"/>
    <mergeCell ref="B88:BN88"/>
    <mergeCell ref="B42:BN42"/>
    <mergeCell ref="B47:BN47"/>
    <mergeCell ref="B51:BN51"/>
    <mergeCell ref="B55:BN55"/>
    <mergeCell ref="B59:BN59"/>
    <mergeCell ref="B63:BN63"/>
    <mergeCell ref="B68:BN68"/>
    <mergeCell ref="B72:BN72"/>
    <mergeCell ref="B76:BN76"/>
    <mergeCell ref="B80:BN80"/>
    <mergeCell ref="B84:BN84"/>
    <mergeCell ref="B120:BN120"/>
    <mergeCell ref="B124:BN124"/>
    <mergeCell ref="B128:BN128"/>
    <mergeCell ref="B132:BN132"/>
    <mergeCell ref="B140:BN140"/>
    <mergeCell ref="B100:BN100"/>
    <mergeCell ref="B104:BN104"/>
    <mergeCell ref="B108:BN108"/>
    <mergeCell ref="B112:BM112"/>
    <mergeCell ref="B116:BN116"/>
    <mergeCell ref="B189:BN189"/>
    <mergeCell ref="B168:BN168"/>
    <mergeCell ref="B173:BN173"/>
    <mergeCell ref="B177:BN177"/>
    <mergeCell ref="I6:I7"/>
    <mergeCell ref="H6:H7"/>
    <mergeCell ref="G6:G7"/>
    <mergeCell ref="B181:BN181"/>
    <mergeCell ref="B185:BN185"/>
    <mergeCell ref="B152:BN152"/>
    <mergeCell ref="B156:BN156"/>
    <mergeCell ref="B164:BN164"/>
    <mergeCell ref="B160:BN160"/>
    <mergeCell ref="B136:BN136"/>
    <mergeCell ref="B92:BN92"/>
    <mergeCell ref="B96:BN96"/>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C1EC1-750F-431A-8E4F-C6E72305E653}">
  <sheetPr codeName="Sheet6"/>
  <dimension ref="A1:BE782"/>
  <sheetViews>
    <sheetView topLeftCell="A706" zoomScaleNormal="100" workbookViewId="0">
      <selection activeCell="H47" sqref="H47"/>
    </sheetView>
  </sheetViews>
  <sheetFormatPr defaultRowHeight="18" x14ac:dyDescent="0.35"/>
  <cols>
    <col min="1" max="1" width="3.88671875" style="32" customWidth="1"/>
    <col min="2" max="2" width="18.5546875" style="5" customWidth="1"/>
    <col min="3" max="3" width="5.44140625" style="31" customWidth="1"/>
    <col min="4" max="4" width="5.109375" style="1" customWidth="1"/>
    <col min="5" max="5" width="4.88671875" style="1" customWidth="1"/>
    <col min="6" max="6" width="6.6640625" style="1" customWidth="1"/>
    <col min="7" max="7" width="5.44140625" style="1" customWidth="1"/>
    <col min="8" max="8" width="5.6640625" style="1" customWidth="1"/>
    <col min="9" max="9" width="6" style="1" customWidth="1"/>
    <col min="10" max="10" width="5.88671875" style="1" customWidth="1"/>
    <col min="11" max="11" width="6.6640625" style="1" customWidth="1"/>
    <col min="12" max="12" width="5" style="1" hidden="1" customWidth="1"/>
    <col min="13" max="13" width="4.33203125" style="1" hidden="1" customWidth="1"/>
    <col min="14" max="14" width="4.44140625" style="1" hidden="1" customWidth="1"/>
    <col min="15" max="15" width="5.6640625" style="1" hidden="1" customWidth="1"/>
    <col min="16" max="16" width="6" style="1" hidden="1" customWidth="1"/>
    <col min="17" max="17" width="4.5546875" style="62" hidden="1" customWidth="1"/>
    <col min="18" max="18" width="4.88671875" style="1" hidden="1" customWidth="1"/>
    <col min="19" max="19" width="5.88671875" style="1" hidden="1" customWidth="1"/>
    <col min="20" max="20" width="4.33203125" style="62" hidden="1" customWidth="1"/>
    <col min="21" max="21" width="4.88671875" style="62" hidden="1" customWidth="1"/>
    <col min="22" max="22" width="6.44140625" style="62" hidden="1" customWidth="1"/>
    <col min="23" max="23" width="4.88671875" style="62" hidden="1" customWidth="1"/>
    <col min="24" max="24" width="5.109375" style="148" customWidth="1"/>
    <col min="25" max="25" width="6.109375" style="500" customWidth="1"/>
    <col min="26" max="26" width="5.88671875" style="500" customWidth="1"/>
    <col min="27" max="27" width="5.33203125" style="148" customWidth="1"/>
    <col min="28" max="28" width="6.44140625" style="500" customWidth="1"/>
    <col min="29" max="29" width="5.88671875" style="500" customWidth="1"/>
    <col min="30" max="30" width="5.109375" style="148" customWidth="1"/>
    <col min="31" max="31" width="5.6640625" style="500" customWidth="1"/>
    <col min="32" max="32" width="5.5546875" style="500" customWidth="1"/>
    <col min="33" max="33" width="7" style="1" customWidth="1"/>
    <col min="34" max="34" width="5.109375" style="440" customWidth="1"/>
    <col min="35" max="51" width="5.109375" style="1" customWidth="1"/>
    <col min="52" max="242" width="8.88671875" style="1"/>
    <col min="243" max="243" width="4.5546875" style="1" bestFit="1" customWidth="1"/>
    <col min="244" max="244" width="18.5546875" style="1" customWidth="1"/>
    <col min="245" max="245" width="9.33203125" style="1" customWidth="1"/>
    <col min="246" max="246" width="10.88671875" style="1" customWidth="1"/>
    <col min="247" max="250" width="9.44140625" style="1" customWidth="1"/>
    <col min="251" max="252" width="9.88671875" style="1" customWidth="1"/>
    <col min="253" max="253" width="8.88671875" style="1" customWidth="1"/>
    <col min="254" max="254" width="9.109375" style="1" customWidth="1"/>
    <col min="255" max="255" width="11.6640625" style="1" customWidth="1"/>
    <col min="256" max="256" width="9.44140625" style="1" customWidth="1"/>
    <col min="257" max="257" width="9.5546875" style="1" customWidth="1"/>
    <col min="258" max="259" width="9.44140625" style="1" customWidth="1"/>
    <col min="260" max="260" width="9.88671875" style="1" customWidth="1"/>
    <col min="261" max="261" width="9.5546875" style="1" customWidth="1"/>
    <col min="262" max="262" width="0" style="1" hidden="1" customWidth="1"/>
    <col min="263" max="263" width="9.6640625" style="1" customWidth="1"/>
    <col min="264" max="268" width="10.109375" style="1" customWidth="1"/>
    <col min="269" max="269" width="10.109375" style="1" bestFit="1" customWidth="1"/>
    <col min="270" max="273" width="10.109375" style="1" customWidth="1"/>
    <col min="274" max="274" width="10.109375" style="1" bestFit="1" customWidth="1"/>
    <col min="275" max="278" width="10.109375" style="1" customWidth="1"/>
    <col min="279" max="279" width="10.109375" style="1" bestFit="1" customWidth="1"/>
    <col min="280" max="498" width="8.88671875" style="1"/>
    <col min="499" max="499" width="4.5546875" style="1" bestFit="1" customWidth="1"/>
    <col min="500" max="500" width="18.5546875" style="1" customWidth="1"/>
    <col min="501" max="501" width="9.33203125" style="1" customWidth="1"/>
    <col min="502" max="502" width="10.88671875" style="1" customWidth="1"/>
    <col min="503" max="506" width="9.44140625" style="1" customWidth="1"/>
    <col min="507" max="508" width="9.88671875" style="1" customWidth="1"/>
    <col min="509" max="509" width="8.88671875" style="1" customWidth="1"/>
    <col min="510" max="510" width="9.109375" style="1" customWidth="1"/>
    <col min="511" max="511" width="11.6640625" style="1" customWidth="1"/>
    <col min="512" max="512" width="9.44140625" style="1" customWidth="1"/>
    <col min="513" max="513" width="9.5546875" style="1" customWidth="1"/>
    <col min="514" max="515" width="9.44140625" style="1" customWidth="1"/>
    <col min="516" max="516" width="9.88671875" style="1" customWidth="1"/>
    <col min="517" max="517" width="9.5546875" style="1" customWidth="1"/>
    <col min="518" max="518" width="0" style="1" hidden="1" customWidth="1"/>
    <col min="519" max="519" width="9.6640625" style="1" customWidth="1"/>
    <col min="520" max="524" width="10.109375" style="1" customWidth="1"/>
    <col min="525" max="525" width="10.109375" style="1" bestFit="1" customWidth="1"/>
    <col min="526" max="529" width="10.109375" style="1" customWidth="1"/>
    <col min="530" max="530" width="10.109375" style="1" bestFit="1" customWidth="1"/>
    <col min="531" max="534" width="10.109375" style="1" customWidth="1"/>
    <col min="535" max="535" width="10.109375" style="1" bestFit="1" customWidth="1"/>
    <col min="536" max="754" width="8.88671875" style="1"/>
    <col min="755" max="755" width="4.5546875" style="1" bestFit="1" customWidth="1"/>
    <col min="756" max="756" width="18.5546875" style="1" customWidth="1"/>
    <col min="757" max="757" width="9.33203125" style="1" customWidth="1"/>
    <col min="758" max="758" width="10.88671875" style="1" customWidth="1"/>
    <col min="759" max="762" width="9.44140625" style="1" customWidth="1"/>
    <col min="763" max="764" width="9.88671875" style="1" customWidth="1"/>
    <col min="765" max="765" width="8.88671875" style="1" customWidth="1"/>
    <col min="766" max="766" width="9.109375" style="1" customWidth="1"/>
    <col min="767" max="767" width="11.6640625" style="1" customWidth="1"/>
    <col min="768" max="768" width="9.44140625" style="1" customWidth="1"/>
    <col min="769" max="769" width="9.5546875" style="1" customWidth="1"/>
    <col min="770" max="771" width="9.44140625" style="1" customWidth="1"/>
    <col min="772" max="772" width="9.88671875" style="1" customWidth="1"/>
    <col min="773" max="773" width="9.5546875" style="1" customWidth="1"/>
    <col min="774" max="774" width="0" style="1" hidden="1" customWidth="1"/>
    <col min="775" max="775" width="9.6640625" style="1" customWidth="1"/>
    <col min="776" max="780" width="10.109375" style="1" customWidth="1"/>
    <col min="781" max="781" width="10.109375" style="1" bestFit="1" customWidth="1"/>
    <col min="782" max="785" width="10.109375" style="1" customWidth="1"/>
    <col min="786" max="786" width="10.109375" style="1" bestFit="1" customWidth="1"/>
    <col min="787" max="790" width="10.109375" style="1" customWidth="1"/>
    <col min="791" max="791" width="10.109375" style="1" bestFit="1" customWidth="1"/>
    <col min="792" max="1010" width="8.88671875" style="1"/>
    <col min="1011" max="1011" width="4.5546875" style="1" bestFit="1" customWidth="1"/>
    <col min="1012" max="1012" width="18.5546875" style="1" customWidth="1"/>
    <col min="1013" max="1013" width="9.33203125" style="1" customWidth="1"/>
    <col min="1014" max="1014" width="10.88671875" style="1" customWidth="1"/>
    <col min="1015" max="1018" width="9.44140625" style="1" customWidth="1"/>
    <col min="1019" max="1020" width="9.88671875" style="1" customWidth="1"/>
    <col min="1021" max="1021" width="8.88671875" style="1" customWidth="1"/>
    <col min="1022" max="1022" width="9.109375" style="1" customWidth="1"/>
    <col min="1023" max="1023" width="11.6640625" style="1" customWidth="1"/>
    <col min="1024" max="1024" width="9.44140625" style="1" customWidth="1"/>
    <col min="1025" max="1025" width="9.5546875" style="1" customWidth="1"/>
    <col min="1026" max="1027" width="9.44140625" style="1" customWidth="1"/>
    <col min="1028" max="1028" width="9.88671875" style="1" customWidth="1"/>
    <col min="1029" max="1029" width="9.5546875" style="1" customWidth="1"/>
    <col min="1030" max="1030" width="0" style="1" hidden="1" customWidth="1"/>
    <col min="1031" max="1031" width="9.6640625" style="1" customWidth="1"/>
    <col min="1032" max="1036" width="10.109375" style="1" customWidth="1"/>
    <col min="1037" max="1037" width="10.109375" style="1" bestFit="1" customWidth="1"/>
    <col min="1038" max="1041" width="10.109375" style="1" customWidth="1"/>
    <col min="1042" max="1042" width="10.109375" style="1" bestFit="1" customWidth="1"/>
    <col min="1043" max="1046" width="10.109375" style="1" customWidth="1"/>
    <col min="1047" max="1047" width="10.109375" style="1" bestFit="1" customWidth="1"/>
    <col min="1048" max="1266" width="8.88671875" style="1"/>
    <col min="1267" max="1267" width="4.5546875" style="1" bestFit="1" customWidth="1"/>
    <col min="1268" max="1268" width="18.5546875" style="1" customWidth="1"/>
    <col min="1269" max="1269" width="9.33203125" style="1" customWidth="1"/>
    <col min="1270" max="1270" width="10.88671875" style="1" customWidth="1"/>
    <col min="1271" max="1274" width="9.44140625" style="1" customWidth="1"/>
    <col min="1275" max="1276" width="9.88671875" style="1" customWidth="1"/>
    <col min="1277" max="1277" width="8.88671875" style="1" customWidth="1"/>
    <col min="1278" max="1278" width="9.109375" style="1" customWidth="1"/>
    <col min="1279" max="1279" width="11.6640625" style="1" customWidth="1"/>
    <col min="1280" max="1280" width="9.44140625" style="1" customWidth="1"/>
    <col min="1281" max="1281" width="9.5546875" style="1" customWidth="1"/>
    <col min="1282" max="1283" width="9.44140625" style="1" customWidth="1"/>
    <col min="1284" max="1284" width="9.88671875" style="1" customWidth="1"/>
    <col min="1285" max="1285" width="9.5546875" style="1" customWidth="1"/>
    <col min="1286" max="1286" width="0" style="1" hidden="1" customWidth="1"/>
    <col min="1287" max="1287" width="9.6640625" style="1" customWidth="1"/>
    <col min="1288" max="1292" width="10.109375" style="1" customWidth="1"/>
    <col min="1293" max="1293" width="10.109375" style="1" bestFit="1" customWidth="1"/>
    <col min="1294" max="1297" width="10.109375" style="1" customWidth="1"/>
    <col min="1298" max="1298" width="10.109375" style="1" bestFit="1" customWidth="1"/>
    <col min="1299" max="1302" width="10.109375" style="1" customWidth="1"/>
    <col min="1303" max="1303" width="10.109375" style="1" bestFit="1" customWidth="1"/>
    <col min="1304" max="1522" width="8.88671875" style="1"/>
    <col min="1523" max="1523" width="4.5546875" style="1" bestFit="1" customWidth="1"/>
    <col min="1524" max="1524" width="18.5546875" style="1" customWidth="1"/>
    <col min="1525" max="1525" width="9.33203125" style="1" customWidth="1"/>
    <col min="1526" max="1526" width="10.88671875" style="1" customWidth="1"/>
    <col min="1527" max="1530" width="9.44140625" style="1" customWidth="1"/>
    <col min="1531" max="1532" width="9.88671875" style="1" customWidth="1"/>
    <col min="1533" max="1533" width="8.88671875" style="1" customWidth="1"/>
    <col min="1534" max="1534" width="9.109375" style="1" customWidth="1"/>
    <col min="1535" max="1535" width="11.6640625" style="1" customWidth="1"/>
    <col min="1536" max="1536" width="9.44140625" style="1" customWidth="1"/>
    <col min="1537" max="1537" width="9.5546875" style="1" customWidth="1"/>
    <col min="1538" max="1539" width="9.44140625" style="1" customWidth="1"/>
    <col min="1540" max="1540" width="9.88671875" style="1" customWidth="1"/>
    <col min="1541" max="1541" width="9.5546875" style="1" customWidth="1"/>
    <col min="1542" max="1542" width="0" style="1" hidden="1" customWidth="1"/>
    <col min="1543" max="1543" width="9.6640625" style="1" customWidth="1"/>
    <col min="1544" max="1548" width="10.109375" style="1" customWidth="1"/>
    <col min="1549" max="1549" width="10.109375" style="1" bestFit="1" customWidth="1"/>
    <col min="1550" max="1553" width="10.109375" style="1" customWidth="1"/>
    <col min="1554" max="1554" width="10.109375" style="1" bestFit="1" customWidth="1"/>
    <col min="1555" max="1558" width="10.109375" style="1" customWidth="1"/>
    <col min="1559" max="1559" width="10.109375" style="1" bestFit="1" customWidth="1"/>
    <col min="1560" max="1778" width="8.88671875" style="1"/>
    <col min="1779" max="1779" width="4.5546875" style="1" bestFit="1" customWidth="1"/>
    <col min="1780" max="1780" width="18.5546875" style="1" customWidth="1"/>
    <col min="1781" max="1781" width="9.33203125" style="1" customWidth="1"/>
    <col min="1782" max="1782" width="10.88671875" style="1" customWidth="1"/>
    <col min="1783" max="1786" width="9.44140625" style="1" customWidth="1"/>
    <col min="1787" max="1788" width="9.88671875" style="1" customWidth="1"/>
    <col min="1789" max="1789" width="8.88671875" style="1" customWidth="1"/>
    <col min="1790" max="1790" width="9.109375" style="1" customWidth="1"/>
    <col min="1791" max="1791" width="11.6640625" style="1" customWidth="1"/>
    <col min="1792" max="1792" width="9.44140625" style="1" customWidth="1"/>
    <col min="1793" max="1793" width="9.5546875" style="1" customWidth="1"/>
    <col min="1794" max="1795" width="9.44140625" style="1" customWidth="1"/>
    <col min="1796" max="1796" width="9.88671875" style="1" customWidth="1"/>
    <col min="1797" max="1797" width="9.5546875" style="1" customWidth="1"/>
    <col min="1798" max="1798" width="0" style="1" hidden="1" customWidth="1"/>
    <col min="1799" max="1799" width="9.6640625" style="1" customWidth="1"/>
    <col min="1800" max="1804" width="10.109375" style="1" customWidth="1"/>
    <col min="1805" max="1805" width="10.109375" style="1" bestFit="1" customWidth="1"/>
    <col min="1806" max="1809" width="10.109375" style="1" customWidth="1"/>
    <col min="1810" max="1810" width="10.109375" style="1" bestFit="1" customWidth="1"/>
    <col min="1811" max="1814" width="10.109375" style="1" customWidth="1"/>
    <col min="1815" max="1815" width="10.109375" style="1" bestFit="1" customWidth="1"/>
    <col min="1816" max="2034" width="8.88671875" style="1"/>
    <col min="2035" max="2035" width="4.5546875" style="1" bestFit="1" customWidth="1"/>
    <col min="2036" max="2036" width="18.5546875" style="1" customWidth="1"/>
    <col min="2037" max="2037" width="9.33203125" style="1" customWidth="1"/>
    <col min="2038" max="2038" width="10.88671875" style="1" customWidth="1"/>
    <col min="2039" max="2042" width="9.44140625" style="1" customWidth="1"/>
    <col min="2043" max="2044" width="9.88671875" style="1" customWidth="1"/>
    <col min="2045" max="2045" width="8.88671875" style="1" customWidth="1"/>
    <col min="2046" max="2046" width="9.109375" style="1" customWidth="1"/>
    <col min="2047" max="2047" width="11.6640625" style="1" customWidth="1"/>
    <col min="2048" max="2048" width="9.44140625" style="1" customWidth="1"/>
    <col min="2049" max="2049" width="9.5546875" style="1" customWidth="1"/>
    <col min="2050" max="2051" width="9.44140625" style="1" customWidth="1"/>
    <col min="2052" max="2052" width="9.88671875" style="1" customWidth="1"/>
    <col min="2053" max="2053" width="9.5546875" style="1" customWidth="1"/>
    <col min="2054" max="2054" width="0" style="1" hidden="1" customWidth="1"/>
    <col min="2055" max="2055" width="9.6640625" style="1" customWidth="1"/>
    <col min="2056" max="2060" width="10.109375" style="1" customWidth="1"/>
    <col min="2061" max="2061" width="10.109375" style="1" bestFit="1" customWidth="1"/>
    <col min="2062" max="2065" width="10.109375" style="1" customWidth="1"/>
    <col min="2066" max="2066" width="10.109375" style="1" bestFit="1" customWidth="1"/>
    <col min="2067" max="2070" width="10.109375" style="1" customWidth="1"/>
    <col min="2071" max="2071" width="10.109375" style="1" bestFit="1" customWidth="1"/>
    <col min="2072" max="2290" width="8.88671875" style="1"/>
    <col min="2291" max="2291" width="4.5546875" style="1" bestFit="1" customWidth="1"/>
    <col min="2292" max="2292" width="18.5546875" style="1" customWidth="1"/>
    <col min="2293" max="2293" width="9.33203125" style="1" customWidth="1"/>
    <col min="2294" max="2294" width="10.88671875" style="1" customWidth="1"/>
    <col min="2295" max="2298" width="9.44140625" style="1" customWidth="1"/>
    <col min="2299" max="2300" width="9.88671875" style="1" customWidth="1"/>
    <col min="2301" max="2301" width="8.88671875" style="1" customWidth="1"/>
    <col min="2302" max="2302" width="9.109375" style="1" customWidth="1"/>
    <col min="2303" max="2303" width="11.6640625" style="1" customWidth="1"/>
    <col min="2304" max="2304" width="9.44140625" style="1" customWidth="1"/>
    <col min="2305" max="2305" width="9.5546875" style="1" customWidth="1"/>
    <col min="2306" max="2307" width="9.44140625" style="1" customWidth="1"/>
    <col min="2308" max="2308" width="9.88671875" style="1" customWidth="1"/>
    <col min="2309" max="2309" width="9.5546875" style="1" customWidth="1"/>
    <col min="2310" max="2310" width="0" style="1" hidden="1" customWidth="1"/>
    <col min="2311" max="2311" width="9.6640625" style="1" customWidth="1"/>
    <col min="2312" max="2316" width="10.109375" style="1" customWidth="1"/>
    <col min="2317" max="2317" width="10.109375" style="1" bestFit="1" customWidth="1"/>
    <col min="2318" max="2321" width="10.109375" style="1" customWidth="1"/>
    <col min="2322" max="2322" width="10.109375" style="1" bestFit="1" customWidth="1"/>
    <col min="2323" max="2326" width="10.109375" style="1" customWidth="1"/>
    <col min="2327" max="2327" width="10.109375" style="1" bestFit="1" customWidth="1"/>
    <col min="2328" max="2546" width="8.88671875" style="1"/>
    <col min="2547" max="2547" width="4.5546875" style="1" bestFit="1" customWidth="1"/>
    <col min="2548" max="2548" width="18.5546875" style="1" customWidth="1"/>
    <col min="2549" max="2549" width="9.33203125" style="1" customWidth="1"/>
    <col min="2550" max="2550" width="10.88671875" style="1" customWidth="1"/>
    <col min="2551" max="2554" width="9.44140625" style="1" customWidth="1"/>
    <col min="2555" max="2556" width="9.88671875" style="1" customWidth="1"/>
    <col min="2557" max="2557" width="8.88671875" style="1" customWidth="1"/>
    <col min="2558" max="2558" width="9.109375" style="1" customWidth="1"/>
    <col min="2559" max="2559" width="11.6640625" style="1" customWidth="1"/>
    <col min="2560" max="2560" width="9.44140625" style="1" customWidth="1"/>
    <col min="2561" max="2561" width="9.5546875" style="1" customWidth="1"/>
    <col min="2562" max="2563" width="9.44140625" style="1" customWidth="1"/>
    <col min="2564" max="2564" width="9.88671875" style="1" customWidth="1"/>
    <col min="2565" max="2565" width="9.5546875" style="1" customWidth="1"/>
    <col min="2566" max="2566" width="0" style="1" hidden="1" customWidth="1"/>
    <col min="2567" max="2567" width="9.6640625" style="1" customWidth="1"/>
    <col min="2568" max="2572" width="10.109375" style="1" customWidth="1"/>
    <col min="2573" max="2573" width="10.109375" style="1" bestFit="1" customWidth="1"/>
    <col min="2574" max="2577" width="10.109375" style="1" customWidth="1"/>
    <col min="2578" max="2578" width="10.109375" style="1" bestFit="1" customWidth="1"/>
    <col min="2579" max="2582" width="10.109375" style="1" customWidth="1"/>
    <col min="2583" max="2583" width="10.109375" style="1" bestFit="1" customWidth="1"/>
    <col min="2584" max="2802" width="8.88671875" style="1"/>
    <col min="2803" max="2803" width="4.5546875" style="1" bestFit="1" customWidth="1"/>
    <col min="2804" max="2804" width="18.5546875" style="1" customWidth="1"/>
    <col min="2805" max="2805" width="9.33203125" style="1" customWidth="1"/>
    <col min="2806" max="2806" width="10.88671875" style="1" customWidth="1"/>
    <col min="2807" max="2810" width="9.44140625" style="1" customWidth="1"/>
    <col min="2811" max="2812" width="9.88671875" style="1" customWidth="1"/>
    <col min="2813" max="2813" width="8.88671875" style="1" customWidth="1"/>
    <col min="2814" max="2814" width="9.109375" style="1" customWidth="1"/>
    <col min="2815" max="2815" width="11.6640625" style="1" customWidth="1"/>
    <col min="2816" max="2816" width="9.44140625" style="1" customWidth="1"/>
    <col min="2817" max="2817" width="9.5546875" style="1" customWidth="1"/>
    <col min="2818" max="2819" width="9.44140625" style="1" customWidth="1"/>
    <col min="2820" max="2820" width="9.88671875" style="1" customWidth="1"/>
    <col min="2821" max="2821" width="9.5546875" style="1" customWidth="1"/>
    <col min="2822" max="2822" width="0" style="1" hidden="1" customWidth="1"/>
    <col min="2823" max="2823" width="9.6640625" style="1" customWidth="1"/>
    <col min="2824" max="2828" width="10.109375" style="1" customWidth="1"/>
    <col min="2829" max="2829" width="10.109375" style="1" bestFit="1" customWidth="1"/>
    <col min="2830" max="2833" width="10.109375" style="1" customWidth="1"/>
    <col min="2834" max="2834" width="10.109375" style="1" bestFit="1" customWidth="1"/>
    <col min="2835" max="2838" width="10.109375" style="1" customWidth="1"/>
    <col min="2839" max="2839" width="10.109375" style="1" bestFit="1" customWidth="1"/>
    <col min="2840" max="3058" width="8.88671875" style="1"/>
    <col min="3059" max="3059" width="4.5546875" style="1" bestFit="1" customWidth="1"/>
    <col min="3060" max="3060" width="18.5546875" style="1" customWidth="1"/>
    <col min="3061" max="3061" width="9.33203125" style="1" customWidth="1"/>
    <col min="3062" max="3062" width="10.88671875" style="1" customWidth="1"/>
    <col min="3063" max="3066" width="9.44140625" style="1" customWidth="1"/>
    <col min="3067" max="3068" width="9.88671875" style="1" customWidth="1"/>
    <col min="3069" max="3069" width="8.88671875" style="1" customWidth="1"/>
    <col min="3070" max="3070" width="9.109375" style="1" customWidth="1"/>
    <col min="3071" max="3071" width="11.6640625" style="1" customWidth="1"/>
    <col min="3072" max="3072" width="9.44140625" style="1" customWidth="1"/>
    <col min="3073" max="3073" width="9.5546875" style="1" customWidth="1"/>
    <col min="3074" max="3075" width="9.44140625" style="1" customWidth="1"/>
    <col min="3076" max="3076" width="9.88671875" style="1" customWidth="1"/>
    <col min="3077" max="3077" width="9.5546875" style="1" customWidth="1"/>
    <col min="3078" max="3078" width="0" style="1" hidden="1" customWidth="1"/>
    <col min="3079" max="3079" width="9.6640625" style="1" customWidth="1"/>
    <col min="3080" max="3084" width="10.109375" style="1" customWidth="1"/>
    <col min="3085" max="3085" width="10.109375" style="1" bestFit="1" customWidth="1"/>
    <col min="3086" max="3089" width="10.109375" style="1" customWidth="1"/>
    <col min="3090" max="3090" width="10.109375" style="1" bestFit="1" customWidth="1"/>
    <col min="3091" max="3094" width="10.109375" style="1" customWidth="1"/>
    <col min="3095" max="3095" width="10.109375" style="1" bestFit="1" customWidth="1"/>
    <col min="3096" max="3314" width="8.88671875" style="1"/>
    <col min="3315" max="3315" width="4.5546875" style="1" bestFit="1" customWidth="1"/>
    <col min="3316" max="3316" width="18.5546875" style="1" customWidth="1"/>
    <col min="3317" max="3317" width="9.33203125" style="1" customWidth="1"/>
    <col min="3318" max="3318" width="10.88671875" style="1" customWidth="1"/>
    <col min="3319" max="3322" width="9.44140625" style="1" customWidth="1"/>
    <col min="3323" max="3324" width="9.88671875" style="1" customWidth="1"/>
    <col min="3325" max="3325" width="8.88671875" style="1" customWidth="1"/>
    <col min="3326" max="3326" width="9.109375" style="1" customWidth="1"/>
    <col min="3327" max="3327" width="11.6640625" style="1" customWidth="1"/>
    <col min="3328" max="3328" width="9.44140625" style="1" customWidth="1"/>
    <col min="3329" max="3329" width="9.5546875" style="1" customWidth="1"/>
    <col min="3330" max="3331" width="9.44140625" style="1" customWidth="1"/>
    <col min="3332" max="3332" width="9.88671875" style="1" customWidth="1"/>
    <col min="3333" max="3333" width="9.5546875" style="1" customWidth="1"/>
    <col min="3334" max="3334" width="0" style="1" hidden="1" customWidth="1"/>
    <col min="3335" max="3335" width="9.6640625" style="1" customWidth="1"/>
    <col min="3336" max="3340" width="10.109375" style="1" customWidth="1"/>
    <col min="3341" max="3341" width="10.109375" style="1" bestFit="1" customWidth="1"/>
    <col min="3342" max="3345" width="10.109375" style="1" customWidth="1"/>
    <col min="3346" max="3346" width="10.109375" style="1" bestFit="1" customWidth="1"/>
    <col min="3347" max="3350" width="10.109375" style="1" customWidth="1"/>
    <col min="3351" max="3351" width="10.109375" style="1" bestFit="1" customWidth="1"/>
    <col min="3352" max="3570" width="8.88671875" style="1"/>
    <col min="3571" max="3571" width="4.5546875" style="1" bestFit="1" customWidth="1"/>
    <col min="3572" max="3572" width="18.5546875" style="1" customWidth="1"/>
    <col min="3573" max="3573" width="9.33203125" style="1" customWidth="1"/>
    <col min="3574" max="3574" width="10.88671875" style="1" customWidth="1"/>
    <col min="3575" max="3578" width="9.44140625" style="1" customWidth="1"/>
    <col min="3579" max="3580" width="9.88671875" style="1" customWidth="1"/>
    <col min="3581" max="3581" width="8.88671875" style="1" customWidth="1"/>
    <col min="3582" max="3582" width="9.109375" style="1" customWidth="1"/>
    <col min="3583" max="3583" width="11.6640625" style="1" customWidth="1"/>
    <col min="3584" max="3584" width="9.44140625" style="1" customWidth="1"/>
    <col min="3585" max="3585" width="9.5546875" style="1" customWidth="1"/>
    <col min="3586" max="3587" width="9.44140625" style="1" customWidth="1"/>
    <col min="3588" max="3588" width="9.88671875" style="1" customWidth="1"/>
    <col min="3589" max="3589" width="9.5546875" style="1" customWidth="1"/>
    <col min="3590" max="3590" width="0" style="1" hidden="1" customWidth="1"/>
    <col min="3591" max="3591" width="9.6640625" style="1" customWidth="1"/>
    <col min="3592" max="3596" width="10.109375" style="1" customWidth="1"/>
    <col min="3597" max="3597" width="10.109375" style="1" bestFit="1" customWidth="1"/>
    <col min="3598" max="3601" width="10.109375" style="1" customWidth="1"/>
    <col min="3602" max="3602" width="10.109375" style="1" bestFit="1" customWidth="1"/>
    <col min="3603" max="3606" width="10.109375" style="1" customWidth="1"/>
    <col min="3607" max="3607" width="10.109375" style="1" bestFit="1" customWidth="1"/>
    <col min="3608" max="3826" width="8.88671875" style="1"/>
    <col min="3827" max="3827" width="4.5546875" style="1" bestFit="1" customWidth="1"/>
    <col min="3828" max="3828" width="18.5546875" style="1" customWidth="1"/>
    <col min="3829" max="3829" width="9.33203125" style="1" customWidth="1"/>
    <col min="3830" max="3830" width="10.88671875" style="1" customWidth="1"/>
    <col min="3831" max="3834" width="9.44140625" style="1" customWidth="1"/>
    <col min="3835" max="3836" width="9.88671875" style="1" customWidth="1"/>
    <col min="3837" max="3837" width="8.88671875" style="1" customWidth="1"/>
    <col min="3838" max="3838" width="9.109375" style="1" customWidth="1"/>
    <col min="3839" max="3839" width="11.6640625" style="1" customWidth="1"/>
    <col min="3840" max="3840" width="9.44140625" style="1" customWidth="1"/>
    <col min="3841" max="3841" width="9.5546875" style="1" customWidth="1"/>
    <col min="3842" max="3843" width="9.44140625" style="1" customWidth="1"/>
    <col min="3844" max="3844" width="9.88671875" style="1" customWidth="1"/>
    <col min="3845" max="3845" width="9.5546875" style="1" customWidth="1"/>
    <col min="3846" max="3846" width="0" style="1" hidden="1" customWidth="1"/>
    <col min="3847" max="3847" width="9.6640625" style="1" customWidth="1"/>
    <col min="3848" max="3852" width="10.109375" style="1" customWidth="1"/>
    <col min="3853" max="3853" width="10.109375" style="1" bestFit="1" customWidth="1"/>
    <col min="3854" max="3857" width="10.109375" style="1" customWidth="1"/>
    <col min="3858" max="3858" width="10.109375" style="1" bestFit="1" customWidth="1"/>
    <col min="3859" max="3862" width="10.109375" style="1" customWidth="1"/>
    <col min="3863" max="3863" width="10.109375" style="1" bestFit="1" customWidth="1"/>
    <col min="3864" max="4082" width="8.88671875" style="1"/>
    <col min="4083" max="4083" width="4.5546875" style="1" bestFit="1" customWidth="1"/>
    <col min="4084" max="4084" width="18.5546875" style="1" customWidth="1"/>
    <col min="4085" max="4085" width="9.33203125" style="1" customWidth="1"/>
    <col min="4086" max="4086" width="10.88671875" style="1" customWidth="1"/>
    <col min="4087" max="4090" width="9.44140625" style="1" customWidth="1"/>
    <col min="4091" max="4092" width="9.88671875" style="1" customWidth="1"/>
    <col min="4093" max="4093" width="8.88671875" style="1" customWidth="1"/>
    <col min="4094" max="4094" width="9.109375" style="1" customWidth="1"/>
    <col min="4095" max="4095" width="11.6640625" style="1" customWidth="1"/>
    <col min="4096" max="4096" width="9.44140625" style="1" customWidth="1"/>
    <col min="4097" max="4097" width="9.5546875" style="1" customWidth="1"/>
    <col min="4098" max="4099" width="9.44140625" style="1" customWidth="1"/>
    <col min="4100" max="4100" width="9.88671875" style="1" customWidth="1"/>
    <col min="4101" max="4101" width="9.5546875" style="1" customWidth="1"/>
    <col min="4102" max="4102" width="0" style="1" hidden="1" customWidth="1"/>
    <col min="4103" max="4103" width="9.6640625" style="1" customWidth="1"/>
    <col min="4104" max="4108" width="10.109375" style="1" customWidth="1"/>
    <col min="4109" max="4109" width="10.109375" style="1" bestFit="1" customWidth="1"/>
    <col min="4110" max="4113" width="10.109375" style="1" customWidth="1"/>
    <col min="4114" max="4114" width="10.109375" style="1" bestFit="1" customWidth="1"/>
    <col min="4115" max="4118" width="10.109375" style="1" customWidth="1"/>
    <col min="4119" max="4119" width="10.109375" style="1" bestFit="1" customWidth="1"/>
    <col min="4120" max="4338" width="8.88671875" style="1"/>
    <col min="4339" max="4339" width="4.5546875" style="1" bestFit="1" customWidth="1"/>
    <col min="4340" max="4340" width="18.5546875" style="1" customWidth="1"/>
    <col min="4341" max="4341" width="9.33203125" style="1" customWidth="1"/>
    <col min="4342" max="4342" width="10.88671875" style="1" customWidth="1"/>
    <col min="4343" max="4346" width="9.44140625" style="1" customWidth="1"/>
    <col min="4347" max="4348" width="9.88671875" style="1" customWidth="1"/>
    <col min="4349" max="4349" width="8.88671875" style="1" customWidth="1"/>
    <col min="4350" max="4350" width="9.109375" style="1" customWidth="1"/>
    <col min="4351" max="4351" width="11.6640625" style="1" customWidth="1"/>
    <col min="4352" max="4352" width="9.44140625" style="1" customWidth="1"/>
    <col min="4353" max="4353" width="9.5546875" style="1" customWidth="1"/>
    <col min="4354" max="4355" width="9.44140625" style="1" customWidth="1"/>
    <col min="4356" max="4356" width="9.88671875" style="1" customWidth="1"/>
    <col min="4357" max="4357" width="9.5546875" style="1" customWidth="1"/>
    <col min="4358" max="4358" width="0" style="1" hidden="1" customWidth="1"/>
    <col min="4359" max="4359" width="9.6640625" style="1" customWidth="1"/>
    <col min="4360" max="4364" width="10.109375" style="1" customWidth="1"/>
    <col min="4365" max="4365" width="10.109375" style="1" bestFit="1" customWidth="1"/>
    <col min="4366" max="4369" width="10.109375" style="1" customWidth="1"/>
    <col min="4370" max="4370" width="10.109375" style="1" bestFit="1" customWidth="1"/>
    <col min="4371" max="4374" width="10.109375" style="1" customWidth="1"/>
    <col min="4375" max="4375" width="10.109375" style="1" bestFit="1" customWidth="1"/>
    <col min="4376" max="4594" width="8.88671875" style="1"/>
    <col min="4595" max="4595" width="4.5546875" style="1" bestFit="1" customWidth="1"/>
    <col min="4596" max="4596" width="18.5546875" style="1" customWidth="1"/>
    <col min="4597" max="4597" width="9.33203125" style="1" customWidth="1"/>
    <col min="4598" max="4598" width="10.88671875" style="1" customWidth="1"/>
    <col min="4599" max="4602" width="9.44140625" style="1" customWidth="1"/>
    <col min="4603" max="4604" width="9.88671875" style="1" customWidth="1"/>
    <col min="4605" max="4605" width="8.88671875" style="1" customWidth="1"/>
    <col min="4606" max="4606" width="9.109375" style="1" customWidth="1"/>
    <col min="4607" max="4607" width="11.6640625" style="1" customWidth="1"/>
    <col min="4608" max="4608" width="9.44140625" style="1" customWidth="1"/>
    <col min="4609" max="4609" width="9.5546875" style="1" customWidth="1"/>
    <col min="4610" max="4611" width="9.44140625" style="1" customWidth="1"/>
    <col min="4612" max="4612" width="9.88671875" style="1" customWidth="1"/>
    <col min="4613" max="4613" width="9.5546875" style="1" customWidth="1"/>
    <col min="4614" max="4614" width="0" style="1" hidden="1" customWidth="1"/>
    <col min="4615" max="4615" width="9.6640625" style="1" customWidth="1"/>
    <col min="4616" max="4620" width="10.109375" style="1" customWidth="1"/>
    <col min="4621" max="4621" width="10.109375" style="1" bestFit="1" customWidth="1"/>
    <col min="4622" max="4625" width="10.109375" style="1" customWidth="1"/>
    <col min="4626" max="4626" width="10.109375" style="1" bestFit="1" customWidth="1"/>
    <col min="4627" max="4630" width="10.109375" style="1" customWidth="1"/>
    <col min="4631" max="4631" width="10.109375" style="1" bestFit="1" customWidth="1"/>
    <col min="4632" max="4850" width="8.88671875" style="1"/>
    <col min="4851" max="4851" width="4.5546875" style="1" bestFit="1" customWidth="1"/>
    <col min="4852" max="4852" width="18.5546875" style="1" customWidth="1"/>
    <col min="4853" max="4853" width="9.33203125" style="1" customWidth="1"/>
    <col min="4854" max="4854" width="10.88671875" style="1" customWidth="1"/>
    <col min="4855" max="4858" width="9.44140625" style="1" customWidth="1"/>
    <col min="4859" max="4860" width="9.88671875" style="1" customWidth="1"/>
    <col min="4861" max="4861" width="8.88671875" style="1" customWidth="1"/>
    <col min="4862" max="4862" width="9.109375" style="1" customWidth="1"/>
    <col min="4863" max="4863" width="11.6640625" style="1" customWidth="1"/>
    <col min="4864" max="4864" width="9.44140625" style="1" customWidth="1"/>
    <col min="4865" max="4865" width="9.5546875" style="1" customWidth="1"/>
    <col min="4866" max="4867" width="9.44140625" style="1" customWidth="1"/>
    <col min="4868" max="4868" width="9.88671875" style="1" customWidth="1"/>
    <col min="4869" max="4869" width="9.5546875" style="1" customWidth="1"/>
    <col min="4870" max="4870" width="0" style="1" hidden="1" customWidth="1"/>
    <col min="4871" max="4871" width="9.6640625" style="1" customWidth="1"/>
    <col min="4872" max="4876" width="10.109375" style="1" customWidth="1"/>
    <col min="4877" max="4877" width="10.109375" style="1" bestFit="1" customWidth="1"/>
    <col min="4878" max="4881" width="10.109375" style="1" customWidth="1"/>
    <col min="4882" max="4882" width="10.109375" style="1" bestFit="1" customWidth="1"/>
    <col min="4883" max="4886" width="10.109375" style="1" customWidth="1"/>
    <col min="4887" max="4887" width="10.109375" style="1" bestFit="1" customWidth="1"/>
    <col min="4888" max="5106" width="8.88671875" style="1"/>
    <col min="5107" max="5107" width="4.5546875" style="1" bestFit="1" customWidth="1"/>
    <col min="5108" max="5108" width="18.5546875" style="1" customWidth="1"/>
    <col min="5109" max="5109" width="9.33203125" style="1" customWidth="1"/>
    <col min="5110" max="5110" width="10.88671875" style="1" customWidth="1"/>
    <col min="5111" max="5114" width="9.44140625" style="1" customWidth="1"/>
    <col min="5115" max="5116" width="9.88671875" style="1" customWidth="1"/>
    <col min="5117" max="5117" width="8.88671875" style="1" customWidth="1"/>
    <col min="5118" max="5118" width="9.109375" style="1" customWidth="1"/>
    <col min="5119" max="5119" width="11.6640625" style="1" customWidth="1"/>
    <col min="5120" max="5120" width="9.44140625" style="1" customWidth="1"/>
    <col min="5121" max="5121" width="9.5546875" style="1" customWidth="1"/>
    <col min="5122" max="5123" width="9.44140625" style="1" customWidth="1"/>
    <col min="5124" max="5124" width="9.88671875" style="1" customWidth="1"/>
    <col min="5125" max="5125" width="9.5546875" style="1" customWidth="1"/>
    <col min="5126" max="5126" width="0" style="1" hidden="1" customWidth="1"/>
    <col min="5127" max="5127" width="9.6640625" style="1" customWidth="1"/>
    <col min="5128" max="5132" width="10.109375" style="1" customWidth="1"/>
    <col min="5133" max="5133" width="10.109375" style="1" bestFit="1" customWidth="1"/>
    <col min="5134" max="5137" width="10.109375" style="1" customWidth="1"/>
    <col min="5138" max="5138" width="10.109375" style="1" bestFit="1" customWidth="1"/>
    <col min="5139" max="5142" width="10.109375" style="1" customWidth="1"/>
    <col min="5143" max="5143" width="10.109375" style="1" bestFit="1" customWidth="1"/>
    <col min="5144" max="5362" width="8.88671875" style="1"/>
    <col min="5363" max="5363" width="4.5546875" style="1" bestFit="1" customWidth="1"/>
    <col min="5364" max="5364" width="18.5546875" style="1" customWidth="1"/>
    <col min="5365" max="5365" width="9.33203125" style="1" customWidth="1"/>
    <col min="5366" max="5366" width="10.88671875" style="1" customWidth="1"/>
    <col min="5367" max="5370" width="9.44140625" style="1" customWidth="1"/>
    <col min="5371" max="5372" width="9.88671875" style="1" customWidth="1"/>
    <col min="5373" max="5373" width="8.88671875" style="1" customWidth="1"/>
    <col min="5374" max="5374" width="9.109375" style="1" customWidth="1"/>
    <col min="5375" max="5375" width="11.6640625" style="1" customWidth="1"/>
    <col min="5376" max="5376" width="9.44140625" style="1" customWidth="1"/>
    <col min="5377" max="5377" width="9.5546875" style="1" customWidth="1"/>
    <col min="5378" max="5379" width="9.44140625" style="1" customWidth="1"/>
    <col min="5380" max="5380" width="9.88671875" style="1" customWidth="1"/>
    <col min="5381" max="5381" width="9.5546875" style="1" customWidth="1"/>
    <col min="5382" max="5382" width="0" style="1" hidden="1" customWidth="1"/>
    <col min="5383" max="5383" width="9.6640625" style="1" customWidth="1"/>
    <col min="5384" max="5388" width="10.109375" style="1" customWidth="1"/>
    <col min="5389" max="5389" width="10.109375" style="1" bestFit="1" customWidth="1"/>
    <col min="5390" max="5393" width="10.109375" style="1" customWidth="1"/>
    <col min="5394" max="5394" width="10.109375" style="1" bestFit="1" customWidth="1"/>
    <col min="5395" max="5398" width="10.109375" style="1" customWidth="1"/>
    <col min="5399" max="5399" width="10.109375" style="1" bestFit="1" customWidth="1"/>
    <col min="5400" max="5618" width="8.88671875" style="1"/>
    <col min="5619" max="5619" width="4.5546875" style="1" bestFit="1" customWidth="1"/>
    <col min="5620" max="5620" width="18.5546875" style="1" customWidth="1"/>
    <col min="5621" max="5621" width="9.33203125" style="1" customWidth="1"/>
    <col min="5622" max="5622" width="10.88671875" style="1" customWidth="1"/>
    <col min="5623" max="5626" width="9.44140625" style="1" customWidth="1"/>
    <col min="5627" max="5628" width="9.88671875" style="1" customWidth="1"/>
    <col min="5629" max="5629" width="8.88671875" style="1" customWidth="1"/>
    <col min="5630" max="5630" width="9.109375" style="1" customWidth="1"/>
    <col min="5631" max="5631" width="11.6640625" style="1" customWidth="1"/>
    <col min="5632" max="5632" width="9.44140625" style="1" customWidth="1"/>
    <col min="5633" max="5633" width="9.5546875" style="1" customWidth="1"/>
    <col min="5634" max="5635" width="9.44140625" style="1" customWidth="1"/>
    <col min="5636" max="5636" width="9.88671875" style="1" customWidth="1"/>
    <col min="5637" max="5637" width="9.5546875" style="1" customWidth="1"/>
    <col min="5638" max="5638" width="0" style="1" hidden="1" customWidth="1"/>
    <col min="5639" max="5639" width="9.6640625" style="1" customWidth="1"/>
    <col min="5640" max="5644" width="10.109375" style="1" customWidth="1"/>
    <col min="5645" max="5645" width="10.109375" style="1" bestFit="1" customWidth="1"/>
    <col min="5646" max="5649" width="10.109375" style="1" customWidth="1"/>
    <col min="5650" max="5650" width="10.109375" style="1" bestFit="1" customWidth="1"/>
    <col min="5651" max="5654" width="10.109375" style="1" customWidth="1"/>
    <col min="5655" max="5655" width="10.109375" style="1" bestFit="1" customWidth="1"/>
    <col min="5656" max="5874" width="8.88671875" style="1"/>
    <col min="5875" max="5875" width="4.5546875" style="1" bestFit="1" customWidth="1"/>
    <col min="5876" max="5876" width="18.5546875" style="1" customWidth="1"/>
    <col min="5877" max="5877" width="9.33203125" style="1" customWidth="1"/>
    <col min="5878" max="5878" width="10.88671875" style="1" customWidth="1"/>
    <col min="5879" max="5882" width="9.44140625" style="1" customWidth="1"/>
    <col min="5883" max="5884" width="9.88671875" style="1" customWidth="1"/>
    <col min="5885" max="5885" width="8.88671875" style="1" customWidth="1"/>
    <col min="5886" max="5886" width="9.109375" style="1" customWidth="1"/>
    <col min="5887" max="5887" width="11.6640625" style="1" customWidth="1"/>
    <col min="5888" max="5888" width="9.44140625" style="1" customWidth="1"/>
    <col min="5889" max="5889" width="9.5546875" style="1" customWidth="1"/>
    <col min="5890" max="5891" width="9.44140625" style="1" customWidth="1"/>
    <col min="5892" max="5892" width="9.88671875" style="1" customWidth="1"/>
    <col min="5893" max="5893" width="9.5546875" style="1" customWidth="1"/>
    <col min="5894" max="5894" width="0" style="1" hidden="1" customWidth="1"/>
    <col min="5895" max="5895" width="9.6640625" style="1" customWidth="1"/>
    <col min="5896" max="5900" width="10.109375" style="1" customWidth="1"/>
    <col min="5901" max="5901" width="10.109375" style="1" bestFit="1" customWidth="1"/>
    <col min="5902" max="5905" width="10.109375" style="1" customWidth="1"/>
    <col min="5906" max="5906" width="10.109375" style="1" bestFit="1" customWidth="1"/>
    <col min="5907" max="5910" width="10.109375" style="1" customWidth="1"/>
    <col min="5911" max="5911" width="10.109375" style="1" bestFit="1" customWidth="1"/>
    <col min="5912" max="6130" width="8.88671875" style="1"/>
    <col min="6131" max="6131" width="4.5546875" style="1" bestFit="1" customWidth="1"/>
    <col min="6132" max="6132" width="18.5546875" style="1" customWidth="1"/>
    <col min="6133" max="6133" width="9.33203125" style="1" customWidth="1"/>
    <col min="6134" max="6134" width="10.88671875" style="1" customWidth="1"/>
    <col min="6135" max="6138" width="9.44140625" style="1" customWidth="1"/>
    <col min="6139" max="6140" width="9.88671875" style="1" customWidth="1"/>
    <col min="6141" max="6141" width="8.88671875" style="1" customWidth="1"/>
    <col min="6142" max="6142" width="9.109375" style="1" customWidth="1"/>
    <col min="6143" max="6143" width="11.6640625" style="1" customWidth="1"/>
    <col min="6144" max="6144" width="9.44140625" style="1" customWidth="1"/>
    <col min="6145" max="6145" width="9.5546875" style="1" customWidth="1"/>
    <col min="6146" max="6147" width="9.44140625" style="1" customWidth="1"/>
    <col min="6148" max="6148" width="9.88671875" style="1" customWidth="1"/>
    <col min="6149" max="6149" width="9.5546875" style="1" customWidth="1"/>
    <col min="6150" max="6150" width="0" style="1" hidden="1" customWidth="1"/>
    <col min="6151" max="6151" width="9.6640625" style="1" customWidth="1"/>
    <col min="6152" max="6156" width="10.109375" style="1" customWidth="1"/>
    <col min="6157" max="6157" width="10.109375" style="1" bestFit="1" customWidth="1"/>
    <col min="6158" max="6161" width="10.109375" style="1" customWidth="1"/>
    <col min="6162" max="6162" width="10.109375" style="1" bestFit="1" customWidth="1"/>
    <col min="6163" max="6166" width="10.109375" style="1" customWidth="1"/>
    <col min="6167" max="6167" width="10.109375" style="1" bestFit="1" customWidth="1"/>
    <col min="6168" max="6386" width="8.88671875" style="1"/>
    <col min="6387" max="6387" width="4.5546875" style="1" bestFit="1" customWidth="1"/>
    <col min="6388" max="6388" width="18.5546875" style="1" customWidth="1"/>
    <col min="6389" max="6389" width="9.33203125" style="1" customWidth="1"/>
    <col min="6390" max="6390" width="10.88671875" style="1" customWidth="1"/>
    <col min="6391" max="6394" width="9.44140625" style="1" customWidth="1"/>
    <col min="6395" max="6396" width="9.88671875" style="1" customWidth="1"/>
    <col min="6397" max="6397" width="8.88671875" style="1" customWidth="1"/>
    <col min="6398" max="6398" width="9.109375" style="1" customWidth="1"/>
    <col min="6399" max="6399" width="11.6640625" style="1" customWidth="1"/>
    <col min="6400" max="6400" width="9.44140625" style="1" customWidth="1"/>
    <col min="6401" max="6401" width="9.5546875" style="1" customWidth="1"/>
    <col min="6402" max="6403" width="9.44140625" style="1" customWidth="1"/>
    <col min="6404" max="6404" width="9.88671875" style="1" customWidth="1"/>
    <col min="6405" max="6405" width="9.5546875" style="1" customWidth="1"/>
    <col min="6406" max="6406" width="0" style="1" hidden="1" customWidth="1"/>
    <col min="6407" max="6407" width="9.6640625" style="1" customWidth="1"/>
    <col min="6408" max="6412" width="10.109375" style="1" customWidth="1"/>
    <col min="6413" max="6413" width="10.109375" style="1" bestFit="1" customWidth="1"/>
    <col min="6414" max="6417" width="10.109375" style="1" customWidth="1"/>
    <col min="6418" max="6418" width="10.109375" style="1" bestFit="1" customWidth="1"/>
    <col min="6419" max="6422" width="10.109375" style="1" customWidth="1"/>
    <col min="6423" max="6423" width="10.109375" style="1" bestFit="1" customWidth="1"/>
    <col min="6424" max="6642" width="8.88671875" style="1"/>
    <col min="6643" max="6643" width="4.5546875" style="1" bestFit="1" customWidth="1"/>
    <col min="6644" max="6644" width="18.5546875" style="1" customWidth="1"/>
    <col min="6645" max="6645" width="9.33203125" style="1" customWidth="1"/>
    <col min="6646" max="6646" width="10.88671875" style="1" customWidth="1"/>
    <col min="6647" max="6650" width="9.44140625" style="1" customWidth="1"/>
    <col min="6651" max="6652" width="9.88671875" style="1" customWidth="1"/>
    <col min="6653" max="6653" width="8.88671875" style="1" customWidth="1"/>
    <col min="6654" max="6654" width="9.109375" style="1" customWidth="1"/>
    <col min="6655" max="6655" width="11.6640625" style="1" customWidth="1"/>
    <col min="6656" max="6656" width="9.44140625" style="1" customWidth="1"/>
    <col min="6657" max="6657" width="9.5546875" style="1" customWidth="1"/>
    <col min="6658" max="6659" width="9.44140625" style="1" customWidth="1"/>
    <col min="6660" max="6660" width="9.88671875" style="1" customWidth="1"/>
    <col min="6661" max="6661" width="9.5546875" style="1" customWidth="1"/>
    <col min="6662" max="6662" width="0" style="1" hidden="1" customWidth="1"/>
    <col min="6663" max="6663" width="9.6640625" style="1" customWidth="1"/>
    <col min="6664" max="6668" width="10.109375" style="1" customWidth="1"/>
    <col min="6669" max="6669" width="10.109375" style="1" bestFit="1" customWidth="1"/>
    <col min="6670" max="6673" width="10.109375" style="1" customWidth="1"/>
    <col min="6674" max="6674" width="10.109375" style="1" bestFit="1" customWidth="1"/>
    <col min="6675" max="6678" width="10.109375" style="1" customWidth="1"/>
    <col min="6679" max="6679" width="10.109375" style="1" bestFit="1" customWidth="1"/>
    <col min="6680" max="6898" width="8.88671875" style="1"/>
    <col min="6899" max="6899" width="4.5546875" style="1" bestFit="1" customWidth="1"/>
    <col min="6900" max="6900" width="18.5546875" style="1" customWidth="1"/>
    <col min="6901" max="6901" width="9.33203125" style="1" customWidth="1"/>
    <col min="6902" max="6902" width="10.88671875" style="1" customWidth="1"/>
    <col min="6903" max="6906" width="9.44140625" style="1" customWidth="1"/>
    <col min="6907" max="6908" width="9.88671875" style="1" customWidth="1"/>
    <col min="6909" max="6909" width="8.88671875" style="1" customWidth="1"/>
    <col min="6910" max="6910" width="9.109375" style="1" customWidth="1"/>
    <col min="6911" max="6911" width="11.6640625" style="1" customWidth="1"/>
    <col min="6912" max="6912" width="9.44140625" style="1" customWidth="1"/>
    <col min="6913" max="6913" width="9.5546875" style="1" customWidth="1"/>
    <col min="6914" max="6915" width="9.44140625" style="1" customWidth="1"/>
    <col min="6916" max="6916" width="9.88671875" style="1" customWidth="1"/>
    <col min="6917" max="6917" width="9.5546875" style="1" customWidth="1"/>
    <col min="6918" max="6918" width="0" style="1" hidden="1" customWidth="1"/>
    <col min="6919" max="6919" width="9.6640625" style="1" customWidth="1"/>
    <col min="6920" max="6924" width="10.109375" style="1" customWidth="1"/>
    <col min="6925" max="6925" width="10.109375" style="1" bestFit="1" customWidth="1"/>
    <col min="6926" max="6929" width="10.109375" style="1" customWidth="1"/>
    <col min="6930" max="6930" width="10.109375" style="1" bestFit="1" customWidth="1"/>
    <col min="6931" max="6934" width="10.109375" style="1" customWidth="1"/>
    <col min="6935" max="6935" width="10.109375" style="1" bestFit="1" customWidth="1"/>
    <col min="6936" max="7154" width="8.88671875" style="1"/>
    <col min="7155" max="7155" width="4.5546875" style="1" bestFit="1" customWidth="1"/>
    <col min="7156" max="7156" width="18.5546875" style="1" customWidth="1"/>
    <col min="7157" max="7157" width="9.33203125" style="1" customWidth="1"/>
    <col min="7158" max="7158" width="10.88671875" style="1" customWidth="1"/>
    <col min="7159" max="7162" width="9.44140625" style="1" customWidth="1"/>
    <col min="7163" max="7164" width="9.88671875" style="1" customWidth="1"/>
    <col min="7165" max="7165" width="8.88671875" style="1" customWidth="1"/>
    <col min="7166" max="7166" width="9.109375" style="1" customWidth="1"/>
    <col min="7167" max="7167" width="11.6640625" style="1" customWidth="1"/>
    <col min="7168" max="7168" width="9.44140625" style="1" customWidth="1"/>
    <col min="7169" max="7169" width="9.5546875" style="1" customWidth="1"/>
    <col min="7170" max="7171" width="9.44140625" style="1" customWidth="1"/>
    <col min="7172" max="7172" width="9.88671875" style="1" customWidth="1"/>
    <col min="7173" max="7173" width="9.5546875" style="1" customWidth="1"/>
    <col min="7174" max="7174" width="0" style="1" hidden="1" customWidth="1"/>
    <col min="7175" max="7175" width="9.6640625" style="1" customWidth="1"/>
    <col min="7176" max="7180" width="10.109375" style="1" customWidth="1"/>
    <col min="7181" max="7181" width="10.109375" style="1" bestFit="1" customWidth="1"/>
    <col min="7182" max="7185" width="10.109375" style="1" customWidth="1"/>
    <col min="7186" max="7186" width="10.109375" style="1" bestFit="1" customWidth="1"/>
    <col min="7187" max="7190" width="10.109375" style="1" customWidth="1"/>
    <col min="7191" max="7191" width="10.109375" style="1" bestFit="1" customWidth="1"/>
    <col min="7192" max="7410" width="8.88671875" style="1"/>
    <col min="7411" max="7411" width="4.5546875" style="1" bestFit="1" customWidth="1"/>
    <col min="7412" max="7412" width="18.5546875" style="1" customWidth="1"/>
    <col min="7413" max="7413" width="9.33203125" style="1" customWidth="1"/>
    <col min="7414" max="7414" width="10.88671875" style="1" customWidth="1"/>
    <col min="7415" max="7418" width="9.44140625" style="1" customWidth="1"/>
    <col min="7419" max="7420" width="9.88671875" style="1" customWidth="1"/>
    <col min="7421" max="7421" width="8.88671875" style="1" customWidth="1"/>
    <col min="7422" max="7422" width="9.109375" style="1" customWidth="1"/>
    <col min="7423" max="7423" width="11.6640625" style="1" customWidth="1"/>
    <col min="7424" max="7424" width="9.44140625" style="1" customWidth="1"/>
    <col min="7425" max="7425" width="9.5546875" style="1" customWidth="1"/>
    <col min="7426" max="7427" width="9.44140625" style="1" customWidth="1"/>
    <col min="7428" max="7428" width="9.88671875" style="1" customWidth="1"/>
    <col min="7429" max="7429" width="9.5546875" style="1" customWidth="1"/>
    <col min="7430" max="7430" width="0" style="1" hidden="1" customWidth="1"/>
    <col min="7431" max="7431" width="9.6640625" style="1" customWidth="1"/>
    <col min="7432" max="7436" width="10.109375" style="1" customWidth="1"/>
    <col min="7437" max="7437" width="10.109375" style="1" bestFit="1" customWidth="1"/>
    <col min="7438" max="7441" width="10.109375" style="1" customWidth="1"/>
    <col min="7442" max="7442" width="10.109375" style="1" bestFit="1" customWidth="1"/>
    <col min="7443" max="7446" width="10.109375" style="1" customWidth="1"/>
    <col min="7447" max="7447" width="10.109375" style="1" bestFit="1" customWidth="1"/>
    <col min="7448" max="7666" width="8.88671875" style="1"/>
    <col min="7667" max="7667" width="4.5546875" style="1" bestFit="1" customWidth="1"/>
    <col min="7668" max="7668" width="18.5546875" style="1" customWidth="1"/>
    <col min="7669" max="7669" width="9.33203125" style="1" customWidth="1"/>
    <col min="7670" max="7670" width="10.88671875" style="1" customWidth="1"/>
    <col min="7671" max="7674" width="9.44140625" style="1" customWidth="1"/>
    <col min="7675" max="7676" width="9.88671875" style="1" customWidth="1"/>
    <col min="7677" max="7677" width="8.88671875" style="1" customWidth="1"/>
    <col min="7678" max="7678" width="9.109375" style="1" customWidth="1"/>
    <col min="7679" max="7679" width="11.6640625" style="1" customWidth="1"/>
    <col min="7680" max="7680" width="9.44140625" style="1" customWidth="1"/>
    <col min="7681" max="7681" width="9.5546875" style="1" customWidth="1"/>
    <col min="7682" max="7683" width="9.44140625" style="1" customWidth="1"/>
    <col min="7684" max="7684" width="9.88671875" style="1" customWidth="1"/>
    <col min="7685" max="7685" width="9.5546875" style="1" customWidth="1"/>
    <col min="7686" max="7686" width="0" style="1" hidden="1" customWidth="1"/>
    <col min="7687" max="7687" width="9.6640625" style="1" customWidth="1"/>
    <col min="7688" max="7692" width="10.109375" style="1" customWidth="1"/>
    <col min="7693" max="7693" width="10.109375" style="1" bestFit="1" customWidth="1"/>
    <col min="7694" max="7697" width="10.109375" style="1" customWidth="1"/>
    <col min="7698" max="7698" width="10.109375" style="1" bestFit="1" customWidth="1"/>
    <col min="7699" max="7702" width="10.109375" style="1" customWidth="1"/>
    <col min="7703" max="7703" width="10.109375" style="1" bestFit="1" customWidth="1"/>
    <col min="7704" max="7922" width="8.88671875" style="1"/>
    <col min="7923" max="7923" width="4.5546875" style="1" bestFit="1" customWidth="1"/>
    <col min="7924" max="7924" width="18.5546875" style="1" customWidth="1"/>
    <col min="7925" max="7925" width="9.33203125" style="1" customWidth="1"/>
    <col min="7926" max="7926" width="10.88671875" style="1" customWidth="1"/>
    <col min="7927" max="7930" width="9.44140625" style="1" customWidth="1"/>
    <col min="7931" max="7932" width="9.88671875" style="1" customWidth="1"/>
    <col min="7933" max="7933" width="8.88671875" style="1" customWidth="1"/>
    <col min="7934" max="7934" width="9.109375" style="1" customWidth="1"/>
    <col min="7935" max="7935" width="11.6640625" style="1" customWidth="1"/>
    <col min="7936" max="7936" width="9.44140625" style="1" customWidth="1"/>
    <col min="7937" max="7937" width="9.5546875" style="1" customWidth="1"/>
    <col min="7938" max="7939" width="9.44140625" style="1" customWidth="1"/>
    <col min="7940" max="7940" width="9.88671875" style="1" customWidth="1"/>
    <col min="7941" max="7941" width="9.5546875" style="1" customWidth="1"/>
    <col min="7942" max="7942" width="0" style="1" hidden="1" customWidth="1"/>
    <col min="7943" max="7943" width="9.6640625" style="1" customWidth="1"/>
    <col min="7944" max="7948" width="10.109375" style="1" customWidth="1"/>
    <col min="7949" max="7949" width="10.109375" style="1" bestFit="1" customWidth="1"/>
    <col min="7950" max="7953" width="10.109375" style="1" customWidth="1"/>
    <col min="7954" max="7954" width="10.109375" style="1" bestFit="1" customWidth="1"/>
    <col min="7955" max="7958" width="10.109375" style="1" customWidth="1"/>
    <col min="7959" max="7959" width="10.109375" style="1" bestFit="1" customWidth="1"/>
    <col min="7960" max="8178" width="8.88671875" style="1"/>
    <col min="8179" max="8179" width="4.5546875" style="1" bestFit="1" customWidth="1"/>
    <col min="8180" max="8180" width="18.5546875" style="1" customWidth="1"/>
    <col min="8181" max="8181" width="9.33203125" style="1" customWidth="1"/>
    <col min="8182" max="8182" width="10.88671875" style="1" customWidth="1"/>
    <col min="8183" max="8186" width="9.44140625" style="1" customWidth="1"/>
    <col min="8187" max="8188" width="9.88671875" style="1" customWidth="1"/>
    <col min="8189" max="8189" width="8.88671875" style="1" customWidth="1"/>
    <col min="8190" max="8190" width="9.109375" style="1" customWidth="1"/>
    <col min="8191" max="8191" width="11.6640625" style="1" customWidth="1"/>
    <col min="8192" max="8192" width="9.44140625" style="1" customWidth="1"/>
    <col min="8193" max="8193" width="9.5546875" style="1" customWidth="1"/>
    <col min="8194" max="8195" width="9.44140625" style="1" customWidth="1"/>
    <col min="8196" max="8196" width="9.88671875" style="1" customWidth="1"/>
    <col min="8197" max="8197" width="9.5546875" style="1" customWidth="1"/>
    <col min="8198" max="8198" width="0" style="1" hidden="1" customWidth="1"/>
    <col min="8199" max="8199" width="9.6640625" style="1" customWidth="1"/>
    <col min="8200" max="8204" width="10.109375" style="1" customWidth="1"/>
    <col min="8205" max="8205" width="10.109375" style="1" bestFit="1" customWidth="1"/>
    <col min="8206" max="8209" width="10.109375" style="1" customWidth="1"/>
    <col min="8210" max="8210" width="10.109375" style="1" bestFit="1" customWidth="1"/>
    <col min="8211" max="8214" width="10.109375" style="1" customWidth="1"/>
    <col min="8215" max="8215" width="10.109375" style="1" bestFit="1" customWidth="1"/>
    <col min="8216" max="8434" width="8.88671875" style="1"/>
    <col min="8435" max="8435" width="4.5546875" style="1" bestFit="1" customWidth="1"/>
    <col min="8436" max="8436" width="18.5546875" style="1" customWidth="1"/>
    <col min="8437" max="8437" width="9.33203125" style="1" customWidth="1"/>
    <col min="8438" max="8438" width="10.88671875" style="1" customWidth="1"/>
    <col min="8439" max="8442" width="9.44140625" style="1" customWidth="1"/>
    <col min="8443" max="8444" width="9.88671875" style="1" customWidth="1"/>
    <col min="8445" max="8445" width="8.88671875" style="1" customWidth="1"/>
    <col min="8446" max="8446" width="9.109375" style="1" customWidth="1"/>
    <col min="8447" max="8447" width="11.6640625" style="1" customWidth="1"/>
    <col min="8448" max="8448" width="9.44140625" style="1" customWidth="1"/>
    <col min="8449" max="8449" width="9.5546875" style="1" customWidth="1"/>
    <col min="8450" max="8451" width="9.44140625" style="1" customWidth="1"/>
    <col min="8452" max="8452" width="9.88671875" style="1" customWidth="1"/>
    <col min="8453" max="8453" width="9.5546875" style="1" customWidth="1"/>
    <col min="8454" max="8454" width="0" style="1" hidden="1" customWidth="1"/>
    <col min="8455" max="8455" width="9.6640625" style="1" customWidth="1"/>
    <col min="8456" max="8460" width="10.109375" style="1" customWidth="1"/>
    <col min="8461" max="8461" width="10.109375" style="1" bestFit="1" customWidth="1"/>
    <col min="8462" max="8465" width="10.109375" style="1" customWidth="1"/>
    <col min="8466" max="8466" width="10.109375" style="1" bestFit="1" customWidth="1"/>
    <col min="8467" max="8470" width="10.109375" style="1" customWidth="1"/>
    <col min="8471" max="8471" width="10.109375" style="1" bestFit="1" customWidth="1"/>
    <col min="8472" max="8690" width="8.88671875" style="1"/>
    <col min="8691" max="8691" width="4.5546875" style="1" bestFit="1" customWidth="1"/>
    <col min="8692" max="8692" width="18.5546875" style="1" customWidth="1"/>
    <col min="8693" max="8693" width="9.33203125" style="1" customWidth="1"/>
    <col min="8694" max="8694" width="10.88671875" style="1" customWidth="1"/>
    <col min="8695" max="8698" width="9.44140625" style="1" customWidth="1"/>
    <col min="8699" max="8700" width="9.88671875" style="1" customWidth="1"/>
    <col min="8701" max="8701" width="8.88671875" style="1" customWidth="1"/>
    <col min="8702" max="8702" width="9.109375" style="1" customWidth="1"/>
    <col min="8703" max="8703" width="11.6640625" style="1" customWidth="1"/>
    <col min="8704" max="8704" width="9.44140625" style="1" customWidth="1"/>
    <col min="8705" max="8705" width="9.5546875" style="1" customWidth="1"/>
    <col min="8706" max="8707" width="9.44140625" style="1" customWidth="1"/>
    <col min="8708" max="8708" width="9.88671875" style="1" customWidth="1"/>
    <col min="8709" max="8709" width="9.5546875" style="1" customWidth="1"/>
    <col min="8710" max="8710" width="0" style="1" hidden="1" customWidth="1"/>
    <col min="8711" max="8711" width="9.6640625" style="1" customWidth="1"/>
    <col min="8712" max="8716" width="10.109375" style="1" customWidth="1"/>
    <col min="8717" max="8717" width="10.109375" style="1" bestFit="1" customWidth="1"/>
    <col min="8718" max="8721" width="10.109375" style="1" customWidth="1"/>
    <col min="8722" max="8722" width="10.109375" style="1" bestFit="1" customWidth="1"/>
    <col min="8723" max="8726" width="10.109375" style="1" customWidth="1"/>
    <col min="8727" max="8727" width="10.109375" style="1" bestFit="1" customWidth="1"/>
    <col min="8728" max="8946" width="8.88671875" style="1"/>
    <col min="8947" max="8947" width="4.5546875" style="1" bestFit="1" customWidth="1"/>
    <col min="8948" max="8948" width="18.5546875" style="1" customWidth="1"/>
    <col min="8949" max="8949" width="9.33203125" style="1" customWidth="1"/>
    <col min="8950" max="8950" width="10.88671875" style="1" customWidth="1"/>
    <col min="8951" max="8954" width="9.44140625" style="1" customWidth="1"/>
    <col min="8955" max="8956" width="9.88671875" style="1" customWidth="1"/>
    <col min="8957" max="8957" width="8.88671875" style="1" customWidth="1"/>
    <col min="8958" max="8958" width="9.109375" style="1" customWidth="1"/>
    <col min="8959" max="8959" width="11.6640625" style="1" customWidth="1"/>
    <col min="8960" max="8960" width="9.44140625" style="1" customWidth="1"/>
    <col min="8961" max="8961" width="9.5546875" style="1" customWidth="1"/>
    <col min="8962" max="8963" width="9.44140625" style="1" customWidth="1"/>
    <col min="8964" max="8964" width="9.88671875" style="1" customWidth="1"/>
    <col min="8965" max="8965" width="9.5546875" style="1" customWidth="1"/>
    <col min="8966" max="8966" width="0" style="1" hidden="1" customWidth="1"/>
    <col min="8967" max="8967" width="9.6640625" style="1" customWidth="1"/>
    <col min="8968" max="8972" width="10.109375" style="1" customWidth="1"/>
    <col min="8973" max="8973" width="10.109375" style="1" bestFit="1" customWidth="1"/>
    <col min="8974" max="8977" width="10.109375" style="1" customWidth="1"/>
    <col min="8978" max="8978" width="10.109375" style="1" bestFit="1" customWidth="1"/>
    <col min="8979" max="8982" width="10.109375" style="1" customWidth="1"/>
    <col min="8983" max="8983" width="10.109375" style="1" bestFit="1" customWidth="1"/>
    <col min="8984" max="9202" width="8.88671875" style="1"/>
    <col min="9203" max="9203" width="4.5546875" style="1" bestFit="1" customWidth="1"/>
    <col min="9204" max="9204" width="18.5546875" style="1" customWidth="1"/>
    <col min="9205" max="9205" width="9.33203125" style="1" customWidth="1"/>
    <col min="9206" max="9206" width="10.88671875" style="1" customWidth="1"/>
    <col min="9207" max="9210" width="9.44140625" style="1" customWidth="1"/>
    <col min="9211" max="9212" width="9.88671875" style="1" customWidth="1"/>
    <col min="9213" max="9213" width="8.88671875" style="1" customWidth="1"/>
    <col min="9214" max="9214" width="9.109375" style="1" customWidth="1"/>
    <col min="9215" max="9215" width="11.6640625" style="1" customWidth="1"/>
    <col min="9216" max="9216" width="9.44140625" style="1" customWidth="1"/>
    <col min="9217" max="9217" width="9.5546875" style="1" customWidth="1"/>
    <col min="9218" max="9219" width="9.44140625" style="1" customWidth="1"/>
    <col min="9220" max="9220" width="9.88671875" style="1" customWidth="1"/>
    <col min="9221" max="9221" width="9.5546875" style="1" customWidth="1"/>
    <col min="9222" max="9222" width="0" style="1" hidden="1" customWidth="1"/>
    <col min="9223" max="9223" width="9.6640625" style="1" customWidth="1"/>
    <col min="9224" max="9228" width="10.109375" style="1" customWidth="1"/>
    <col min="9229" max="9229" width="10.109375" style="1" bestFit="1" customWidth="1"/>
    <col min="9230" max="9233" width="10.109375" style="1" customWidth="1"/>
    <col min="9234" max="9234" width="10.109375" style="1" bestFit="1" customWidth="1"/>
    <col min="9235" max="9238" width="10.109375" style="1" customWidth="1"/>
    <col min="9239" max="9239" width="10.109375" style="1" bestFit="1" customWidth="1"/>
    <col min="9240" max="9458" width="8.88671875" style="1"/>
    <col min="9459" max="9459" width="4.5546875" style="1" bestFit="1" customWidth="1"/>
    <col min="9460" max="9460" width="18.5546875" style="1" customWidth="1"/>
    <col min="9461" max="9461" width="9.33203125" style="1" customWidth="1"/>
    <col min="9462" max="9462" width="10.88671875" style="1" customWidth="1"/>
    <col min="9463" max="9466" width="9.44140625" style="1" customWidth="1"/>
    <col min="9467" max="9468" width="9.88671875" style="1" customWidth="1"/>
    <col min="9469" max="9469" width="8.88671875" style="1" customWidth="1"/>
    <col min="9470" max="9470" width="9.109375" style="1" customWidth="1"/>
    <col min="9471" max="9471" width="11.6640625" style="1" customWidth="1"/>
    <col min="9472" max="9472" width="9.44140625" style="1" customWidth="1"/>
    <col min="9473" max="9473" width="9.5546875" style="1" customWidth="1"/>
    <col min="9474" max="9475" width="9.44140625" style="1" customWidth="1"/>
    <col min="9476" max="9476" width="9.88671875" style="1" customWidth="1"/>
    <col min="9477" max="9477" width="9.5546875" style="1" customWidth="1"/>
    <col min="9478" max="9478" width="0" style="1" hidden="1" customWidth="1"/>
    <col min="9479" max="9479" width="9.6640625" style="1" customWidth="1"/>
    <col min="9480" max="9484" width="10.109375" style="1" customWidth="1"/>
    <col min="9485" max="9485" width="10.109375" style="1" bestFit="1" customWidth="1"/>
    <col min="9486" max="9489" width="10.109375" style="1" customWidth="1"/>
    <col min="9490" max="9490" width="10.109375" style="1" bestFit="1" customWidth="1"/>
    <col min="9491" max="9494" width="10.109375" style="1" customWidth="1"/>
    <col min="9495" max="9495" width="10.109375" style="1" bestFit="1" customWidth="1"/>
    <col min="9496" max="9714" width="8.88671875" style="1"/>
    <col min="9715" max="9715" width="4.5546875" style="1" bestFit="1" customWidth="1"/>
    <col min="9716" max="9716" width="18.5546875" style="1" customWidth="1"/>
    <col min="9717" max="9717" width="9.33203125" style="1" customWidth="1"/>
    <col min="9718" max="9718" width="10.88671875" style="1" customWidth="1"/>
    <col min="9719" max="9722" width="9.44140625" style="1" customWidth="1"/>
    <col min="9723" max="9724" width="9.88671875" style="1" customWidth="1"/>
    <col min="9725" max="9725" width="8.88671875" style="1" customWidth="1"/>
    <col min="9726" max="9726" width="9.109375" style="1" customWidth="1"/>
    <col min="9727" max="9727" width="11.6640625" style="1" customWidth="1"/>
    <col min="9728" max="9728" width="9.44140625" style="1" customWidth="1"/>
    <col min="9729" max="9729" width="9.5546875" style="1" customWidth="1"/>
    <col min="9730" max="9731" width="9.44140625" style="1" customWidth="1"/>
    <col min="9732" max="9732" width="9.88671875" style="1" customWidth="1"/>
    <col min="9733" max="9733" width="9.5546875" style="1" customWidth="1"/>
    <col min="9734" max="9734" width="0" style="1" hidden="1" customWidth="1"/>
    <col min="9735" max="9735" width="9.6640625" style="1" customWidth="1"/>
    <col min="9736" max="9740" width="10.109375" style="1" customWidth="1"/>
    <col min="9741" max="9741" width="10.109375" style="1" bestFit="1" customWidth="1"/>
    <col min="9742" max="9745" width="10.109375" style="1" customWidth="1"/>
    <col min="9746" max="9746" width="10.109375" style="1" bestFit="1" customWidth="1"/>
    <col min="9747" max="9750" width="10.109375" style="1" customWidth="1"/>
    <col min="9751" max="9751" width="10.109375" style="1" bestFit="1" customWidth="1"/>
    <col min="9752" max="9970" width="8.88671875" style="1"/>
    <col min="9971" max="9971" width="4.5546875" style="1" bestFit="1" customWidth="1"/>
    <col min="9972" max="9972" width="18.5546875" style="1" customWidth="1"/>
    <col min="9973" max="9973" width="9.33203125" style="1" customWidth="1"/>
    <col min="9974" max="9974" width="10.88671875" style="1" customWidth="1"/>
    <col min="9975" max="9978" width="9.44140625" style="1" customWidth="1"/>
    <col min="9979" max="9980" width="9.88671875" style="1" customWidth="1"/>
    <col min="9981" max="9981" width="8.88671875" style="1" customWidth="1"/>
    <col min="9982" max="9982" width="9.109375" style="1" customWidth="1"/>
    <col min="9983" max="9983" width="11.6640625" style="1" customWidth="1"/>
    <col min="9984" max="9984" width="9.44140625" style="1" customWidth="1"/>
    <col min="9985" max="9985" width="9.5546875" style="1" customWidth="1"/>
    <col min="9986" max="9987" width="9.44140625" style="1" customWidth="1"/>
    <col min="9988" max="9988" width="9.88671875" style="1" customWidth="1"/>
    <col min="9989" max="9989" width="9.5546875" style="1" customWidth="1"/>
    <col min="9990" max="9990" width="0" style="1" hidden="1" customWidth="1"/>
    <col min="9991" max="9991" width="9.6640625" style="1" customWidth="1"/>
    <col min="9992" max="9996" width="10.109375" style="1" customWidth="1"/>
    <col min="9997" max="9997" width="10.109375" style="1" bestFit="1" customWidth="1"/>
    <col min="9998" max="10001" width="10.109375" style="1" customWidth="1"/>
    <col min="10002" max="10002" width="10.109375" style="1" bestFit="1" customWidth="1"/>
    <col min="10003" max="10006" width="10.109375" style="1" customWidth="1"/>
    <col min="10007" max="10007" width="10.109375" style="1" bestFit="1" customWidth="1"/>
    <col min="10008" max="10226" width="8.88671875" style="1"/>
    <col min="10227" max="10227" width="4.5546875" style="1" bestFit="1" customWidth="1"/>
    <col min="10228" max="10228" width="18.5546875" style="1" customWidth="1"/>
    <col min="10229" max="10229" width="9.33203125" style="1" customWidth="1"/>
    <col min="10230" max="10230" width="10.88671875" style="1" customWidth="1"/>
    <col min="10231" max="10234" width="9.44140625" style="1" customWidth="1"/>
    <col min="10235" max="10236" width="9.88671875" style="1" customWidth="1"/>
    <col min="10237" max="10237" width="8.88671875" style="1" customWidth="1"/>
    <col min="10238" max="10238" width="9.109375" style="1" customWidth="1"/>
    <col min="10239" max="10239" width="11.6640625" style="1" customWidth="1"/>
    <col min="10240" max="10240" width="9.44140625" style="1" customWidth="1"/>
    <col min="10241" max="10241" width="9.5546875" style="1" customWidth="1"/>
    <col min="10242" max="10243" width="9.44140625" style="1" customWidth="1"/>
    <col min="10244" max="10244" width="9.88671875" style="1" customWidth="1"/>
    <col min="10245" max="10245" width="9.5546875" style="1" customWidth="1"/>
    <col min="10246" max="10246" width="0" style="1" hidden="1" customWidth="1"/>
    <col min="10247" max="10247" width="9.6640625" style="1" customWidth="1"/>
    <col min="10248" max="10252" width="10.109375" style="1" customWidth="1"/>
    <col min="10253" max="10253" width="10.109375" style="1" bestFit="1" customWidth="1"/>
    <col min="10254" max="10257" width="10.109375" style="1" customWidth="1"/>
    <col min="10258" max="10258" width="10.109375" style="1" bestFit="1" customWidth="1"/>
    <col min="10259" max="10262" width="10.109375" style="1" customWidth="1"/>
    <col min="10263" max="10263" width="10.109375" style="1" bestFit="1" customWidth="1"/>
    <col min="10264" max="10482" width="8.88671875" style="1"/>
    <col min="10483" max="10483" width="4.5546875" style="1" bestFit="1" customWidth="1"/>
    <col min="10484" max="10484" width="18.5546875" style="1" customWidth="1"/>
    <col min="10485" max="10485" width="9.33203125" style="1" customWidth="1"/>
    <col min="10486" max="10486" width="10.88671875" style="1" customWidth="1"/>
    <col min="10487" max="10490" width="9.44140625" style="1" customWidth="1"/>
    <col min="10491" max="10492" width="9.88671875" style="1" customWidth="1"/>
    <col min="10493" max="10493" width="8.88671875" style="1" customWidth="1"/>
    <col min="10494" max="10494" width="9.109375" style="1" customWidth="1"/>
    <col min="10495" max="10495" width="11.6640625" style="1" customWidth="1"/>
    <col min="10496" max="10496" width="9.44140625" style="1" customWidth="1"/>
    <col min="10497" max="10497" width="9.5546875" style="1" customWidth="1"/>
    <col min="10498" max="10499" width="9.44140625" style="1" customWidth="1"/>
    <col min="10500" max="10500" width="9.88671875" style="1" customWidth="1"/>
    <col min="10501" max="10501" width="9.5546875" style="1" customWidth="1"/>
    <col min="10502" max="10502" width="0" style="1" hidden="1" customWidth="1"/>
    <col min="10503" max="10503" width="9.6640625" style="1" customWidth="1"/>
    <col min="10504" max="10508" width="10.109375" style="1" customWidth="1"/>
    <col min="10509" max="10509" width="10.109375" style="1" bestFit="1" customWidth="1"/>
    <col min="10510" max="10513" width="10.109375" style="1" customWidth="1"/>
    <col min="10514" max="10514" width="10.109375" style="1" bestFit="1" customWidth="1"/>
    <col min="10515" max="10518" width="10.109375" style="1" customWidth="1"/>
    <col min="10519" max="10519" width="10.109375" style="1" bestFit="1" customWidth="1"/>
    <col min="10520" max="10738" width="8.88671875" style="1"/>
    <col min="10739" max="10739" width="4.5546875" style="1" bestFit="1" customWidth="1"/>
    <col min="10740" max="10740" width="18.5546875" style="1" customWidth="1"/>
    <col min="10741" max="10741" width="9.33203125" style="1" customWidth="1"/>
    <col min="10742" max="10742" width="10.88671875" style="1" customWidth="1"/>
    <col min="10743" max="10746" width="9.44140625" style="1" customWidth="1"/>
    <col min="10747" max="10748" width="9.88671875" style="1" customWidth="1"/>
    <col min="10749" max="10749" width="8.88671875" style="1" customWidth="1"/>
    <col min="10750" max="10750" width="9.109375" style="1" customWidth="1"/>
    <col min="10751" max="10751" width="11.6640625" style="1" customWidth="1"/>
    <col min="10752" max="10752" width="9.44140625" style="1" customWidth="1"/>
    <col min="10753" max="10753" width="9.5546875" style="1" customWidth="1"/>
    <col min="10754" max="10755" width="9.44140625" style="1" customWidth="1"/>
    <col min="10756" max="10756" width="9.88671875" style="1" customWidth="1"/>
    <col min="10757" max="10757" width="9.5546875" style="1" customWidth="1"/>
    <col min="10758" max="10758" width="0" style="1" hidden="1" customWidth="1"/>
    <col min="10759" max="10759" width="9.6640625" style="1" customWidth="1"/>
    <col min="10760" max="10764" width="10.109375" style="1" customWidth="1"/>
    <col min="10765" max="10765" width="10.109375" style="1" bestFit="1" customWidth="1"/>
    <col min="10766" max="10769" width="10.109375" style="1" customWidth="1"/>
    <col min="10770" max="10770" width="10.109375" style="1" bestFit="1" customWidth="1"/>
    <col min="10771" max="10774" width="10.109375" style="1" customWidth="1"/>
    <col min="10775" max="10775" width="10.109375" style="1" bestFit="1" customWidth="1"/>
    <col min="10776" max="10994" width="8.88671875" style="1"/>
    <col min="10995" max="10995" width="4.5546875" style="1" bestFit="1" customWidth="1"/>
    <col min="10996" max="10996" width="18.5546875" style="1" customWidth="1"/>
    <col min="10997" max="10997" width="9.33203125" style="1" customWidth="1"/>
    <col min="10998" max="10998" width="10.88671875" style="1" customWidth="1"/>
    <col min="10999" max="11002" width="9.44140625" style="1" customWidth="1"/>
    <col min="11003" max="11004" width="9.88671875" style="1" customWidth="1"/>
    <col min="11005" max="11005" width="8.88671875" style="1" customWidth="1"/>
    <col min="11006" max="11006" width="9.109375" style="1" customWidth="1"/>
    <col min="11007" max="11007" width="11.6640625" style="1" customWidth="1"/>
    <col min="11008" max="11008" width="9.44140625" style="1" customWidth="1"/>
    <col min="11009" max="11009" width="9.5546875" style="1" customWidth="1"/>
    <col min="11010" max="11011" width="9.44140625" style="1" customWidth="1"/>
    <col min="11012" max="11012" width="9.88671875" style="1" customWidth="1"/>
    <col min="11013" max="11013" width="9.5546875" style="1" customWidth="1"/>
    <col min="11014" max="11014" width="0" style="1" hidden="1" customWidth="1"/>
    <col min="11015" max="11015" width="9.6640625" style="1" customWidth="1"/>
    <col min="11016" max="11020" width="10.109375" style="1" customWidth="1"/>
    <col min="11021" max="11021" width="10.109375" style="1" bestFit="1" customWidth="1"/>
    <col min="11022" max="11025" width="10.109375" style="1" customWidth="1"/>
    <col min="11026" max="11026" width="10.109375" style="1" bestFit="1" customWidth="1"/>
    <col min="11027" max="11030" width="10.109375" style="1" customWidth="1"/>
    <col min="11031" max="11031" width="10.109375" style="1" bestFit="1" customWidth="1"/>
    <col min="11032" max="11250" width="8.88671875" style="1"/>
    <col min="11251" max="11251" width="4.5546875" style="1" bestFit="1" customWidth="1"/>
    <col min="11252" max="11252" width="18.5546875" style="1" customWidth="1"/>
    <col min="11253" max="11253" width="9.33203125" style="1" customWidth="1"/>
    <col min="11254" max="11254" width="10.88671875" style="1" customWidth="1"/>
    <col min="11255" max="11258" width="9.44140625" style="1" customWidth="1"/>
    <col min="11259" max="11260" width="9.88671875" style="1" customWidth="1"/>
    <col min="11261" max="11261" width="8.88671875" style="1" customWidth="1"/>
    <col min="11262" max="11262" width="9.109375" style="1" customWidth="1"/>
    <col min="11263" max="11263" width="11.6640625" style="1" customWidth="1"/>
    <col min="11264" max="11264" width="9.44140625" style="1" customWidth="1"/>
    <col min="11265" max="11265" width="9.5546875" style="1" customWidth="1"/>
    <col min="11266" max="11267" width="9.44140625" style="1" customWidth="1"/>
    <col min="11268" max="11268" width="9.88671875" style="1" customWidth="1"/>
    <col min="11269" max="11269" width="9.5546875" style="1" customWidth="1"/>
    <col min="11270" max="11270" width="0" style="1" hidden="1" customWidth="1"/>
    <col min="11271" max="11271" width="9.6640625" style="1" customWidth="1"/>
    <col min="11272" max="11276" width="10.109375" style="1" customWidth="1"/>
    <col min="11277" max="11277" width="10.109375" style="1" bestFit="1" customWidth="1"/>
    <col min="11278" max="11281" width="10.109375" style="1" customWidth="1"/>
    <col min="11282" max="11282" width="10.109375" style="1" bestFit="1" customWidth="1"/>
    <col min="11283" max="11286" width="10.109375" style="1" customWidth="1"/>
    <col min="11287" max="11287" width="10.109375" style="1" bestFit="1" customWidth="1"/>
    <col min="11288" max="11506" width="8.88671875" style="1"/>
    <col min="11507" max="11507" width="4.5546875" style="1" bestFit="1" customWidth="1"/>
    <col min="11508" max="11508" width="18.5546875" style="1" customWidth="1"/>
    <col min="11509" max="11509" width="9.33203125" style="1" customWidth="1"/>
    <col min="11510" max="11510" width="10.88671875" style="1" customWidth="1"/>
    <col min="11511" max="11514" width="9.44140625" style="1" customWidth="1"/>
    <col min="11515" max="11516" width="9.88671875" style="1" customWidth="1"/>
    <col min="11517" max="11517" width="8.88671875" style="1" customWidth="1"/>
    <col min="11518" max="11518" width="9.109375" style="1" customWidth="1"/>
    <col min="11519" max="11519" width="11.6640625" style="1" customWidth="1"/>
    <col min="11520" max="11520" width="9.44140625" style="1" customWidth="1"/>
    <col min="11521" max="11521" width="9.5546875" style="1" customWidth="1"/>
    <col min="11522" max="11523" width="9.44140625" style="1" customWidth="1"/>
    <col min="11524" max="11524" width="9.88671875" style="1" customWidth="1"/>
    <col min="11525" max="11525" width="9.5546875" style="1" customWidth="1"/>
    <col min="11526" max="11526" width="0" style="1" hidden="1" customWidth="1"/>
    <col min="11527" max="11527" width="9.6640625" style="1" customWidth="1"/>
    <col min="11528" max="11532" width="10.109375" style="1" customWidth="1"/>
    <col min="11533" max="11533" width="10.109375" style="1" bestFit="1" customWidth="1"/>
    <col min="11534" max="11537" width="10.109375" style="1" customWidth="1"/>
    <col min="11538" max="11538" width="10.109375" style="1" bestFit="1" customWidth="1"/>
    <col min="11539" max="11542" width="10.109375" style="1" customWidth="1"/>
    <col min="11543" max="11543" width="10.109375" style="1" bestFit="1" customWidth="1"/>
    <col min="11544" max="11762" width="8.88671875" style="1"/>
    <col min="11763" max="11763" width="4.5546875" style="1" bestFit="1" customWidth="1"/>
    <col min="11764" max="11764" width="18.5546875" style="1" customWidth="1"/>
    <col min="11765" max="11765" width="9.33203125" style="1" customWidth="1"/>
    <col min="11766" max="11766" width="10.88671875" style="1" customWidth="1"/>
    <col min="11767" max="11770" width="9.44140625" style="1" customWidth="1"/>
    <col min="11771" max="11772" width="9.88671875" style="1" customWidth="1"/>
    <col min="11773" max="11773" width="8.88671875" style="1" customWidth="1"/>
    <col min="11774" max="11774" width="9.109375" style="1" customWidth="1"/>
    <col min="11775" max="11775" width="11.6640625" style="1" customWidth="1"/>
    <col min="11776" max="11776" width="9.44140625" style="1" customWidth="1"/>
    <col min="11777" max="11777" width="9.5546875" style="1" customWidth="1"/>
    <col min="11778" max="11779" width="9.44140625" style="1" customWidth="1"/>
    <col min="11780" max="11780" width="9.88671875" style="1" customWidth="1"/>
    <col min="11781" max="11781" width="9.5546875" style="1" customWidth="1"/>
    <col min="11782" max="11782" width="0" style="1" hidden="1" customWidth="1"/>
    <col min="11783" max="11783" width="9.6640625" style="1" customWidth="1"/>
    <col min="11784" max="11788" width="10.109375" style="1" customWidth="1"/>
    <col min="11789" max="11789" width="10.109375" style="1" bestFit="1" customWidth="1"/>
    <col min="11790" max="11793" width="10.109375" style="1" customWidth="1"/>
    <col min="11794" max="11794" width="10.109375" style="1" bestFit="1" customWidth="1"/>
    <col min="11795" max="11798" width="10.109375" style="1" customWidth="1"/>
    <col min="11799" max="11799" width="10.109375" style="1" bestFit="1" customWidth="1"/>
    <col min="11800" max="12018" width="8.88671875" style="1"/>
    <col min="12019" max="12019" width="4.5546875" style="1" bestFit="1" customWidth="1"/>
    <col min="12020" max="12020" width="18.5546875" style="1" customWidth="1"/>
    <col min="12021" max="12021" width="9.33203125" style="1" customWidth="1"/>
    <col min="12022" max="12022" width="10.88671875" style="1" customWidth="1"/>
    <col min="12023" max="12026" width="9.44140625" style="1" customWidth="1"/>
    <col min="12027" max="12028" width="9.88671875" style="1" customWidth="1"/>
    <col min="12029" max="12029" width="8.88671875" style="1" customWidth="1"/>
    <col min="12030" max="12030" width="9.109375" style="1" customWidth="1"/>
    <col min="12031" max="12031" width="11.6640625" style="1" customWidth="1"/>
    <col min="12032" max="12032" width="9.44140625" style="1" customWidth="1"/>
    <col min="12033" max="12033" width="9.5546875" style="1" customWidth="1"/>
    <col min="12034" max="12035" width="9.44140625" style="1" customWidth="1"/>
    <col min="12036" max="12036" width="9.88671875" style="1" customWidth="1"/>
    <col min="12037" max="12037" width="9.5546875" style="1" customWidth="1"/>
    <col min="12038" max="12038" width="0" style="1" hidden="1" customWidth="1"/>
    <col min="12039" max="12039" width="9.6640625" style="1" customWidth="1"/>
    <col min="12040" max="12044" width="10.109375" style="1" customWidth="1"/>
    <col min="12045" max="12045" width="10.109375" style="1" bestFit="1" customWidth="1"/>
    <col min="12046" max="12049" width="10.109375" style="1" customWidth="1"/>
    <col min="12050" max="12050" width="10.109375" style="1" bestFit="1" customWidth="1"/>
    <col min="12051" max="12054" width="10.109375" style="1" customWidth="1"/>
    <col min="12055" max="12055" width="10.109375" style="1" bestFit="1" customWidth="1"/>
    <col min="12056" max="12274" width="8.88671875" style="1"/>
    <col min="12275" max="12275" width="4.5546875" style="1" bestFit="1" customWidth="1"/>
    <col min="12276" max="12276" width="18.5546875" style="1" customWidth="1"/>
    <col min="12277" max="12277" width="9.33203125" style="1" customWidth="1"/>
    <col min="12278" max="12278" width="10.88671875" style="1" customWidth="1"/>
    <col min="12279" max="12282" width="9.44140625" style="1" customWidth="1"/>
    <col min="12283" max="12284" width="9.88671875" style="1" customWidth="1"/>
    <col min="12285" max="12285" width="8.88671875" style="1" customWidth="1"/>
    <col min="12286" max="12286" width="9.109375" style="1" customWidth="1"/>
    <col min="12287" max="12287" width="11.6640625" style="1" customWidth="1"/>
    <col min="12288" max="12288" width="9.44140625" style="1" customWidth="1"/>
    <col min="12289" max="12289" width="9.5546875" style="1" customWidth="1"/>
    <col min="12290" max="12291" width="9.44140625" style="1" customWidth="1"/>
    <col min="12292" max="12292" width="9.88671875" style="1" customWidth="1"/>
    <col min="12293" max="12293" width="9.5546875" style="1" customWidth="1"/>
    <col min="12294" max="12294" width="0" style="1" hidden="1" customWidth="1"/>
    <col min="12295" max="12295" width="9.6640625" style="1" customWidth="1"/>
    <col min="12296" max="12300" width="10.109375" style="1" customWidth="1"/>
    <col min="12301" max="12301" width="10.109375" style="1" bestFit="1" customWidth="1"/>
    <col min="12302" max="12305" width="10.109375" style="1" customWidth="1"/>
    <col min="12306" max="12306" width="10.109375" style="1" bestFit="1" customWidth="1"/>
    <col min="12307" max="12310" width="10.109375" style="1" customWidth="1"/>
    <col min="12311" max="12311" width="10.109375" style="1" bestFit="1" customWidth="1"/>
    <col min="12312" max="12530" width="8.88671875" style="1"/>
    <col min="12531" max="12531" width="4.5546875" style="1" bestFit="1" customWidth="1"/>
    <col min="12532" max="12532" width="18.5546875" style="1" customWidth="1"/>
    <col min="12533" max="12533" width="9.33203125" style="1" customWidth="1"/>
    <col min="12534" max="12534" width="10.88671875" style="1" customWidth="1"/>
    <col min="12535" max="12538" width="9.44140625" style="1" customWidth="1"/>
    <col min="12539" max="12540" width="9.88671875" style="1" customWidth="1"/>
    <col min="12541" max="12541" width="8.88671875" style="1" customWidth="1"/>
    <col min="12542" max="12542" width="9.109375" style="1" customWidth="1"/>
    <col min="12543" max="12543" width="11.6640625" style="1" customWidth="1"/>
    <col min="12544" max="12544" width="9.44140625" style="1" customWidth="1"/>
    <col min="12545" max="12545" width="9.5546875" style="1" customWidth="1"/>
    <col min="12546" max="12547" width="9.44140625" style="1" customWidth="1"/>
    <col min="12548" max="12548" width="9.88671875" style="1" customWidth="1"/>
    <col min="12549" max="12549" width="9.5546875" style="1" customWidth="1"/>
    <col min="12550" max="12550" width="0" style="1" hidden="1" customWidth="1"/>
    <col min="12551" max="12551" width="9.6640625" style="1" customWidth="1"/>
    <col min="12552" max="12556" width="10.109375" style="1" customWidth="1"/>
    <col min="12557" max="12557" width="10.109375" style="1" bestFit="1" customWidth="1"/>
    <col min="12558" max="12561" width="10.109375" style="1" customWidth="1"/>
    <col min="12562" max="12562" width="10.109375" style="1" bestFit="1" customWidth="1"/>
    <col min="12563" max="12566" width="10.109375" style="1" customWidth="1"/>
    <col min="12567" max="12567" width="10.109375" style="1" bestFit="1" customWidth="1"/>
    <col min="12568" max="12786" width="8.88671875" style="1"/>
    <col min="12787" max="12787" width="4.5546875" style="1" bestFit="1" customWidth="1"/>
    <col min="12788" max="12788" width="18.5546875" style="1" customWidth="1"/>
    <col min="12789" max="12789" width="9.33203125" style="1" customWidth="1"/>
    <col min="12790" max="12790" width="10.88671875" style="1" customWidth="1"/>
    <col min="12791" max="12794" width="9.44140625" style="1" customWidth="1"/>
    <col min="12795" max="12796" width="9.88671875" style="1" customWidth="1"/>
    <col min="12797" max="12797" width="8.88671875" style="1" customWidth="1"/>
    <col min="12798" max="12798" width="9.109375" style="1" customWidth="1"/>
    <col min="12799" max="12799" width="11.6640625" style="1" customWidth="1"/>
    <col min="12800" max="12800" width="9.44140625" style="1" customWidth="1"/>
    <col min="12801" max="12801" width="9.5546875" style="1" customWidth="1"/>
    <col min="12802" max="12803" width="9.44140625" style="1" customWidth="1"/>
    <col min="12804" max="12804" width="9.88671875" style="1" customWidth="1"/>
    <col min="12805" max="12805" width="9.5546875" style="1" customWidth="1"/>
    <col min="12806" max="12806" width="0" style="1" hidden="1" customWidth="1"/>
    <col min="12807" max="12807" width="9.6640625" style="1" customWidth="1"/>
    <col min="12808" max="12812" width="10.109375" style="1" customWidth="1"/>
    <col min="12813" max="12813" width="10.109375" style="1" bestFit="1" customWidth="1"/>
    <col min="12814" max="12817" width="10.109375" style="1" customWidth="1"/>
    <col min="12818" max="12818" width="10.109375" style="1" bestFit="1" customWidth="1"/>
    <col min="12819" max="12822" width="10.109375" style="1" customWidth="1"/>
    <col min="12823" max="12823" width="10.109375" style="1" bestFit="1" customWidth="1"/>
    <col min="12824" max="13042" width="8.88671875" style="1"/>
    <col min="13043" max="13043" width="4.5546875" style="1" bestFit="1" customWidth="1"/>
    <col min="13044" max="13044" width="18.5546875" style="1" customWidth="1"/>
    <col min="13045" max="13045" width="9.33203125" style="1" customWidth="1"/>
    <col min="13046" max="13046" width="10.88671875" style="1" customWidth="1"/>
    <col min="13047" max="13050" width="9.44140625" style="1" customWidth="1"/>
    <col min="13051" max="13052" width="9.88671875" style="1" customWidth="1"/>
    <col min="13053" max="13053" width="8.88671875" style="1" customWidth="1"/>
    <col min="13054" max="13054" width="9.109375" style="1" customWidth="1"/>
    <col min="13055" max="13055" width="11.6640625" style="1" customWidth="1"/>
    <col min="13056" max="13056" width="9.44140625" style="1" customWidth="1"/>
    <col min="13057" max="13057" width="9.5546875" style="1" customWidth="1"/>
    <col min="13058" max="13059" width="9.44140625" style="1" customWidth="1"/>
    <col min="13060" max="13060" width="9.88671875" style="1" customWidth="1"/>
    <col min="13061" max="13061" width="9.5546875" style="1" customWidth="1"/>
    <col min="13062" max="13062" width="0" style="1" hidden="1" customWidth="1"/>
    <col min="13063" max="13063" width="9.6640625" style="1" customWidth="1"/>
    <col min="13064" max="13068" width="10.109375" style="1" customWidth="1"/>
    <col min="13069" max="13069" width="10.109375" style="1" bestFit="1" customWidth="1"/>
    <col min="13070" max="13073" width="10.109375" style="1" customWidth="1"/>
    <col min="13074" max="13074" width="10.109375" style="1" bestFit="1" customWidth="1"/>
    <col min="13075" max="13078" width="10.109375" style="1" customWidth="1"/>
    <col min="13079" max="13079" width="10.109375" style="1" bestFit="1" customWidth="1"/>
    <col min="13080" max="13298" width="8.88671875" style="1"/>
    <col min="13299" max="13299" width="4.5546875" style="1" bestFit="1" customWidth="1"/>
    <col min="13300" max="13300" width="18.5546875" style="1" customWidth="1"/>
    <col min="13301" max="13301" width="9.33203125" style="1" customWidth="1"/>
    <col min="13302" max="13302" width="10.88671875" style="1" customWidth="1"/>
    <col min="13303" max="13306" width="9.44140625" style="1" customWidth="1"/>
    <col min="13307" max="13308" width="9.88671875" style="1" customWidth="1"/>
    <col min="13309" max="13309" width="8.88671875" style="1" customWidth="1"/>
    <col min="13310" max="13310" width="9.109375" style="1" customWidth="1"/>
    <col min="13311" max="13311" width="11.6640625" style="1" customWidth="1"/>
    <col min="13312" max="13312" width="9.44140625" style="1" customWidth="1"/>
    <col min="13313" max="13313" width="9.5546875" style="1" customWidth="1"/>
    <col min="13314" max="13315" width="9.44140625" style="1" customWidth="1"/>
    <col min="13316" max="13316" width="9.88671875" style="1" customWidth="1"/>
    <col min="13317" max="13317" width="9.5546875" style="1" customWidth="1"/>
    <col min="13318" max="13318" width="0" style="1" hidden="1" customWidth="1"/>
    <col min="13319" max="13319" width="9.6640625" style="1" customWidth="1"/>
    <col min="13320" max="13324" width="10.109375" style="1" customWidth="1"/>
    <col min="13325" max="13325" width="10.109375" style="1" bestFit="1" customWidth="1"/>
    <col min="13326" max="13329" width="10.109375" style="1" customWidth="1"/>
    <col min="13330" max="13330" width="10.109375" style="1" bestFit="1" customWidth="1"/>
    <col min="13331" max="13334" width="10.109375" style="1" customWidth="1"/>
    <col min="13335" max="13335" width="10.109375" style="1" bestFit="1" customWidth="1"/>
    <col min="13336" max="13554" width="8.88671875" style="1"/>
    <col min="13555" max="13555" width="4.5546875" style="1" bestFit="1" customWidth="1"/>
    <col min="13556" max="13556" width="18.5546875" style="1" customWidth="1"/>
    <col min="13557" max="13557" width="9.33203125" style="1" customWidth="1"/>
    <col min="13558" max="13558" width="10.88671875" style="1" customWidth="1"/>
    <col min="13559" max="13562" width="9.44140625" style="1" customWidth="1"/>
    <col min="13563" max="13564" width="9.88671875" style="1" customWidth="1"/>
    <col min="13565" max="13565" width="8.88671875" style="1" customWidth="1"/>
    <col min="13566" max="13566" width="9.109375" style="1" customWidth="1"/>
    <col min="13567" max="13567" width="11.6640625" style="1" customWidth="1"/>
    <col min="13568" max="13568" width="9.44140625" style="1" customWidth="1"/>
    <col min="13569" max="13569" width="9.5546875" style="1" customWidth="1"/>
    <col min="13570" max="13571" width="9.44140625" style="1" customWidth="1"/>
    <col min="13572" max="13572" width="9.88671875" style="1" customWidth="1"/>
    <col min="13573" max="13573" width="9.5546875" style="1" customWidth="1"/>
    <col min="13574" max="13574" width="0" style="1" hidden="1" customWidth="1"/>
    <col min="13575" max="13575" width="9.6640625" style="1" customWidth="1"/>
    <col min="13576" max="13580" width="10.109375" style="1" customWidth="1"/>
    <col min="13581" max="13581" width="10.109375" style="1" bestFit="1" customWidth="1"/>
    <col min="13582" max="13585" width="10.109375" style="1" customWidth="1"/>
    <col min="13586" max="13586" width="10.109375" style="1" bestFit="1" customWidth="1"/>
    <col min="13587" max="13590" width="10.109375" style="1" customWidth="1"/>
    <col min="13591" max="13591" width="10.109375" style="1" bestFit="1" customWidth="1"/>
    <col min="13592" max="13810" width="8.88671875" style="1"/>
    <col min="13811" max="13811" width="4.5546875" style="1" bestFit="1" customWidth="1"/>
    <col min="13812" max="13812" width="18.5546875" style="1" customWidth="1"/>
    <col min="13813" max="13813" width="9.33203125" style="1" customWidth="1"/>
    <col min="13814" max="13814" width="10.88671875" style="1" customWidth="1"/>
    <col min="13815" max="13818" width="9.44140625" style="1" customWidth="1"/>
    <col min="13819" max="13820" width="9.88671875" style="1" customWidth="1"/>
    <col min="13821" max="13821" width="8.88671875" style="1" customWidth="1"/>
    <col min="13822" max="13822" width="9.109375" style="1" customWidth="1"/>
    <col min="13823" max="13823" width="11.6640625" style="1" customWidth="1"/>
    <col min="13824" max="13824" width="9.44140625" style="1" customWidth="1"/>
    <col min="13825" max="13825" width="9.5546875" style="1" customWidth="1"/>
    <col min="13826" max="13827" width="9.44140625" style="1" customWidth="1"/>
    <col min="13828" max="13828" width="9.88671875" style="1" customWidth="1"/>
    <col min="13829" max="13829" width="9.5546875" style="1" customWidth="1"/>
    <col min="13830" max="13830" width="0" style="1" hidden="1" customWidth="1"/>
    <col min="13831" max="13831" width="9.6640625" style="1" customWidth="1"/>
    <col min="13832" max="13836" width="10.109375" style="1" customWidth="1"/>
    <col min="13837" max="13837" width="10.109375" style="1" bestFit="1" customWidth="1"/>
    <col min="13838" max="13841" width="10.109375" style="1" customWidth="1"/>
    <col min="13842" max="13842" width="10.109375" style="1" bestFit="1" customWidth="1"/>
    <col min="13843" max="13846" width="10.109375" style="1" customWidth="1"/>
    <col min="13847" max="13847" width="10.109375" style="1" bestFit="1" customWidth="1"/>
    <col min="13848" max="14066" width="8.88671875" style="1"/>
    <col min="14067" max="14067" width="4.5546875" style="1" bestFit="1" customWidth="1"/>
    <col min="14068" max="14068" width="18.5546875" style="1" customWidth="1"/>
    <col min="14069" max="14069" width="9.33203125" style="1" customWidth="1"/>
    <col min="14070" max="14070" width="10.88671875" style="1" customWidth="1"/>
    <col min="14071" max="14074" width="9.44140625" style="1" customWidth="1"/>
    <col min="14075" max="14076" width="9.88671875" style="1" customWidth="1"/>
    <col min="14077" max="14077" width="8.88671875" style="1" customWidth="1"/>
    <col min="14078" max="14078" width="9.109375" style="1" customWidth="1"/>
    <col min="14079" max="14079" width="11.6640625" style="1" customWidth="1"/>
    <col min="14080" max="14080" width="9.44140625" style="1" customWidth="1"/>
    <col min="14081" max="14081" width="9.5546875" style="1" customWidth="1"/>
    <col min="14082" max="14083" width="9.44140625" style="1" customWidth="1"/>
    <col min="14084" max="14084" width="9.88671875" style="1" customWidth="1"/>
    <col min="14085" max="14085" width="9.5546875" style="1" customWidth="1"/>
    <col min="14086" max="14086" width="0" style="1" hidden="1" customWidth="1"/>
    <col min="14087" max="14087" width="9.6640625" style="1" customWidth="1"/>
    <col min="14088" max="14092" width="10.109375" style="1" customWidth="1"/>
    <col min="14093" max="14093" width="10.109375" style="1" bestFit="1" customWidth="1"/>
    <col min="14094" max="14097" width="10.109375" style="1" customWidth="1"/>
    <col min="14098" max="14098" width="10.109375" style="1" bestFit="1" customWidth="1"/>
    <col min="14099" max="14102" width="10.109375" style="1" customWidth="1"/>
    <col min="14103" max="14103" width="10.109375" style="1" bestFit="1" customWidth="1"/>
    <col min="14104" max="14322" width="8.88671875" style="1"/>
    <col min="14323" max="14323" width="4.5546875" style="1" bestFit="1" customWidth="1"/>
    <col min="14324" max="14324" width="18.5546875" style="1" customWidth="1"/>
    <col min="14325" max="14325" width="9.33203125" style="1" customWidth="1"/>
    <col min="14326" max="14326" width="10.88671875" style="1" customWidth="1"/>
    <col min="14327" max="14330" width="9.44140625" style="1" customWidth="1"/>
    <col min="14331" max="14332" width="9.88671875" style="1" customWidth="1"/>
    <col min="14333" max="14333" width="8.88671875" style="1" customWidth="1"/>
    <col min="14334" max="14334" width="9.109375" style="1" customWidth="1"/>
    <col min="14335" max="14335" width="11.6640625" style="1" customWidth="1"/>
    <col min="14336" max="14336" width="9.44140625" style="1" customWidth="1"/>
    <col min="14337" max="14337" width="9.5546875" style="1" customWidth="1"/>
    <col min="14338" max="14339" width="9.44140625" style="1" customWidth="1"/>
    <col min="14340" max="14340" width="9.88671875" style="1" customWidth="1"/>
    <col min="14341" max="14341" width="9.5546875" style="1" customWidth="1"/>
    <col min="14342" max="14342" width="0" style="1" hidden="1" customWidth="1"/>
    <col min="14343" max="14343" width="9.6640625" style="1" customWidth="1"/>
    <col min="14344" max="14348" width="10.109375" style="1" customWidth="1"/>
    <col min="14349" max="14349" width="10.109375" style="1" bestFit="1" customWidth="1"/>
    <col min="14350" max="14353" width="10.109375" style="1" customWidth="1"/>
    <col min="14354" max="14354" width="10.109375" style="1" bestFit="1" customWidth="1"/>
    <col min="14355" max="14358" width="10.109375" style="1" customWidth="1"/>
    <col min="14359" max="14359" width="10.109375" style="1" bestFit="1" customWidth="1"/>
    <col min="14360" max="14578" width="8.88671875" style="1"/>
    <col min="14579" max="14579" width="4.5546875" style="1" bestFit="1" customWidth="1"/>
    <col min="14580" max="14580" width="18.5546875" style="1" customWidth="1"/>
    <col min="14581" max="14581" width="9.33203125" style="1" customWidth="1"/>
    <col min="14582" max="14582" width="10.88671875" style="1" customWidth="1"/>
    <col min="14583" max="14586" width="9.44140625" style="1" customWidth="1"/>
    <col min="14587" max="14588" width="9.88671875" style="1" customWidth="1"/>
    <col min="14589" max="14589" width="8.88671875" style="1" customWidth="1"/>
    <col min="14590" max="14590" width="9.109375" style="1" customWidth="1"/>
    <col min="14591" max="14591" width="11.6640625" style="1" customWidth="1"/>
    <col min="14592" max="14592" width="9.44140625" style="1" customWidth="1"/>
    <col min="14593" max="14593" width="9.5546875" style="1" customWidth="1"/>
    <col min="14594" max="14595" width="9.44140625" style="1" customWidth="1"/>
    <col min="14596" max="14596" width="9.88671875" style="1" customWidth="1"/>
    <col min="14597" max="14597" width="9.5546875" style="1" customWidth="1"/>
    <col min="14598" max="14598" width="0" style="1" hidden="1" customWidth="1"/>
    <col min="14599" max="14599" width="9.6640625" style="1" customWidth="1"/>
    <col min="14600" max="14604" width="10.109375" style="1" customWidth="1"/>
    <col min="14605" max="14605" width="10.109375" style="1" bestFit="1" customWidth="1"/>
    <col min="14606" max="14609" width="10.109375" style="1" customWidth="1"/>
    <col min="14610" max="14610" width="10.109375" style="1" bestFit="1" customWidth="1"/>
    <col min="14611" max="14614" width="10.109375" style="1" customWidth="1"/>
    <col min="14615" max="14615" width="10.109375" style="1" bestFit="1" customWidth="1"/>
    <col min="14616" max="14834" width="8.88671875" style="1"/>
    <col min="14835" max="14835" width="4.5546875" style="1" bestFit="1" customWidth="1"/>
    <col min="14836" max="14836" width="18.5546875" style="1" customWidth="1"/>
    <col min="14837" max="14837" width="9.33203125" style="1" customWidth="1"/>
    <col min="14838" max="14838" width="10.88671875" style="1" customWidth="1"/>
    <col min="14839" max="14842" width="9.44140625" style="1" customWidth="1"/>
    <col min="14843" max="14844" width="9.88671875" style="1" customWidth="1"/>
    <col min="14845" max="14845" width="8.88671875" style="1" customWidth="1"/>
    <col min="14846" max="14846" width="9.109375" style="1" customWidth="1"/>
    <col min="14847" max="14847" width="11.6640625" style="1" customWidth="1"/>
    <col min="14848" max="14848" width="9.44140625" style="1" customWidth="1"/>
    <col min="14849" max="14849" width="9.5546875" style="1" customWidth="1"/>
    <col min="14850" max="14851" width="9.44140625" style="1" customWidth="1"/>
    <col min="14852" max="14852" width="9.88671875" style="1" customWidth="1"/>
    <col min="14853" max="14853" width="9.5546875" style="1" customWidth="1"/>
    <col min="14854" max="14854" width="0" style="1" hidden="1" customWidth="1"/>
    <col min="14855" max="14855" width="9.6640625" style="1" customWidth="1"/>
    <col min="14856" max="14860" width="10.109375" style="1" customWidth="1"/>
    <col min="14861" max="14861" width="10.109375" style="1" bestFit="1" customWidth="1"/>
    <col min="14862" max="14865" width="10.109375" style="1" customWidth="1"/>
    <col min="14866" max="14866" width="10.109375" style="1" bestFit="1" customWidth="1"/>
    <col min="14867" max="14870" width="10.109375" style="1" customWidth="1"/>
    <col min="14871" max="14871" width="10.109375" style="1" bestFit="1" customWidth="1"/>
    <col min="14872" max="15090" width="8.88671875" style="1"/>
    <col min="15091" max="15091" width="4.5546875" style="1" bestFit="1" customWidth="1"/>
    <col min="15092" max="15092" width="18.5546875" style="1" customWidth="1"/>
    <col min="15093" max="15093" width="9.33203125" style="1" customWidth="1"/>
    <col min="15094" max="15094" width="10.88671875" style="1" customWidth="1"/>
    <col min="15095" max="15098" width="9.44140625" style="1" customWidth="1"/>
    <col min="15099" max="15100" width="9.88671875" style="1" customWidth="1"/>
    <col min="15101" max="15101" width="8.88671875" style="1" customWidth="1"/>
    <col min="15102" max="15102" width="9.109375" style="1" customWidth="1"/>
    <col min="15103" max="15103" width="11.6640625" style="1" customWidth="1"/>
    <col min="15104" max="15104" width="9.44140625" style="1" customWidth="1"/>
    <col min="15105" max="15105" width="9.5546875" style="1" customWidth="1"/>
    <col min="15106" max="15107" width="9.44140625" style="1" customWidth="1"/>
    <col min="15108" max="15108" width="9.88671875" style="1" customWidth="1"/>
    <col min="15109" max="15109" width="9.5546875" style="1" customWidth="1"/>
    <col min="15110" max="15110" width="0" style="1" hidden="1" customWidth="1"/>
    <col min="15111" max="15111" width="9.6640625" style="1" customWidth="1"/>
    <col min="15112" max="15116" width="10.109375" style="1" customWidth="1"/>
    <col min="15117" max="15117" width="10.109375" style="1" bestFit="1" customWidth="1"/>
    <col min="15118" max="15121" width="10.109375" style="1" customWidth="1"/>
    <col min="15122" max="15122" width="10.109375" style="1" bestFit="1" customWidth="1"/>
    <col min="15123" max="15126" width="10.109375" style="1" customWidth="1"/>
    <col min="15127" max="15127" width="10.109375" style="1" bestFit="1" customWidth="1"/>
    <col min="15128" max="15346" width="8.88671875" style="1"/>
    <col min="15347" max="15347" width="4.5546875" style="1" bestFit="1" customWidth="1"/>
    <col min="15348" max="15348" width="18.5546875" style="1" customWidth="1"/>
    <col min="15349" max="15349" width="9.33203125" style="1" customWidth="1"/>
    <col min="15350" max="15350" width="10.88671875" style="1" customWidth="1"/>
    <col min="15351" max="15354" width="9.44140625" style="1" customWidth="1"/>
    <col min="15355" max="15356" width="9.88671875" style="1" customWidth="1"/>
    <col min="15357" max="15357" width="8.88671875" style="1" customWidth="1"/>
    <col min="15358" max="15358" width="9.109375" style="1" customWidth="1"/>
    <col min="15359" max="15359" width="11.6640625" style="1" customWidth="1"/>
    <col min="15360" max="15360" width="9.44140625" style="1" customWidth="1"/>
    <col min="15361" max="15361" width="9.5546875" style="1" customWidth="1"/>
    <col min="15362" max="15363" width="9.44140625" style="1" customWidth="1"/>
    <col min="15364" max="15364" width="9.88671875" style="1" customWidth="1"/>
    <col min="15365" max="15365" width="9.5546875" style="1" customWidth="1"/>
    <col min="15366" max="15366" width="0" style="1" hidden="1" customWidth="1"/>
    <col min="15367" max="15367" width="9.6640625" style="1" customWidth="1"/>
    <col min="15368" max="15372" width="10.109375" style="1" customWidth="1"/>
    <col min="15373" max="15373" width="10.109375" style="1" bestFit="1" customWidth="1"/>
    <col min="15374" max="15377" width="10.109375" style="1" customWidth="1"/>
    <col min="15378" max="15378" width="10.109375" style="1" bestFit="1" customWidth="1"/>
    <col min="15379" max="15382" width="10.109375" style="1" customWidth="1"/>
    <col min="15383" max="15383" width="10.109375" style="1" bestFit="1" customWidth="1"/>
    <col min="15384" max="15602" width="8.88671875" style="1"/>
    <col min="15603" max="15603" width="4.5546875" style="1" bestFit="1" customWidth="1"/>
    <col min="15604" max="15604" width="18.5546875" style="1" customWidth="1"/>
    <col min="15605" max="15605" width="9.33203125" style="1" customWidth="1"/>
    <col min="15606" max="15606" width="10.88671875" style="1" customWidth="1"/>
    <col min="15607" max="15610" width="9.44140625" style="1" customWidth="1"/>
    <col min="15611" max="15612" width="9.88671875" style="1" customWidth="1"/>
    <col min="15613" max="15613" width="8.88671875" style="1" customWidth="1"/>
    <col min="15614" max="15614" width="9.109375" style="1" customWidth="1"/>
    <col min="15615" max="15615" width="11.6640625" style="1" customWidth="1"/>
    <col min="15616" max="15616" width="9.44140625" style="1" customWidth="1"/>
    <col min="15617" max="15617" width="9.5546875" style="1" customWidth="1"/>
    <col min="15618" max="15619" width="9.44140625" style="1" customWidth="1"/>
    <col min="15620" max="15620" width="9.88671875" style="1" customWidth="1"/>
    <col min="15621" max="15621" width="9.5546875" style="1" customWidth="1"/>
    <col min="15622" max="15622" width="0" style="1" hidden="1" customWidth="1"/>
    <col min="15623" max="15623" width="9.6640625" style="1" customWidth="1"/>
    <col min="15624" max="15628" width="10.109375" style="1" customWidth="1"/>
    <col min="15629" max="15629" width="10.109375" style="1" bestFit="1" customWidth="1"/>
    <col min="15630" max="15633" width="10.109375" style="1" customWidth="1"/>
    <col min="15634" max="15634" width="10.109375" style="1" bestFit="1" customWidth="1"/>
    <col min="15635" max="15638" width="10.109375" style="1" customWidth="1"/>
    <col min="15639" max="15639" width="10.109375" style="1" bestFit="1" customWidth="1"/>
    <col min="15640" max="15858" width="8.88671875" style="1"/>
    <col min="15859" max="15859" width="4.5546875" style="1" bestFit="1" customWidth="1"/>
    <col min="15860" max="15860" width="18.5546875" style="1" customWidth="1"/>
    <col min="15861" max="15861" width="9.33203125" style="1" customWidth="1"/>
    <col min="15862" max="15862" width="10.88671875" style="1" customWidth="1"/>
    <col min="15863" max="15866" width="9.44140625" style="1" customWidth="1"/>
    <col min="15867" max="15868" width="9.88671875" style="1" customWidth="1"/>
    <col min="15869" max="15869" width="8.88671875" style="1" customWidth="1"/>
    <col min="15870" max="15870" width="9.109375" style="1" customWidth="1"/>
    <col min="15871" max="15871" width="11.6640625" style="1" customWidth="1"/>
    <col min="15872" max="15872" width="9.44140625" style="1" customWidth="1"/>
    <col min="15873" max="15873" width="9.5546875" style="1" customWidth="1"/>
    <col min="15874" max="15875" width="9.44140625" style="1" customWidth="1"/>
    <col min="15876" max="15876" width="9.88671875" style="1" customWidth="1"/>
    <col min="15877" max="15877" width="9.5546875" style="1" customWidth="1"/>
    <col min="15878" max="15878" width="0" style="1" hidden="1" customWidth="1"/>
    <col min="15879" max="15879" width="9.6640625" style="1" customWidth="1"/>
    <col min="15880" max="15884" width="10.109375" style="1" customWidth="1"/>
    <col min="15885" max="15885" width="10.109375" style="1" bestFit="1" customWidth="1"/>
    <col min="15886" max="15889" width="10.109375" style="1" customWidth="1"/>
    <col min="15890" max="15890" width="10.109375" style="1" bestFit="1" customWidth="1"/>
    <col min="15891" max="15894" width="10.109375" style="1" customWidth="1"/>
    <col min="15895" max="15895" width="10.109375" style="1" bestFit="1" customWidth="1"/>
    <col min="15896" max="16114" width="8.88671875" style="1"/>
    <col min="16115" max="16115" width="4.5546875" style="1" bestFit="1" customWidth="1"/>
    <col min="16116" max="16116" width="18.5546875" style="1" customWidth="1"/>
    <col min="16117" max="16117" width="9.33203125" style="1" customWidth="1"/>
    <col min="16118" max="16118" width="10.88671875" style="1" customWidth="1"/>
    <col min="16119" max="16122" width="9.44140625" style="1" customWidth="1"/>
    <col min="16123" max="16124" width="9.88671875" style="1" customWidth="1"/>
    <col min="16125" max="16125" width="8.88671875" style="1" customWidth="1"/>
    <col min="16126" max="16126" width="9.109375" style="1" customWidth="1"/>
    <col min="16127" max="16127" width="11.6640625" style="1" customWidth="1"/>
    <col min="16128" max="16128" width="9.44140625" style="1" customWidth="1"/>
    <col min="16129" max="16129" width="9.5546875" style="1" customWidth="1"/>
    <col min="16130" max="16131" width="9.44140625" style="1" customWidth="1"/>
    <col min="16132" max="16132" width="9.88671875" style="1" customWidth="1"/>
    <col min="16133" max="16133" width="9.5546875" style="1" customWidth="1"/>
    <col min="16134" max="16134" width="0" style="1" hidden="1" customWidth="1"/>
    <col min="16135" max="16135" width="9.6640625" style="1" customWidth="1"/>
    <col min="16136" max="16140" width="10.109375" style="1" customWidth="1"/>
    <col min="16141" max="16141" width="10.109375" style="1" bestFit="1" customWidth="1"/>
    <col min="16142" max="16145" width="10.109375" style="1" customWidth="1"/>
    <col min="16146" max="16146" width="10.109375" style="1" bestFit="1" customWidth="1"/>
    <col min="16147" max="16150" width="10.109375" style="1" customWidth="1"/>
    <col min="16151" max="16151" width="10.109375" style="1" bestFit="1" customWidth="1"/>
    <col min="16152" max="16384" width="8.88671875" style="1"/>
  </cols>
  <sheetData>
    <row r="1" spans="1:34" x14ac:dyDescent="0.35">
      <c r="A1" s="713" t="s">
        <v>335</v>
      </c>
      <c r="B1" s="713"/>
      <c r="C1" s="713"/>
      <c r="D1" s="713"/>
      <c r="E1" s="713"/>
      <c r="F1" s="713"/>
      <c r="G1" s="713"/>
      <c r="H1" s="713"/>
      <c r="I1" s="713"/>
      <c r="J1" s="713"/>
      <c r="W1" s="714" t="s">
        <v>683</v>
      </c>
      <c r="X1" s="714"/>
      <c r="Y1" s="714"/>
      <c r="Z1" s="714"/>
      <c r="AA1" s="714"/>
      <c r="AB1" s="714"/>
      <c r="AC1" s="714"/>
      <c r="AD1" s="714"/>
      <c r="AE1" s="714"/>
      <c r="AF1" s="714"/>
      <c r="AG1" s="714"/>
    </row>
    <row r="2" spans="1:34" x14ac:dyDescent="0.35">
      <c r="A2" s="2"/>
      <c r="B2" s="14"/>
      <c r="C2" s="2"/>
      <c r="D2" s="2"/>
      <c r="E2" s="2"/>
      <c r="F2" s="2"/>
      <c r="G2" s="2"/>
      <c r="H2" s="2"/>
      <c r="I2" s="2"/>
      <c r="J2" s="2"/>
      <c r="W2" s="2"/>
      <c r="X2" s="388"/>
      <c r="Y2" s="447"/>
      <c r="Z2" s="447"/>
      <c r="AA2" s="388"/>
      <c r="AB2" s="447"/>
      <c r="AC2" s="447"/>
      <c r="AD2" s="388"/>
      <c r="AE2" s="447"/>
      <c r="AF2" s="447"/>
      <c r="AG2" s="2"/>
    </row>
    <row r="3" spans="1:34" x14ac:dyDescent="0.35">
      <c r="A3" s="714" t="s">
        <v>684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row>
    <row r="5" spans="1:34" s="10" customFormat="1" ht="46.2" customHeight="1" x14ac:dyDescent="0.25">
      <c r="A5" s="715" t="s">
        <v>0</v>
      </c>
      <c r="B5" s="716" t="s">
        <v>685</v>
      </c>
      <c r="C5" s="715" t="s">
        <v>686</v>
      </c>
      <c r="D5" s="715" t="s">
        <v>687</v>
      </c>
      <c r="E5" s="717" t="s">
        <v>688</v>
      </c>
      <c r="F5" s="695" t="s">
        <v>689</v>
      </c>
      <c r="G5" s="696"/>
      <c r="H5" s="696"/>
      <c r="I5" s="696"/>
      <c r="J5" s="696"/>
      <c r="K5" s="697"/>
      <c r="L5" s="695" t="s">
        <v>690</v>
      </c>
      <c r="M5" s="696"/>
      <c r="N5" s="696"/>
      <c r="O5" s="696"/>
      <c r="P5" s="696"/>
      <c r="Q5" s="696"/>
      <c r="R5" s="696"/>
      <c r="S5" s="696"/>
      <c r="T5" s="696"/>
      <c r="U5" s="696"/>
      <c r="V5" s="696"/>
      <c r="W5" s="697"/>
      <c r="X5" s="723" t="s">
        <v>691</v>
      </c>
      <c r="Y5" s="724"/>
      <c r="Z5" s="724"/>
      <c r="AA5" s="724"/>
      <c r="AB5" s="724"/>
      <c r="AC5" s="724"/>
      <c r="AD5" s="724"/>
      <c r="AE5" s="724"/>
      <c r="AF5" s="725"/>
      <c r="AG5" s="717" t="s">
        <v>692</v>
      </c>
      <c r="AH5" s="441"/>
    </row>
    <row r="6" spans="1:34" s="10" customFormat="1" ht="44.4" customHeight="1" x14ac:dyDescent="0.25">
      <c r="A6" s="715"/>
      <c r="B6" s="716"/>
      <c r="C6" s="715"/>
      <c r="D6" s="715"/>
      <c r="E6" s="718"/>
      <c r="F6" s="715" t="s">
        <v>693</v>
      </c>
      <c r="G6" s="717" t="s">
        <v>694</v>
      </c>
      <c r="H6" s="717" t="s">
        <v>695</v>
      </c>
      <c r="I6" s="717" t="s">
        <v>696</v>
      </c>
      <c r="J6" s="717" t="s">
        <v>697</v>
      </c>
      <c r="K6" s="717" t="s">
        <v>698</v>
      </c>
      <c r="L6" s="715" t="s">
        <v>699</v>
      </c>
      <c r="M6" s="715"/>
      <c r="N6" s="715"/>
      <c r="O6" s="715" t="s">
        <v>700</v>
      </c>
      <c r="P6" s="715"/>
      <c r="Q6" s="715"/>
      <c r="R6" s="726" t="s">
        <v>701</v>
      </c>
      <c r="S6" s="727"/>
      <c r="T6" s="728"/>
      <c r="U6" s="726" t="s">
        <v>702</v>
      </c>
      <c r="V6" s="727"/>
      <c r="W6" s="728"/>
      <c r="X6" s="729" t="s">
        <v>695</v>
      </c>
      <c r="Y6" s="729"/>
      <c r="Z6" s="729"/>
      <c r="AA6" s="729" t="s">
        <v>696</v>
      </c>
      <c r="AB6" s="729"/>
      <c r="AC6" s="729"/>
      <c r="AD6" s="723" t="s">
        <v>703</v>
      </c>
      <c r="AE6" s="724"/>
      <c r="AF6" s="725"/>
      <c r="AG6" s="718"/>
      <c r="AH6" s="441"/>
    </row>
    <row r="7" spans="1:34" s="10" customFormat="1" ht="109.2" customHeight="1" x14ac:dyDescent="0.25">
      <c r="A7" s="715"/>
      <c r="B7" s="716"/>
      <c r="C7" s="715"/>
      <c r="D7" s="715"/>
      <c r="E7" s="719"/>
      <c r="F7" s="715"/>
      <c r="G7" s="719"/>
      <c r="H7" s="719"/>
      <c r="I7" s="719"/>
      <c r="J7" s="719"/>
      <c r="K7" s="719"/>
      <c r="L7" s="63" t="s">
        <v>704</v>
      </c>
      <c r="M7" s="63" t="s">
        <v>705</v>
      </c>
      <c r="N7" s="64" t="s">
        <v>706</v>
      </c>
      <c r="O7" s="63" t="s">
        <v>704</v>
      </c>
      <c r="P7" s="63" t="s">
        <v>705</v>
      </c>
      <c r="Q7" s="64" t="s">
        <v>706</v>
      </c>
      <c r="R7" s="63" t="s">
        <v>704</v>
      </c>
      <c r="S7" s="63" t="s">
        <v>705</v>
      </c>
      <c r="T7" s="64" t="s">
        <v>706</v>
      </c>
      <c r="U7" s="63" t="s">
        <v>704</v>
      </c>
      <c r="V7" s="63" t="s">
        <v>705</v>
      </c>
      <c r="W7" s="64" t="s">
        <v>706</v>
      </c>
      <c r="X7" s="389" t="s">
        <v>707</v>
      </c>
      <c r="Y7" s="448" t="s">
        <v>708</v>
      </c>
      <c r="Z7" s="448" t="s">
        <v>709</v>
      </c>
      <c r="AA7" s="389" t="s">
        <v>707</v>
      </c>
      <c r="AB7" s="448" t="s">
        <v>708</v>
      </c>
      <c r="AC7" s="448" t="s">
        <v>709</v>
      </c>
      <c r="AD7" s="389" t="s">
        <v>707</v>
      </c>
      <c r="AE7" s="448" t="s">
        <v>708</v>
      </c>
      <c r="AF7" s="448" t="s">
        <v>709</v>
      </c>
      <c r="AG7" s="719"/>
      <c r="AH7" s="441"/>
    </row>
    <row r="8" spans="1:34" s="10" customFormat="1" ht="33.6" customHeight="1" x14ac:dyDescent="0.25">
      <c r="A8" s="65">
        <v>1</v>
      </c>
      <c r="B8" s="288">
        <v>2</v>
      </c>
      <c r="C8" s="65">
        <v>3</v>
      </c>
      <c r="D8" s="66" t="s">
        <v>710</v>
      </c>
      <c r="E8" s="65">
        <v>5</v>
      </c>
      <c r="F8" s="66" t="s">
        <v>711</v>
      </c>
      <c r="G8" s="65">
        <v>7</v>
      </c>
      <c r="H8" s="65">
        <v>8</v>
      </c>
      <c r="I8" s="65">
        <v>9</v>
      </c>
      <c r="J8" s="65">
        <v>10</v>
      </c>
      <c r="K8" s="65">
        <v>11</v>
      </c>
      <c r="L8" s="65">
        <v>12</v>
      </c>
      <c r="M8" s="66" t="s">
        <v>712</v>
      </c>
      <c r="N8" s="66" t="s">
        <v>713</v>
      </c>
      <c r="O8" s="65">
        <v>15</v>
      </c>
      <c r="P8" s="66" t="s">
        <v>714</v>
      </c>
      <c r="Q8" s="67" t="s">
        <v>715</v>
      </c>
      <c r="R8" s="65">
        <v>18</v>
      </c>
      <c r="S8" s="66" t="s">
        <v>716</v>
      </c>
      <c r="T8" s="67" t="s">
        <v>717</v>
      </c>
      <c r="U8" s="67">
        <v>21</v>
      </c>
      <c r="V8" s="67" t="s">
        <v>718</v>
      </c>
      <c r="W8" s="67" t="s">
        <v>719</v>
      </c>
      <c r="X8" s="390" t="s">
        <v>720</v>
      </c>
      <c r="Y8" s="449">
        <v>25</v>
      </c>
      <c r="Z8" s="449">
        <v>26</v>
      </c>
      <c r="AA8" s="390" t="s">
        <v>721</v>
      </c>
      <c r="AB8" s="449">
        <v>28</v>
      </c>
      <c r="AC8" s="449">
        <v>29</v>
      </c>
      <c r="AD8" s="390" t="s">
        <v>722</v>
      </c>
      <c r="AE8" s="449">
        <v>31</v>
      </c>
      <c r="AF8" s="449">
        <v>32</v>
      </c>
      <c r="AG8" s="66">
        <v>33</v>
      </c>
      <c r="AH8" s="441"/>
    </row>
    <row r="9" spans="1:34" s="116" customFormat="1" ht="39.6" x14ac:dyDescent="0.25">
      <c r="A9" s="118" t="s">
        <v>758</v>
      </c>
      <c r="B9" s="289" t="s">
        <v>759</v>
      </c>
      <c r="C9" s="118"/>
      <c r="D9" s="118"/>
      <c r="E9" s="118"/>
      <c r="F9" s="118"/>
      <c r="G9" s="118"/>
      <c r="H9" s="118"/>
      <c r="I9" s="118"/>
      <c r="J9" s="118"/>
      <c r="K9" s="118"/>
      <c r="L9" s="118"/>
      <c r="M9" s="118"/>
      <c r="N9" s="118"/>
      <c r="O9" s="118"/>
      <c r="P9" s="118"/>
      <c r="Q9" s="118"/>
      <c r="R9" s="118"/>
      <c r="S9" s="118"/>
      <c r="T9" s="118"/>
      <c r="U9" s="118"/>
      <c r="V9" s="118"/>
      <c r="W9" s="118"/>
      <c r="X9" s="391"/>
      <c r="Y9" s="450"/>
      <c r="Z9" s="450"/>
      <c r="AA9" s="391"/>
      <c r="AB9" s="450"/>
      <c r="AC9" s="450"/>
      <c r="AD9" s="391"/>
      <c r="AE9" s="450"/>
      <c r="AF9" s="450"/>
      <c r="AG9" s="118"/>
      <c r="AH9" s="442"/>
    </row>
    <row r="10" spans="1:34" s="297" customFormat="1" ht="56.4" customHeight="1" x14ac:dyDescent="0.25">
      <c r="A10" s="176" t="s">
        <v>760</v>
      </c>
      <c r="B10" s="720" t="s">
        <v>958</v>
      </c>
      <c r="C10" s="721"/>
      <c r="D10" s="721"/>
      <c r="E10" s="721"/>
      <c r="F10" s="721"/>
      <c r="G10" s="721"/>
      <c r="H10" s="721"/>
      <c r="I10" s="721"/>
      <c r="J10" s="721"/>
      <c r="K10" s="721"/>
      <c r="L10" s="721"/>
      <c r="M10" s="721"/>
      <c r="N10" s="721"/>
      <c r="O10" s="721"/>
      <c r="P10" s="721"/>
      <c r="Q10" s="721"/>
      <c r="R10" s="721"/>
      <c r="S10" s="721"/>
      <c r="T10" s="721"/>
      <c r="U10" s="721"/>
      <c r="V10" s="721"/>
      <c r="W10" s="721"/>
      <c r="X10" s="721"/>
      <c r="Y10" s="721"/>
      <c r="Z10" s="721"/>
      <c r="AA10" s="721"/>
      <c r="AB10" s="721"/>
      <c r="AC10" s="721"/>
      <c r="AD10" s="721"/>
      <c r="AE10" s="721"/>
      <c r="AF10" s="721"/>
      <c r="AG10" s="722"/>
      <c r="AH10" s="443"/>
    </row>
    <row r="11" spans="1:34" s="21" customFormat="1" ht="13.2" x14ac:dyDescent="0.25">
      <c r="A11" s="8" t="s">
        <v>723</v>
      </c>
      <c r="B11" s="105" t="s">
        <v>707</v>
      </c>
      <c r="C11" s="8">
        <f>SUM(C12:C25)</f>
        <v>329</v>
      </c>
      <c r="D11" s="8">
        <f t="shared" ref="D11:AF11" si="0">SUM(D12:D25)</f>
        <v>236</v>
      </c>
      <c r="E11" s="8">
        <f t="shared" si="0"/>
        <v>62</v>
      </c>
      <c r="F11" s="8">
        <f t="shared" si="0"/>
        <v>174</v>
      </c>
      <c r="G11" s="8">
        <f t="shared" si="0"/>
        <v>0</v>
      </c>
      <c r="H11" s="8">
        <f t="shared" si="0"/>
        <v>1</v>
      </c>
      <c r="I11" s="8">
        <f t="shared" si="0"/>
        <v>50</v>
      </c>
      <c r="J11" s="8">
        <f t="shared" si="0"/>
        <v>121</v>
      </c>
      <c r="K11" s="8">
        <f t="shared" si="0"/>
        <v>2</v>
      </c>
      <c r="L11" s="8">
        <f t="shared" si="0"/>
        <v>1.4000000000000001</v>
      </c>
      <c r="M11" s="8">
        <v>0</v>
      </c>
      <c r="N11" s="8">
        <f t="shared" si="0"/>
        <v>16.399999999999999</v>
      </c>
      <c r="O11" s="8">
        <f t="shared" si="0"/>
        <v>7</v>
      </c>
      <c r="P11" s="8">
        <f t="shared" si="0"/>
        <v>87</v>
      </c>
      <c r="Q11" s="8">
        <f t="shared" si="0"/>
        <v>37</v>
      </c>
      <c r="R11" s="8">
        <f t="shared" si="0"/>
        <v>5.6000000000000005</v>
      </c>
      <c r="S11" s="8">
        <f t="shared" si="0"/>
        <v>69.600000000000009</v>
      </c>
      <c r="T11" s="8">
        <f t="shared" si="0"/>
        <v>67.600000000000009</v>
      </c>
      <c r="U11" s="8">
        <f t="shared" si="0"/>
        <v>0</v>
      </c>
      <c r="V11" s="8">
        <f t="shared" si="0"/>
        <v>0</v>
      </c>
      <c r="W11" s="8">
        <f t="shared" si="0"/>
        <v>0</v>
      </c>
      <c r="X11" s="392">
        <f t="shared" si="0"/>
        <v>18</v>
      </c>
      <c r="Y11" s="451">
        <f t="shared" si="0"/>
        <v>18</v>
      </c>
      <c r="Z11" s="451">
        <f t="shared" si="0"/>
        <v>0</v>
      </c>
      <c r="AA11" s="392">
        <f t="shared" si="0"/>
        <v>30</v>
      </c>
      <c r="AB11" s="451">
        <f t="shared" si="0"/>
        <v>1</v>
      </c>
      <c r="AC11" s="451">
        <f t="shared" si="0"/>
        <v>29</v>
      </c>
      <c r="AD11" s="392">
        <f t="shared" si="0"/>
        <v>2</v>
      </c>
      <c r="AE11" s="451">
        <f t="shared" si="0"/>
        <v>0</v>
      </c>
      <c r="AF11" s="451">
        <f t="shared" si="0"/>
        <v>2</v>
      </c>
      <c r="AG11" s="69"/>
      <c r="AH11" s="444">
        <f>X11+AA11+AD11</f>
        <v>50</v>
      </c>
    </row>
    <row r="12" spans="1:34" s="10" customFormat="1" ht="13.2" x14ac:dyDescent="0.25">
      <c r="A12" s="70">
        <v>1</v>
      </c>
      <c r="B12" s="71" t="s">
        <v>367</v>
      </c>
      <c r="C12" s="70">
        <v>61</v>
      </c>
      <c r="D12" s="70">
        <f>E12+F12</f>
        <v>42</v>
      </c>
      <c r="E12" s="70">
        <v>34</v>
      </c>
      <c r="F12" s="59">
        <f>G12+H12+I12+J12+K12</f>
        <v>8</v>
      </c>
      <c r="G12" s="60">
        <v>0</v>
      </c>
      <c r="H12" s="60">
        <v>0</v>
      </c>
      <c r="I12" s="60">
        <v>8</v>
      </c>
      <c r="J12" s="60">
        <v>0</v>
      </c>
      <c r="K12" s="60">
        <v>0</v>
      </c>
      <c r="L12" s="72">
        <v>0.1</v>
      </c>
      <c r="M12" s="60">
        <f>F12*L12</f>
        <v>0.8</v>
      </c>
      <c r="N12" s="60">
        <f>M12-H12</f>
        <v>0.8</v>
      </c>
      <c r="O12" s="72">
        <v>0.5</v>
      </c>
      <c r="P12" s="60">
        <f>F12*O12</f>
        <v>4</v>
      </c>
      <c r="Q12" s="60">
        <f>P12-I12</f>
        <v>-4</v>
      </c>
      <c r="R12" s="72">
        <v>0.4</v>
      </c>
      <c r="S12" s="60">
        <f>F12*R12</f>
        <v>3.2</v>
      </c>
      <c r="T12" s="60">
        <f>S12-K12</f>
        <v>3.2</v>
      </c>
      <c r="U12" s="60"/>
      <c r="V12" s="60"/>
      <c r="W12" s="60"/>
      <c r="X12" s="393">
        <f>SUM(Y12:Z12)</f>
        <v>11</v>
      </c>
      <c r="Y12" s="452">
        <v>11</v>
      </c>
      <c r="Z12" s="452"/>
      <c r="AA12" s="393">
        <f t="shared" ref="AA12:AA17" si="1">SUM(AB12:AC12)</f>
        <v>0</v>
      </c>
      <c r="AB12" s="452"/>
      <c r="AC12" s="452"/>
      <c r="AD12" s="395"/>
      <c r="AE12" s="453"/>
      <c r="AF12" s="453"/>
      <c r="AG12" s="73"/>
      <c r="AH12" s="444">
        <f t="shared" ref="AH12:AH75" si="2">X12+AA12+AD12</f>
        <v>11</v>
      </c>
    </row>
    <row r="13" spans="1:34" s="10" customFormat="1" ht="13.2" x14ac:dyDescent="0.25">
      <c r="A13" s="70">
        <v>2</v>
      </c>
      <c r="B13" s="71" t="s">
        <v>140</v>
      </c>
      <c r="C13" s="70">
        <v>15</v>
      </c>
      <c r="D13" s="70">
        <f>E13+F13</f>
        <v>12</v>
      </c>
      <c r="E13" s="70">
        <v>3</v>
      </c>
      <c r="F13" s="59">
        <f t="shared" ref="F13:F25" si="3">G13+H13+I13+J13+K13</f>
        <v>9</v>
      </c>
      <c r="G13" s="59">
        <v>0</v>
      </c>
      <c r="H13" s="59">
        <v>0</v>
      </c>
      <c r="I13" s="59">
        <v>4</v>
      </c>
      <c r="J13" s="59">
        <v>4</v>
      </c>
      <c r="K13" s="59">
        <v>1</v>
      </c>
      <c r="L13" s="72">
        <v>0.1</v>
      </c>
      <c r="M13" s="60">
        <f t="shared" ref="M13:M24" si="4">F13*L13</f>
        <v>0.9</v>
      </c>
      <c r="N13" s="60">
        <f t="shared" ref="N13:N24" si="5">M13-H13</f>
        <v>0.9</v>
      </c>
      <c r="O13" s="72">
        <v>0.5</v>
      </c>
      <c r="P13" s="60">
        <f t="shared" ref="P13:P24" si="6">F13*O13</f>
        <v>4.5</v>
      </c>
      <c r="Q13" s="60">
        <f t="shared" ref="Q13:Q24" si="7">P13-I13</f>
        <v>0.5</v>
      </c>
      <c r="R13" s="72">
        <v>0.4</v>
      </c>
      <c r="S13" s="60">
        <f t="shared" ref="S13:S24" si="8">F13*R13</f>
        <v>3.6</v>
      </c>
      <c r="T13" s="60">
        <f t="shared" ref="T13:T24" si="9">S13-K13</f>
        <v>2.6</v>
      </c>
      <c r="U13" s="60"/>
      <c r="V13" s="60"/>
      <c r="W13" s="60"/>
      <c r="X13" s="393">
        <f t="shared" ref="X13:X25" si="10">SUM(Y13:Z13)</f>
        <v>1</v>
      </c>
      <c r="Y13" s="452">
        <v>1</v>
      </c>
      <c r="Z13" s="452"/>
      <c r="AA13" s="393">
        <f t="shared" si="1"/>
        <v>0</v>
      </c>
      <c r="AB13" s="452"/>
      <c r="AC13" s="452"/>
      <c r="AD13" s="400"/>
      <c r="AE13" s="454"/>
      <c r="AF13" s="454"/>
      <c r="AG13" s="70"/>
      <c r="AH13" s="444">
        <f t="shared" si="2"/>
        <v>1</v>
      </c>
    </row>
    <row r="14" spans="1:34" s="10" customFormat="1" ht="13.2" x14ac:dyDescent="0.25">
      <c r="A14" s="70">
        <v>3</v>
      </c>
      <c r="B14" s="71" t="s">
        <v>724</v>
      </c>
      <c r="C14" s="70">
        <v>183</v>
      </c>
      <c r="D14" s="70">
        <f>E14+F14</f>
        <v>155</v>
      </c>
      <c r="E14" s="70">
        <v>15</v>
      </c>
      <c r="F14" s="59">
        <f t="shared" si="3"/>
        <v>140</v>
      </c>
      <c r="G14" s="59">
        <v>0</v>
      </c>
      <c r="H14" s="59">
        <v>0</v>
      </c>
      <c r="I14" s="59">
        <v>26</v>
      </c>
      <c r="J14" s="59">
        <v>114</v>
      </c>
      <c r="K14" s="59">
        <v>0</v>
      </c>
      <c r="L14" s="72">
        <v>0.1</v>
      </c>
      <c r="M14" s="60">
        <f t="shared" si="4"/>
        <v>14</v>
      </c>
      <c r="N14" s="60">
        <f t="shared" si="5"/>
        <v>14</v>
      </c>
      <c r="O14" s="72">
        <v>0.5</v>
      </c>
      <c r="P14" s="60">
        <f t="shared" si="6"/>
        <v>70</v>
      </c>
      <c r="Q14" s="60">
        <f t="shared" si="7"/>
        <v>44</v>
      </c>
      <c r="R14" s="72">
        <v>0.4</v>
      </c>
      <c r="S14" s="60">
        <f t="shared" si="8"/>
        <v>56</v>
      </c>
      <c r="T14" s="60">
        <f t="shared" si="9"/>
        <v>56</v>
      </c>
      <c r="U14" s="60"/>
      <c r="V14" s="60"/>
      <c r="W14" s="60"/>
      <c r="X14" s="393">
        <f t="shared" si="10"/>
        <v>5</v>
      </c>
      <c r="Y14" s="452">
        <v>5</v>
      </c>
      <c r="Z14" s="452"/>
      <c r="AA14" s="393">
        <f t="shared" si="1"/>
        <v>30</v>
      </c>
      <c r="AB14" s="452">
        <v>1</v>
      </c>
      <c r="AC14" s="452">
        <v>29</v>
      </c>
      <c r="AD14" s="400"/>
      <c r="AE14" s="454"/>
      <c r="AF14" s="454"/>
      <c r="AG14" s="70"/>
      <c r="AH14" s="444">
        <f t="shared" si="2"/>
        <v>35</v>
      </c>
    </row>
    <row r="15" spans="1:34" s="10" customFormat="1" ht="13.2" x14ac:dyDescent="0.25">
      <c r="A15" s="70">
        <v>4</v>
      </c>
      <c r="B15" s="61" t="s">
        <v>725</v>
      </c>
      <c r="C15" s="6">
        <v>17</v>
      </c>
      <c r="D15" s="6">
        <f>E15+F15</f>
        <v>10</v>
      </c>
      <c r="E15" s="6">
        <v>3</v>
      </c>
      <c r="F15" s="7">
        <f t="shared" si="3"/>
        <v>7</v>
      </c>
      <c r="G15" s="6">
        <v>0</v>
      </c>
      <c r="H15" s="6">
        <v>1</v>
      </c>
      <c r="I15" s="6">
        <v>6</v>
      </c>
      <c r="J15" s="6">
        <v>0</v>
      </c>
      <c r="K15" s="6">
        <v>0</v>
      </c>
      <c r="L15" s="74">
        <v>0.1</v>
      </c>
      <c r="M15" s="75">
        <f t="shared" si="4"/>
        <v>0.70000000000000007</v>
      </c>
      <c r="N15" s="75">
        <f t="shared" si="5"/>
        <v>-0.29999999999999993</v>
      </c>
      <c r="O15" s="74">
        <v>0.5</v>
      </c>
      <c r="P15" s="75">
        <f t="shared" si="6"/>
        <v>3.5</v>
      </c>
      <c r="Q15" s="75">
        <f t="shared" si="7"/>
        <v>-2.5</v>
      </c>
      <c r="R15" s="72">
        <v>0.4</v>
      </c>
      <c r="S15" s="75">
        <f t="shared" si="8"/>
        <v>2.8000000000000003</v>
      </c>
      <c r="T15" s="75">
        <f t="shared" si="9"/>
        <v>2.8000000000000003</v>
      </c>
      <c r="U15" s="76"/>
      <c r="V15" s="77"/>
      <c r="W15" s="77"/>
      <c r="X15" s="393">
        <f t="shared" si="10"/>
        <v>0</v>
      </c>
      <c r="Y15" s="454"/>
      <c r="Z15" s="454"/>
      <c r="AA15" s="393">
        <f t="shared" si="1"/>
        <v>0</v>
      </c>
      <c r="AB15" s="454"/>
      <c r="AC15" s="454"/>
      <c r="AD15" s="400"/>
      <c r="AE15" s="454"/>
      <c r="AF15" s="454"/>
      <c r="AG15" s="70"/>
      <c r="AH15" s="444">
        <f t="shared" si="2"/>
        <v>0</v>
      </c>
    </row>
    <row r="16" spans="1:34" s="10" customFormat="1" ht="13.2" x14ac:dyDescent="0.25">
      <c r="A16" s="70">
        <v>5</v>
      </c>
      <c r="B16" s="61" t="s">
        <v>726</v>
      </c>
      <c r="C16" s="6">
        <v>19</v>
      </c>
      <c r="D16" s="6">
        <f t="shared" ref="D16:D24" si="11">E16+F16</f>
        <v>9</v>
      </c>
      <c r="E16" s="6">
        <v>5</v>
      </c>
      <c r="F16" s="7">
        <f t="shared" si="3"/>
        <v>4</v>
      </c>
      <c r="G16" s="6">
        <v>0</v>
      </c>
      <c r="H16" s="6">
        <v>0</v>
      </c>
      <c r="I16" s="6">
        <v>3</v>
      </c>
      <c r="J16" s="6">
        <v>1</v>
      </c>
      <c r="K16" s="6">
        <v>0</v>
      </c>
      <c r="L16" s="74">
        <v>0.1</v>
      </c>
      <c r="M16" s="75">
        <f t="shared" si="4"/>
        <v>0.4</v>
      </c>
      <c r="N16" s="75">
        <f t="shared" si="5"/>
        <v>0.4</v>
      </c>
      <c r="O16" s="74">
        <v>0.5</v>
      </c>
      <c r="P16" s="75">
        <f t="shared" si="6"/>
        <v>2</v>
      </c>
      <c r="Q16" s="75">
        <f t="shared" si="7"/>
        <v>-1</v>
      </c>
      <c r="R16" s="72">
        <v>0.4</v>
      </c>
      <c r="S16" s="75">
        <f t="shared" si="8"/>
        <v>1.6</v>
      </c>
      <c r="T16" s="75">
        <f t="shared" si="9"/>
        <v>1.6</v>
      </c>
      <c r="U16" s="78"/>
      <c r="V16" s="77"/>
      <c r="W16" s="77"/>
      <c r="X16" s="393">
        <f t="shared" si="10"/>
        <v>1</v>
      </c>
      <c r="Y16" s="454">
        <v>1</v>
      </c>
      <c r="Z16" s="454"/>
      <c r="AA16" s="393">
        <f t="shared" si="1"/>
        <v>0</v>
      </c>
      <c r="AB16" s="454"/>
      <c r="AC16" s="454"/>
      <c r="AD16" s="400"/>
      <c r="AE16" s="454"/>
      <c r="AF16" s="454"/>
      <c r="AG16" s="70"/>
      <c r="AH16" s="444">
        <f t="shared" si="2"/>
        <v>1</v>
      </c>
    </row>
    <row r="17" spans="1:34" s="10" customFormat="1" ht="13.2" x14ac:dyDescent="0.25">
      <c r="A17" s="70">
        <v>6</v>
      </c>
      <c r="B17" s="61" t="s">
        <v>727</v>
      </c>
      <c r="C17" s="6">
        <v>1</v>
      </c>
      <c r="D17" s="6">
        <f t="shared" si="11"/>
        <v>1</v>
      </c>
      <c r="E17" s="6">
        <v>0</v>
      </c>
      <c r="F17" s="7">
        <f t="shared" si="3"/>
        <v>1</v>
      </c>
      <c r="G17" s="6">
        <v>0</v>
      </c>
      <c r="H17" s="6">
        <v>0</v>
      </c>
      <c r="I17" s="6">
        <v>1</v>
      </c>
      <c r="J17" s="6">
        <v>0</v>
      </c>
      <c r="K17" s="6">
        <v>0</v>
      </c>
      <c r="L17" s="74">
        <v>0.1</v>
      </c>
      <c r="M17" s="75">
        <f t="shared" si="4"/>
        <v>0.1</v>
      </c>
      <c r="N17" s="75">
        <f t="shared" si="5"/>
        <v>0.1</v>
      </c>
      <c r="O17" s="74">
        <v>0.5</v>
      </c>
      <c r="P17" s="75">
        <f t="shared" si="6"/>
        <v>0.5</v>
      </c>
      <c r="Q17" s="75">
        <f t="shared" si="7"/>
        <v>-0.5</v>
      </c>
      <c r="R17" s="72">
        <v>0.4</v>
      </c>
      <c r="S17" s="75">
        <f t="shared" si="8"/>
        <v>0.4</v>
      </c>
      <c r="T17" s="75">
        <f t="shared" si="9"/>
        <v>0.4</v>
      </c>
      <c r="U17" s="78"/>
      <c r="V17" s="77"/>
      <c r="W17" s="77"/>
      <c r="X17" s="393">
        <f t="shared" si="10"/>
        <v>0</v>
      </c>
      <c r="Y17" s="454"/>
      <c r="Z17" s="454"/>
      <c r="AA17" s="393">
        <f t="shared" si="1"/>
        <v>0</v>
      </c>
      <c r="AB17" s="454"/>
      <c r="AC17" s="454"/>
      <c r="AD17" s="400"/>
      <c r="AE17" s="454"/>
      <c r="AF17" s="454"/>
      <c r="AG17" s="70"/>
      <c r="AH17" s="444">
        <f t="shared" si="2"/>
        <v>0</v>
      </c>
    </row>
    <row r="18" spans="1:34" s="10" customFormat="1" ht="13.2" x14ac:dyDescent="0.25">
      <c r="A18" s="70">
        <v>7</v>
      </c>
      <c r="B18" s="61" t="s">
        <v>728</v>
      </c>
      <c r="C18" s="6">
        <v>9</v>
      </c>
      <c r="D18" s="6">
        <f t="shared" si="11"/>
        <v>3</v>
      </c>
      <c r="E18" s="6">
        <v>2</v>
      </c>
      <c r="F18" s="7">
        <f t="shared" si="3"/>
        <v>1</v>
      </c>
      <c r="G18" s="6">
        <v>0</v>
      </c>
      <c r="H18" s="6">
        <v>0</v>
      </c>
      <c r="I18" s="6">
        <v>1</v>
      </c>
      <c r="J18" s="6">
        <v>0</v>
      </c>
      <c r="K18" s="6">
        <v>0</v>
      </c>
      <c r="L18" s="80">
        <v>0.1</v>
      </c>
      <c r="M18" s="7">
        <f t="shared" si="4"/>
        <v>0.1</v>
      </c>
      <c r="N18" s="7">
        <f t="shared" si="5"/>
        <v>0.1</v>
      </c>
      <c r="O18" s="80">
        <v>0.5</v>
      </c>
      <c r="P18" s="7">
        <f t="shared" si="6"/>
        <v>0.5</v>
      </c>
      <c r="Q18" s="7">
        <f t="shared" si="7"/>
        <v>-0.5</v>
      </c>
      <c r="R18" s="72">
        <v>0.4</v>
      </c>
      <c r="S18" s="7">
        <f t="shared" si="8"/>
        <v>0.4</v>
      </c>
      <c r="T18" s="7">
        <f t="shared" si="9"/>
        <v>0.4</v>
      </c>
      <c r="U18" s="81"/>
      <c r="V18" s="70"/>
      <c r="W18" s="70"/>
      <c r="X18" s="393">
        <f t="shared" si="10"/>
        <v>0</v>
      </c>
      <c r="Y18" s="454"/>
      <c r="Z18" s="454"/>
      <c r="AA18" s="400">
        <f>AB18+AC18</f>
        <v>0</v>
      </c>
      <c r="AB18" s="454"/>
      <c r="AC18" s="454"/>
      <c r="AD18" s="400"/>
      <c r="AE18" s="454"/>
      <c r="AF18" s="454"/>
      <c r="AG18" s="70"/>
      <c r="AH18" s="444">
        <f t="shared" si="2"/>
        <v>0</v>
      </c>
    </row>
    <row r="19" spans="1:34" s="10" customFormat="1" ht="13.2" x14ac:dyDescent="0.25">
      <c r="A19" s="70">
        <v>8</v>
      </c>
      <c r="B19" s="61" t="s">
        <v>729</v>
      </c>
      <c r="C19" s="6">
        <v>2</v>
      </c>
      <c r="D19" s="6">
        <f t="shared" si="11"/>
        <v>0</v>
      </c>
      <c r="E19" s="6">
        <v>0</v>
      </c>
      <c r="F19" s="7">
        <f t="shared" si="3"/>
        <v>0</v>
      </c>
      <c r="G19" s="6">
        <v>0</v>
      </c>
      <c r="H19" s="6">
        <v>0</v>
      </c>
      <c r="I19" s="6">
        <v>0</v>
      </c>
      <c r="J19" s="6">
        <v>0</v>
      </c>
      <c r="K19" s="6">
        <v>0</v>
      </c>
      <c r="L19" s="80">
        <v>0.1</v>
      </c>
      <c r="M19" s="7">
        <f t="shared" si="4"/>
        <v>0</v>
      </c>
      <c r="N19" s="7">
        <f t="shared" si="5"/>
        <v>0</v>
      </c>
      <c r="O19" s="80">
        <v>0.5</v>
      </c>
      <c r="P19" s="7">
        <f t="shared" si="6"/>
        <v>0</v>
      </c>
      <c r="Q19" s="7">
        <f t="shared" si="7"/>
        <v>0</v>
      </c>
      <c r="R19" s="72">
        <v>0.4</v>
      </c>
      <c r="S19" s="7">
        <f t="shared" si="8"/>
        <v>0</v>
      </c>
      <c r="T19" s="7">
        <f t="shared" si="9"/>
        <v>0</v>
      </c>
      <c r="U19" s="81"/>
      <c r="V19" s="70"/>
      <c r="W19" s="70"/>
      <c r="X19" s="393">
        <f t="shared" si="10"/>
        <v>0</v>
      </c>
      <c r="Y19" s="454"/>
      <c r="Z19" s="454"/>
      <c r="AA19" s="400">
        <f>AB19+AC19</f>
        <v>0</v>
      </c>
      <c r="AB19" s="454"/>
      <c r="AC19" s="454"/>
      <c r="AD19" s="400"/>
      <c r="AE19" s="454"/>
      <c r="AF19" s="454"/>
      <c r="AG19" s="70"/>
      <c r="AH19" s="444">
        <f t="shared" si="2"/>
        <v>0</v>
      </c>
    </row>
    <row r="20" spans="1:34" s="10" customFormat="1" ht="13.2" x14ac:dyDescent="0.25">
      <c r="A20" s="70">
        <v>9</v>
      </c>
      <c r="B20" s="61" t="s">
        <v>730</v>
      </c>
      <c r="C20" s="6">
        <v>1</v>
      </c>
      <c r="D20" s="6">
        <f t="shared" si="11"/>
        <v>1</v>
      </c>
      <c r="E20" s="6">
        <v>0</v>
      </c>
      <c r="F20" s="7">
        <f t="shared" si="3"/>
        <v>1</v>
      </c>
      <c r="G20" s="6">
        <v>0</v>
      </c>
      <c r="H20" s="6">
        <v>0</v>
      </c>
      <c r="I20" s="6">
        <v>1</v>
      </c>
      <c r="J20" s="6">
        <v>0</v>
      </c>
      <c r="K20" s="6">
        <v>0</v>
      </c>
      <c r="L20" s="80">
        <v>0.1</v>
      </c>
      <c r="M20" s="7">
        <f t="shared" si="4"/>
        <v>0.1</v>
      </c>
      <c r="N20" s="7">
        <f t="shared" si="5"/>
        <v>0.1</v>
      </c>
      <c r="O20" s="80">
        <v>0.5</v>
      </c>
      <c r="P20" s="7">
        <f t="shared" si="6"/>
        <v>0.5</v>
      </c>
      <c r="Q20" s="7">
        <f t="shared" si="7"/>
        <v>-0.5</v>
      </c>
      <c r="R20" s="72">
        <v>0.4</v>
      </c>
      <c r="S20" s="7">
        <f t="shared" si="8"/>
        <v>0.4</v>
      </c>
      <c r="T20" s="7">
        <f t="shared" si="9"/>
        <v>0.4</v>
      </c>
      <c r="U20" s="81"/>
      <c r="V20" s="70"/>
      <c r="W20" s="70"/>
      <c r="X20" s="393">
        <f t="shared" si="10"/>
        <v>0</v>
      </c>
      <c r="Y20" s="454"/>
      <c r="Z20" s="454"/>
      <c r="AA20" s="400">
        <f t="shared" ref="AA20:AA22" si="12">AB20+AC20</f>
        <v>0</v>
      </c>
      <c r="AB20" s="454"/>
      <c r="AC20" s="454"/>
      <c r="AD20" s="400"/>
      <c r="AE20" s="454"/>
      <c r="AF20" s="454"/>
      <c r="AG20" s="70"/>
      <c r="AH20" s="444">
        <f t="shared" si="2"/>
        <v>0</v>
      </c>
    </row>
    <row r="21" spans="1:34" s="10" customFormat="1" ht="13.2" x14ac:dyDescent="0.25">
      <c r="A21" s="70">
        <v>10</v>
      </c>
      <c r="B21" s="61" t="s">
        <v>731</v>
      </c>
      <c r="C21" s="6">
        <v>1</v>
      </c>
      <c r="D21" s="6">
        <f t="shared" si="11"/>
        <v>0</v>
      </c>
      <c r="E21" s="6">
        <v>0</v>
      </c>
      <c r="F21" s="7">
        <f t="shared" si="3"/>
        <v>0</v>
      </c>
      <c r="G21" s="6">
        <v>0</v>
      </c>
      <c r="H21" s="6">
        <v>0</v>
      </c>
      <c r="I21" s="6">
        <v>0</v>
      </c>
      <c r="J21" s="6">
        <v>0</v>
      </c>
      <c r="K21" s="6">
        <v>0</v>
      </c>
      <c r="L21" s="80">
        <v>0.1</v>
      </c>
      <c r="M21" s="7">
        <f t="shared" si="4"/>
        <v>0</v>
      </c>
      <c r="N21" s="7">
        <f t="shared" si="5"/>
        <v>0</v>
      </c>
      <c r="O21" s="80">
        <v>0.5</v>
      </c>
      <c r="P21" s="7">
        <f t="shared" si="6"/>
        <v>0</v>
      </c>
      <c r="Q21" s="7">
        <f t="shared" si="7"/>
        <v>0</v>
      </c>
      <c r="R21" s="72">
        <v>0.4</v>
      </c>
      <c r="S21" s="7">
        <f t="shared" si="8"/>
        <v>0</v>
      </c>
      <c r="T21" s="7">
        <f t="shared" si="9"/>
        <v>0</v>
      </c>
      <c r="U21" s="81"/>
      <c r="V21" s="70"/>
      <c r="W21" s="70"/>
      <c r="X21" s="393">
        <f t="shared" si="10"/>
        <v>0</v>
      </c>
      <c r="Y21" s="454"/>
      <c r="Z21" s="454"/>
      <c r="AA21" s="400">
        <f t="shared" si="12"/>
        <v>0</v>
      </c>
      <c r="AB21" s="454"/>
      <c r="AC21" s="454"/>
      <c r="AD21" s="400"/>
      <c r="AE21" s="454"/>
      <c r="AF21" s="454"/>
      <c r="AG21" s="70"/>
      <c r="AH21" s="444">
        <f t="shared" si="2"/>
        <v>0</v>
      </c>
    </row>
    <row r="22" spans="1:34" s="10" customFormat="1" ht="13.2" x14ac:dyDescent="0.25">
      <c r="A22" s="70">
        <v>11</v>
      </c>
      <c r="B22" s="61" t="s">
        <v>732</v>
      </c>
      <c r="C22" s="6">
        <v>1</v>
      </c>
      <c r="D22" s="6">
        <f t="shared" si="11"/>
        <v>0</v>
      </c>
      <c r="E22" s="6">
        <v>0</v>
      </c>
      <c r="F22" s="7">
        <f t="shared" si="3"/>
        <v>0</v>
      </c>
      <c r="G22" s="6">
        <v>0</v>
      </c>
      <c r="H22" s="6">
        <v>0</v>
      </c>
      <c r="I22" s="6">
        <v>0</v>
      </c>
      <c r="J22" s="6">
        <v>0</v>
      </c>
      <c r="K22" s="6">
        <v>0</v>
      </c>
      <c r="L22" s="80">
        <v>0.1</v>
      </c>
      <c r="M22" s="7">
        <f t="shared" si="4"/>
        <v>0</v>
      </c>
      <c r="N22" s="7">
        <f t="shared" si="5"/>
        <v>0</v>
      </c>
      <c r="O22" s="80">
        <v>0.5</v>
      </c>
      <c r="P22" s="7">
        <f t="shared" si="6"/>
        <v>0</v>
      </c>
      <c r="Q22" s="7">
        <f t="shared" si="7"/>
        <v>0</v>
      </c>
      <c r="R22" s="72">
        <v>0.4</v>
      </c>
      <c r="S22" s="7">
        <f t="shared" si="8"/>
        <v>0</v>
      </c>
      <c r="T22" s="7">
        <f t="shared" si="9"/>
        <v>0</v>
      </c>
      <c r="U22" s="81"/>
      <c r="V22" s="70"/>
      <c r="W22" s="70"/>
      <c r="X22" s="393">
        <f t="shared" si="10"/>
        <v>0</v>
      </c>
      <c r="Y22" s="454"/>
      <c r="Z22" s="454"/>
      <c r="AA22" s="400">
        <f t="shared" si="12"/>
        <v>0</v>
      </c>
      <c r="AB22" s="454"/>
      <c r="AC22" s="454"/>
      <c r="AD22" s="400"/>
      <c r="AE22" s="454"/>
      <c r="AF22" s="454"/>
      <c r="AG22" s="70"/>
      <c r="AH22" s="444">
        <f t="shared" si="2"/>
        <v>0</v>
      </c>
    </row>
    <row r="23" spans="1:34" s="10" customFormat="1" ht="13.2" x14ac:dyDescent="0.25">
      <c r="A23" s="70">
        <v>12</v>
      </c>
      <c r="B23" s="61" t="s">
        <v>733</v>
      </c>
      <c r="C23" s="6">
        <v>5</v>
      </c>
      <c r="D23" s="6">
        <f t="shared" si="11"/>
        <v>0</v>
      </c>
      <c r="E23" s="6">
        <v>0</v>
      </c>
      <c r="F23" s="7">
        <f t="shared" si="3"/>
        <v>0</v>
      </c>
      <c r="G23" s="6">
        <v>0</v>
      </c>
      <c r="H23" s="6">
        <v>0</v>
      </c>
      <c r="I23" s="6">
        <v>0</v>
      </c>
      <c r="J23" s="6">
        <v>0</v>
      </c>
      <c r="K23" s="6">
        <v>0</v>
      </c>
      <c r="L23" s="80">
        <v>0.1</v>
      </c>
      <c r="M23" s="7">
        <f t="shared" si="4"/>
        <v>0</v>
      </c>
      <c r="N23" s="7">
        <f t="shared" si="5"/>
        <v>0</v>
      </c>
      <c r="O23" s="80">
        <v>0.5</v>
      </c>
      <c r="P23" s="7">
        <f t="shared" si="6"/>
        <v>0</v>
      </c>
      <c r="Q23" s="7">
        <f t="shared" si="7"/>
        <v>0</v>
      </c>
      <c r="R23" s="72">
        <v>0.4</v>
      </c>
      <c r="S23" s="7">
        <f t="shared" si="8"/>
        <v>0</v>
      </c>
      <c r="T23" s="7">
        <f t="shared" si="9"/>
        <v>0</v>
      </c>
      <c r="U23" s="6"/>
      <c r="V23" s="70"/>
      <c r="W23" s="70"/>
      <c r="X23" s="393">
        <f t="shared" si="10"/>
        <v>0</v>
      </c>
      <c r="Y23" s="454"/>
      <c r="Z23" s="454"/>
      <c r="AA23" s="400">
        <f>AB23+AC23</f>
        <v>0</v>
      </c>
      <c r="AB23" s="454"/>
      <c r="AC23" s="454"/>
      <c r="AD23" s="400"/>
      <c r="AE23" s="454"/>
      <c r="AF23" s="454"/>
      <c r="AG23" s="70"/>
      <c r="AH23" s="444">
        <f t="shared" si="2"/>
        <v>0</v>
      </c>
    </row>
    <row r="24" spans="1:34" s="10" customFormat="1" ht="13.2" x14ac:dyDescent="0.25">
      <c r="A24" s="70">
        <v>13</v>
      </c>
      <c r="B24" s="61" t="s">
        <v>734</v>
      </c>
      <c r="C24" s="6">
        <v>12</v>
      </c>
      <c r="D24" s="6">
        <f t="shared" si="11"/>
        <v>1</v>
      </c>
      <c r="E24" s="6">
        <v>0</v>
      </c>
      <c r="F24" s="7">
        <f t="shared" si="3"/>
        <v>1</v>
      </c>
      <c r="G24" s="6">
        <v>0</v>
      </c>
      <c r="H24" s="6">
        <v>0</v>
      </c>
      <c r="I24" s="6">
        <v>0</v>
      </c>
      <c r="J24" s="6">
        <v>0</v>
      </c>
      <c r="K24" s="6">
        <v>1</v>
      </c>
      <c r="L24" s="80">
        <v>0.1</v>
      </c>
      <c r="M24" s="7">
        <f t="shared" si="4"/>
        <v>0.1</v>
      </c>
      <c r="N24" s="7">
        <f t="shared" si="5"/>
        <v>0.1</v>
      </c>
      <c r="O24" s="80">
        <v>0.5</v>
      </c>
      <c r="P24" s="7">
        <f t="shared" si="6"/>
        <v>0.5</v>
      </c>
      <c r="Q24" s="7">
        <f t="shared" si="7"/>
        <v>0.5</v>
      </c>
      <c r="R24" s="72">
        <v>0.4</v>
      </c>
      <c r="S24" s="7">
        <f t="shared" si="8"/>
        <v>0.4</v>
      </c>
      <c r="T24" s="7">
        <f t="shared" si="9"/>
        <v>-0.6</v>
      </c>
      <c r="U24" s="6"/>
      <c r="V24" s="70"/>
      <c r="W24" s="70"/>
      <c r="X24" s="393">
        <f t="shared" si="10"/>
        <v>0</v>
      </c>
      <c r="Y24" s="454"/>
      <c r="Z24" s="454"/>
      <c r="AA24" s="400">
        <f>AB24+AC24</f>
        <v>0</v>
      </c>
      <c r="AB24" s="454"/>
      <c r="AC24" s="454"/>
      <c r="AD24" s="400"/>
      <c r="AE24" s="454"/>
      <c r="AF24" s="454"/>
      <c r="AG24" s="70"/>
      <c r="AH24" s="444">
        <f t="shared" si="2"/>
        <v>0</v>
      </c>
    </row>
    <row r="25" spans="1:34" s="121" customFormat="1" ht="92.4" x14ac:dyDescent="0.25">
      <c r="A25" s="70">
        <v>14</v>
      </c>
      <c r="B25" s="61" t="s">
        <v>41</v>
      </c>
      <c r="C25" s="6">
        <v>2</v>
      </c>
      <c r="D25" s="6">
        <f>E25+F25</f>
        <v>2</v>
      </c>
      <c r="E25" s="6">
        <v>0</v>
      </c>
      <c r="F25" s="7">
        <f t="shared" si="3"/>
        <v>2</v>
      </c>
      <c r="G25" s="6">
        <v>0</v>
      </c>
      <c r="H25" s="6">
        <v>0</v>
      </c>
      <c r="I25" s="6">
        <v>0</v>
      </c>
      <c r="J25" s="6">
        <v>2</v>
      </c>
      <c r="K25" s="6">
        <v>0</v>
      </c>
      <c r="L25" s="74">
        <v>0.1</v>
      </c>
      <c r="M25" s="75">
        <f>F25*L25</f>
        <v>0.2</v>
      </c>
      <c r="N25" s="75">
        <f>M25-H25</f>
        <v>0.2</v>
      </c>
      <c r="O25" s="74">
        <v>0.5</v>
      </c>
      <c r="P25" s="75">
        <f>F25*O25</f>
        <v>1</v>
      </c>
      <c r="Q25" s="75">
        <f>P25-I25</f>
        <v>1</v>
      </c>
      <c r="R25" s="72">
        <v>0.4</v>
      </c>
      <c r="S25" s="75">
        <f>F25*R25</f>
        <v>0.8</v>
      </c>
      <c r="T25" s="75">
        <f>S25-K25</f>
        <v>0.8</v>
      </c>
      <c r="U25" s="78"/>
      <c r="V25" s="77"/>
      <c r="W25" s="77"/>
      <c r="X25" s="393">
        <f t="shared" si="10"/>
        <v>0</v>
      </c>
      <c r="Y25" s="454"/>
      <c r="Z25" s="454"/>
      <c r="AA25" s="400">
        <f>AB25+AC25</f>
        <v>0</v>
      </c>
      <c r="AB25" s="454"/>
      <c r="AC25" s="454"/>
      <c r="AD25" s="400">
        <f>AE25+AF25</f>
        <v>2</v>
      </c>
      <c r="AE25" s="454"/>
      <c r="AF25" s="454">
        <v>2</v>
      </c>
      <c r="AG25" s="70" t="s">
        <v>735</v>
      </c>
      <c r="AH25" s="444">
        <f t="shared" si="2"/>
        <v>2</v>
      </c>
    </row>
    <row r="26" spans="1:34" s="297" customFormat="1" ht="55.95" customHeight="1" x14ac:dyDescent="0.25">
      <c r="A26" s="176" t="s">
        <v>762</v>
      </c>
      <c r="B26" s="732" t="s">
        <v>959</v>
      </c>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4"/>
      <c r="AH26" s="444">
        <f t="shared" si="2"/>
        <v>0</v>
      </c>
    </row>
    <row r="27" spans="1:34" s="21" customFormat="1" ht="13.2" x14ac:dyDescent="0.25">
      <c r="A27" s="8" t="s">
        <v>723</v>
      </c>
      <c r="B27" s="105" t="s">
        <v>707</v>
      </c>
      <c r="C27" s="8">
        <f>SUM(C28:C37)</f>
        <v>254</v>
      </c>
      <c r="D27" s="8">
        <f t="shared" ref="D27:AF27" si="13">SUM(D28:D37)</f>
        <v>212</v>
      </c>
      <c r="E27" s="8">
        <f t="shared" si="13"/>
        <v>37</v>
      </c>
      <c r="F27" s="8">
        <f t="shared" si="13"/>
        <v>167</v>
      </c>
      <c r="G27" s="8">
        <f t="shared" si="13"/>
        <v>0</v>
      </c>
      <c r="H27" s="8">
        <f t="shared" si="13"/>
        <v>0</v>
      </c>
      <c r="I27" s="8">
        <f t="shared" si="13"/>
        <v>50</v>
      </c>
      <c r="J27" s="8">
        <f t="shared" si="13"/>
        <v>115</v>
      </c>
      <c r="K27" s="8">
        <f t="shared" si="13"/>
        <v>4</v>
      </c>
      <c r="L27" s="8">
        <f t="shared" si="13"/>
        <v>0.8536999999999999</v>
      </c>
      <c r="M27" s="8">
        <f t="shared" si="13"/>
        <v>12.0954</v>
      </c>
      <c r="N27" s="8">
        <f t="shared" si="13"/>
        <v>10.115399999999999</v>
      </c>
      <c r="O27" s="8">
        <f t="shared" si="13"/>
        <v>2.6884999999999994</v>
      </c>
      <c r="P27" s="8">
        <f t="shared" si="13"/>
        <v>76.070999999999998</v>
      </c>
      <c r="Q27" s="8">
        <f t="shared" si="13"/>
        <v>40.071000000000005</v>
      </c>
      <c r="R27" s="8">
        <f t="shared" si="13"/>
        <v>1.4569999999999999</v>
      </c>
      <c r="S27" s="8">
        <f t="shared" si="13"/>
        <v>67.960000000000008</v>
      </c>
      <c r="T27" s="8">
        <f t="shared" si="13"/>
        <v>-44.04</v>
      </c>
      <c r="U27" s="8">
        <f t="shared" si="13"/>
        <v>0</v>
      </c>
      <c r="V27" s="8">
        <f t="shared" si="13"/>
        <v>0</v>
      </c>
      <c r="W27" s="8">
        <f t="shared" si="13"/>
        <v>0</v>
      </c>
      <c r="X27" s="392">
        <f t="shared" si="13"/>
        <v>4</v>
      </c>
      <c r="Y27" s="451">
        <f t="shared" si="13"/>
        <v>3</v>
      </c>
      <c r="Z27" s="451">
        <f t="shared" si="13"/>
        <v>1</v>
      </c>
      <c r="AA27" s="392">
        <f t="shared" si="13"/>
        <v>21</v>
      </c>
      <c r="AB27" s="451">
        <f t="shared" si="13"/>
        <v>1</v>
      </c>
      <c r="AC27" s="451">
        <f t="shared" si="13"/>
        <v>20</v>
      </c>
      <c r="AD27" s="392">
        <f t="shared" si="13"/>
        <v>2</v>
      </c>
      <c r="AE27" s="451">
        <f t="shared" si="13"/>
        <v>0</v>
      </c>
      <c r="AF27" s="451">
        <f t="shared" si="13"/>
        <v>2</v>
      </c>
      <c r="AG27" s="69"/>
      <c r="AH27" s="444">
        <f t="shared" si="2"/>
        <v>27</v>
      </c>
    </row>
    <row r="28" spans="1:34" s="10" customFormat="1" ht="13.2" x14ac:dyDescent="0.25">
      <c r="A28" s="70">
        <v>1</v>
      </c>
      <c r="B28" s="71" t="s">
        <v>367</v>
      </c>
      <c r="C28" s="93">
        <v>57</v>
      </c>
      <c r="D28" s="93">
        <v>34</v>
      </c>
      <c r="E28" s="93">
        <v>14</v>
      </c>
      <c r="F28" s="94">
        <f>G28+H28+I28+J28+K28</f>
        <v>14</v>
      </c>
      <c r="G28" s="94">
        <v>0</v>
      </c>
      <c r="H28" s="94">
        <v>0</v>
      </c>
      <c r="I28" s="95">
        <v>14</v>
      </c>
      <c r="J28" s="95"/>
      <c r="K28" s="95"/>
      <c r="L28" s="96">
        <v>0.40699999999999997</v>
      </c>
      <c r="M28" s="97">
        <f>L28*F28</f>
        <v>5.6979999999999995</v>
      </c>
      <c r="N28" s="97">
        <f>M28-H28</f>
        <v>5.6979999999999995</v>
      </c>
      <c r="O28" s="96">
        <v>0.59</v>
      </c>
      <c r="P28" s="97">
        <f>O28*F28</f>
        <v>8.26</v>
      </c>
      <c r="Q28" s="97">
        <f>P28-I28</f>
        <v>-5.74</v>
      </c>
      <c r="R28" s="96"/>
      <c r="S28" s="95"/>
      <c r="T28" s="95"/>
      <c r="U28" s="95"/>
      <c r="V28" s="95"/>
      <c r="W28" s="95"/>
      <c r="X28" s="394">
        <f>Y28+Z28</f>
        <v>4</v>
      </c>
      <c r="Y28" s="455">
        <v>3</v>
      </c>
      <c r="Z28" s="455">
        <v>1</v>
      </c>
      <c r="AA28" s="394"/>
      <c r="AB28" s="455"/>
      <c r="AC28" s="455"/>
      <c r="AD28" s="395"/>
      <c r="AE28" s="453"/>
      <c r="AF28" s="453"/>
      <c r="AG28" s="73"/>
      <c r="AH28" s="444">
        <f t="shared" si="2"/>
        <v>4</v>
      </c>
    </row>
    <row r="29" spans="1:34" s="10" customFormat="1" ht="13.2" x14ac:dyDescent="0.25">
      <c r="A29" s="70">
        <v>2</v>
      </c>
      <c r="B29" s="71" t="s">
        <v>752</v>
      </c>
      <c r="C29" s="93">
        <v>2</v>
      </c>
      <c r="D29" s="93">
        <v>2</v>
      </c>
      <c r="E29" s="93">
        <v>0</v>
      </c>
      <c r="F29" s="94"/>
      <c r="G29" s="94">
        <v>0</v>
      </c>
      <c r="H29" s="94">
        <v>0</v>
      </c>
      <c r="I29" s="95">
        <v>2</v>
      </c>
      <c r="J29" s="95"/>
      <c r="K29" s="95"/>
      <c r="L29" s="95"/>
      <c r="M29" s="95"/>
      <c r="N29" s="95"/>
      <c r="O29" s="96"/>
      <c r="P29" s="95">
        <v>2</v>
      </c>
      <c r="Q29" s="95">
        <v>0</v>
      </c>
      <c r="R29" s="95"/>
      <c r="S29" s="95"/>
      <c r="T29" s="95"/>
      <c r="U29" s="95"/>
      <c r="V29" s="95"/>
      <c r="W29" s="95"/>
      <c r="X29" s="394"/>
      <c r="Y29" s="455"/>
      <c r="Z29" s="455"/>
      <c r="AA29" s="394">
        <f t="shared" ref="AA29:AA35" si="14">AB29+AC29</f>
        <v>0</v>
      </c>
      <c r="AB29" s="455"/>
      <c r="AC29" s="455"/>
      <c r="AD29" s="395"/>
      <c r="AE29" s="453"/>
      <c r="AF29" s="453"/>
      <c r="AG29" s="73"/>
      <c r="AH29" s="444">
        <f t="shared" si="2"/>
        <v>0</v>
      </c>
    </row>
    <row r="30" spans="1:34" s="10" customFormat="1" ht="13.2" x14ac:dyDescent="0.25">
      <c r="A30" s="70">
        <v>3</v>
      </c>
      <c r="B30" s="71" t="s">
        <v>140</v>
      </c>
      <c r="C30" s="93">
        <v>14</v>
      </c>
      <c r="D30" s="93">
        <v>9</v>
      </c>
      <c r="E30" s="93">
        <v>1</v>
      </c>
      <c r="F30" s="94">
        <f>G30+H30+I30+J30+K30</f>
        <v>8</v>
      </c>
      <c r="G30" s="94">
        <v>0</v>
      </c>
      <c r="H30" s="94">
        <v>0</v>
      </c>
      <c r="I30" s="94">
        <v>5</v>
      </c>
      <c r="J30" s="94">
        <v>3</v>
      </c>
      <c r="K30" s="94"/>
      <c r="L30" s="96">
        <v>0.16600000000000001</v>
      </c>
      <c r="M30" s="98">
        <f>F30*L30</f>
        <v>1.3280000000000001</v>
      </c>
      <c r="N30" s="98">
        <f>M30-H30</f>
        <v>1.3280000000000001</v>
      </c>
      <c r="O30" s="96">
        <v>0.5</v>
      </c>
      <c r="P30" s="94">
        <f>O30*F30</f>
        <v>4</v>
      </c>
      <c r="Q30" s="95">
        <f>P30-I30</f>
        <v>-1</v>
      </c>
      <c r="R30" s="96">
        <v>0.33</v>
      </c>
      <c r="S30" s="98">
        <f>R30*F30</f>
        <v>2.64</v>
      </c>
      <c r="T30" s="97">
        <f>S30-J30</f>
        <v>-0.35999999999999988</v>
      </c>
      <c r="U30" s="95"/>
      <c r="V30" s="95"/>
      <c r="W30" s="95"/>
      <c r="X30" s="394"/>
      <c r="Y30" s="455"/>
      <c r="Z30" s="455"/>
      <c r="AA30" s="394">
        <f t="shared" si="14"/>
        <v>1</v>
      </c>
      <c r="AB30" s="455"/>
      <c r="AC30" s="455">
        <v>1</v>
      </c>
      <c r="AD30" s="395"/>
      <c r="AE30" s="453"/>
      <c r="AF30" s="453"/>
      <c r="AG30" s="73"/>
      <c r="AH30" s="444">
        <f t="shared" si="2"/>
        <v>1</v>
      </c>
    </row>
    <row r="31" spans="1:34" s="10" customFormat="1" ht="13.2" x14ac:dyDescent="0.25">
      <c r="A31" s="70">
        <v>4</v>
      </c>
      <c r="B31" s="71" t="s">
        <v>151</v>
      </c>
      <c r="C31" s="93">
        <v>123</v>
      </c>
      <c r="D31" s="93">
        <f>E31+F31</f>
        <v>122</v>
      </c>
      <c r="E31" s="93">
        <v>12</v>
      </c>
      <c r="F31" s="94">
        <f>G31+H31+I31+J31+K31</f>
        <v>110</v>
      </c>
      <c r="G31" s="94">
        <v>0</v>
      </c>
      <c r="H31" s="94">
        <v>0</v>
      </c>
      <c r="I31" s="94">
        <v>15</v>
      </c>
      <c r="J31" s="94">
        <v>95</v>
      </c>
      <c r="K31" s="94"/>
      <c r="L31" s="99">
        <v>1.6899999999999998E-2</v>
      </c>
      <c r="M31" s="98">
        <f>L31*F31</f>
        <v>1.8589999999999998</v>
      </c>
      <c r="N31" s="98">
        <f>M31-H31</f>
        <v>1.8589999999999998</v>
      </c>
      <c r="O31" s="96">
        <v>0.45450000000000002</v>
      </c>
      <c r="P31" s="98">
        <f>O31*F31</f>
        <v>49.995000000000005</v>
      </c>
      <c r="Q31" s="97">
        <f>P31-I31</f>
        <v>34.995000000000005</v>
      </c>
      <c r="R31" s="96">
        <v>0.52700000000000002</v>
      </c>
      <c r="S31" s="98">
        <f>R31*F31</f>
        <v>57.970000000000006</v>
      </c>
      <c r="T31" s="97">
        <f>S31-J31</f>
        <v>-37.029999999999994</v>
      </c>
      <c r="U31" s="95"/>
      <c r="V31" s="95"/>
      <c r="W31" s="95"/>
      <c r="X31" s="394"/>
      <c r="Y31" s="455"/>
      <c r="Z31" s="455"/>
      <c r="AA31" s="394">
        <f t="shared" si="14"/>
        <v>18</v>
      </c>
      <c r="AB31" s="455"/>
      <c r="AC31" s="455">
        <v>18</v>
      </c>
      <c r="AD31" s="395"/>
      <c r="AE31" s="453"/>
      <c r="AF31" s="453"/>
      <c r="AG31" s="73"/>
      <c r="AH31" s="444">
        <f t="shared" si="2"/>
        <v>18</v>
      </c>
    </row>
    <row r="32" spans="1:34" s="10" customFormat="1" ht="13.2" x14ac:dyDescent="0.25">
      <c r="A32" s="70">
        <v>5</v>
      </c>
      <c r="B32" s="100" t="s">
        <v>753</v>
      </c>
      <c r="C32" s="73">
        <v>23</v>
      </c>
      <c r="D32" s="73">
        <f>E32+F32</f>
        <v>18</v>
      </c>
      <c r="E32" s="73">
        <v>4</v>
      </c>
      <c r="F32" s="94">
        <f t="shared" ref="F32:F37" si="15">G32+H32+I32+J32+K32</f>
        <v>14</v>
      </c>
      <c r="G32" s="94">
        <v>0</v>
      </c>
      <c r="H32" s="94">
        <v>0</v>
      </c>
      <c r="I32" s="94">
        <v>0</v>
      </c>
      <c r="J32" s="94">
        <v>14</v>
      </c>
      <c r="K32" s="73"/>
      <c r="L32" s="99">
        <v>0.11</v>
      </c>
      <c r="M32" s="98">
        <f>L32*D32</f>
        <v>1.98</v>
      </c>
      <c r="N32" s="73"/>
      <c r="O32" s="96">
        <v>0.44400000000000001</v>
      </c>
      <c r="P32" s="98">
        <f>O32*F32</f>
        <v>6.2160000000000002</v>
      </c>
      <c r="Q32" s="97">
        <f>P32-I32</f>
        <v>6.2160000000000002</v>
      </c>
      <c r="R32" s="96">
        <v>0.45</v>
      </c>
      <c r="S32" s="101">
        <f>R32*F32</f>
        <v>6.3</v>
      </c>
      <c r="T32" s="97">
        <f>S32-J32</f>
        <v>-7.7</v>
      </c>
      <c r="U32" s="88"/>
      <c r="V32" s="88"/>
      <c r="W32" s="88"/>
      <c r="X32" s="395"/>
      <c r="Y32" s="453"/>
      <c r="Z32" s="453"/>
      <c r="AA32" s="394">
        <f t="shared" si="14"/>
        <v>2</v>
      </c>
      <c r="AB32" s="453">
        <v>1</v>
      </c>
      <c r="AC32" s="453">
        <v>1</v>
      </c>
      <c r="AD32" s="395"/>
      <c r="AE32" s="453"/>
      <c r="AF32" s="453"/>
      <c r="AG32" s="73"/>
      <c r="AH32" s="444">
        <f t="shared" si="2"/>
        <v>2</v>
      </c>
    </row>
    <row r="33" spans="1:34" s="10" customFormat="1" ht="13.2" x14ac:dyDescent="0.25">
      <c r="A33" s="70">
        <v>6</v>
      </c>
      <c r="B33" s="100" t="s">
        <v>754</v>
      </c>
      <c r="C33" s="73">
        <v>3</v>
      </c>
      <c r="D33" s="73">
        <f t="shared" ref="D33:D36" si="16">E33+F33</f>
        <v>2</v>
      </c>
      <c r="E33" s="73">
        <v>2</v>
      </c>
      <c r="F33" s="94">
        <f t="shared" si="15"/>
        <v>0</v>
      </c>
      <c r="G33" s="94">
        <v>0</v>
      </c>
      <c r="H33" s="94">
        <v>0</v>
      </c>
      <c r="I33" s="94">
        <v>0</v>
      </c>
      <c r="J33" s="94">
        <v>0</v>
      </c>
      <c r="K33" s="73">
        <v>0</v>
      </c>
      <c r="L33" s="99"/>
      <c r="M33" s="94"/>
      <c r="N33" s="73"/>
      <c r="O33" s="73"/>
      <c r="P33" s="73"/>
      <c r="Q33" s="88"/>
      <c r="R33" s="96"/>
      <c r="S33" s="73"/>
      <c r="T33" s="88"/>
      <c r="U33" s="88"/>
      <c r="V33" s="88"/>
      <c r="W33" s="88"/>
      <c r="X33" s="395"/>
      <c r="Y33" s="453"/>
      <c r="Z33" s="453"/>
      <c r="AA33" s="394">
        <f t="shared" si="14"/>
        <v>0</v>
      </c>
      <c r="AB33" s="453"/>
      <c r="AC33" s="453"/>
      <c r="AD33" s="395"/>
      <c r="AE33" s="453"/>
      <c r="AF33" s="453"/>
      <c r="AG33" s="73"/>
      <c r="AH33" s="444">
        <f t="shared" si="2"/>
        <v>0</v>
      </c>
    </row>
    <row r="34" spans="1:34" s="10" customFormat="1" ht="13.2" x14ac:dyDescent="0.25">
      <c r="A34" s="70">
        <v>7</v>
      </c>
      <c r="B34" s="100" t="s">
        <v>755</v>
      </c>
      <c r="C34" s="73">
        <v>3</v>
      </c>
      <c r="D34" s="73">
        <f t="shared" si="16"/>
        <v>3</v>
      </c>
      <c r="E34" s="73">
        <v>2</v>
      </c>
      <c r="F34" s="94">
        <f t="shared" si="15"/>
        <v>1</v>
      </c>
      <c r="G34" s="94">
        <v>0</v>
      </c>
      <c r="H34" s="94">
        <v>0</v>
      </c>
      <c r="I34" s="94">
        <v>0</v>
      </c>
      <c r="J34" s="94">
        <v>0</v>
      </c>
      <c r="K34" s="73">
        <v>1</v>
      </c>
      <c r="L34" s="99"/>
      <c r="M34" s="94"/>
      <c r="N34" s="73"/>
      <c r="O34" s="73"/>
      <c r="P34" s="73"/>
      <c r="Q34" s="88"/>
      <c r="R34" s="96"/>
      <c r="S34" s="73"/>
      <c r="T34" s="88"/>
      <c r="U34" s="88"/>
      <c r="V34" s="88"/>
      <c r="W34" s="88"/>
      <c r="X34" s="395"/>
      <c r="Y34" s="453"/>
      <c r="Z34" s="453"/>
      <c r="AA34" s="394">
        <f t="shared" si="14"/>
        <v>0</v>
      </c>
      <c r="AB34" s="453"/>
      <c r="AC34" s="453"/>
      <c r="AD34" s="395"/>
      <c r="AE34" s="453"/>
      <c r="AF34" s="453"/>
      <c r="AG34" s="73"/>
      <c r="AH34" s="444">
        <f t="shared" si="2"/>
        <v>0</v>
      </c>
    </row>
    <row r="35" spans="1:34" s="10" customFormat="1" ht="13.2" x14ac:dyDescent="0.25">
      <c r="A35" s="70">
        <v>8</v>
      </c>
      <c r="B35" s="100" t="s">
        <v>756</v>
      </c>
      <c r="C35" s="73">
        <v>2</v>
      </c>
      <c r="D35" s="73">
        <f t="shared" si="16"/>
        <v>1</v>
      </c>
      <c r="E35" s="73">
        <v>0</v>
      </c>
      <c r="F35" s="94">
        <f t="shared" si="15"/>
        <v>1</v>
      </c>
      <c r="G35" s="94">
        <v>0</v>
      </c>
      <c r="H35" s="94">
        <v>0</v>
      </c>
      <c r="I35" s="94">
        <v>1</v>
      </c>
      <c r="J35" s="94">
        <v>0</v>
      </c>
      <c r="K35" s="94">
        <v>0</v>
      </c>
      <c r="L35" s="99"/>
      <c r="M35" s="94"/>
      <c r="N35" s="73"/>
      <c r="O35" s="73"/>
      <c r="P35" s="73"/>
      <c r="Q35" s="88"/>
      <c r="R35" s="96"/>
      <c r="S35" s="73"/>
      <c r="T35" s="88"/>
      <c r="U35" s="88"/>
      <c r="V35" s="88"/>
      <c r="W35" s="88"/>
      <c r="X35" s="395"/>
      <c r="Y35" s="453"/>
      <c r="Z35" s="453"/>
      <c r="AA35" s="394">
        <f t="shared" si="14"/>
        <v>0</v>
      </c>
      <c r="AB35" s="453"/>
      <c r="AC35" s="453"/>
      <c r="AD35" s="395"/>
      <c r="AE35" s="453"/>
      <c r="AF35" s="453"/>
      <c r="AG35" s="73"/>
      <c r="AH35" s="444">
        <f t="shared" si="2"/>
        <v>0</v>
      </c>
    </row>
    <row r="36" spans="1:34" s="10" customFormat="1" ht="13.2" x14ac:dyDescent="0.25">
      <c r="A36" s="70">
        <v>9</v>
      </c>
      <c r="B36" s="100" t="s">
        <v>725</v>
      </c>
      <c r="C36" s="73">
        <v>14</v>
      </c>
      <c r="D36" s="73">
        <f t="shared" si="16"/>
        <v>13</v>
      </c>
      <c r="E36" s="73">
        <v>1</v>
      </c>
      <c r="F36" s="102">
        <f t="shared" si="15"/>
        <v>12</v>
      </c>
      <c r="G36" s="94">
        <v>0</v>
      </c>
      <c r="H36" s="94">
        <v>0</v>
      </c>
      <c r="I36" s="102">
        <v>9</v>
      </c>
      <c r="J36" s="102">
        <v>3</v>
      </c>
      <c r="K36" s="73"/>
      <c r="L36" s="99"/>
      <c r="M36" s="94"/>
      <c r="N36" s="73"/>
      <c r="O36" s="73"/>
      <c r="P36" s="73"/>
      <c r="Q36" s="88"/>
      <c r="R36" s="96"/>
      <c r="S36" s="73"/>
      <c r="T36" s="88"/>
      <c r="U36" s="88"/>
      <c r="V36" s="88"/>
      <c r="W36" s="88"/>
      <c r="X36" s="395"/>
      <c r="Y36" s="453"/>
      <c r="Z36" s="453"/>
      <c r="AA36" s="395"/>
      <c r="AB36" s="453"/>
      <c r="AC36" s="453"/>
      <c r="AD36" s="395"/>
      <c r="AE36" s="453"/>
      <c r="AF36" s="453"/>
      <c r="AG36" s="73"/>
      <c r="AH36" s="444">
        <f t="shared" si="2"/>
        <v>0</v>
      </c>
    </row>
    <row r="37" spans="1:34" s="10" customFormat="1" ht="13.2" x14ac:dyDescent="0.25">
      <c r="A37" s="70">
        <v>10</v>
      </c>
      <c r="B37" s="100" t="s">
        <v>757</v>
      </c>
      <c r="C37" s="73">
        <v>13</v>
      </c>
      <c r="D37" s="73">
        <f>E37+I37+K37</f>
        <v>8</v>
      </c>
      <c r="E37" s="73">
        <v>1</v>
      </c>
      <c r="F37" s="94">
        <f t="shared" si="15"/>
        <v>7</v>
      </c>
      <c r="G37" s="94">
        <v>0</v>
      </c>
      <c r="H37" s="94">
        <v>0</v>
      </c>
      <c r="I37" s="94">
        <v>4</v>
      </c>
      <c r="J37" s="94">
        <v>0</v>
      </c>
      <c r="K37" s="73">
        <v>3</v>
      </c>
      <c r="L37" s="99">
        <v>0.15379999999999999</v>
      </c>
      <c r="M37" s="98">
        <f>L37*D37</f>
        <v>1.2303999999999999</v>
      </c>
      <c r="N37" s="101">
        <f>M37-H37</f>
        <v>1.2303999999999999</v>
      </c>
      <c r="O37" s="103">
        <v>0.7</v>
      </c>
      <c r="P37" s="101">
        <f>O37*D37</f>
        <v>5.6</v>
      </c>
      <c r="Q37" s="104">
        <f>P37-H37</f>
        <v>5.6</v>
      </c>
      <c r="R37" s="96">
        <v>0.15</v>
      </c>
      <c r="S37" s="101">
        <f>R37*F37</f>
        <v>1.05</v>
      </c>
      <c r="T37" s="104">
        <f>S37-J37</f>
        <v>1.05</v>
      </c>
      <c r="U37" s="88">
        <v>0</v>
      </c>
      <c r="V37" s="88"/>
      <c r="W37" s="88"/>
      <c r="X37" s="395"/>
      <c r="Y37" s="453"/>
      <c r="Z37" s="453"/>
      <c r="AA37" s="395"/>
      <c r="AB37" s="453"/>
      <c r="AC37" s="453"/>
      <c r="AD37" s="395">
        <f>AE37+AF37</f>
        <v>2</v>
      </c>
      <c r="AE37" s="453"/>
      <c r="AF37" s="453">
        <v>2</v>
      </c>
      <c r="AG37" s="73"/>
      <c r="AH37" s="444">
        <f t="shared" si="2"/>
        <v>2</v>
      </c>
    </row>
    <row r="38" spans="1:34" s="297" customFormat="1" ht="158.4" x14ac:dyDescent="0.25">
      <c r="A38" s="176" t="s">
        <v>770</v>
      </c>
      <c r="B38" s="435" t="s">
        <v>960</v>
      </c>
      <c r="C38" s="176"/>
      <c r="D38" s="176"/>
      <c r="E38" s="176"/>
      <c r="F38" s="176"/>
      <c r="G38" s="176"/>
      <c r="H38" s="176"/>
      <c r="I38" s="176"/>
      <c r="J38" s="176"/>
      <c r="K38" s="176"/>
      <c r="L38" s="176"/>
      <c r="M38" s="176"/>
      <c r="N38" s="176"/>
      <c r="O38" s="176"/>
      <c r="P38" s="176"/>
      <c r="Q38" s="180"/>
      <c r="R38" s="176"/>
      <c r="S38" s="176"/>
      <c r="T38" s="180"/>
      <c r="U38" s="180"/>
      <c r="V38" s="180"/>
      <c r="W38" s="180"/>
      <c r="X38" s="396"/>
      <c r="Y38" s="456"/>
      <c r="Z38" s="456"/>
      <c r="AA38" s="396"/>
      <c r="AB38" s="456"/>
      <c r="AC38" s="456"/>
      <c r="AD38" s="396"/>
      <c r="AE38" s="456"/>
      <c r="AF38" s="456"/>
      <c r="AG38" s="176"/>
      <c r="AH38" s="444">
        <f t="shared" si="2"/>
        <v>0</v>
      </c>
    </row>
    <row r="39" spans="1:34" s="21" customFormat="1" ht="13.2" x14ac:dyDescent="0.25">
      <c r="A39" s="8" t="s">
        <v>723</v>
      </c>
      <c r="B39" s="105" t="s">
        <v>707</v>
      </c>
      <c r="C39" s="8">
        <f>SUM(C40:C50)</f>
        <v>298</v>
      </c>
      <c r="D39" s="8">
        <f t="shared" ref="D39:AG39" si="17">SUM(D40:D50)</f>
        <v>186</v>
      </c>
      <c r="E39" s="8">
        <f t="shared" si="17"/>
        <v>46</v>
      </c>
      <c r="F39" s="8">
        <f t="shared" si="17"/>
        <v>140</v>
      </c>
      <c r="G39" s="8">
        <f t="shared" si="17"/>
        <v>0</v>
      </c>
      <c r="H39" s="8">
        <f t="shared" si="17"/>
        <v>2</v>
      </c>
      <c r="I39" s="8">
        <f t="shared" si="17"/>
        <v>39</v>
      </c>
      <c r="J39" s="8">
        <f t="shared" si="17"/>
        <v>98</v>
      </c>
      <c r="K39" s="8">
        <f t="shared" si="17"/>
        <v>1</v>
      </c>
      <c r="L39" s="8">
        <f t="shared" si="17"/>
        <v>2.6</v>
      </c>
      <c r="M39" s="8">
        <f t="shared" si="17"/>
        <v>81.699999999999989</v>
      </c>
      <c r="N39" s="8">
        <f t="shared" si="17"/>
        <v>79.699999999999989</v>
      </c>
      <c r="O39" s="8">
        <f t="shared" si="17"/>
        <v>4.8999999999999995</v>
      </c>
      <c r="P39" s="8">
        <f t="shared" si="17"/>
        <v>45</v>
      </c>
      <c r="Q39" s="8">
        <f t="shared" si="17"/>
        <v>6.0000000000000009</v>
      </c>
      <c r="R39" s="8">
        <f t="shared" si="17"/>
        <v>1.9000000000000004</v>
      </c>
      <c r="S39" s="8">
        <f t="shared" si="17"/>
        <v>13.300000000000002</v>
      </c>
      <c r="T39" s="8">
        <f t="shared" si="17"/>
        <v>-84.7</v>
      </c>
      <c r="U39" s="8">
        <f t="shared" si="17"/>
        <v>0</v>
      </c>
      <c r="V39" s="8">
        <f t="shared" si="17"/>
        <v>0</v>
      </c>
      <c r="W39" s="8">
        <f t="shared" si="17"/>
        <v>-1</v>
      </c>
      <c r="X39" s="392">
        <f t="shared" si="17"/>
        <v>3</v>
      </c>
      <c r="Y39" s="451">
        <f t="shared" si="17"/>
        <v>3</v>
      </c>
      <c r="Z39" s="451">
        <f t="shared" si="17"/>
        <v>0</v>
      </c>
      <c r="AA39" s="392">
        <f t="shared" si="17"/>
        <v>11</v>
      </c>
      <c r="AB39" s="451">
        <f t="shared" si="17"/>
        <v>0</v>
      </c>
      <c r="AC39" s="451">
        <f t="shared" si="17"/>
        <v>11</v>
      </c>
      <c r="AD39" s="392">
        <f t="shared" si="17"/>
        <v>0</v>
      </c>
      <c r="AE39" s="451">
        <f t="shared" si="17"/>
        <v>0</v>
      </c>
      <c r="AF39" s="451">
        <f t="shared" si="17"/>
        <v>0</v>
      </c>
      <c r="AG39" s="8">
        <f t="shared" si="17"/>
        <v>0</v>
      </c>
      <c r="AH39" s="444">
        <f t="shared" si="2"/>
        <v>14</v>
      </c>
    </row>
    <row r="40" spans="1:34" s="121" customFormat="1" ht="13.2" x14ac:dyDescent="0.25">
      <c r="A40" s="70">
        <v>1</v>
      </c>
      <c r="B40" s="61" t="s">
        <v>746</v>
      </c>
      <c r="C40" s="6">
        <v>75</v>
      </c>
      <c r="D40" s="6">
        <f>E40+F40</f>
        <v>43</v>
      </c>
      <c r="E40" s="6">
        <v>20</v>
      </c>
      <c r="F40" s="7">
        <f>G40+H40+I40+J40+K40</f>
        <v>23</v>
      </c>
      <c r="G40" s="6">
        <v>0</v>
      </c>
      <c r="H40" s="6">
        <v>2</v>
      </c>
      <c r="I40" s="6">
        <v>21</v>
      </c>
      <c r="J40" s="6">
        <v>0</v>
      </c>
      <c r="K40" s="6">
        <v>0</v>
      </c>
      <c r="L40" s="74" t="s">
        <v>747</v>
      </c>
      <c r="M40" s="75">
        <f t="shared" ref="M40:M50" si="18">F40*L40</f>
        <v>13.799999999999999</v>
      </c>
      <c r="N40" s="75">
        <f>M40-H40</f>
        <v>11.799999999999999</v>
      </c>
      <c r="O40" s="74" t="s">
        <v>748</v>
      </c>
      <c r="P40" s="75">
        <f t="shared" ref="P40:P50" si="19">F40*O40</f>
        <v>9.2000000000000011</v>
      </c>
      <c r="Q40" s="75">
        <f>P40-I40</f>
        <v>-11.799999999999999</v>
      </c>
      <c r="R40" s="72">
        <v>0</v>
      </c>
      <c r="S40" s="75">
        <f t="shared" ref="S40:S50" si="20">F40*R40</f>
        <v>0</v>
      </c>
      <c r="T40" s="75">
        <f>S40-J40</f>
        <v>0</v>
      </c>
      <c r="U40" s="78">
        <v>0</v>
      </c>
      <c r="V40" s="77">
        <f t="shared" ref="V40:V50" si="21">F40*U40</f>
        <v>0</v>
      </c>
      <c r="W40" s="77">
        <f>V40-K40</f>
        <v>0</v>
      </c>
      <c r="X40" s="393">
        <f>Y40+Z40</f>
        <v>1</v>
      </c>
      <c r="Y40" s="454">
        <v>1</v>
      </c>
      <c r="Z40" s="454"/>
      <c r="AA40" s="400">
        <f>AB40+AC40</f>
        <v>0</v>
      </c>
      <c r="AB40" s="454"/>
      <c r="AC40" s="454"/>
      <c r="AD40" s="400"/>
      <c r="AE40" s="454"/>
      <c r="AF40" s="454"/>
      <c r="AG40" s="70"/>
      <c r="AH40" s="444">
        <f t="shared" si="2"/>
        <v>1</v>
      </c>
    </row>
    <row r="41" spans="1:34" s="121" customFormat="1" ht="13.2" x14ac:dyDescent="0.25">
      <c r="A41" s="70">
        <v>2</v>
      </c>
      <c r="B41" s="61" t="s">
        <v>140</v>
      </c>
      <c r="C41" s="6">
        <v>24</v>
      </c>
      <c r="D41" s="6">
        <f t="shared" ref="D41:D50" si="22">E41+F41</f>
        <v>13</v>
      </c>
      <c r="E41" s="6">
        <v>4</v>
      </c>
      <c r="F41" s="7">
        <f t="shared" ref="F41:F50" si="23">G41+H41+I41+J41+K41</f>
        <v>9</v>
      </c>
      <c r="G41" s="6">
        <v>0</v>
      </c>
      <c r="H41" s="6">
        <v>0</v>
      </c>
      <c r="I41" s="6">
        <v>2</v>
      </c>
      <c r="J41" s="6">
        <v>6</v>
      </c>
      <c r="K41" s="6">
        <v>1</v>
      </c>
      <c r="L41" s="74" t="s">
        <v>747</v>
      </c>
      <c r="M41" s="75">
        <f t="shared" si="18"/>
        <v>5.3999999999999995</v>
      </c>
      <c r="N41" s="75">
        <f t="shared" ref="N41:N50" si="24">M41-H41</f>
        <v>5.3999999999999995</v>
      </c>
      <c r="O41" s="74">
        <v>0.2</v>
      </c>
      <c r="P41" s="75">
        <f t="shared" si="19"/>
        <v>1.8</v>
      </c>
      <c r="Q41" s="75">
        <f t="shared" ref="Q41:Q50" si="25">P41-I41</f>
        <v>-0.19999999999999996</v>
      </c>
      <c r="R41" s="72">
        <v>0.2</v>
      </c>
      <c r="S41" s="75">
        <f t="shared" si="20"/>
        <v>1.8</v>
      </c>
      <c r="T41" s="75">
        <f t="shared" ref="T41:T50" si="26">S41-J41</f>
        <v>-4.2</v>
      </c>
      <c r="U41" s="78">
        <v>0</v>
      </c>
      <c r="V41" s="77">
        <f t="shared" si="21"/>
        <v>0</v>
      </c>
      <c r="W41" s="77">
        <f t="shared" ref="W41:W50" si="27">V41-K41</f>
        <v>-1</v>
      </c>
      <c r="X41" s="393">
        <f t="shared" ref="X41:X50" si="28">Y41+Z41</f>
        <v>2</v>
      </c>
      <c r="Y41" s="454">
        <v>2</v>
      </c>
      <c r="Z41" s="454"/>
      <c r="AA41" s="400">
        <f t="shared" ref="AA41:AA50" si="29">AB41+AC41</f>
        <v>1</v>
      </c>
      <c r="AB41" s="454"/>
      <c r="AC41" s="454">
        <v>1</v>
      </c>
      <c r="AD41" s="400"/>
      <c r="AE41" s="454"/>
      <c r="AF41" s="454"/>
      <c r="AG41" s="70"/>
      <c r="AH41" s="444">
        <f t="shared" si="2"/>
        <v>3</v>
      </c>
    </row>
    <row r="42" spans="1:34" s="121" customFormat="1" ht="13.2" x14ac:dyDescent="0.25">
      <c r="A42" s="70">
        <v>3</v>
      </c>
      <c r="B42" s="61" t="s">
        <v>151</v>
      </c>
      <c r="C42" s="6">
        <v>145</v>
      </c>
      <c r="D42" s="6">
        <f t="shared" si="22"/>
        <v>109</v>
      </c>
      <c r="E42" s="6">
        <v>14</v>
      </c>
      <c r="F42" s="7">
        <f t="shared" si="23"/>
        <v>95</v>
      </c>
      <c r="G42" s="6">
        <v>0</v>
      </c>
      <c r="H42" s="6">
        <v>0</v>
      </c>
      <c r="I42" s="6">
        <v>6</v>
      </c>
      <c r="J42" s="6">
        <v>89</v>
      </c>
      <c r="K42" s="6">
        <v>0</v>
      </c>
      <c r="L42" s="74">
        <v>0.6</v>
      </c>
      <c r="M42" s="75">
        <f t="shared" si="18"/>
        <v>57</v>
      </c>
      <c r="N42" s="75">
        <f t="shared" si="24"/>
        <v>57</v>
      </c>
      <c r="O42" s="74">
        <v>0.3</v>
      </c>
      <c r="P42" s="75">
        <f t="shared" si="19"/>
        <v>28.5</v>
      </c>
      <c r="Q42" s="75">
        <f t="shared" si="25"/>
        <v>22.5</v>
      </c>
      <c r="R42" s="72">
        <v>0.1</v>
      </c>
      <c r="S42" s="75">
        <f t="shared" si="20"/>
        <v>9.5</v>
      </c>
      <c r="T42" s="75">
        <f t="shared" si="26"/>
        <v>-79.5</v>
      </c>
      <c r="U42" s="78">
        <v>0</v>
      </c>
      <c r="V42" s="77">
        <f t="shared" si="21"/>
        <v>0</v>
      </c>
      <c r="W42" s="77">
        <f t="shared" si="27"/>
        <v>0</v>
      </c>
      <c r="X42" s="393">
        <f t="shared" si="28"/>
        <v>0</v>
      </c>
      <c r="Y42" s="454"/>
      <c r="Z42" s="454"/>
      <c r="AA42" s="400">
        <f t="shared" si="29"/>
        <v>5</v>
      </c>
      <c r="AB42" s="454"/>
      <c r="AC42" s="454">
        <v>5</v>
      </c>
      <c r="AD42" s="400"/>
      <c r="AE42" s="454"/>
      <c r="AF42" s="454"/>
      <c r="AG42" s="70"/>
      <c r="AH42" s="444">
        <f t="shared" si="2"/>
        <v>5</v>
      </c>
    </row>
    <row r="43" spans="1:34" s="121" customFormat="1" ht="13.2" x14ac:dyDescent="0.25">
      <c r="A43" s="70">
        <v>4</v>
      </c>
      <c r="B43" s="61" t="s">
        <v>749</v>
      </c>
      <c r="C43" s="6">
        <v>10</v>
      </c>
      <c r="D43" s="6">
        <f t="shared" si="22"/>
        <v>6</v>
      </c>
      <c r="E43" s="6">
        <v>3</v>
      </c>
      <c r="F43" s="7">
        <f t="shared" si="23"/>
        <v>3</v>
      </c>
      <c r="G43" s="6">
        <v>0</v>
      </c>
      <c r="H43" s="6">
        <v>0</v>
      </c>
      <c r="I43" s="6">
        <v>2</v>
      </c>
      <c r="J43" s="6">
        <v>1</v>
      </c>
      <c r="K43" s="6">
        <v>0</v>
      </c>
      <c r="L43" s="74">
        <v>0.6</v>
      </c>
      <c r="M43" s="75">
        <f t="shared" si="18"/>
        <v>1.7999999999999998</v>
      </c>
      <c r="N43" s="75">
        <f t="shared" si="24"/>
        <v>1.7999999999999998</v>
      </c>
      <c r="O43" s="74">
        <v>0.3</v>
      </c>
      <c r="P43" s="75">
        <f t="shared" si="19"/>
        <v>0.89999999999999991</v>
      </c>
      <c r="Q43" s="75">
        <f t="shared" si="25"/>
        <v>-1.1000000000000001</v>
      </c>
      <c r="R43" s="72">
        <v>0.1</v>
      </c>
      <c r="S43" s="75">
        <f t="shared" si="20"/>
        <v>0.30000000000000004</v>
      </c>
      <c r="T43" s="75">
        <f t="shared" si="26"/>
        <v>-0.7</v>
      </c>
      <c r="U43" s="78">
        <v>0</v>
      </c>
      <c r="V43" s="77">
        <f t="shared" si="21"/>
        <v>0</v>
      </c>
      <c r="W43" s="77">
        <f t="shared" si="27"/>
        <v>0</v>
      </c>
      <c r="X43" s="393">
        <f t="shared" si="28"/>
        <v>0</v>
      </c>
      <c r="Y43" s="454"/>
      <c r="Z43" s="454"/>
      <c r="AA43" s="400">
        <f t="shared" si="29"/>
        <v>4</v>
      </c>
      <c r="AB43" s="454"/>
      <c r="AC43" s="454">
        <v>4</v>
      </c>
      <c r="AD43" s="400"/>
      <c r="AE43" s="454"/>
      <c r="AF43" s="454"/>
      <c r="AG43" s="70"/>
      <c r="AH43" s="444">
        <f t="shared" si="2"/>
        <v>4</v>
      </c>
    </row>
    <row r="44" spans="1:34" s="121" customFormat="1" ht="13.2" x14ac:dyDescent="0.25">
      <c r="A44" s="70">
        <v>5</v>
      </c>
      <c r="B44" s="61" t="s">
        <v>738</v>
      </c>
      <c r="C44" s="6">
        <v>1</v>
      </c>
      <c r="D44" s="6">
        <f t="shared" si="22"/>
        <v>1</v>
      </c>
      <c r="E44" s="6">
        <v>0</v>
      </c>
      <c r="F44" s="7">
        <f t="shared" si="23"/>
        <v>1</v>
      </c>
      <c r="G44" s="6">
        <v>0</v>
      </c>
      <c r="H44" s="6">
        <v>0</v>
      </c>
      <c r="I44" s="6">
        <v>0</v>
      </c>
      <c r="J44" s="6">
        <v>1</v>
      </c>
      <c r="K44" s="6">
        <v>0</v>
      </c>
      <c r="L44" s="74">
        <v>0</v>
      </c>
      <c r="M44" s="75">
        <f t="shared" si="18"/>
        <v>0</v>
      </c>
      <c r="N44" s="75">
        <f t="shared" si="24"/>
        <v>0</v>
      </c>
      <c r="O44" s="74">
        <v>0.6</v>
      </c>
      <c r="P44" s="75">
        <f t="shared" si="19"/>
        <v>0.6</v>
      </c>
      <c r="Q44" s="75">
        <f t="shared" si="25"/>
        <v>0.6</v>
      </c>
      <c r="R44" s="72">
        <v>0.4</v>
      </c>
      <c r="S44" s="75">
        <f t="shared" si="20"/>
        <v>0.4</v>
      </c>
      <c r="T44" s="75">
        <f t="shared" si="26"/>
        <v>-0.6</v>
      </c>
      <c r="U44" s="78">
        <v>0</v>
      </c>
      <c r="V44" s="77">
        <f t="shared" si="21"/>
        <v>0</v>
      </c>
      <c r="W44" s="77">
        <f t="shared" si="27"/>
        <v>0</v>
      </c>
      <c r="X44" s="393">
        <f t="shared" si="28"/>
        <v>0</v>
      </c>
      <c r="Y44" s="454"/>
      <c r="Z44" s="454"/>
      <c r="AA44" s="400">
        <f t="shared" si="29"/>
        <v>0</v>
      </c>
      <c r="AB44" s="454"/>
      <c r="AC44" s="454"/>
      <c r="AD44" s="400"/>
      <c r="AE44" s="454"/>
      <c r="AF44" s="454"/>
      <c r="AG44" s="70"/>
      <c r="AH44" s="444">
        <f t="shared" si="2"/>
        <v>0</v>
      </c>
    </row>
    <row r="45" spans="1:34" s="121" customFormat="1" ht="13.2" x14ac:dyDescent="0.25">
      <c r="A45" s="70">
        <v>6</v>
      </c>
      <c r="B45" s="61" t="s">
        <v>733</v>
      </c>
      <c r="C45" s="6">
        <v>5</v>
      </c>
      <c r="D45" s="6">
        <f t="shared" si="22"/>
        <v>1</v>
      </c>
      <c r="E45" s="6">
        <v>0</v>
      </c>
      <c r="F45" s="7">
        <f t="shared" si="23"/>
        <v>1</v>
      </c>
      <c r="G45" s="6">
        <v>0</v>
      </c>
      <c r="H45" s="6">
        <v>0</v>
      </c>
      <c r="I45" s="6">
        <v>1</v>
      </c>
      <c r="J45" s="6">
        <v>0</v>
      </c>
      <c r="K45" s="6">
        <v>0</v>
      </c>
      <c r="L45" s="74">
        <v>0.1</v>
      </c>
      <c r="M45" s="75">
        <f t="shared" si="18"/>
        <v>0.1</v>
      </c>
      <c r="N45" s="75">
        <f>M45-H45</f>
        <v>0.1</v>
      </c>
      <c r="O45" s="74">
        <v>0.6</v>
      </c>
      <c r="P45" s="75">
        <f t="shared" si="19"/>
        <v>0.6</v>
      </c>
      <c r="Q45" s="75">
        <f>P45-I45</f>
        <v>-0.4</v>
      </c>
      <c r="R45" s="72">
        <v>0.3</v>
      </c>
      <c r="S45" s="75">
        <f t="shared" si="20"/>
        <v>0.3</v>
      </c>
      <c r="T45" s="75">
        <f>S45-J45</f>
        <v>0.3</v>
      </c>
      <c r="U45" s="78">
        <v>0</v>
      </c>
      <c r="V45" s="77">
        <f t="shared" si="21"/>
        <v>0</v>
      </c>
      <c r="W45" s="77">
        <f>V45-K45</f>
        <v>0</v>
      </c>
      <c r="X45" s="393">
        <f>Y45+Z45</f>
        <v>0</v>
      </c>
      <c r="Y45" s="454"/>
      <c r="Z45" s="454"/>
      <c r="AA45" s="400">
        <f>AB45+AC45</f>
        <v>0</v>
      </c>
      <c r="AB45" s="454"/>
      <c r="AC45" s="454"/>
      <c r="AD45" s="400"/>
      <c r="AE45" s="454"/>
      <c r="AF45" s="454"/>
      <c r="AG45" s="70"/>
      <c r="AH45" s="444">
        <f t="shared" si="2"/>
        <v>0</v>
      </c>
    </row>
    <row r="46" spans="1:34" s="121" customFormat="1" ht="13.2" x14ac:dyDescent="0.25">
      <c r="A46" s="70">
        <v>7</v>
      </c>
      <c r="B46" s="61" t="s">
        <v>739</v>
      </c>
      <c r="C46" s="6">
        <v>2</v>
      </c>
      <c r="D46" s="6">
        <f t="shared" si="22"/>
        <v>0</v>
      </c>
      <c r="E46" s="6">
        <v>0</v>
      </c>
      <c r="F46" s="7">
        <f t="shared" si="23"/>
        <v>0</v>
      </c>
      <c r="G46" s="6">
        <v>0</v>
      </c>
      <c r="H46" s="6">
        <v>0</v>
      </c>
      <c r="I46" s="6">
        <v>0</v>
      </c>
      <c r="J46" s="6">
        <v>0</v>
      </c>
      <c r="K46" s="6">
        <v>0</v>
      </c>
      <c r="L46" s="74">
        <v>0.1</v>
      </c>
      <c r="M46" s="75">
        <f t="shared" si="18"/>
        <v>0</v>
      </c>
      <c r="N46" s="75">
        <f>M46-H46</f>
        <v>0</v>
      </c>
      <c r="O46" s="74">
        <v>0.6</v>
      </c>
      <c r="P46" s="75">
        <f t="shared" si="19"/>
        <v>0</v>
      </c>
      <c r="Q46" s="75">
        <f>P46-I46</f>
        <v>0</v>
      </c>
      <c r="R46" s="72">
        <v>0.3</v>
      </c>
      <c r="S46" s="75">
        <f t="shared" si="20"/>
        <v>0</v>
      </c>
      <c r="T46" s="75">
        <f>S46-J46</f>
        <v>0</v>
      </c>
      <c r="U46" s="78">
        <v>0</v>
      </c>
      <c r="V46" s="77">
        <f t="shared" si="21"/>
        <v>0</v>
      </c>
      <c r="W46" s="77">
        <f>V46-K46</f>
        <v>0</v>
      </c>
      <c r="X46" s="393">
        <f>Y46+Z46</f>
        <v>0</v>
      </c>
      <c r="Y46" s="454"/>
      <c r="Z46" s="454"/>
      <c r="AA46" s="400">
        <f>AB46+AC46</f>
        <v>0</v>
      </c>
      <c r="AB46" s="454"/>
      <c r="AC46" s="454"/>
      <c r="AD46" s="400"/>
      <c r="AE46" s="454"/>
      <c r="AF46" s="454"/>
      <c r="AG46" s="70"/>
      <c r="AH46" s="444">
        <f t="shared" si="2"/>
        <v>0</v>
      </c>
    </row>
    <row r="47" spans="1:34" s="121" customFormat="1" ht="13.2" x14ac:dyDescent="0.25">
      <c r="A47" s="70">
        <v>8</v>
      </c>
      <c r="B47" s="61" t="s">
        <v>726</v>
      </c>
      <c r="C47" s="6">
        <v>15</v>
      </c>
      <c r="D47" s="6">
        <f t="shared" si="22"/>
        <v>2</v>
      </c>
      <c r="E47" s="6">
        <v>2</v>
      </c>
      <c r="F47" s="7">
        <f t="shared" si="23"/>
        <v>0</v>
      </c>
      <c r="G47" s="6">
        <v>0</v>
      </c>
      <c r="H47" s="6">
        <v>0</v>
      </c>
      <c r="I47" s="6">
        <v>0</v>
      </c>
      <c r="J47" s="6">
        <v>0</v>
      </c>
      <c r="K47" s="6">
        <v>0</v>
      </c>
      <c r="L47" s="74">
        <v>0.6</v>
      </c>
      <c r="M47" s="75">
        <f t="shared" si="18"/>
        <v>0</v>
      </c>
      <c r="N47" s="75">
        <f t="shared" si="24"/>
        <v>0</v>
      </c>
      <c r="O47" s="74">
        <v>0.4</v>
      </c>
      <c r="P47" s="75">
        <f t="shared" si="19"/>
        <v>0</v>
      </c>
      <c r="Q47" s="75">
        <f t="shared" si="25"/>
        <v>0</v>
      </c>
      <c r="R47" s="72">
        <v>0</v>
      </c>
      <c r="S47" s="75">
        <f t="shared" si="20"/>
        <v>0</v>
      </c>
      <c r="T47" s="75">
        <f t="shared" si="26"/>
        <v>0</v>
      </c>
      <c r="U47" s="78">
        <v>0</v>
      </c>
      <c r="V47" s="77">
        <f t="shared" si="21"/>
        <v>0</v>
      </c>
      <c r="W47" s="77">
        <f t="shared" si="27"/>
        <v>0</v>
      </c>
      <c r="X47" s="393">
        <f t="shared" si="28"/>
        <v>0</v>
      </c>
      <c r="Y47" s="454"/>
      <c r="Z47" s="454"/>
      <c r="AA47" s="400">
        <f t="shared" si="29"/>
        <v>0</v>
      </c>
      <c r="AB47" s="454"/>
      <c r="AC47" s="454"/>
      <c r="AD47" s="400"/>
      <c r="AE47" s="454"/>
      <c r="AF47" s="454"/>
      <c r="AG47" s="70"/>
      <c r="AH47" s="444">
        <f t="shared" si="2"/>
        <v>0</v>
      </c>
    </row>
    <row r="48" spans="1:34" s="121" customFormat="1" ht="13.2" x14ac:dyDescent="0.25">
      <c r="A48" s="70">
        <v>9</v>
      </c>
      <c r="B48" s="61" t="s">
        <v>744</v>
      </c>
      <c r="C48" s="6">
        <v>2</v>
      </c>
      <c r="D48" s="6">
        <f t="shared" si="22"/>
        <v>1</v>
      </c>
      <c r="E48" s="6">
        <v>0</v>
      </c>
      <c r="F48" s="7">
        <f t="shared" si="23"/>
        <v>1</v>
      </c>
      <c r="G48" s="6">
        <v>0</v>
      </c>
      <c r="H48" s="6">
        <v>0</v>
      </c>
      <c r="I48" s="6">
        <v>0</v>
      </c>
      <c r="J48" s="6">
        <v>1</v>
      </c>
      <c r="K48" s="6">
        <v>0</v>
      </c>
      <c r="L48" s="74">
        <v>0</v>
      </c>
      <c r="M48" s="75">
        <f t="shared" si="18"/>
        <v>0</v>
      </c>
      <c r="N48" s="75">
        <f t="shared" si="24"/>
        <v>0</v>
      </c>
      <c r="O48" s="74">
        <v>1</v>
      </c>
      <c r="P48" s="75">
        <f t="shared" si="19"/>
        <v>1</v>
      </c>
      <c r="Q48" s="75">
        <f t="shared" si="25"/>
        <v>1</v>
      </c>
      <c r="R48" s="72">
        <v>0</v>
      </c>
      <c r="S48" s="75">
        <f t="shared" si="20"/>
        <v>0</v>
      </c>
      <c r="T48" s="75">
        <f t="shared" si="26"/>
        <v>-1</v>
      </c>
      <c r="U48" s="78">
        <v>0</v>
      </c>
      <c r="V48" s="77">
        <f t="shared" si="21"/>
        <v>0</v>
      </c>
      <c r="W48" s="77">
        <f t="shared" si="27"/>
        <v>0</v>
      </c>
      <c r="X48" s="393">
        <f t="shared" si="28"/>
        <v>0</v>
      </c>
      <c r="Y48" s="454"/>
      <c r="Z48" s="454"/>
      <c r="AA48" s="400">
        <f t="shared" si="29"/>
        <v>0</v>
      </c>
      <c r="AB48" s="454"/>
      <c r="AC48" s="454"/>
      <c r="AD48" s="400"/>
      <c r="AE48" s="454"/>
      <c r="AF48" s="454"/>
      <c r="AG48" s="70"/>
      <c r="AH48" s="444">
        <f t="shared" si="2"/>
        <v>0</v>
      </c>
    </row>
    <row r="49" spans="1:34" s="121" customFormat="1" ht="13.2" x14ac:dyDescent="0.25">
      <c r="A49" s="70">
        <v>10</v>
      </c>
      <c r="B49" s="61" t="s">
        <v>750</v>
      </c>
      <c r="C49" s="6">
        <v>18</v>
      </c>
      <c r="D49" s="6">
        <f t="shared" si="22"/>
        <v>9</v>
      </c>
      <c r="E49" s="6">
        <v>3</v>
      </c>
      <c r="F49" s="7">
        <f t="shared" si="23"/>
        <v>6</v>
      </c>
      <c r="G49" s="6">
        <v>0</v>
      </c>
      <c r="H49" s="6">
        <v>0</v>
      </c>
      <c r="I49" s="6">
        <v>6</v>
      </c>
      <c r="J49" s="6">
        <v>0</v>
      </c>
      <c r="K49" s="6">
        <v>0</v>
      </c>
      <c r="L49" s="74">
        <v>0.6</v>
      </c>
      <c r="M49" s="75">
        <f t="shared" si="18"/>
        <v>3.5999999999999996</v>
      </c>
      <c r="N49" s="75">
        <f t="shared" si="24"/>
        <v>3.5999999999999996</v>
      </c>
      <c r="O49" s="74">
        <v>0.3</v>
      </c>
      <c r="P49" s="75">
        <f t="shared" si="19"/>
        <v>1.7999999999999998</v>
      </c>
      <c r="Q49" s="75">
        <f t="shared" si="25"/>
        <v>-4.2</v>
      </c>
      <c r="R49" s="72">
        <v>0.1</v>
      </c>
      <c r="S49" s="75">
        <f t="shared" si="20"/>
        <v>0.60000000000000009</v>
      </c>
      <c r="T49" s="75">
        <f t="shared" si="26"/>
        <v>0.60000000000000009</v>
      </c>
      <c r="U49" s="78">
        <v>0</v>
      </c>
      <c r="V49" s="77">
        <f t="shared" si="21"/>
        <v>0</v>
      </c>
      <c r="W49" s="77">
        <f t="shared" si="27"/>
        <v>0</v>
      </c>
      <c r="X49" s="393">
        <f t="shared" si="28"/>
        <v>0</v>
      </c>
      <c r="Y49" s="454"/>
      <c r="Z49" s="454"/>
      <c r="AA49" s="400">
        <f t="shared" si="29"/>
        <v>1</v>
      </c>
      <c r="AB49" s="454"/>
      <c r="AC49" s="454">
        <v>1</v>
      </c>
      <c r="AD49" s="400"/>
      <c r="AE49" s="454"/>
      <c r="AF49" s="454"/>
      <c r="AG49" s="70"/>
      <c r="AH49" s="444">
        <f t="shared" si="2"/>
        <v>1</v>
      </c>
    </row>
    <row r="50" spans="1:34" s="121" customFormat="1" ht="13.2" x14ac:dyDescent="0.25">
      <c r="A50" s="70">
        <v>11</v>
      </c>
      <c r="B50" s="61" t="s">
        <v>751</v>
      </c>
      <c r="C50" s="6">
        <v>1</v>
      </c>
      <c r="D50" s="6">
        <f t="shared" si="22"/>
        <v>1</v>
      </c>
      <c r="E50" s="6">
        <v>0</v>
      </c>
      <c r="F50" s="7">
        <f t="shared" si="23"/>
        <v>1</v>
      </c>
      <c r="G50" s="6">
        <v>0</v>
      </c>
      <c r="H50" s="6">
        <v>0</v>
      </c>
      <c r="I50" s="6">
        <v>1</v>
      </c>
      <c r="J50" s="6">
        <v>0</v>
      </c>
      <c r="K50" s="6">
        <v>0</v>
      </c>
      <c r="L50" s="74">
        <v>0</v>
      </c>
      <c r="M50" s="75">
        <f t="shared" si="18"/>
        <v>0</v>
      </c>
      <c r="N50" s="75">
        <f t="shared" si="24"/>
        <v>0</v>
      </c>
      <c r="O50" s="74">
        <v>0.6</v>
      </c>
      <c r="P50" s="75">
        <f t="shared" si="19"/>
        <v>0.6</v>
      </c>
      <c r="Q50" s="75">
        <f t="shared" si="25"/>
        <v>-0.4</v>
      </c>
      <c r="R50" s="72">
        <v>0.4</v>
      </c>
      <c r="S50" s="75">
        <f t="shared" si="20"/>
        <v>0.4</v>
      </c>
      <c r="T50" s="75">
        <f t="shared" si="26"/>
        <v>0.4</v>
      </c>
      <c r="U50" s="78">
        <v>0</v>
      </c>
      <c r="V50" s="77">
        <f t="shared" si="21"/>
        <v>0</v>
      </c>
      <c r="W50" s="77">
        <f t="shared" si="27"/>
        <v>0</v>
      </c>
      <c r="X50" s="393">
        <f t="shared" si="28"/>
        <v>0</v>
      </c>
      <c r="Y50" s="454"/>
      <c r="Z50" s="454"/>
      <c r="AA50" s="400">
        <f t="shared" si="29"/>
        <v>0</v>
      </c>
      <c r="AB50" s="454"/>
      <c r="AC50" s="454"/>
      <c r="AD50" s="400"/>
      <c r="AE50" s="454"/>
      <c r="AF50" s="454"/>
      <c r="AG50" s="70"/>
      <c r="AH50" s="444">
        <f t="shared" si="2"/>
        <v>0</v>
      </c>
    </row>
    <row r="51" spans="1:34" s="297" customFormat="1" ht="76.95" customHeight="1" x14ac:dyDescent="0.25">
      <c r="A51" s="176" t="s">
        <v>771</v>
      </c>
      <c r="B51" s="732" t="s">
        <v>961</v>
      </c>
      <c r="C51" s="733"/>
      <c r="D51" s="733"/>
      <c r="E51" s="733"/>
      <c r="F51" s="733"/>
      <c r="G51" s="733"/>
      <c r="H51" s="733"/>
      <c r="I51" s="733"/>
      <c r="J51" s="733"/>
      <c r="K51" s="733"/>
      <c r="L51" s="733"/>
      <c r="M51" s="733"/>
      <c r="N51" s="733"/>
      <c r="O51" s="733"/>
      <c r="P51" s="733"/>
      <c r="Q51" s="733"/>
      <c r="R51" s="733"/>
      <c r="S51" s="733"/>
      <c r="T51" s="733"/>
      <c r="U51" s="733"/>
      <c r="V51" s="733"/>
      <c r="W51" s="733"/>
      <c r="X51" s="733"/>
      <c r="Y51" s="733"/>
      <c r="Z51" s="733"/>
      <c r="AA51" s="733"/>
      <c r="AB51" s="733"/>
      <c r="AC51" s="733"/>
      <c r="AD51" s="733"/>
      <c r="AE51" s="733"/>
      <c r="AF51" s="733"/>
      <c r="AG51" s="734"/>
      <c r="AH51" s="444">
        <f t="shared" si="2"/>
        <v>0</v>
      </c>
    </row>
    <row r="52" spans="1:34" s="21" customFormat="1" ht="13.2" x14ac:dyDescent="0.25">
      <c r="A52" s="8" t="s">
        <v>723</v>
      </c>
      <c r="B52" s="105" t="s">
        <v>707</v>
      </c>
      <c r="C52" s="8">
        <f>SUM(C53:C61)</f>
        <v>58</v>
      </c>
      <c r="D52" s="8">
        <f t="shared" ref="D52:AF52" si="30">SUM(D53:D61)</f>
        <v>40</v>
      </c>
      <c r="E52" s="8">
        <f t="shared" si="30"/>
        <v>11</v>
      </c>
      <c r="F52" s="8">
        <f t="shared" si="30"/>
        <v>29</v>
      </c>
      <c r="G52" s="8">
        <f t="shared" si="30"/>
        <v>0</v>
      </c>
      <c r="H52" s="8">
        <f t="shared" si="30"/>
        <v>0</v>
      </c>
      <c r="I52" s="8">
        <f t="shared" si="30"/>
        <v>9</v>
      </c>
      <c r="J52" s="8">
        <f t="shared" si="30"/>
        <v>19</v>
      </c>
      <c r="K52" s="8">
        <f t="shared" si="30"/>
        <v>1</v>
      </c>
      <c r="L52" s="8">
        <f t="shared" si="30"/>
        <v>0.89999999999999991</v>
      </c>
      <c r="M52" s="8">
        <f t="shared" si="30"/>
        <v>0</v>
      </c>
      <c r="N52" s="8">
        <f t="shared" si="30"/>
        <v>0</v>
      </c>
      <c r="O52" s="8">
        <f t="shared" si="30"/>
        <v>4.5</v>
      </c>
      <c r="P52" s="8">
        <f t="shared" si="30"/>
        <v>9.5</v>
      </c>
      <c r="Q52" s="8">
        <f t="shared" si="30"/>
        <v>0.5</v>
      </c>
      <c r="R52" s="8">
        <f t="shared" si="30"/>
        <v>3.2399999999999993</v>
      </c>
      <c r="S52" s="8">
        <f t="shared" si="30"/>
        <v>19</v>
      </c>
      <c r="T52" s="8">
        <f t="shared" si="30"/>
        <v>18</v>
      </c>
      <c r="U52" s="8">
        <f t="shared" si="30"/>
        <v>1</v>
      </c>
      <c r="V52" s="8">
        <f t="shared" si="30"/>
        <v>1</v>
      </c>
      <c r="W52" s="8">
        <f t="shared" si="30"/>
        <v>1</v>
      </c>
      <c r="X52" s="392">
        <f t="shared" si="30"/>
        <v>2</v>
      </c>
      <c r="Y52" s="451">
        <f t="shared" si="30"/>
        <v>2</v>
      </c>
      <c r="Z52" s="451">
        <f t="shared" si="30"/>
        <v>0</v>
      </c>
      <c r="AA52" s="392">
        <f t="shared" si="30"/>
        <v>2</v>
      </c>
      <c r="AB52" s="451">
        <f t="shared" si="30"/>
        <v>1</v>
      </c>
      <c r="AC52" s="451">
        <f t="shared" si="30"/>
        <v>1</v>
      </c>
      <c r="AD52" s="392">
        <f t="shared" si="30"/>
        <v>1</v>
      </c>
      <c r="AE52" s="451">
        <f t="shared" si="30"/>
        <v>0</v>
      </c>
      <c r="AF52" s="451">
        <f t="shared" si="30"/>
        <v>1</v>
      </c>
      <c r="AG52" s="69"/>
      <c r="AH52" s="444">
        <f t="shared" si="2"/>
        <v>5</v>
      </c>
    </row>
    <row r="53" spans="1:34" s="10" customFormat="1" ht="13.2" x14ac:dyDescent="0.25">
      <c r="A53" s="70">
        <v>1</v>
      </c>
      <c r="B53" s="71" t="s">
        <v>367</v>
      </c>
      <c r="C53" s="70">
        <v>14</v>
      </c>
      <c r="D53" s="70">
        <v>7</v>
      </c>
      <c r="E53" s="70">
        <v>5</v>
      </c>
      <c r="F53" s="59">
        <f>G53+H53+I53+J53+K53</f>
        <v>2</v>
      </c>
      <c r="G53" s="60">
        <v>0</v>
      </c>
      <c r="H53" s="60">
        <v>0</v>
      </c>
      <c r="I53" s="60">
        <v>2</v>
      </c>
      <c r="J53" s="60">
        <v>0</v>
      </c>
      <c r="K53" s="60">
        <v>0</v>
      </c>
      <c r="L53" s="72">
        <v>0.1</v>
      </c>
      <c r="M53" s="60">
        <v>0</v>
      </c>
      <c r="N53" s="60">
        <v>0</v>
      </c>
      <c r="O53" s="72">
        <v>0.5</v>
      </c>
      <c r="P53" s="60">
        <v>4</v>
      </c>
      <c r="Q53" s="60">
        <f>P53-I53</f>
        <v>2</v>
      </c>
      <c r="R53" s="72">
        <v>0.36</v>
      </c>
      <c r="S53" s="60">
        <v>0</v>
      </c>
      <c r="T53" s="60">
        <v>0</v>
      </c>
      <c r="U53" s="60">
        <v>0</v>
      </c>
      <c r="V53" s="60">
        <v>0</v>
      </c>
      <c r="W53" s="60">
        <v>0</v>
      </c>
      <c r="X53" s="393">
        <f>SUM(Y53:Z53)</f>
        <v>2</v>
      </c>
      <c r="Y53" s="452">
        <v>2</v>
      </c>
      <c r="Z53" s="452">
        <v>0</v>
      </c>
      <c r="AA53" s="393">
        <f t="shared" ref="AA53:AA57" si="31">SUM(AB53:AC53)</f>
        <v>0</v>
      </c>
      <c r="AB53" s="452">
        <v>0</v>
      </c>
      <c r="AC53" s="452">
        <v>0</v>
      </c>
      <c r="AD53" s="395">
        <v>0</v>
      </c>
      <c r="AE53" s="453">
        <v>0</v>
      </c>
      <c r="AF53" s="453">
        <v>0</v>
      </c>
      <c r="AG53" s="73"/>
      <c r="AH53" s="444">
        <f t="shared" si="2"/>
        <v>2</v>
      </c>
    </row>
    <row r="54" spans="1:34" s="10" customFormat="1" ht="13.2" x14ac:dyDescent="0.25">
      <c r="A54" s="70">
        <v>2</v>
      </c>
      <c r="B54" s="71" t="s">
        <v>140</v>
      </c>
      <c r="C54" s="70">
        <v>5</v>
      </c>
      <c r="D54" s="70">
        <v>4</v>
      </c>
      <c r="E54" s="70">
        <v>1</v>
      </c>
      <c r="F54" s="59">
        <f t="shared" ref="F54:F61" si="32">G54+H54+I54+J54+K54</f>
        <v>3</v>
      </c>
      <c r="G54" s="59">
        <v>0</v>
      </c>
      <c r="H54" s="59">
        <v>0</v>
      </c>
      <c r="I54" s="59">
        <v>1</v>
      </c>
      <c r="J54" s="59">
        <v>1</v>
      </c>
      <c r="K54" s="59">
        <v>1</v>
      </c>
      <c r="L54" s="72">
        <v>0.1</v>
      </c>
      <c r="M54" s="60">
        <v>0</v>
      </c>
      <c r="N54" s="60">
        <f t="shared" ref="N54:N60" si="33">M54-H54</f>
        <v>0</v>
      </c>
      <c r="O54" s="72">
        <v>0.5</v>
      </c>
      <c r="P54" s="60">
        <v>1</v>
      </c>
      <c r="Q54" s="60">
        <f t="shared" ref="Q54:Q61" si="34">P54-I54</f>
        <v>0</v>
      </c>
      <c r="R54" s="72">
        <v>0.36</v>
      </c>
      <c r="S54" s="60">
        <v>1</v>
      </c>
      <c r="T54" s="60">
        <f t="shared" ref="T54:T60" si="35">S54-K54</f>
        <v>0</v>
      </c>
      <c r="U54" s="60">
        <v>1</v>
      </c>
      <c r="V54" s="60">
        <v>1</v>
      </c>
      <c r="W54" s="60">
        <v>1</v>
      </c>
      <c r="X54" s="393">
        <f t="shared" ref="X54:X61" si="36">SUM(Y54:Z54)</f>
        <v>0</v>
      </c>
      <c r="Y54" s="452">
        <v>0</v>
      </c>
      <c r="Z54" s="452">
        <v>0</v>
      </c>
      <c r="AA54" s="393">
        <f t="shared" si="31"/>
        <v>0</v>
      </c>
      <c r="AB54" s="452">
        <v>0</v>
      </c>
      <c r="AC54" s="452">
        <v>0</v>
      </c>
      <c r="AD54" s="400">
        <v>1</v>
      </c>
      <c r="AE54" s="454">
        <v>0</v>
      </c>
      <c r="AF54" s="454">
        <v>1</v>
      </c>
      <c r="AG54" s="70"/>
      <c r="AH54" s="444">
        <f t="shared" si="2"/>
        <v>1</v>
      </c>
    </row>
    <row r="55" spans="1:34" s="10" customFormat="1" ht="13.2" x14ac:dyDescent="0.25">
      <c r="A55" s="70">
        <v>3</v>
      </c>
      <c r="B55" s="71" t="s">
        <v>724</v>
      </c>
      <c r="C55" s="70">
        <v>27</v>
      </c>
      <c r="D55" s="70">
        <v>22</v>
      </c>
      <c r="E55" s="70">
        <v>3</v>
      </c>
      <c r="F55" s="59">
        <v>19</v>
      </c>
      <c r="G55" s="59">
        <v>0</v>
      </c>
      <c r="H55" s="59">
        <v>0</v>
      </c>
      <c r="I55" s="59">
        <v>2</v>
      </c>
      <c r="J55" s="59">
        <v>17</v>
      </c>
      <c r="K55" s="59">
        <v>0</v>
      </c>
      <c r="L55" s="72">
        <v>0.1</v>
      </c>
      <c r="M55" s="60">
        <v>0</v>
      </c>
      <c r="N55" s="60">
        <f t="shared" si="33"/>
        <v>0</v>
      </c>
      <c r="O55" s="72">
        <v>0.5</v>
      </c>
      <c r="P55" s="60">
        <v>1</v>
      </c>
      <c r="Q55" s="60">
        <f t="shared" si="34"/>
        <v>-1</v>
      </c>
      <c r="R55" s="72">
        <v>0.36</v>
      </c>
      <c r="S55" s="60">
        <v>17</v>
      </c>
      <c r="T55" s="60">
        <f t="shared" si="35"/>
        <v>17</v>
      </c>
      <c r="U55" s="60">
        <v>0</v>
      </c>
      <c r="V55" s="60">
        <v>0</v>
      </c>
      <c r="W55" s="60">
        <v>0</v>
      </c>
      <c r="X55" s="393">
        <f t="shared" si="36"/>
        <v>0</v>
      </c>
      <c r="Y55" s="452">
        <v>0</v>
      </c>
      <c r="Z55" s="452">
        <v>0</v>
      </c>
      <c r="AA55" s="393">
        <f t="shared" si="31"/>
        <v>1</v>
      </c>
      <c r="AB55" s="452">
        <v>0</v>
      </c>
      <c r="AC55" s="452">
        <v>1</v>
      </c>
      <c r="AD55" s="400">
        <v>0</v>
      </c>
      <c r="AE55" s="454">
        <v>0</v>
      </c>
      <c r="AF55" s="454">
        <v>0</v>
      </c>
      <c r="AG55" s="70"/>
      <c r="AH55" s="444">
        <f t="shared" si="2"/>
        <v>1</v>
      </c>
    </row>
    <row r="56" spans="1:34" s="10" customFormat="1" ht="13.2" x14ac:dyDescent="0.25">
      <c r="A56" s="70">
        <v>4</v>
      </c>
      <c r="B56" s="61" t="s">
        <v>725</v>
      </c>
      <c r="C56" s="6">
        <v>4</v>
      </c>
      <c r="D56" s="6">
        <v>3</v>
      </c>
      <c r="E56" s="6">
        <v>1</v>
      </c>
      <c r="F56" s="7">
        <f t="shared" si="32"/>
        <v>2</v>
      </c>
      <c r="G56" s="6">
        <v>0</v>
      </c>
      <c r="H56" s="6">
        <v>0</v>
      </c>
      <c r="I56" s="6">
        <v>1</v>
      </c>
      <c r="J56" s="6">
        <v>1</v>
      </c>
      <c r="K56" s="6">
        <v>0</v>
      </c>
      <c r="L56" s="74">
        <v>0.1</v>
      </c>
      <c r="M56" s="75">
        <v>0</v>
      </c>
      <c r="N56" s="75">
        <v>0</v>
      </c>
      <c r="O56" s="74">
        <v>0.5</v>
      </c>
      <c r="P56" s="75">
        <v>1</v>
      </c>
      <c r="Q56" s="75">
        <f t="shared" si="34"/>
        <v>0</v>
      </c>
      <c r="R56" s="74">
        <v>0.36</v>
      </c>
      <c r="S56" s="75">
        <v>1</v>
      </c>
      <c r="T56" s="75">
        <f t="shared" si="35"/>
        <v>1</v>
      </c>
      <c r="U56" s="76">
        <v>0</v>
      </c>
      <c r="V56" s="77">
        <v>0</v>
      </c>
      <c r="W56" s="77">
        <v>0</v>
      </c>
      <c r="X56" s="393">
        <f t="shared" si="36"/>
        <v>0</v>
      </c>
      <c r="Y56" s="454">
        <v>0</v>
      </c>
      <c r="Z56" s="454">
        <v>0</v>
      </c>
      <c r="AA56" s="393">
        <f t="shared" si="31"/>
        <v>0</v>
      </c>
      <c r="AB56" s="454">
        <v>0</v>
      </c>
      <c r="AC56" s="454">
        <v>0</v>
      </c>
      <c r="AD56" s="400">
        <v>0</v>
      </c>
      <c r="AE56" s="454">
        <v>0</v>
      </c>
      <c r="AF56" s="454">
        <v>0</v>
      </c>
      <c r="AG56" s="70"/>
      <c r="AH56" s="444">
        <f t="shared" si="2"/>
        <v>0</v>
      </c>
    </row>
    <row r="57" spans="1:34" s="10" customFormat="1" ht="13.2" x14ac:dyDescent="0.25">
      <c r="A57" s="70">
        <v>5</v>
      </c>
      <c r="B57" s="61" t="s">
        <v>726</v>
      </c>
      <c r="C57" s="6">
        <v>3</v>
      </c>
      <c r="D57" s="6">
        <v>2</v>
      </c>
      <c r="E57" s="6">
        <v>0</v>
      </c>
      <c r="F57" s="7">
        <f t="shared" si="32"/>
        <v>2</v>
      </c>
      <c r="G57" s="6">
        <v>0</v>
      </c>
      <c r="H57" s="6">
        <v>0</v>
      </c>
      <c r="I57" s="6">
        <v>2</v>
      </c>
      <c r="J57" s="6">
        <v>0</v>
      </c>
      <c r="K57" s="6">
        <v>0</v>
      </c>
      <c r="L57" s="74">
        <v>0.1</v>
      </c>
      <c r="M57" s="75">
        <v>0</v>
      </c>
      <c r="N57" s="75">
        <v>0</v>
      </c>
      <c r="O57" s="74">
        <v>0.5</v>
      </c>
      <c r="P57" s="75">
        <v>2</v>
      </c>
      <c r="Q57" s="75">
        <f t="shared" si="34"/>
        <v>0</v>
      </c>
      <c r="R57" s="74">
        <v>0.36</v>
      </c>
      <c r="S57" s="75">
        <v>0</v>
      </c>
      <c r="T57" s="75">
        <v>0</v>
      </c>
      <c r="U57" s="78">
        <v>0</v>
      </c>
      <c r="V57" s="77">
        <v>0</v>
      </c>
      <c r="W57" s="77">
        <v>0</v>
      </c>
      <c r="X57" s="393">
        <f t="shared" si="36"/>
        <v>0</v>
      </c>
      <c r="Y57" s="454">
        <v>0</v>
      </c>
      <c r="Z57" s="454">
        <v>0</v>
      </c>
      <c r="AA57" s="393">
        <f t="shared" si="31"/>
        <v>0</v>
      </c>
      <c r="AB57" s="454">
        <v>0</v>
      </c>
      <c r="AC57" s="454">
        <v>0</v>
      </c>
      <c r="AD57" s="400">
        <v>0</v>
      </c>
      <c r="AE57" s="454">
        <v>0</v>
      </c>
      <c r="AF57" s="454">
        <v>0</v>
      </c>
      <c r="AG57" s="70"/>
      <c r="AH57" s="444">
        <f t="shared" si="2"/>
        <v>0</v>
      </c>
    </row>
    <row r="58" spans="1:34" s="10" customFormat="1" ht="13.2" x14ac:dyDescent="0.25">
      <c r="A58" s="70">
        <v>7</v>
      </c>
      <c r="B58" s="61" t="s">
        <v>728</v>
      </c>
      <c r="C58" s="6">
        <v>1</v>
      </c>
      <c r="D58" s="6">
        <v>1</v>
      </c>
      <c r="E58" s="6">
        <v>1</v>
      </c>
      <c r="F58" s="7">
        <f t="shared" si="32"/>
        <v>0</v>
      </c>
      <c r="G58" s="6">
        <v>0</v>
      </c>
      <c r="H58" s="6">
        <v>0</v>
      </c>
      <c r="I58" s="6">
        <v>0</v>
      </c>
      <c r="J58" s="6">
        <v>0</v>
      </c>
      <c r="K58" s="6">
        <v>0</v>
      </c>
      <c r="L58" s="80">
        <v>0.1</v>
      </c>
      <c r="M58" s="7">
        <f t="shared" ref="M58:M60" si="37">F58*L58</f>
        <v>0</v>
      </c>
      <c r="N58" s="7">
        <f t="shared" si="33"/>
        <v>0</v>
      </c>
      <c r="O58" s="80">
        <v>0.5</v>
      </c>
      <c r="P58" s="7">
        <f t="shared" ref="P58:P61" si="38">F58*O58</f>
        <v>0</v>
      </c>
      <c r="Q58" s="7">
        <f t="shared" si="34"/>
        <v>0</v>
      </c>
      <c r="R58" s="80">
        <v>0.36</v>
      </c>
      <c r="S58" s="7">
        <f t="shared" ref="S58:S60" si="39">F58*R58</f>
        <v>0</v>
      </c>
      <c r="T58" s="7">
        <f t="shared" si="35"/>
        <v>0</v>
      </c>
      <c r="U58" s="81">
        <v>0</v>
      </c>
      <c r="V58" s="70">
        <v>0</v>
      </c>
      <c r="W58" s="70">
        <v>0</v>
      </c>
      <c r="X58" s="393">
        <f t="shared" si="36"/>
        <v>0</v>
      </c>
      <c r="Y58" s="454">
        <v>0</v>
      </c>
      <c r="Z58" s="454">
        <v>0</v>
      </c>
      <c r="AA58" s="400">
        <f>AB58+AC58</f>
        <v>1</v>
      </c>
      <c r="AB58" s="454">
        <v>1</v>
      </c>
      <c r="AC58" s="454">
        <v>0</v>
      </c>
      <c r="AD58" s="400">
        <v>0</v>
      </c>
      <c r="AE58" s="454">
        <v>0</v>
      </c>
      <c r="AF58" s="454">
        <v>0</v>
      </c>
      <c r="AG58" s="70"/>
      <c r="AH58" s="444">
        <f t="shared" si="2"/>
        <v>1</v>
      </c>
    </row>
    <row r="59" spans="1:34" s="10" customFormat="1" ht="13.2" x14ac:dyDescent="0.25">
      <c r="A59" s="70">
        <v>9</v>
      </c>
      <c r="B59" s="61" t="s">
        <v>730</v>
      </c>
      <c r="C59" s="6">
        <v>1</v>
      </c>
      <c r="D59" s="6">
        <v>0</v>
      </c>
      <c r="E59" s="6">
        <v>0</v>
      </c>
      <c r="F59" s="7">
        <f t="shared" si="32"/>
        <v>0</v>
      </c>
      <c r="G59" s="6">
        <v>0</v>
      </c>
      <c r="H59" s="6">
        <v>0</v>
      </c>
      <c r="I59" s="6">
        <v>0</v>
      </c>
      <c r="J59" s="6">
        <v>0</v>
      </c>
      <c r="K59" s="6">
        <v>0</v>
      </c>
      <c r="L59" s="80">
        <v>0.1</v>
      </c>
      <c r="M59" s="7">
        <f t="shared" si="37"/>
        <v>0</v>
      </c>
      <c r="N59" s="7">
        <f t="shared" si="33"/>
        <v>0</v>
      </c>
      <c r="O59" s="80">
        <v>0.5</v>
      </c>
      <c r="P59" s="7">
        <f t="shared" si="38"/>
        <v>0</v>
      </c>
      <c r="Q59" s="7">
        <f t="shared" si="34"/>
        <v>0</v>
      </c>
      <c r="R59" s="80">
        <v>0.36</v>
      </c>
      <c r="S59" s="7">
        <f t="shared" si="39"/>
        <v>0</v>
      </c>
      <c r="T59" s="7">
        <f t="shared" si="35"/>
        <v>0</v>
      </c>
      <c r="U59" s="81">
        <v>0</v>
      </c>
      <c r="V59" s="70">
        <v>0</v>
      </c>
      <c r="W59" s="70">
        <v>0</v>
      </c>
      <c r="X59" s="393">
        <f t="shared" si="36"/>
        <v>0</v>
      </c>
      <c r="Y59" s="454">
        <v>0</v>
      </c>
      <c r="Z59" s="454">
        <v>0</v>
      </c>
      <c r="AA59" s="400">
        <f t="shared" ref="AA59:AA60" si="40">AB59+AC59</f>
        <v>0</v>
      </c>
      <c r="AB59" s="454">
        <v>0</v>
      </c>
      <c r="AC59" s="454">
        <v>0</v>
      </c>
      <c r="AD59" s="400">
        <v>0</v>
      </c>
      <c r="AE59" s="454">
        <v>0</v>
      </c>
      <c r="AF59" s="454">
        <v>0</v>
      </c>
      <c r="AG59" s="70"/>
      <c r="AH59" s="444">
        <f t="shared" si="2"/>
        <v>0</v>
      </c>
    </row>
    <row r="60" spans="1:34" s="10" customFormat="1" ht="13.2" x14ac:dyDescent="0.25">
      <c r="A60" s="70">
        <v>10</v>
      </c>
      <c r="B60" s="61" t="s">
        <v>731</v>
      </c>
      <c r="C60" s="6">
        <v>1</v>
      </c>
      <c r="D60" s="6">
        <v>0</v>
      </c>
      <c r="E60" s="6">
        <v>0</v>
      </c>
      <c r="F60" s="7">
        <f t="shared" si="32"/>
        <v>0</v>
      </c>
      <c r="G60" s="6">
        <v>0</v>
      </c>
      <c r="H60" s="6">
        <v>0</v>
      </c>
      <c r="I60" s="6">
        <v>0</v>
      </c>
      <c r="J60" s="6">
        <v>0</v>
      </c>
      <c r="K60" s="6">
        <v>0</v>
      </c>
      <c r="L60" s="80">
        <v>0.1</v>
      </c>
      <c r="M60" s="7">
        <f t="shared" si="37"/>
        <v>0</v>
      </c>
      <c r="N60" s="7">
        <f t="shared" si="33"/>
        <v>0</v>
      </c>
      <c r="O60" s="80">
        <v>0.5</v>
      </c>
      <c r="P60" s="7">
        <f t="shared" si="38"/>
        <v>0</v>
      </c>
      <c r="Q60" s="7">
        <f t="shared" si="34"/>
        <v>0</v>
      </c>
      <c r="R60" s="80">
        <v>0.36</v>
      </c>
      <c r="S60" s="7">
        <f t="shared" si="39"/>
        <v>0</v>
      </c>
      <c r="T60" s="7">
        <f t="shared" si="35"/>
        <v>0</v>
      </c>
      <c r="U60" s="81">
        <v>0</v>
      </c>
      <c r="V60" s="70">
        <v>0</v>
      </c>
      <c r="W60" s="70">
        <v>0</v>
      </c>
      <c r="X60" s="393">
        <f t="shared" si="36"/>
        <v>0</v>
      </c>
      <c r="Y60" s="454">
        <v>0</v>
      </c>
      <c r="Z60" s="454">
        <v>0</v>
      </c>
      <c r="AA60" s="400">
        <f t="shared" si="40"/>
        <v>0</v>
      </c>
      <c r="AB60" s="454">
        <v>0</v>
      </c>
      <c r="AC60" s="454">
        <v>0</v>
      </c>
      <c r="AD60" s="400">
        <v>0</v>
      </c>
      <c r="AE60" s="454">
        <v>0</v>
      </c>
      <c r="AF60" s="454">
        <v>0</v>
      </c>
      <c r="AG60" s="70"/>
      <c r="AH60" s="444">
        <f t="shared" si="2"/>
        <v>0</v>
      </c>
    </row>
    <row r="61" spans="1:34" s="10" customFormat="1" ht="13.2" x14ac:dyDescent="0.25">
      <c r="A61" s="70">
        <v>12</v>
      </c>
      <c r="B61" s="61" t="s">
        <v>733</v>
      </c>
      <c r="C61" s="6">
        <v>2</v>
      </c>
      <c r="D61" s="6">
        <v>1</v>
      </c>
      <c r="E61" s="6">
        <v>0</v>
      </c>
      <c r="F61" s="7">
        <f t="shared" si="32"/>
        <v>1</v>
      </c>
      <c r="G61" s="6">
        <v>0</v>
      </c>
      <c r="H61" s="6">
        <v>0</v>
      </c>
      <c r="I61" s="6">
        <v>1</v>
      </c>
      <c r="J61" s="6">
        <v>0</v>
      </c>
      <c r="K61" s="6">
        <v>0</v>
      </c>
      <c r="L61" s="80">
        <v>0.1</v>
      </c>
      <c r="M61" s="7">
        <v>0</v>
      </c>
      <c r="N61" s="7">
        <v>0</v>
      </c>
      <c r="O61" s="80">
        <v>0.5</v>
      </c>
      <c r="P61" s="7">
        <f t="shared" si="38"/>
        <v>0.5</v>
      </c>
      <c r="Q61" s="7">
        <f t="shared" si="34"/>
        <v>-0.5</v>
      </c>
      <c r="R61" s="80">
        <v>0.36</v>
      </c>
      <c r="S61" s="7">
        <v>0</v>
      </c>
      <c r="T61" s="7">
        <v>0</v>
      </c>
      <c r="U61" s="6">
        <v>0</v>
      </c>
      <c r="V61" s="70">
        <v>0</v>
      </c>
      <c r="W61" s="70">
        <v>0</v>
      </c>
      <c r="X61" s="393">
        <f t="shared" si="36"/>
        <v>0</v>
      </c>
      <c r="Y61" s="454">
        <v>0</v>
      </c>
      <c r="Z61" s="454">
        <v>0</v>
      </c>
      <c r="AA61" s="400">
        <v>0</v>
      </c>
      <c r="AB61" s="454">
        <v>0</v>
      </c>
      <c r="AC61" s="454">
        <v>0</v>
      </c>
      <c r="AD61" s="400">
        <v>0</v>
      </c>
      <c r="AE61" s="454">
        <v>0</v>
      </c>
      <c r="AF61" s="454">
        <v>0</v>
      </c>
      <c r="AG61" s="70"/>
      <c r="AH61" s="444">
        <f t="shared" si="2"/>
        <v>0</v>
      </c>
    </row>
    <row r="62" spans="1:34" s="297" customFormat="1" ht="51.6" customHeight="1" x14ac:dyDescent="0.25">
      <c r="A62" s="176" t="s">
        <v>772</v>
      </c>
      <c r="B62" s="732" t="s">
        <v>962</v>
      </c>
      <c r="C62" s="733"/>
      <c r="D62" s="733"/>
      <c r="E62" s="733"/>
      <c r="F62" s="733"/>
      <c r="G62" s="733"/>
      <c r="H62" s="733"/>
      <c r="I62" s="733"/>
      <c r="J62" s="733"/>
      <c r="K62" s="733"/>
      <c r="L62" s="733"/>
      <c r="M62" s="733"/>
      <c r="N62" s="733"/>
      <c r="O62" s="733"/>
      <c r="P62" s="733"/>
      <c r="Q62" s="733"/>
      <c r="R62" s="733"/>
      <c r="S62" s="733"/>
      <c r="T62" s="733"/>
      <c r="U62" s="733"/>
      <c r="V62" s="733"/>
      <c r="W62" s="733"/>
      <c r="X62" s="733"/>
      <c r="Y62" s="733"/>
      <c r="Z62" s="733"/>
      <c r="AA62" s="733"/>
      <c r="AB62" s="733"/>
      <c r="AC62" s="733"/>
      <c r="AD62" s="733"/>
      <c r="AE62" s="733"/>
      <c r="AF62" s="733"/>
      <c r="AG62" s="734"/>
      <c r="AH62" s="444">
        <f t="shared" si="2"/>
        <v>0</v>
      </c>
    </row>
    <row r="63" spans="1:34" s="86" customFormat="1" ht="13.2" x14ac:dyDescent="0.25">
      <c r="A63" s="83" t="s">
        <v>723</v>
      </c>
      <c r="B63" s="84" t="s">
        <v>707</v>
      </c>
      <c r="C63" s="83">
        <f>SUM(C64:C77)</f>
        <v>145</v>
      </c>
      <c r="D63" s="83">
        <f t="shared" ref="D63:AG63" si="41">SUM(D64:D77)</f>
        <v>68</v>
      </c>
      <c r="E63" s="83">
        <f t="shared" si="41"/>
        <v>19</v>
      </c>
      <c r="F63" s="83">
        <f t="shared" si="41"/>
        <v>49</v>
      </c>
      <c r="G63" s="83">
        <f t="shared" si="41"/>
        <v>0</v>
      </c>
      <c r="H63" s="83">
        <f t="shared" si="41"/>
        <v>0</v>
      </c>
      <c r="I63" s="83">
        <f t="shared" si="41"/>
        <v>16</v>
      </c>
      <c r="J63" s="83">
        <f t="shared" si="41"/>
        <v>33</v>
      </c>
      <c r="K63" s="83">
        <f t="shared" si="41"/>
        <v>0</v>
      </c>
      <c r="L63" s="83">
        <f t="shared" si="41"/>
        <v>5.6000000000000005</v>
      </c>
      <c r="M63" s="83">
        <f t="shared" si="41"/>
        <v>19.599999999999998</v>
      </c>
      <c r="N63" s="83">
        <f t="shared" si="41"/>
        <v>19.599999999999998</v>
      </c>
      <c r="O63" s="83">
        <f t="shared" si="41"/>
        <v>8.3999999999999986</v>
      </c>
      <c r="P63" s="83">
        <f t="shared" si="41"/>
        <v>29.400000000000002</v>
      </c>
      <c r="Q63" s="83">
        <f t="shared" si="41"/>
        <v>13.399999999999999</v>
      </c>
      <c r="R63" s="83">
        <f t="shared" si="41"/>
        <v>0</v>
      </c>
      <c r="S63" s="83">
        <f t="shared" si="41"/>
        <v>0</v>
      </c>
      <c r="T63" s="83">
        <f t="shared" si="41"/>
        <v>0</v>
      </c>
      <c r="U63" s="83">
        <f t="shared" si="41"/>
        <v>0</v>
      </c>
      <c r="V63" s="83">
        <f t="shared" si="41"/>
        <v>0</v>
      </c>
      <c r="W63" s="83">
        <f t="shared" si="41"/>
        <v>0</v>
      </c>
      <c r="X63" s="392">
        <f t="shared" si="41"/>
        <v>2</v>
      </c>
      <c r="Y63" s="451">
        <f t="shared" si="41"/>
        <v>2</v>
      </c>
      <c r="Z63" s="451">
        <f t="shared" si="41"/>
        <v>0</v>
      </c>
      <c r="AA63" s="392">
        <f t="shared" si="41"/>
        <v>8</v>
      </c>
      <c r="AB63" s="451">
        <f t="shared" si="41"/>
        <v>1</v>
      </c>
      <c r="AC63" s="451">
        <f t="shared" si="41"/>
        <v>7</v>
      </c>
      <c r="AD63" s="392">
        <f t="shared" si="41"/>
        <v>0</v>
      </c>
      <c r="AE63" s="451">
        <f t="shared" si="41"/>
        <v>0</v>
      </c>
      <c r="AF63" s="451">
        <f t="shared" si="41"/>
        <v>0</v>
      </c>
      <c r="AG63" s="83">
        <f t="shared" si="41"/>
        <v>0</v>
      </c>
      <c r="AH63" s="444">
        <f t="shared" si="2"/>
        <v>10</v>
      </c>
    </row>
    <row r="64" spans="1:34" s="89" customFormat="1" ht="13.2" x14ac:dyDescent="0.25">
      <c r="A64" s="77">
        <v>1</v>
      </c>
      <c r="B64" s="87" t="s">
        <v>367</v>
      </c>
      <c r="C64" s="77">
        <v>33</v>
      </c>
      <c r="D64" s="83">
        <f t="shared" ref="D64:D77" si="42">E64+F64</f>
        <v>14</v>
      </c>
      <c r="E64" s="77">
        <v>9</v>
      </c>
      <c r="F64" s="60">
        <f>G64+H64+I64+J64+K64</f>
        <v>5</v>
      </c>
      <c r="G64" s="60"/>
      <c r="H64" s="60"/>
      <c r="I64" s="60">
        <v>5</v>
      </c>
      <c r="J64" s="60"/>
      <c r="K64" s="60"/>
      <c r="L64" s="72">
        <v>0.4</v>
      </c>
      <c r="M64" s="60">
        <f>F64*L64</f>
        <v>2</v>
      </c>
      <c r="N64" s="60">
        <f>M64-H64</f>
        <v>2</v>
      </c>
      <c r="O64" s="72">
        <v>0.6</v>
      </c>
      <c r="P64" s="60">
        <f>F64*O64</f>
        <v>3</v>
      </c>
      <c r="Q64" s="60">
        <f>P64-I64</f>
        <v>-2</v>
      </c>
      <c r="R64" s="72"/>
      <c r="S64" s="60"/>
      <c r="T64" s="60"/>
      <c r="U64" s="60"/>
      <c r="V64" s="60"/>
      <c r="W64" s="60"/>
      <c r="X64" s="393">
        <f t="shared" ref="X64:X66" si="43">SUM(Y64:Z64)</f>
        <v>2</v>
      </c>
      <c r="Y64" s="452">
        <v>2</v>
      </c>
      <c r="Z64" s="452">
        <f>+AA64</f>
        <v>0</v>
      </c>
      <c r="AA64" s="393">
        <f t="shared" ref="AA64:AA66" si="44">AB64+AC64</f>
        <v>0</v>
      </c>
      <c r="AB64" s="452">
        <v>0</v>
      </c>
      <c r="AC64" s="452">
        <v>0</v>
      </c>
      <c r="AD64" s="395">
        <f>AE64+AF64</f>
        <v>0</v>
      </c>
      <c r="AE64" s="453"/>
      <c r="AF64" s="453"/>
      <c r="AG64" s="88"/>
      <c r="AH64" s="444">
        <f t="shared" si="2"/>
        <v>2</v>
      </c>
    </row>
    <row r="65" spans="1:34" s="89" customFormat="1" ht="13.2" x14ac:dyDescent="0.25">
      <c r="A65" s="77">
        <v>2</v>
      </c>
      <c r="B65" s="87" t="s">
        <v>140</v>
      </c>
      <c r="C65" s="77">
        <v>7</v>
      </c>
      <c r="D65" s="83">
        <f t="shared" si="42"/>
        <v>3</v>
      </c>
      <c r="E65" s="77">
        <v>1</v>
      </c>
      <c r="F65" s="60">
        <f>G65+H65+I65+J65+K65</f>
        <v>2</v>
      </c>
      <c r="G65" s="60"/>
      <c r="H65" s="60"/>
      <c r="I65" s="60">
        <v>1</v>
      </c>
      <c r="J65" s="60">
        <v>1</v>
      </c>
      <c r="K65" s="60"/>
      <c r="L65" s="72">
        <v>0.4</v>
      </c>
      <c r="M65" s="60">
        <f>F65*L65</f>
        <v>0.8</v>
      </c>
      <c r="N65" s="60">
        <f>M65-H65</f>
        <v>0.8</v>
      </c>
      <c r="O65" s="72">
        <v>0.6</v>
      </c>
      <c r="P65" s="60">
        <f>F65*O65</f>
        <v>1.2</v>
      </c>
      <c r="Q65" s="60">
        <f>P65-I65</f>
        <v>0.19999999999999996</v>
      </c>
      <c r="R65" s="72"/>
      <c r="S65" s="60"/>
      <c r="T65" s="60"/>
      <c r="U65" s="60"/>
      <c r="V65" s="60"/>
      <c r="W65" s="60"/>
      <c r="X65" s="393">
        <f t="shared" si="43"/>
        <v>0</v>
      </c>
      <c r="Y65" s="452">
        <v>0</v>
      </c>
      <c r="Z65" s="452">
        <v>0</v>
      </c>
      <c r="AA65" s="393">
        <f t="shared" si="44"/>
        <v>0</v>
      </c>
      <c r="AB65" s="452">
        <v>0</v>
      </c>
      <c r="AC65" s="452"/>
      <c r="AD65" s="395"/>
      <c r="AE65" s="453"/>
      <c r="AF65" s="453"/>
      <c r="AG65" s="88"/>
      <c r="AH65" s="444">
        <f t="shared" si="2"/>
        <v>0</v>
      </c>
    </row>
    <row r="66" spans="1:34" s="89" customFormat="1" ht="13.2" x14ac:dyDescent="0.25">
      <c r="A66" s="77">
        <v>3</v>
      </c>
      <c r="B66" s="87" t="s">
        <v>151</v>
      </c>
      <c r="C66" s="77">
        <v>51</v>
      </c>
      <c r="D66" s="83">
        <f t="shared" si="42"/>
        <v>36</v>
      </c>
      <c r="E66" s="90">
        <v>6</v>
      </c>
      <c r="F66" s="60">
        <f>G66+H66+I66+J66+K66</f>
        <v>30</v>
      </c>
      <c r="G66" s="60"/>
      <c r="H66" s="60"/>
      <c r="I66" s="60">
        <v>4</v>
      </c>
      <c r="J66" s="60">
        <v>26</v>
      </c>
      <c r="K66" s="60"/>
      <c r="L66" s="72">
        <v>0.4</v>
      </c>
      <c r="M66" s="60">
        <f>F66*L66</f>
        <v>12</v>
      </c>
      <c r="N66" s="60">
        <f>M66-H66</f>
        <v>12</v>
      </c>
      <c r="O66" s="72">
        <v>0.6</v>
      </c>
      <c r="P66" s="60">
        <f>F66*O66</f>
        <v>18</v>
      </c>
      <c r="Q66" s="60">
        <f>P66-I66</f>
        <v>14</v>
      </c>
      <c r="R66" s="72"/>
      <c r="S66" s="60"/>
      <c r="T66" s="60"/>
      <c r="U66" s="60"/>
      <c r="V66" s="60"/>
      <c r="W66" s="60"/>
      <c r="X66" s="393">
        <f t="shared" si="43"/>
        <v>0</v>
      </c>
      <c r="Y66" s="452">
        <v>0</v>
      </c>
      <c r="Z66" s="452">
        <v>0</v>
      </c>
      <c r="AA66" s="393">
        <f t="shared" si="44"/>
        <v>8</v>
      </c>
      <c r="AB66" s="452">
        <v>1</v>
      </c>
      <c r="AC66" s="452">
        <v>7</v>
      </c>
      <c r="AD66" s="395">
        <f>AE66+AF66</f>
        <v>0</v>
      </c>
      <c r="AE66" s="453"/>
      <c r="AF66" s="453"/>
      <c r="AG66" s="88"/>
      <c r="AH66" s="444">
        <f t="shared" si="2"/>
        <v>8</v>
      </c>
    </row>
    <row r="67" spans="1:34" s="89" customFormat="1" ht="13.2" x14ac:dyDescent="0.25">
      <c r="A67" s="77">
        <v>4</v>
      </c>
      <c r="B67" s="91" t="s">
        <v>737</v>
      </c>
      <c r="C67" s="92">
        <v>32</v>
      </c>
      <c r="D67" s="83">
        <f t="shared" si="42"/>
        <v>8</v>
      </c>
      <c r="E67" s="88">
        <v>0</v>
      </c>
      <c r="F67" s="60">
        <f t="shared" ref="F67:F77" si="45">G67+H67+I67+J67+K67</f>
        <v>8</v>
      </c>
      <c r="G67" s="60"/>
      <c r="H67" s="60"/>
      <c r="I67" s="60">
        <v>3</v>
      </c>
      <c r="J67" s="60">
        <v>5</v>
      </c>
      <c r="K67" s="60"/>
      <c r="L67" s="72">
        <v>0.4</v>
      </c>
      <c r="M67" s="60">
        <f t="shared" ref="M67:M77" si="46">F67*L67</f>
        <v>3.2</v>
      </c>
      <c r="N67" s="60">
        <f t="shared" ref="N67:N77" si="47">M67-H67</f>
        <v>3.2</v>
      </c>
      <c r="O67" s="72">
        <v>0.6</v>
      </c>
      <c r="P67" s="60">
        <f t="shared" ref="P67:P77" si="48">F67*O67</f>
        <v>4.8</v>
      </c>
      <c r="Q67" s="60">
        <f t="shared" ref="Q67:Q77" si="49">P67-I67</f>
        <v>1.7999999999999998</v>
      </c>
      <c r="R67" s="72"/>
      <c r="S67" s="60"/>
      <c r="T67" s="60"/>
      <c r="U67" s="60"/>
      <c r="V67" s="60"/>
      <c r="W67" s="60"/>
      <c r="X67" s="393"/>
      <c r="Y67" s="452"/>
      <c r="Z67" s="452"/>
      <c r="AA67" s="393"/>
      <c r="AB67" s="452"/>
      <c r="AC67" s="452"/>
      <c r="AD67" s="395"/>
      <c r="AE67" s="453"/>
      <c r="AF67" s="453"/>
      <c r="AG67" s="88"/>
      <c r="AH67" s="444">
        <f t="shared" si="2"/>
        <v>0</v>
      </c>
    </row>
    <row r="68" spans="1:34" s="89" customFormat="1" ht="13.2" x14ac:dyDescent="0.25">
      <c r="A68" s="77">
        <v>5</v>
      </c>
      <c r="B68" s="91" t="s">
        <v>738</v>
      </c>
      <c r="C68" s="92">
        <v>2</v>
      </c>
      <c r="D68" s="83">
        <f t="shared" si="42"/>
        <v>0</v>
      </c>
      <c r="E68" s="88"/>
      <c r="F68" s="60">
        <f t="shared" si="45"/>
        <v>0</v>
      </c>
      <c r="G68" s="60"/>
      <c r="H68" s="60"/>
      <c r="I68" s="60"/>
      <c r="J68" s="60"/>
      <c r="K68" s="60"/>
      <c r="L68" s="72">
        <v>0.4</v>
      </c>
      <c r="M68" s="60">
        <f t="shared" si="46"/>
        <v>0</v>
      </c>
      <c r="N68" s="60">
        <f t="shared" si="47"/>
        <v>0</v>
      </c>
      <c r="O68" s="72">
        <v>0.6</v>
      </c>
      <c r="P68" s="60">
        <f t="shared" si="48"/>
        <v>0</v>
      </c>
      <c r="Q68" s="60">
        <f t="shared" si="49"/>
        <v>0</v>
      </c>
      <c r="R68" s="72"/>
      <c r="S68" s="60"/>
      <c r="T68" s="60"/>
      <c r="U68" s="60"/>
      <c r="V68" s="60"/>
      <c r="W68" s="60"/>
      <c r="X68" s="393"/>
      <c r="Y68" s="452"/>
      <c r="Z68" s="452"/>
      <c r="AA68" s="393"/>
      <c r="AB68" s="452"/>
      <c r="AC68" s="452"/>
      <c r="AD68" s="395"/>
      <c r="AE68" s="453"/>
      <c r="AF68" s="453"/>
      <c r="AG68" s="88"/>
      <c r="AH68" s="444">
        <f t="shared" si="2"/>
        <v>0</v>
      </c>
    </row>
    <row r="69" spans="1:34" s="89" customFormat="1" ht="13.2" x14ac:dyDescent="0.25">
      <c r="A69" s="77">
        <v>6</v>
      </c>
      <c r="B69" s="91" t="s">
        <v>739</v>
      </c>
      <c r="C69" s="92">
        <v>2</v>
      </c>
      <c r="D69" s="83">
        <f t="shared" si="42"/>
        <v>0</v>
      </c>
      <c r="E69" s="88"/>
      <c r="F69" s="60">
        <f t="shared" si="45"/>
        <v>0</v>
      </c>
      <c r="G69" s="60"/>
      <c r="H69" s="60"/>
      <c r="I69" s="60"/>
      <c r="J69" s="60"/>
      <c r="K69" s="60"/>
      <c r="L69" s="72">
        <v>0.4</v>
      </c>
      <c r="M69" s="60">
        <f t="shared" si="46"/>
        <v>0</v>
      </c>
      <c r="N69" s="60">
        <f t="shared" si="47"/>
        <v>0</v>
      </c>
      <c r="O69" s="72">
        <v>0.6</v>
      </c>
      <c r="P69" s="60">
        <f t="shared" si="48"/>
        <v>0</v>
      </c>
      <c r="Q69" s="60">
        <f t="shared" si="49"/>
        <v>0</v>
      </c>
      <c r="R69" s="72"/>
      <c r="S69" s="60"/>
      <c r="T69" s="60"/>
      <c r="U69" s="60"/>
      <c r="V69" s="60"/>
      <c r="W69" s="60"/>
      <c r="X69" s="393"/>
      <c r="Y69" s="452"/>
      <c r="Z69" s="452"/>
      <c r="AA69" s="393"/>
      <c r="AB69" s="452"/>
      <c r="AC69" s="452"/>
      <c r="AD69" s="395"/>
      <c r="AE69" s="453"/>
      <c r="AF69" s="453"/>
      <c r="AG69" s="88"/>
      <c r="AH69" s="444">
        <f t="shared" si="2"/>
        <v>0</v>
      </c>
    </row>
    <row r="70" spans="1:34" s="89" customFormat="1" ht="26.4" x14ac:dyDescent="0.25">
      <c r="A70" s="77">
        <v>7</v>
      </c>
      <c r="B70" s="91" t="s">
        <v>740</v>
      </c>
      <c r="C70" s="92">
        <v>2</v>
      </c>
      <c r="D70" s="83">
        <f t="shared" si="42"/>
        <v>1</v>
      </c>
      <c r="E70" s="88"/>
      <c r="F70" s="60">
        <f t="shared" si="45"/>
        <v>1</v>
      </c>
      <c r="G70" s="60"/>
      <c r="H70" s="60"/>
      <c r="I70" s="60">
        <v>1</v>
      </c>
      <c r="J70" s="60"/>
      <c r="K70" s="60"/>
      <c r="L70" s="72">
        <v>0.4</v>
      </c>
      <c r="M70" s="60">
        <f t="shared" si="46"/>
        <v>0.4</v>
      </c>
      <c r="N70" s="60">
        <f t="shared" si="47"/>
        <v>0.4</v>
      </c>
      <c r="O70" s="72">
        <v>0.6</v>
      </c>
      <c r="P70" s="60">
        <f t="shared" si="48"/>
        <v>0.6</v>
      </c>
      <c r="Q70" s="60">
        <f t="shared" si="49"/>
        <v>-0.4</v>
      </c>
      <c r="R70" s="72"/>
      <c r="S70" s="60"/>
      <c r="T70" s="60"/>
      <c r="U70" s="60"/>
      <c r="V70" s="60"/>
      <c r="W70" s="60"/>
      <c r="X70" s="393"/>
      <c r="Y70" s="452"/>
      <c r="Z70" s="452"/>
      <c r="AA70" s="393"/>
      <c r="AB70" s="452"/>
      <c r="AC70" s="452"/>
      <c r="AD70" s="395"/>
      <c r="AE70" s="453"/>
      <c r="AF70" s="453"/>
      <c r="AG70" s="88"/>
      <c r="AH70" s="444">
        <f t="shared" si="2"/>
        <v>0</v>
      </c>
    </row>
    <row r="71" spans="1:34" s="89" customFormat="1" ht="26.4" x14ac:dyDescent="0.25">
      <c r="A71" s="77">
        <v>8</v>
      </c>
      <c r="B71" s="91" t="s">
        <v>741</v>
      </c>
      <c r="C71" s="92">
        <v>2</v>
      </c>
      <c r="D71" s="83">
        <f t="shared" si="42"/>
        <v>0</v>
      </c>
      <c r="E71" s="88"/>
      <c r="F71" s="60">
        <f t="shared" si="45"/>
        <v>0</v>
      </c>
      <c r="G71" s="60"/>
      <c r="H71" s="60"/>
      <c r="I71" s="60"/>
      <c r="J71" s="60"/>
      <c r="K71" s="60"/>
      <c r="L71" s="72">
        <v>0.4</v>
      </c>
      <c r="M71" s="60">
        <f t="shared" si="46"/>
        <v>0</v>
      </c>
      <c r="N71" s="60">
        <f t="shared" si="47"/>
        <v>0</v>
      </c>
      <c r="O71" s="72">
        <v>0.6</v>
      </c>
      <c r="P71" s="60">
        <f t="shared" si="48"/>
        <v>0</v>
      </c>
      <c r="Q71" s="60">
        <f t="shared" si="49"/>
        <v>0</v>
      </c>
      <c r="R71" s="72"/>
      <c r="S71" s="60"/>
      <c r="T71" s="60"/>
      <c r="U71" s="60"/>
      <c r="V71" s="60"/>
      <c r="W71" s="60"/>
      <c r="X71" s="393"/>
      <c r="Y71" s="452"/>
      <c r="Z71" s="452"/>
      <c r="AA71" s="393"/>
      <c r="AB71" s="452"/>
      <c r="AC71" s="452"/>
      <c r="AD71" s="395"/>
      <c r="AE71" s="453"/>
      <c r="AF71" s="453"/>
      <c r="AG71" s="88"/>
      <c r="AH71" s="444">
        <f t="shared" si="2"/>
        <v>0</v>
      </c>
    </row>
    <row r="72" spans="1:34" s="89" customFormat="1" ht="26.4" x14ac:dyDescent="0.25">
      <c r="A72" s="77">
        <v>9</v>
      </c>
      <c r="B72" s="91" t="s">
        <v>742</v>
      </c>
      <c r="C72" s="92">
        <v>1</v>
      </c>
      <c r="D72" s="83">
        <f t="shared" si="42"/>
        <v>0</v>
      </c>
      <c r="E72" s="88"/>
      <c r="F72" s="60">
        <f t="shared" si="45"/>
        <v>0</v>
      </c>
      <c r="G72" s="60"/>
      <c r="H72" s="60"/>
      <c r="I72" s="60"/>
      <c r="J72" s="60"/>
      <c r="K72" s="60"/>
      <c r="L72" s="72">
        <v>0.4</v>
      </c>
      <c r="M72" s="60">
        <f t="shared" si="46"/>
        <v>0</v>
      </c>
      <c r="N72" s="60">
        <f t="shared" si="47"/>
        <v>0</v>
      </c>
      <c r="O72" s="72">
        <v>0.6</v>
      </c>
      <c r="P72" s="60">
        <f t="shared" si="48"/>
        <v>0</v>
      </c>
      <c r="Q72" s="60">
        <f t="shared" si="49"/>
        <v>0</v>
      </c>
      <c r="R72" s="72"/>
      <c r="S72" s="60"/>
      <c r="T72" s="60"/>
      <c r="U72" s="60"/>
      <c r="V72" s="60"/>
      <c r="W72" s="60"/>
      <c r="X72" s="393"/>
      <c r="Y72" s="452"/>
      <c r="Z72" s="452"/>
      <c r="AA72" s="393"/>
      <c r="AB72" s="452"/>
      <c r="AC72" s="452"/>
      <c r="AD72" s="395"/>
      <c r="AE72" s="453"/>
      <c r="AF72" s="453"/>
      <c r="AG72" s="88"/>
      <c r="AH72" s="444">
        <f t="shared" si="2"/>
        <v>0</v>
      </c>
    </row>
    <row r="73" spans="1:34" s="89" customFormat="1" ht="26.4" x14ac:dyDescent="0.25">
      <c r="A73" s="77">
        <v>10</v>
      </c>
      <c r="B73" s="91" t="s">
        <v>743</v>
      </c>
      <c r="C73" s="92">
        <v>1</v>
      </c>
      <c r="D73" s="83">
        <f t="shared" si="42"/>
        <v>1</v>
      </c>
      <c r="E73" s="88">
        <v>1</v>
      </c>
      <c r="F73" s="60">
        <f t="shared" si="45"/>
        <v>0</v>
      </c>
      <c r="G73" s="60"/>
      <c r="H73" s="60"/>
      <c r="I73" s="60"/>
      <c r="J73" s="60"/>
      <c r="K73" s="60"/>
      <c r="L73" s="72">
        <v>0.4</v>
      </c>
      <c r="M73" s="60">
        <f t="shared" si="46"/>
        <v>0</v>
      </c>
      <c r="N73" s="60">
        <f t="shared" si="47"/>
        <v>0</v>
      </c>
      <c r="O73" s="72">
        <v>0.6</v>
      </c>
      <c r="P73" s="60">
        <f t="shared" si="48"/>
        <v>0</v>
      </c>
      <c r="Q73" s="60">
        <f t="shared" si="49"/>
        <v>0</v>
      </c>
      <c r="R73" s="72"/>
      <c r="S73" s="60"/>
      <c r="T73" s="60"/>
      <c r="U73" s="60"/>
      <c r="V73" s="60"/>
      <c r="W73" s="60"/>
      <c r="X73" s="393"/>
      <c r="Y73" s="452"/>
      <c r="Z73" s="452"/>
      <c r="AA73" s="393"/>
      <c r="AB73" s="452"/>
      <c r="AC73" s="452"/>
      <c r="AD73" s="395"/>
      <c r="AE73" s="453"/>
      <c r="AF73" s="453"/>
      <c r="AG73" s="88"/>
      <c r="AH73" s="444">
        <f t="shared" si="2"/>
        <v>0</v>
      </c>
    </row>
    <row r="74" spans="1:34" s="89" customFormat="1" ht="13.2" x14ac:dyDescent="0.25">
      <c r="A74" s="77">
        <v>11</v>
      </c>
      <c r="B74" s="91" t="s">
        <v>744</v>
      </c>
      <c r="C74" s="92">
        <v>1</v>
      </c>
      <c r="D74" s="83">
        <f t="shared" si="42"/>
        <v>0</v>
      </c>
      <c r="E74" s="88"/>
      <c r="F74" s="60">
        <f t="shared" si="45"/>
        <v>0</v>
      </c>
      <c r="G74" s="88"/>
      <c r="H74" s="88"/>
      <c r="I74" s="88"/>
      <c r="J74" s="88"/>
      <c r="K74" s="88"/>
      <c r="L74" s="72">
        <v>0.4</v>
      </c>
      <c r="M74" s="60">
        <f t="shared" si="46"/>
        <v>0</v>
      </c>
      <c r="N74" s="60">
        <f t="shared" si="47"/>
        <v>0</v>
      </c>
      <c r="O74" s="72">
        <v>0.6</v>
      </c>
      <c r="P74" s="60">
        <f t="shared" si="48"/>
        <v>0</v>
      </c>
      <c r="Q74" s="60">
        <f t="shared" si="49"/>
        <v>0</v>
      </c>
      <c r="R74" s="88"/>
      <c r="S74" s="88"/>
      <c r="T74" s="88"/>
      <c r="U74" s="88"/>
      <c r="V74" s="88"/>
      <c r="W74" s="88"/>
      <c r="X74" s="395"/>
      <c r="Y74" s="453"/>
      <c r="Z74" s="453"/>
      <c r="AA74" s="395"/>
      <c r="AB74" s="453"/>
      <c r="AC74" s="453"/>
      <c r="AD74" s="395"/>
      <c r="AE74" s="453"/>
      <c r="AF74" s="453"/>
      <c r="AG74" s="88"/>
      <c r="AH74" s="444">
        <f t="shared" si="2"/>
        <v>0</v>
      </c>
    </row>
    <row r="75" spans="1:34" s="89" customFormat="1" ht="13.2" x14ac:dyDescent="0.25">
      <c r="A75" s="77">
        <v>12</v>
      </c>
      <c r="B75" s="91" t="s">
        <v>725</v>
      </c>
      <c r="C75" s="92">
        <v>8</v>
      </c>
      <c r="D75" s="83">
        <f t="shared" si="42"/>
        <v>5</v>
      </c>
      <c r="E75" s="88">
        <v>2</v>
      </c>
      <c r="F75" s="60">
        <f t="shared" si="45"/>
        <v>3</v>
      </c>
      <c r="G75" s="88"/>
      <c r="H75" s="88"/>
      <c r="I75" s="92">
        <v>2</v>
      </c>
      <c r="J75" s="92">
        <v>1</v>
      </c>
      <c r="K75" s="88"/>
      <c r="L75" s="72">
        <v>0.4</v>
      </c>
      <c r="M75" s="60">
        <f t="shared" si="46"/>
        <v>1.2000000000000002</v>
      </c>
      <c r="N75" s="60">
        <f t="shared" si="47"/>
        <v>1.2000000000000002</v>
      </c>
      <c r="O75" s="72">
        <v>0.6</v>
      </c>
      <c r="P75" s="60">
        <f t="shared" si="48"/>
        <v>1.7999999999999998</v>
      </c>
      <c r="Q75" s="60">
        <f t="shared" si="49"/>
        <v>-0.20000000000000018</v>
      </c>
      <c r="R75" s="88"/>
      <c r="S75" s="88"/>
      <c r="T75" s="88"/>
      <c r="U75" s="88"/>
      <c r="V75" s="88"/>
      <c r="W75" s="88"/>
      <c r="X75" s="395"/>
      <c r="Y75" s="453"/>
      <c r="Z75" s="453"/>
      <c r="AA75" s="395"/>
      <c r="AB75" s="453"/>
      <c r="AC75" s="453"/>
      <c r="AD75" s="395"/>
      <c r="AE75" s="453"/>
      <c r="AF75" s="453"/>
      <c r="AG75" s="88"/>
      <c r="AH75" s="444">
        <f t="shared" si="2"/>
        <v>0</v>
      </c>
    </row>
    <row r="76" spans="1:34" s="89" customFormat="1" ht="13.2" x14ac:dyDescent="0.25">
      <c r="A76" s="77">
        <v>13</v>
      </c>
      <c r="B76" s="91" t="s">
        <v>733</v>
      </c>
      <c r="C76" s="92">
        <v>2</v>
      </c>
      <c r="D76" s="83">
        <f t="shared" si="42"/>
        <v>0</v>
      </c>
      <c r="E76" s="88"/>
      <c r="F76" s="60">
        <f t="shared" si="45"/>
        <v>0</v>
      </c>
      <c r="G76" s="88"/>
      <c r="H76" s="88"/>
      <c r="I76" s="88"/>
      <c r="J76" s="88"/>
      <c r="K76" s="88"/>
      <c r="L76" s="72">
        <v>0.4</v>
      </c>
      <c r="M76" s="60">
        <f t="shared" si="46"/>
        <v>0</v>
      </c>
      <c r="N76" s="60">
        <f t="shared" si="47"/>
        <v>0</v>
      </c>
      <c r="O76" s="72">
        <v>0.6</v>
      </c>
      <c r="P76" s="60">
        <f t="shared" si="48"/>
        <v>0</v>
      </c>
      <c r="Q76" s="60">
        <f t="shared" si="49"/>
        <v>0</v>
      </c>
      <c r="R76" s="88"/>
      <c r="S76" s="88"/>
      <c r="T76" s="88"/>
      <c r="U76" s="88"/>
      <c r="V76" s="88"/>
      <c r="W76" s="88"/>
      <c r="X76" s="395"/>
      <c r="Y76" s="453"/>
      <c r="Z76" s="453"/>
      <c r="AA76" s="395"/>
      <c r="AB76" s="453"/>
      <c r="AC76" s="453"/>
      <c r="AD76" s="395"/>
      <c r="AE76" s="453"/>
      <c r="AF76" s="453"/>
      <c r="AG76" s="88"/>
      <c r="AH76" s="444">
        <f t="shared" ref="AH76:AH139" si="50">X76+AA76+AD76</f>
        <v>0</v>
      </c>
    </row>
    <row r="77" spans="1:34" s="89" customFormat="1" ht="13.2" x14ac:dyDescent="0.25">
      <c r="A77" s="77">
        <v>14</v>
      </c>
      <c r="B77" s="91" t="s">
        <v>731</v>
      </c>
      <c r="C77" s="92">
        <v>1</v>
      </c>
      <c r="D77" s="83">
        <f t="shared" si="42"/>
        <v>0</v>
      </c>
      <c r="E77" s="88"/>
      <c r="F77" s="60">
        <f t="shared" si="45"/>
        <v>0</v>
      </c>
      <c r="G77" s="88"/>
      <c r="H77" s="88"/>
      <c r="I77" s="88"/>
      <c r="J77" s="88"/>
      <c r="K77" s="88"/>
      <c r="L77" s="72">
        <v>0.4</v>
      </c>
      <c r="M77" s="60">
        <f t="shared" si="46"/>
        <v>0</v>
      </c>
      <c r="N77" s="60">
        <f t="shared" si="47"/>
        <v>0</v>
      </c>
      <c r="O77" s="72">
        <v>0.6</v>
      </c>
      <c r="P77" s="60">
        <f t="shared" si="48"/>
        <v>0</v>
      </c>
      <c r="Q77" s="60">
        <f t="shared" si="49"/>
        <v>0</v>
      </c>
      <c r="R77" s="88"/>
      <c r="S77" s="88"/>
      <c r="T77" s="88"/>
      <c r="U77" s="88"/>
      <c r="V77" s="88"/>
      <c r="W77" s="88"/>
      <c r="X77" s="395"/>
      <c r="Y77" s="453"/>
      <c r="Z77" s="453"/>
      <c r="AA77" s="395"/>
      <c r="AB77" s="453"/>
      <c r="AC77" s="453"/>
      <c r="AD77" s="395"/>
      <c r="AE77" s="453"/>
      <c r="AF77" s="453"/>
      <c r="AG77" s="88"/>
      <c r="AH77" s="444">
        <f t="shared" si="50"/>
        <v>0</v>
      </c>
    </row>
    <row r="78" spans="1:34" s="298" customFormat="1" ht="51.6" customHeight="1" x14ac:dyDescent="0.25">
      <c r="A78" s="180" t="s">
        <v>774</v>
      </c>
      <c r="B78" s="735" t="s">
        <v>963</v>
      </c>
      <c r="C78" s="736"/>
      <c r="D78" s="736"/>
      <c r="E78" s="736"/>
      <c r="F78" s="736"/>
      <c r="G78" s="736"/>
      <c r="H78" s="736"/>
      <c r="I78" s="736"/>
      <c r="J78" s="736"/>
      <c r="K78" s="736"/>
      <c r="L78" s="736"/>
      <c r="M78" s="736"/>
      <c r="N78" s="736"/>
      <c r="O78" s="736"/>
      <c r="P78" s="736"/>
      <c r="Q78" s="736"/>
      <c r="R78" s="736"/>
      <c r="S78" s="736"/>
      <c r="T78" s="736"/>
      <c r="U78" s="736"/>
      <c r="V78" s="736"/>
      <c r="W78" s="736"/>
      <c r="X78" s="736"/>
      <c r="Y78" s="736"/>
      <c r="Z78" s="736"/>
      <c r="AA78" s="736"/>
      <c r="AB78" s="736"/>
      <c r="AC78" s="736"/>
      <c r="AD78" s="736"/>
      <c r="AE78" s="736"/>
      <c r="AF78" s="736"/>
      <c r="AG78" s="737"/>
      <c r="AH78" s="444">
        <f t="shared" si="50"/>
        <v>0</v>
      </c>
    </row>
    <row r="79" spans="1:34" s="109" customFormat="1" ht="13.2" x14ac:dyDescent="0.25">
      <c r="A79" s="8" t="s">
        <v>723</v>
      </c>
      <c r="B79" s="105" t="s">
        <v>707</v>
      </c>
      <c r="C79" s="58">
        <f t="shared" ref="C79:K79" si="51">SUM(C80:C93)</f>
        <v>286</v>
      </c>
      <c r="D79" s="58">
        <f t="shared" si="51"/>
        <v>204</v>
      </c>
      <c r="E79" s="58">
        <f t="shared" si="51"/>
        <v>38</v>
      </c>
      <c r="F79" s="58">
        <f t="shared" si="51"/>
        <v>166</v>
      </c>
      <c r="G79" s="58">
        <f t="shared" si="51"/>
        <v>0</v>
      </c>
      <c r="H79" s="58">
        <f t="shared" si="51"/>
        <v>2</v>
      </c>
      <c r="I79" s="58">
        <f t="shared" si="51"/>
        <v>110</v>
      </c>
      <c r="J79" s="58">
        <f t="shared" si="51"/>
        <v>54</v>
      </c>
      <c r="K79" s="58">
        <f t="shared" si="51"/>
        <v>0</v>
      </c>
      <c r="L79" s="106"/>
      <c r="M79" s="107"/>
      <c r="N79" s="107"/>
      <c r="O79" s="108"/>
      <c r="P79" s="107"/>
      <c r="Q79" s="107"/>
      <c r="R79" s="108"/>
      <c r="S79" s="107"/>
      <c r="T79" s="107"/>
      <c r="U79" s="106"/>
      <c r="V79" s="58"/>
      <c r="W79" s="58"/>
      <c r="X79" s="391">
        <f>Y79+Z79</f>
        <v>3</v>
      </c>
      <c r="Y79" s="450">
        <f>SUM(Y80:Y93)</f>
        <v>3</v>
      </c>
      <c r="Z79" s="450">
        <f>SUM(Z80:Z93)</f>
        <v>0</v>
      </c>
      <c r="AA79" s="391">
        <f>AB79+AC79</f>
        <v>11</v>
      </c>
      <c r="AB79" s="450">
        <f>SUM(AB80:AB93)</f>
        <v>0</v>
      </c>
      <c r="AC79" s="450">
        <f>SUM(AC80:AC93)</f>
        <v>11</v>
      </c>
      <c r="AD79" s="400">
        <f>AE79+AF79</f>
        <v>0</v>
      </c>
      <c r="AE79" s="451"/>
      <c r="AF79" s="451"/>
      <c r="AG79" s="8"/>
      <c r="AH79" s="444">
        <f t="shared" si="50"/>
        <v>14</v>
      </c>
    </row>
    <row r="80" spans="1:34" s="26" customFormat="1" ht="13.2" x14ac:dyDescent="0.25">
      <c r="A80" s="70">
        <v>1</v>
      </c>
      <c r="B80" s="71" t="s">
        <v>746</v>
      </c>
      <c r="C80" s="70">
        <v>63</v>
      </c>
      <c r="D80" s="70">
        <f>E80+F80</f>
        <v>39</v>
      </c>
      <c r="E80" s="59">
        <v>18</v>
      </c>
      <c r="F80" s="59">
        <f>SUM(G80:K80)</f>
        <v>21</v>
      </c>
      <c r="G80" s="59">
        <v>0</v>
      </c>
      <c r="H80" s="59">
        <v>1</v>
      </c>
      <c r="I80" s="59">
        <v>20</v>
      </c>
      <c r="J80" s="59">
        <v>0</v>
      </c>
      <c r="K80" s="59">
        <v>0</v>
      </c>
      <c r="L80" s="110" t="s">
        <v>747</v>
      </c>
      <c r="M80" s="111">
        <f>F80*L80</f>
        <v>12.6</v>
      </c>
      <c r="N80" s="111">
        <f>M80-H80</f>
        <v>11.6</v>
      </c>
      <c r="O80" s="112" t="s">
        <v>748</v>
      </c>
      <c r="P80" s="111">
        <f>F80*O80</f>
        <v>8.4</v>
      </c>
      <c r="Q80" s="111">
        <f>P80-I80</f>
        <v>-11.6</v>
      </c>
      <c r="R80" s="110">
        <v>0</v>
      </c>
      <c r="S80" s="111">
        <f>F80*R80</f>
        <v>0</v>
      </c>
      <c r="T80" s="111">
        <f>S80-J80</f>
        <v>0</v>
      </c>
      <c r="U80" s="110">
        <v>0</v>
      </c>
      <c r="V80" s="59">
        <f>F80*U80</f>
        <v>0</v>
      </c>
      <c r="W80" s="59">
        <f>V80-K80</f>
        <v>0</v>
      </c>
      <c r="X80" s="393">
        <f>Y80+Z80</f>
        <v>1</v>
      </c>
      <c r="Y80" s="452">
        <v>1</v>
      </c>
      <c r="Z80" s="452"/>
      <c r="AA80" s="393">
        <f>AB80+AC80</f>
        <v>0</v>
      </c>
      <c r="AB80" s="452"/>
      <c r="AC80" s="452"/>
      <c r="AD80" s="400"/>
      <c r="AE80" s="454"/>
      <c r="AF80" s="454"/>
      <c r="AG80" s="70"/>
      <c r="AH80" s="444">
        <f t="shared" si="50"/>
        <v>1</v>
      </c>
    </row>
    <row r="81" spans="1:34" s="26" customFormat="1" ht="13.2" x14ac:dyDescent="0.25">
      <c r="A81" s="70">
        <v>2</v>
      </c>
      <c r="B81" s="71" t="s">
        <v>140</v>
      </c>
      <c r="C81" s="70">
        <v>33</v>
      </c>
      <c r="D81" s="70">
        <f t="shared" ref="D81:D93" si="52">E81+F81</f>
        <v>31</v>
      </c>
      <c r="E81" s="59">
        <v>3</v>
      </c>
      <c r="F81" s="59">
        <f>SUM(G81:K81)</f>
        <v>28</v>
      </c>
      <c r="G81" s="59">
        <v>0</v>
      </c>
      <c r="H81" s="59">
        <v>1</v>
      </c>
      <c r="I81" s="59">
        <v>0</v>
      </c>
      <c r="J81" s="59">
        <v>27</v>
      </c>
      <c r="K81" s="59">
        <v>0</v>
      </c>
      <c r="L81" s="110" t="s">
        <v>747</v>
      </c>
      <c r="M81" s="111">
        <f t="shared" ref="M81:M93" si="53">F81*L81</f>
        <v>16.8</v>
      </c>
      <c r="N81" s="111">
        <f t="shared" ref="N81:N93" si="54">M81-H81</f>
        <v>15.8</v>
      </c>
      <c r="O81" s="110">
        <v>0.2</v>
      </c>
      <c r="P81" s="111">
        <f t="shared" ref="P81:P93" si="55">F81*O81</f>
        <v>5.6000000000000005</v>
      </c>
      <c r="Q81" s="111">
        <f t="shared" ref="Q81:Q93" si="56">P81-I81</f>
        <v>5.6000000000000005</v>
      </c>
      <c r="R81" s="110">
        <v>0.2</v>
      </c>
      <c r="S81" s="111">
        <f t="shared" ref="S81:S93" si="57">F81*R81</f>
        <v>5.6000000000000005</v>
      </c>
      <c r="T81" s="111">
        <f t="shared" ref="T81:T93" si="58">S81-J81</f>
        <v>-21.4</v>
      </c>
      <c r="U81" s="110">
        <v>0</v>
      </c>
      <c r="V81" s="59">
        <f t="shared" ref="V81:V93" si="59">F81*U81</f>
        <v>0</v>
      </c>
      <c r="W81" s="59">
        <f t="shared" ref="W81:W93" si="60">V81-K81</f>
        <v>0</v>
      </c>
      <c r="X81" s="393">
        <f t="shared" ref="X81:X93" si="61">Y81+Z81</f>
        <v>2</v>
      </c>
      <c r="Y81" s="452">
        <v>2</v>
      </c>
      <c r="Z81" s="452"/>
      <c r="AA81" s="393">
        <f t="shared" ref="AA81:AA93" si="62">AB81+AC81</f>
        <v>1</v>
      </c>
      <c r="AB81" s="452"/>
      <c r="AC81" s="452">
        <v>1</v>
      </c>
      <c r="AD81" s="400"/>
      <c r="AE81" s="454"/>
      <c r="AF81" s="454"/>
      <c r="AG81" s="70"/>
      <c r="AH81" s="444">
        <f t="shared" si="50"/>
        <v>3</v>
      </c>
    </row>
    <row r="82" spans="1:34" s="26" customFormat="1" ht="13.2" x14ac:dyDescent="0.25">
      <c r="A82" s="70">
        <v>3</v>
      </c>
      <c r="B82" s="71" t="s">
        <v>151</v>
      </c>
      <c r="C82" s="70">
        <v>108</v>
      </c>
      <c r="D82" s="70">
        <f t="shared" si="52"/>
        <v>88</v>
      </c>
      <c r="E82" s="59">
        <v>8</v>
      </c>
      <c r="F82" s="59">
        <f t="shared" ref="F82:F93" si="63">SUM(G82:K82)</f>
        <v>80</v>
      </c>
      <c r="G82" s="59">
        <v>0</v>
      </c>
      <c r="H82" s="59">
        <v>0</v>
      </c>
      <c r="I82" s="59">
        <v>61</v>
      </c>
      <c r="J82" s="59">
        <v>19</v>
      </c>
      <c r="K82" s="59">
        <v>0</v>
      </c>
      <c r="L82" s="110">
        <v>0.6</v>
      </c>
      <c r="M82" s="111">
        <f t="shared" si="53"/>
        <v>48</v>
      </c>
      <c r="N82" s="111">
        <f t="shared" si="54"/>
        <v>48</v>
      </c>
      <c r="O82" s="110">
        <v>0.3</v>
      </c>
      <c r="P82" s="111">
        <f>F82*O82</f>
        <v>24</v>
      </c>
      <c r="Q82" s="111">
        <f t="shared" si="56"/>
        <v>-37</v>
      </c>
      <c r="R82" s="110">
        <v>0.1</v>
      </c>
      <c r="S82" s="111">
        <f t="shared" si="57"/>
        <v>8</v>
      </c>
      <c r="T82" s="111">
        <f t="shared" si="58"/>
        <v>-11</v>
      </c>
      <c r="U82" s="110">
        <v>0</v>
      </c>
      <c r="V82" s="59">
        <f t="shared" si="59"/>
        <v>0</v>
      </c>
      <c r="W82" s="59">
        <f t="shared" si="60"/>
        <v>0</v>
      </c>
      <c r="X82" s="393">
        <f t="shared" si="61"/>
        <v>0</v>
      </c>
      <c r="Y82" s="452"/>
      <c r="Z82" s="452"/>
      <c r="AA82" s="393">
        <f t="shared" si="62"/>
        <v>5</v>
      </c>
      <c r="AB82" s="452"/>
      <c r="AC82" s="452">
        <v>5</v>
      </c>
      <c r="AD82" s="400"/>
      <c r="AE82" s="454"/>
      <c r="AF82" s="454"/>
      <c r="AG82" s="70"/>
      <c r="AH82" s="444">
        <f t="shared" si="50"/>
        <v>5</v>
      </c>
    </row>
    <row r="83" spans="1:34" s="26" customFormat="1" ht="13.2" x14ac:dyDescent="0.25">
      <c r="A83" s="70">
        <v>4</v>
      </c>
      <c r="B83" s="71" t="s">
        <v>749</v>
      </c>
      <c r="C83" s="70">
        <v>32</v>
      </c>
      <c r="D83" s="70">
        <f t="shared" si="52"/>
        <v>21</v>
      </c>
      <c r="E83" s="59">
        <v>2</v>
      </c>
      <c r="F83" s="59">
        <f t="shared" si="63"/>
        <v>19</v>
      </c>
      <c r="G83" s="59">
        <v>0</v>
      </c>
      <c r="H83" s="59">
        <v>0</v>
      </c>
      <c r="I83" s="59">
        <v>12</v>
      </c>
      <c r="J83" s="59">
        <v>7</v>
      </c>
      <c r="K83" s="59">
        <v>0</v>
      </c>
      <c r="L83" s="110">
        <v>0.6</v>
      </c>
      <c r="M83" s="111">
        <f t="shared" si="53"/>
        <v>11.4</v>
      </c>
      <c r="N83" s="111">
        <f t="shared" si="54"/>
        <v>11.4</v>
      </c>
      <c r="O83" s="110">
        <v>0.3</v>
      </c>
      <c r="P83" s="111">
        <f t="shared" si="55"/>
        <v>5.7</v>
      </c>
      <c r="Q83" s="111">
        <f t="shared" si="56"/>
        <v>-6.3</v>
      </c>
      <c r="R83" s="110">
        <v>0.1</v>
      </c>
      <c r="S83" s="111">
        <f t="shared" si="57"/>
        <v>1.9000000000000001</v>
      </c>
      <c r="T83" s="111">
        <f t="shared" si="58"/>
        <v>-5.0999999999999996</v>
      </c>
      <c r="U83" s="110">
        <v>0</v>
      </c>
      <c r="V83" s="59">
        <f t="shared" si="59"/>
        <v>0</v>
      </c>
      <c r="W83" s="59">
        <f t="shared" si="60"/>
        <v>0</v>
      </c>
      <c r="X83" s="393">
        <f t="shared" si="61"/>
        <v>0</v>
      </c>
      <c r="Y83" s="452"/>
      <c r="Z83" s="452"/>
      <c r="AA83" s="393">
        <f t="shared" si="62"/>
        <v>4</v>
      </c>
      <c r="AB83" s="452"/>
      <c r="AC83" s="452">
        <v>4</v>
      </c>
      <c r="AD83" s="400"/>
      <c r="AE83" s="454"/>
      <c r="AF83" s="454"/>
      <c r="AG83" s="70"/>
      <c r="AH83" s="444">
        <f t="shared" si="50"/>
        <v>4</v>
      </c>
    </row>
    <row r="84" spans="1:34" s="26" customFormat="1" ht="13.2" x14ac:dyDescent="0.25">
      <c r="A84" s="70">
        <v>5</v>
      </c>
      <c r="B84" s="71" t="s">
        <v>754</v>
      </c>
      <c r="C84" s="70">
        <v>3</v>
      </c>
      <c r="D84" s="70">
        <f t="shared" si="52"/>
        <v>0</v>
      </c>
      <c r="E84" s="59">
        <v>0</v>
      </c>
      <c r="F84" s="59">
        <f t="shared" si="63"/>
        <v>0</v>
      </c>
      <c r="G84" s="59">
        <v>0</v>
      </c>
      <c r="H84" s="59">
        <v>0</v>
      </c>
      <c r="I84" s="59">
        <v>0</v>
      </c>
      <c r="J84" s="59">
        <v>0</v>
      </c>
      <c r="K84" s="59">
        <v>0</v>
      </c>
      <c r="L84" s="110">
        <v>0</v>
      </c>
      <c r="M84" s="111">
        <f t="shared" si="53"/>
        <v>0</v>
      </c>
      <c r="N84" s="111">
        <f>M84-H84</f>
        <v>0</v>
      </c>
      <c r="O84" s="110">
        <v>0.6</v>
      </c>
      <c r="P84" s="111">
        <f t="shared" si="55"/>
        <v>0</v>
      </c>
      <c r="Q84" s="111">
        <f t="shared" si="56"/>
        <v>0</v>
      </c>
      <c r="R84" s="110">
        <v>0.4</v>
      </c>
      <c r="S84" s="111">
        <f t="shared" si="57"/>
        <v>0</v>
      </c>
      <c r="T84" s="111">
        <f t="shared" si="58"/>
        <v>0</v>
      </c>
      <c r="U84" s="110">
        <v>0</v>
      </c>
      <c r="V84" s="59">
        <f t="shared" si="59"/>
        <v>0</v>
      </c>
      <c r="W84" s="59">
        <f t="shared" si="60"/>
        <v>0</v>
      </c>
      <c r="X84" s="393">
        <f t="shared" si="61"/>
        <v>0</v>
      </c>
      <c r="Y84" s="452"/>
      <c r="Z84" s="452"/>
      <c r="AA84" s="393">
        <f t="shared" si="62"/>
        <v>0</v>
      </c>
      <c r="AB84" s="452"/>
      <c r="AC84" s="452"/>
      <c r="AD84" s="400"/>
      <c r="AE84" s="454"/>
      <c r="AF84" s="454"/>
      <c r="AG84" s="70"/>
      <c r="AH84" s="444">
        <f t="shared" si="50"/>
        <v>0</v>
      </c>
    </row>
    <row r="85" spans="1:34" s="26" customFormat="1" ht="13.2" x14ac:dyDescent="0.25">
      <c r="A85" s="70">
        <v>6</v>
      </c>
      <c r="B85" s="71" t="s">
        <v>738</v>
      </c>
      <c r="C85" s="70">
        <v>1</v>
      </c>
      <c r="D85" s="70">
        <f t="shared" si="52"/>
        <v>0</v>
      </c>
      <c r="E85" s="59">
        <v>0</v>
      </c>
      <c r="F85" s="59">
        <f t="shared" si="63"/>
        <v>0</v>
      </c>
      <c r="G85" s="59">
        <v>0</v>
      </c>
      <c r="H85" s="59">
        <v>0</v>
      </c>
      <c r="I85" s="59">
        <v>0</v>
      </c>
      <c r="J85" s="59">
        <v>0</v>
      </c>
      <c r="K85" s="59">
        <v>0</v>
      </c>
      <c r="L85" s="110">
        <v>0</v>
      </c>
      <c r="M85" s="111">
        <f t="shared" si="53"/>
        <v>0</v>
      </c>
      <c r="N85" s="111">
        <f t="shared" si="54"/>
        <v>0</v>
      </c>
      <c r="O85" s="110">
        <v>0.6</v>
      </c>
      <c r="P85" s="111">
        <f t="shared" si="55"/>
        <v>0</v>
      </c>
      <c r="Q85" s="111">
        <f t="shared" si="56"/>
        <v>0</v>
      </c>
      <c r="R85" s="110">
        <v>0.4</v>
      </c>
      <c r="S85" s="111">
        <f t="shared" si="57"/>
        <v>0</v>
      </c>
      <c r="T85" s="111">
        <f t="shared" si="58"/>
        <v>0</v>
      </c>
      <c r="U85" s="110">
        <v>0</v>
      </c>
      <c r="V85" s="59">
        <f t="shared" si="59"/>
        <v>0</v>
      </c>
      <c r="W85" s="59">
        <f t="shared" si="60"/>
        <v>0</v>
      </c>
      <c r="X85" s="393">
        <f t="shared" si="61"/>
        <v>0</v>
      </c>
      <c r="Y85" s="452"/>
      <c r="Z85" s="452"/>
      <c r="AA85" s="393">
        <f t="shared" si="62"/>
        <v>0</v>
      </c>
      <c r="AB85" s="452"/>
      <c r="AC85" s="452"/>
      <c r="AD85" s="400"/>
      <c r="AE85" s="454"/>
      <c r="AF85" s="454"/>
      <c r="AG85" s="70"/>
      <c r="AH85" s="444">
        <f t="shared" si="50"/>
        <v>0</v>
      </c>
    </row>
    <row r="86" spans="1:34" s="26" customFormat="1" ht="13.2" x14ac:dyDescent="0.25">
      <c r="A86" s="70">
        <v>7</v>
      </c>
      <c r="B86" s="71" t="s">
        <v>739</v>
      </c>
      <c r="C86" s="70">
        <v>2</v>
      </c>
      <c r="D86" s="70">
        <f t="shared" si="52"/>
        <v>1</v>
      </c>
      <c r="E86" s="59">
        <v>0</v>
      </c>
      <c r="F86" s="59">
        <f t="shared" si="63"/>
        <v>1</v>
      </c>
      <c r="G86" s="59">
        <v>0</v>
      </c>
      <c r="H86" s="59">
        <v>0</v>
      </c>
      <c r="I86" s="59">
        <v>1</v>
      </c>
      <c r="J86" s="59">
        <v>0</v>
      </c>
      <c r="K86" s="59">
        <v>0</v>
      </c>
      <c r="L86" s="110">
        <v>0.1</v>
      </c>
      <c r="M86" s="111">
        <f t="shared" si="53"/>
        <v>0.1</v>
      </c>
      <c r="N86" s="111">
        <f t="shared" si="54"/>
        <v>0.1</v>
      </c>
      <c r="O86" s="110">
        <v>0.6</v>
      </c>
      <c r="P86" s="111">
        <f t="shared" si="55"/>
        <v>0.6</v>
      </c>
      <c r="Q86" s="111">
        <f t="shared" si="56"/>
        <v>-0.4</v>
      </c>
      <c r="R86" s="110">
        <v>0.3</v>
      </c>
      <c r="S86" s="111">
        <f t="shared" si="57"/>
        <v>0.3</v>
      </c>
      <c r="T86" s="111">
        <f t="shared" si="58"/>
        <v>0.3</v>
      </c>
      <c r="U86" s="110">
        <v>0</v>
      </c>
      <c r="V86" s="59">
        <f t="shared" si="59"/>
        <v>0</v>
      </c>
      <c r="W86" s="59">
        <f t="shared" si="60"/>
        <v>0</v>
      </c>
      <c r="X86" s="393">
        <f t="shared" si="61"/>
        <v>0</v>
      </c>
      <c r="Y86" s="452"/>
      <c r="Z86" s="452"/>
      <c r="AA86" s="393">
        <f t="shared" si="62"/>
        <v>0</v>
      </c>
      <c r="AB86" s="452"/>
      <c r="AC86" s="452"/>
      <c r="AD86" s="400"/>
      <c r="AE86" s="454"/>
      <c r="AF86" s="454"/>
      <c r="AG86" s="70"/>
      <c r="AH86" s="444">
        <f t="shared" si="50"/>
        <v>0</v>
      </c>
    </row>
    <row r="87" spans="1:34" s="26" customFormat="1" ht="13.2" x14ac:dyDescent="0.25">
      <c r="A87" s="70">
        <v>8</v>
      </c>
      <c r="B87" s="113" t="s">
        <v>728</v>
      </c>
      <c r="C87" s="70">
        <v>1</v>
      </c>
      <c r="D87" s="70">
        <f t="shared" si="52"/>
        <v>0</v>
      </c>
      <c r="E87" s="70">
        <v>0</v>
      </c>
      <c r="F87" s="59">
        <f t="shared" si="63"/>
        <v>0</v>
      </c>
      <c r="G87" s="70">
        <v>0</v>
      </c>
      <c r="H87" s="70">
        <v>0</v>
      </c>
      <c r="I87" s="70">
        <v>0</v>
      </c>
      <c r="J87" s="59">
        <v>0</v>
      </c>
      <c r="K87" s="59">
        <v>0</v>
      </c>
      <c r="L87" s="110">
        <v>0.1</v>
      </c>
      <c r="M87" s="111">
        <f t="shared" si="53"/>
        <v>0</v>
      </c>
      <c r="N87" s="111">
        <f t="shared" si="54"/>
        <v>0</v>
      </c>
      <c r="O87" s="110">
        <v>0.6</v>
      </c>
      <c r="P87" s="111">
        <f>F87*O87</f>
        <v>0</v>
      </c>
      <c r="Q87" s="111">
        <f t="shared" si="56"/>
        <v>0</v>
      </c>
      <c r="R87" s="110">
        <v>0.3</v>
      </c>
      <c r="S87" s="111">
        <f t="shared" si="57"/>
        <v>0</v>
      </c>
      <c r="T87" s="111">
        <f t="shared" si="58"/>
        <v>0</v>
      </c>
      <c r="U87" s="110">
        <v>0</v>
      </c>
      <c r="V87" s="59">
        <f t="shared" si="59"/>
        <v>0</v>
      </c>
      <c r="W87" s="59">
        <f t="shared" si="60"/>
        <v>0</v>
      </c>
      <c r="X87" s="393">
        <f t="shared" si="61"/>
        <v>0</v>
      </c>
      <c r="Y87" s="454"/>
      <c r="Z87" s="454"/>
      <c r="AA87" s="393">
        <f t="shared" si="62"/>
        <v>0</v>
      </c>
      <c r="AB87" s="454"/>
      <c r="AC87" s="454"/>
      <c r="AD87" s="400"/>
      <c r="AE87" s="454"/>
      <c r="AF87" s="454"/>
      <c r="AG87" s="70"/>
      <c r="AH87" s="444">
        <f t="shared" si="50"/>
        <v>0</v>
      </c>
    </row>
    <row r="88" spans="1:34" s="26" customFormat="1" ht="13.2" x14ac:dyDescent="0.25">
      <c r="A88" s="70">
        <v>9</v>
      </c>
      <c r="B88" s="113" t="s">
        <v>726</v>
      </c>
      <c r="C88" s="70">
        <v>22</v>
      </c>
      <c r="D88" s="70">
        <f t="shared" si="52"/>
        <v>11</v>
      </c>
      <c r="E88" s="70">
        <v>4</v>
      </c>
      <c r="F88" s="59">
        <f t="shared" si="63"/>
        <v>7</v>
      </c>
      <c r="G88" s="70">
        <v>0</v>
      </c>
      <c r="H88" s="70">
        <v>0</v>
      </c>
      <c r="I88" s="70">
        <v>7</v>
      </c>
      <c r="J88" s="59">
        <v>0</v>
      </c>
      <c r="K88" s="59">
        <v>0</v>
      </c>
      <c r="L88" s="110">
        <v>0.6</v>
      </c>
      <c r="M88" s="111">
        <f t="shared" si="53"/>
        <v>4.2</v>
      </c>
      <c r="N88" s="111">
        <f t="shared" si="54"/>
        <v>4.2</v>
      </c>
      <c r="O88" s="110">
        <v>0.4</v>
      </c>
      <c r="P88" s="111">
        <f t="shared" si="55"/>
        <v>2.8000000000000003</v>
      </c>
      <c r="Q88" s="111">
        <f t="shared" si="56"/>
        <v>-4.1999999999999993</v>
      </c>
      <c r="R88" s="110">
        <v>0</v>
      </c>
      <c r="S88" s="111">
        <f t="shared" si="57"/>
        <v>0</v>
      </c>
      <c r="T88" s="111">
        <f t="shared" si="58"/>
        <v>0</v>
      </c>
      <c r="U88" s="110">
        <v>0</v>
      </c>
      <c r="V88" s="59">
        <f t="shared" si="59"/>
        <v>0</v>
      </c>
      <c r="W88" s="59">
        <f t="shared" si="60"/>
        <v>0</v>
      </c>
      <c r="X88" s="393">
        <f t="shared" si="61"/>
        <v>0</v>
      </c>
      <c r="Y88" s="454"/>
      <c r="Z88" s="454"/>
      <c r="AA88" s="393">
        <f t="shared" si="62"/>
        <v>0</v>
      </c>
      <c r="AB88" s="454"/>
      <c r="AC88" s="454"/>
      <c r="AD88" s="400"/>
      <c r="AE88" s="454"/>
      <c r="AF88" s="454"/>
      <c r="AG88" s="70"/>
      <c r="AH88" s="444">
        <f t="shared" si="50"/>
        <v>0</v>
      </c>
    </row>
    <row r="89" spans="1:34" s="26" customFormat="1" ht="13.2" x14ac:dyDescent="0.25">
      <c r="A89" s="70">
        <v>10</v>
      </c>
      <c r="B89" s="61" t="s">
        <v>744</v>
      </c>
      <c r="C89" s="70">
        <v>0</v>
      </c>
      <c r="D89" s="70">
        <f t="shared" si="52"/>
        <v>0</v>
      </c>
      <c r="E89" s="70">
        <v>0</v>
      </c>
      <c r="F89" s="59">
        <f t="shared" si="63"/>
        <v>0</v>
      </c>
      <c r="G89" s="70">
        <v>0</v>
      </c>
      <c r="H89" s="70">
        <v>0</v>
      </c>
      <c r="I89" s="70">
        <v>0</v>
      </c>
      <c r="J89" s="70">
        <v>0</v>
      </c>
      <c r="K89" s="70">
        <v>0</v>
      </c>
      <c r="L89" s="110">
        <v>0</v>
      </c>
      <c r="M89" s="111">
        <f t="shared" si="53"/>
        <v>0</v>
      </c>
      <c r="N89" s="111">
        <f t="shared" si="54"/>
        <v>0</v>
      </c>
      <c r="O89" s="110">
        <v>1</v>
      </c>
      <c r="P89" s="111">
        <f t="shared" si="55"/>
        <v>0</v>
      </c>
      <c r="Q89" s="111">
        <f t="shared" si="56"/>
        <v>0</v>
      </c>
      <c r="R89" s="110">
        <v>0</v>
      </c>
      <c r="S89" s="111">
        <f t="shared" si="57"/>
        <v>0</v>
      </c>
      <c r="T89" s="111">
        <f t="shared" si="58"/>
        <v>0</v>
      </c>
      <c r="U89" s="110">
        <v>0</v>
      </c>
      <c r="V89" s="59">
        <f t="shared" si="59"/>
        <v>0</v>
      </c>
      <c r="W89" s="59">
        <f t="shared" si="60"/>
        <v>0</v>
      </c>
      <c r="X89" s="393">
        <f t="shared" si="61"/>
        <v>0</v>
      </c>
      <c r="Y89" s="454"/>
      <c r="Z89" s="454"/>
      <c r="AA89" s="393">
        <f t="shared" si="62"/>
        <v>0</v>
      </c>
      <c r="AB89" s="454"/>
      <c r="AC89" s="454"/>
      <c r="AD89" s="400"/>
      <c r="AE89" s="454"/>
      <c r="AF89" s="454"/>
      <c r="AG89" s="70"/>
      <c r="AH89" s="444">
        <f t="shared" si="50"/>
        <v>0</v>
      </c>
    </row>
    <row r="90" spans="1:34" s="26" customFormat="1" ht="13.2" x14ac:dyDescent="0.25">
      <c r="A90" s="70">
        <v>11</v>
      </c>
      <c r="B90" s="61" t="s">
        <v>763</v>
      </c>
      <c r="C90" s="70">
        <v>1</v>
      </c>
      <c r="D90" s="70">
        <f t="shared" si="52"/>
        <v>1</v>
      </c>
      <c r="E90" s="70">
        <v>0</v>
      </c>
      <c r="F90" s="59">
        <f t="shared" si="63"/>
        <v>1</v>
      </c>
      <c r="G90" s="70">
        <v>0</v>
      </c>
      <c r="H90" s="70">
        <v>0</v>
      </c>
      <c r="I90" s="70">
        <v>1</v>
      </c>
      <c r="J90" s="70">
        <v>0</v>
      </c>
      <c r="K90" s="70">
        <v>0</v>
      </c>
      <c r="L90" s="110">
        <v>0.1</v>
      </c>
      <c r="M90" s="111">
        <f>F90*L90</f>
        <v>0.1</v>
      </c>
      <c r="N90" s="111">
        <f t="shared" si="54"/>
        <v>0.1</v>
      </c>
      <c r="O90" s="110">
        <v>0.9</v>
      </c>
      <c r="P90" s="111">
        <f t="shared" si="55"/>
        <v>0.9</v>
      </c>
      <c r="Q90" s="111">
        <f t="shared" si="56"/>
        <v>-9.9999999999999978E-2</v>
      </c>
      <c r="R90" s="110">
        <v>0</v>
      </c>
      <c r="S90" s="111">
        <f t="shared" si="57"/>
        <v>0</v>
      </c>
      <c r="T90" s="111">
        <f t="shared" si="58"/>
        <v>0</v>
      </c>
      <c r="U90" s="110">
        <v>0</v>
      </c>
      <c r="V90" s="59">
        <f t="shared" si="59"/>
        <v>0</v>
      </c>
      <c r="W90" s="59">
        <f t="shared" si="60"/>
        <v>0</v>
      </c>
      <c r="X90" s="393">
        <f t="shared" si="61"/>
        <v>0</v>
      </c>
      <c r="Y90" s="454"/>
      <c r="Z90" s="454"/>
      <c r="AA90" s="393">
        <f t="shared" si="62"/>
        <v>0</v>
      </c>
      <c r="AB90" s="454"/>
      <c r="AC90" s="454"/>
      <c r="AD90" s="400"/>
      <c r="AE90" s="454"/>
      <c r="AF90" s="454"/>
      <c r="AG90" s="70"/>
      <c r="AH90" s="444">
        <f t="shared" si="50"/>
        <v>0</v>
      </c>
    </row>
    <row r="91" spans="1:34" s="26" customFormat="1" ht="13.2" x14ac:dyDescent="0.25">
      <c r="A91" s="70">
        <v>12</v>
      </c>
      <c r="B91" s="61" t="s">
        <v>750</v>
      </c>
      <c r="C91" s="70">
        <v>17</v>
      </c>
      <c r="D91" s="70">
        <f t="shared" si="52"/>
        <v>11</v>
      </c>
      <c r="E91" s="70">
        <v>3</v>
      </c>
      <c r="F91" s="59">
        <f t="shared" si="63"/>
        <v>8</v>
      </c>
      <c r="G91" s="70">
        <v>0</v>
      </c>
      <c r="H91" s="70">
        <v>0</v>
      </c>
      <c r="I91" s="70">
        <v>7</v>
      </c>
      <c r="J91" s="70">
        <v>1</v>
      </c>
      <c r="K91" s="70">
        <v>0</v>
      </c>
      <c r="L91" s="110">
        <v>0.6</v>
      </c>
      <c r="M91" s="111">
        <f t="shared" si="53"/>
        <v>4.8</v>
      </c>
      <c r="N91" s="111">
        <f t="shared" si="54"/>
        <v>4.8</v>
      </c>
      <c r="O91" s="110">
        <v>0.3</v>
      </c>
      <c r="P91" s="111">
        <f t="shared" si="55"/>
        <v>2.4</v>
      </c>
      <c r="Q91" s="111">
        <f t="shared" si="56"/>
        <v>-4.5999999999999996</v>
      </c>
      <c r="R91" s="110">
        <v>0.1</v>
      </c>
      <c r="S91" s="111">
        <f t="shared" si="57"/>
        <v>0.8</v>
      </c>
      <c r="T91" s="111">
        <f t="shared" si="58"/>
        <v>-0.19999999999999996</v>
      </c>
      <c r="U91" s="110">
        <v>0</v>
      </c>
      <c r="V91" s="59">
        <f t="shared" si="59"/>
        <v>0</v>
      </c>
      <c r="W91" s="59">
        <f t="shared" si="60"/>
        <v>0</v>
      </c>
      <c r="X91" s="393">
        <f t="shared" si="61"/>
        <v>0</v>
      </c>
      <c r="Y91" s="454"/>
      <c r="Z91" s="454"/>
      <c r="AA91" s="393">
        <f t="shared" si="62"/>
        <v>1</v>
      </c>
      <c r="AB91" s="452"/>
      <c r="AC91" s="452">
        <v>1</v>
      </c>
      <c r="AD91" s="400"/>
      <c r="AE91" s="454"/>
      <c r="AF91" s="454"/>
      <c r="AG91" s="70"/>
      <c r="AH91" s="444">
        <f t="shared" si="50"/>
        <v>1</v>
      </c>
    </row>
    <row r="92" spans="1:34" s="26" customFormat="1" ht="13.2" x14ac:dyDescent="0.25">
      <c r="A92" s="70">
        <v>13</v>
      </c>
      <c r="B92" s="61" t="s">
        <v>751</v>
      </c>
      <c r="C92" s="70">
        <v>1</v>
      </c>
      <c r="D92" s="70">
        <f t="shared" si="52"/>
        <v>0</v>
      </c>
      <c r="E92" s="70">
        <v>0</v>
      </c>
      <c r="F92" s="59">
        <f t="shared" si="63"/>
        <v>0</v>
      </c>
      <c r="G92" s="70">
        <v>0</v>
      </c>
      <c r="H92" s="70">
        <v>0</v>
      </c>
      <c r="I92" s="70">
        <v>0</v>
      </c>
      <c r="J92" s="70">
        <v>0</v>
      </c>
      <c r="K92" s="70">
        <v>0</v>
      </c>
      <c r="L92" s="110">
        <v>0</v>
      </c>
      <c r="M92" s="111">
        <f t="shared" si="53"/>
        <v>0</v>
      </c>
      <c r="N92" s="111">
        <f t="shared" si="54"/>
        <v>0</v>
      </c>
      <c r="O92" s="110">
        <v>0.6</v>
      </c>
      <c r="P92" s="111">
        <f t="shared" si="55"/>
        <v>0</v>
      </c>
      <c r="Q92" s="111">
        <f t="shared" si="56"/>
        <v>0</v>
      </c>
      <c r="R92" s="110">
        <v>0.4</v>
      </c>
      <c r="S92" s="111">
        <f t="shared" si="57"/>
        <v>0</v>
      </c>
      <c r="T92" s="111">
        <f t="shared" si="58"/>
        <v>0</v>
      </c>
      <c r="U92" s="110">
        <v>0</v>
      </c>
      <c r="V92" s="59">
        <f t="shared" si="59"/>
        <v>0</v>
      </c>
      <c r="W92" s="59">
        <f t="shared" si="60"/>
        <v>0</v>
      </c>
      <c r="X92" s="393">
        <f t="shared" si="61"/>
        <v>0</v>
      </c>
      <c r="Y92" s="454"/>
      <c r="Z92" s="454"/>
      <c r="AA92" s="393">
        <f t="shared" si="62"/>
        <v>0</v>
      </c>
      <c r="AB92" s="454"/>
      <c r="AC92" s="454"/>
      <c r="AD92" s="400"/>
      <c r="AE92" s="454"/>
      <c r="AF92" s="454"/>
      <c r="AG92" s="70"/>
      <c r="AH92" s="444">
        <f t="shared" si="50"/>
        <v>0</v>
      </c>
    </row>
    <row r="93" spans="1:34" s="26" customFormat="1" ht="13.2" x14ac:dyDescent="0.25">
      <c r="A93" s="70">
        <v>14</v>
      </c>
      <c r="B93" s="61" t="s">
        <v>733</v>
      </c>
      <c r="C93" s="70">
        <v>2</v>
      </c>
      <c r="D93" s="70">
        <f t="shared" si="52"/>
        <v>1</v>
      </c>
      <c r="E93" s="70">
        <v>0</v>
      </c>
      <c r="F93" s="59">
        <f t="shared" si="63"/>
        <v>1</v>
      </c>
      <c r="G93" s="70">
        <v>0</v>
      </c>
      <c r="H93" s="70">
        <v>0</v>
      </c>
      <c r="I93" s="70">
        <v>1</v>
      </c>
      <c r="J93" s="70">
        <v>0</v>
      </c>
      <c r="K93" s="70">
        <v>0</v>
      </c>
      <c r="L93" s="110">
        <v>0.1</v>
      </c>
      <c r="M93" s="111">
        <f t="shared" si="53"/>
        <v>0.1</v>
      </c>
      <c r="N93" s="111">
        <f t="shared" si="54"/>
        <v>0.1</v>
      </c>
      <c r="O93" s="110">
        <v>0</v>
      </c>
      <c r="P93" s="111">
        <f t="shared" si="55"/>
        <v>0</v>
      </c>
      <c r="Q93" s="111">
        <f t="shared" si="56"/>
        <v>-1</v>
      </c>
      <c r="R93" s="110">
        <v>0.3</v>
      </c>
      <c r="S93" s="111">
        <f t="shared" si="57"/>
        <v>0.3</v>
      </c>
      <c r="T93" s="111">
        <f t="shared" si="58"/>
        <v>0.3</v>
      </c>
      <c r="U93" s="110">
        <v>0</v>
      </c>
      <c r="V93" s="59">
        <f t="shared" si="59"/>
        <v>0</v>
      </c>
      <c r="W93" s="59">
        <f t="shared" si="60"/>
        <v>0</v>
      </c>
      <c r="X93" s="393">
        <f t="shared" si="61"/>
        <v>0</v>
      </c>
      <c r="Y93" s="454"/>
      <c r="Z93" s="454"/>
      <c r="AA93" s="393">
        <f t="shared" si="62"/>
        <v>0</v>
      </c>
      <c r="AB93" s="454"/>
      <c r="AC93" s="454"/>
      <c r="AD93" s="400"/>
      <c r="AE93" s="454"/>
      <c r="AF93" s="454"/>
      <c r="AG93" s="70"/>
      <c r="AH93" s="444">
        <f t="shared" si="50"/>
        <v>0</v>
      </c>
    </row>
    <row r="94" spans="1:34" s="298" customFormat="1" ht="59.4" customHeight="1" x14ac:dyDescent="0.25">
      <c r="A94" s="180" t="s">
        <v>776</v>
      </c>
      <c r="B94" s="735" t="s">
        <v>964</v>
      </c>
      <c r="C94" s="736"/>
      <c r="D94" s="736"/>
      <c r="E94" s="736"/>
      <c r="F94" s="736"/>
      <c r="G94" s="736"/>
      <c r="H94" s="736"/>
      <c r="I94" s="736"/>
      <c r="J94" s="736"/>
      <c r="K94" s="736"/>
      <c r="L94" s="736"/>
      <c r="M94" s="736"/>
      <c r="N94" s="736"/>
      <c r="O94" s="736"/>
      <c r="P94" s="736"/>
      <c r="Q94" s="736"/>
      <c r="R94" s="736"/>
      <c r="S94" s="736"/>
      <c r="T94" s="736"/>
      <c r="U94" s="736"/>
      <c r="V94" s="736"/>
      <c r="W94" s="736"/>
      <c r="X94" s="736"/>
      <c r="Y94" s="736"/>
      <c r="Z94" s="736"/>
      <c r="AA94" s="736"/>
      <c r="AB94" s="736"/>
      <c r="AC94" s="736"/>
      <c r="AD94" s="736"/>
      <c r="AE94" s="736"/>
      <c r="AF94" s="736"/>
      <c r="AG94" s="737"/>
      <c r="AH94" s="444">
        <f t="shared" si="50"/>
        <v>0</v>
      </c>
    </row>
    <row r="95" spans="1:34" s="109" customFormat="1" ht="13.2" x14ac:dyDescent="0.25">
      <c r="A95" s="8" t="s">
        <v>723</v>
      </c>
      <c r="B95" s="105" t="s">
        <v>707</v>
      </c>
      <c r="C95" s="58">
        <f>SUM(C96:C106)</f>
        <v>108</v>
      </c>
      <c r="D95" s="58">
        <f t="shared" ref="D95:AF95" si="64">SUM(D96:D106)</f>
        <v>85</v>
      </c>
      <c r="E95" s="58">
        <f t="shared" si="64"/>
        <v>27</v>
      </c>
      <c r="F95" s="58">
        <f t="shared" si="64"/>
        <v>58</v>
      </c>
      <c r="G95" s="58">
        <f t="shared" si="64"/>
        <v>0</v>
      </c>
      <c r="H95" s="58">
        <f t="shared" si="64"/>
        <v>0</v>
      </c>
      <c r="I95" s="58">
        <f t="shared" si="64"/>
        <v>49</v>
      </c>
      <c r="J95" s="58">
        <f t="shared" si="64"/>
        <v>9</v>
      </c>
      <c r="K95" s="58">
        <f t="shared" si="64"/>
        <v>0</v>
      </c>
      <c r="L95" s="58">
        <f t="shared" si="64"/>
        <v>4.3</v>
      </c>
      <c r="M95" s="58">
        <f t="shared" si="64"/>
        <v>15.4</v>
      </c>
      <c r="N95" s="58">
        <f t="shared" si="64"/>
        <v>15.4</v>
      </c>
      <c r="O95" s="58">
        <f t="shared" si="64"/>
        <v>4.3999999999999995</v>
      </c>
      <c r="P95" s="58">
        <f t="shared" si="64"/>
        <v>23.2</v>
      </c>
      <c r="Q95" s="58">
        <f t="shared" si="64"/>
        <v>-25.8</v>
      </c>
      <c r="R95" s="58">
        <f t="shared" si="64"/>
        <v>0</v>
      </c>
      <c r="S95" s="58">
        <f t="shared" si="64"/>
        <v>0</v>
      </c>
      <c r="T95" s="58">
        <f t="shared" si="64"/>
        <v>0</v>
      </c>
      <c r="U95" s="58">
        <f t="shared" si="64"/>
        <v>0</v>
      </c>
      <c r="V95" s="58">
        <f t="shared" si="64"/>
        <v>0</v>
      </c>
      <c r="W95" s="58">
        <f t="shared" si="64"/>
        <v>0</v>
      </c>
      <c r="X95" s="391">
        <f t="shared" si="64"/>
        <v>3</v>
      </c>
      <c r="Y95" s="450">
        <f t="shared" si="64"/>
        <v>3</v>
      </c>
      <c r="Z95" s="450">
        <f t="shared" si="64"/>
        <v>0</v>
      </c>
      <c r="AA95" s="391">
        <f t="shared" si="64"/>
        <v>3</v>
      </c>
      <c r="AB95" s="450">
        <f t="shared" si="64"/>
        <v>0</v>
      </c>
      <c r="AC95" s="450">
        <f t="shared" si="64"/>
        <v>3</v>
      </c>
      <c r="AD95" s="391">
        <f t="shared" si="64"/>
        <v>0</v>
      </c>
      <c r="AE95" s="450">
        <f t="shared" si="64"/>
        <v>0</v>
      </c>
      <c r="AF95" s="450">
        <f t="shared" si="64"/>
        <v>0</v>
      </c>
      <c r="AG95" s="8"/>
      <c r="AH95" s="444">
        <f t="shared" si="50"/>
        <v>6</v>
      </c>
    </row>
    <row r="96" spans="1:34" s="26" customFormat="1" ht="13.2" x14ac:dyDescent="0.25">
      <c r="A96" s="70">
        <v>1</v>
      </c>
      <c r="B96" s="71" t="s">
        <v>367</v>
      </c>
      <c r="C96" s="70">
        <v>22</v>
      </c>
      <c r="D96" s="70">
        <f t="shared" ref="D96:D106" si="65">E96+F96</f>
        <v>19</v>
      </c>
      <c r="E96" s="70">
        <v>13</v>
      </c>
      <c r="F96" s="59">
        <f t="shared" ref="F96:F106" si="66">G96+H96+I96+J96+K96</f>
        <v>6</v>
      </c>
      <c r="G96" s="59">
        <v>0</v>
      </c>
      <c r="H96" s="59">
        <v>0</v>
      </c>
      <c r="I96" s="59">
        <v>6</v>
      </c>
      <c r="J96" s="59">
        <v>0</v>
      </c>
      <c r="K96" s="59">
        <v>0</v>
      </c>
      <c r="L96" s="110">
        <v>0.1</v>
      </c>
      <c r="M96" s="59">
        <f>F96*L96</f>
        <v>0.60000000000000009</v>
      </c>
      <c r="N96" s="59">
        <f>M96-H96</f>
        <v>0.60000000000000009</v>
      </c>
      <c r="O96" s="110">
        <v>0.4</v>
      </c>
      <c r="P96" s="59">
        <f>F96*O96</f>
        <v>2.4000000000000004</v>
      </c>
      <c r="Q96" s="59">
        <f>P96-I96</f>
        <v>-3.5999999999999996</v>
      </c>
      <c r="R96" s="110">
        <v>0</v>
      </c>
      <c r="S96" s="59">
        <v>0</v>
      </c>
      <c r="T96" s="59">
        <v>0</v>
      </c>
      <c r="U96" s="59">
        <v>0</v>
      </c>
      <c r="V96" s="59">
        <v>0</v>
      </c>
      <c r="W96" s="59">
        <v>0</v>
      </c>
      <c r="X96" s="397">
        <v>2</v>
      </c>
      <c r="Y96" s="457">
        <v>2</v>
      </c>
      <c r="Z96" s="452"/>
      <c r="AA96" s="393">
        <f>AB96+AC96</f>
        <v>0</v>
      </c>
      <c r="AB96" s="452"/>
      <c r="AC96" s="452">
        <v>0</v>
      </c>
      <c r="AD96" s="400">
        <v>0</v>
      </c>
      <c r="AE96" s="454"/>
      <c r="AF96" s="454">
        <v>0</v>
      </c>
      <c r="AG96" s="70"/>
      <c r="AH96" s="444">
        <f t="shared" si="50"/>
        <v>2</v>
      </c>
    </row>
    <row r="97" spans="1:34" s="26" customFormat="1" ht="13.2" x14ac:dyDescent="0.25">
      <c r="A97" s="70">
        <v>2</v>
      </c>
      <c r="B97" s="71" t="s">
        <v>752</v>
      </c>
      <c r="C97" s="70">
        <v>3</v>
      </c>
      <c r="D97" s="70">
        <f t="shared" si="65"/>
        <v>3</v>
      </c>
      <c r="E97" s="70">
        <v>1</v>
      </c>
      <c r="F97" s="59">
        <f t="shared" si="66"/>
        <v>2</v>
      </c>
      <c r="G97" s="59">
        <v>0</v>
      </c>
      <c r="H97" s="59">
        <v>0</v>
      </c>
      <c r="I97" s="59">
        <v>2</v>
      </c>
      <c r="J97" s="59">
        <v>0</v>
      </c>
      <c r="K97" s="59">
        <v>0</v>
      </c>
      <c r="L97" s="110">
        <v>0.1</v>
      </c>
      <c r="M97" s="59">
        <f t="shared" ref="M97:M106" si="67">F97*L97</f>
        <v>0.2</v>
      </c>
      <c r="N97" s="59">
        <f t="shared" ref="N97:N106" si="68">M97-H97</f>
        <v>0.2</v>
      </c>
      <c r="O97" s="110">
        <v>0.4</v>
      </c>
      <c r="P97" s="59">
        <f t="shared" ref="P97:P106" si="69">F97*O97</f>
        <v>0.8</v>
      </c>
      <c r="Q97" s="59">
        <f t="shared" ref="Q97:Q106" si="70">P97-I97</f>
        <v>-1.2</v>
      </c>
      <c r="R97" s="110">
        <v>0</v>
      </c>
      <c r="S97" s="59">
        <v>0</v>
      </c>
      <c r="T97" s="59">
        <v>0</v>
      </c>
      <c r="U97" s="59">
        <v>0</v>
      </c>
      <c r="V97" s="59">
        <v>0</v>
      </c>
      <c r="W97" s="59">
        <v>0</v>
      </c>
      <c r="X97" s="393">
        <v>0</v>
      </c>
      <c r="Y97" s="452">
        <v>0</v>
      </c>
      <c r="Z97" s="452"/>
      <c r="AA97" s="393">
        <f t="shared" ref="AA97:AA106" si="71">AB97+AC97</f>
        <v>0</v>
      </c>
      <c r="AB97" s="452"/>
      <c r="AC97" s="452">
        <v>0</v>
      </c>
      <c r="AD97" s="400">
        <v>0</v>
      </c>
      <c r="AE97" s="454"/>
      <c r="AF97" s="454">
        <v>0</v>
      </c>
      <c r="AG97" s="70"/>
      <c r="AH97" s="444">
        <f t="shared" si="50"/>
        <v>0</v>
      </c>
    </row>
    <row r="98" spans="1:34" s="26" customFormat="1" ht="13.2" x14ac:dyDescent="0.25">
      <c r="A98" s="70">
        <v>3</v>
      </c>
      <c r="B98" s="71" t="s">
        <v>151</v>
      </c>
      <c r="C98" s="70">
        <v>44</v>
      </c>
      <c r="D98" s="70">
        <f t="shared" si="65"/>
        <v>30</v>
      </c>
      <c r="E98" s="70">
        <v>4</v>
      </c>
      <c r="F98" s="59">
        <f t="shared" si="66"/>
        <v>26</v>
      </c>
      <c r="G98" s="59">
        <v>0</v>
      </c>
      <c r="H98" s="59">
        <v>0</v>
      </c>
      <c r="I98" s="59">
        <v>22</v>
      </c>
      <c r="J98" s="59">
        <v>4</v>
      </c>
      <c r="K98" s="59">
        <v>0</v>
      </c>
      <c r="L98" s="110">
        <v>0.1</v>
      </c>
      <c r="M98" s="59">
        <f t="shared" si="67"/>
        <v>2.6</v>
      </c>
      <c r="N98" s="59">
        <f t="shared" si="68"/>
        <v>2.6</v>
      </c>
      <c r="O98" s="110">
        <v>0.4</v>
      </c>
      <c r="P98" s="59">
        <f t="shared" si="69"/>
        <v>10.4</v>
      </c>
      <c r="Q98" s="59">
        <f t="shared" si="70"/>
        <v>-11.6</v>
      </c>
      <c r="R98" s="110">
        <v>0</v>
      </c>
      <c r="S98" s="59">
        <v>0</v>
      </c>
      <c r="T98" s="59">
        <v>0</v>
      </c>
      <c r="U98" s="59">
        <v>0</v>
      </c>
      <c r="V98" s="59">
        <v>0</v>
      </c>
      <c r="W98" s="59">
        <v>0</v>
      </c>
      <c r="X98" s="393">
        <v>0</v>
      </c>
      <c r="Y98" s="452">
        <v>0</v>
      </c>
      <c r="Z98" s="452"/>
      <c r="AA98" s="397">
        <v>1</v>
      </c>
      <c r="AB98" s="452"/>
      <c r="AC98" s="457">
        <v>1</v>
      </c>
      <c r="AD98" s="400">
        <v>0</v>
      </c>
      <c r="AE98" s="454"/>
      <c r="AF98" s="454">
        <v>0</v>
      </c>
      <c r="AG98" s="70"/>
      <c r="AH98" s="444">
        <f t="shared" si="50"/>
        <v>1</v>
      </c>
    </row>
    <row r="99" spans="1:34" s="26" customFormat="1" ht="13.2" x14ac:dyDescent="0.25">
      <c r="A99" s="70">
        <v>4</v>
      </c>
      <c r="B99" s="71" t="s">
        <v>140</v>
      </c>
      <c r="C99" s="70">
        <v>7</v>
      </c>
      <c r="D99" s="70">
        <f t="shared" si="65"/>
        <v>7</v>
      </c>
      <c r="E99" s="70">
        <v>2</v>
      </c>
      <c r="F99" s="59">
        <f t="shared" si="66"/>
        <v>5</v>
      </c>
      <c r="G99" s="59">
        <v>0</v>
      </c>
      <c r="H99" s="59">
        <v>0</v>
      </c>
      <c r="I99" s="59">
        <v>3</v>
      </c>
      <c r="J99" s="59">
        <v>2</v>
      </c>
      <c r="K99" s="59">
        <v>0</v>
      </c>
      <c r="L99" s="110">
        <v>0.5</v>
      </c>
      <c r="M99" s="59">
        <f t="shared" si="67"/>
        <v>2.5</v>
      </c>
      <c r="N99" s="59">
        <f t="shared" si="68"/>
        <v>2.5</v>
      </c>
      <c r="O99" s="110">
        <v>0.4</v>
      </c>
      <c r="P99" s="59">
        <f t="shared" si="69"/>
        <v>2</v>
      </c>
      <c r="Q99" s="59">
        <f t="shared" si="70"/>
        <v>-1</v>
      </c>
      <c r="R99" s="110">
        <v>0</v>
      </c>
      <c r="S99" s="59">
        <v>0</v>
      </c>
      <c r="T99" s="59">
        <v>0</v>
      </c>
      <c r="U99" s="59">
        <v>0</v>
      </c>
      <c r="V99" s="59">
        <v>0</v>
      </c>
      <c r="W99" s="59">
        <v>0</v>
      </c>
      <c r="X99" s="393">
        <v>0</v>
      </c>
      <c r="Y99" s="452">
        <v>0</v>
      </c>
      <c r="Z99" s="452"/>
      <c r="AA99" s="397">
        <v>1</v>
      </c>
      <c r="AB99" s="452"/>
      <c r="AC99" s="457">
        <v>1</v>
      </c>
      <c r="AD99" s="400">
        <v>0</v>
      </c>
      <c r="AE99" s="454"/>
      <c r="AF99" s="454">
        <v>0</v>
      </c>
      <c r="AG99" s="70"/>
      <c r="AH99" s="444">
        <f t="shared" si="50"/>
        <v>1</v>
      </c>
    </row>
    <row r="100" spans="1:34" s="26" customFormat="1" ht="13.2" x14ac:dyDescent="0.25">
      <c r="A100" s="70">
        <v>5</v>
      </c>
      <c r="B100" s="71" t="s">
        <v>764</v>
      </c>
      <c r="C100" s="70">
        <v>4</v>
      </c>
      <c r="D100" s="70">
        <f t="shared" si="65"/>
        <v>4</v>
      </c>
      <c r="E100" s="70">
        <v>2</v>
      </c>
      <c r="F100" s="59">
        <f t="shared" si="66"/>
        <v>2</v>
      </c>
      <c r="G100" s="59">
        <v>0</v>
      </c>
      <c r="H100" s="59">
        <v>0</v>
      </c>
      <c r="I100" s="59">
        <v>2</v>
      </c>
      <c r="J100" s="59">
        <v>0</v>
      </c>
      <c r="K100" s="59">
        <v>0</v>
      </c>
      <c r="L100" s="110">
        <v>0.5</v>
      </c>
      <c r="M100" s="59">
        <f t="shared" si="67"/>
        <v>1</v>
      </c>
      <c r="N100" s="59">
        <f t="shared" si="68"/>
        <v>1</v>
      </c>
      <c r="O100" s="110">
        <v>0.4</v>
      </c>
      <c r="P100" s="59">
        <f t="shared" si="69"/>
        <v>0.8</v>
      </c>
      <c r="Q100" s="59">
        <f t="shared" si="70"/>
        <v>-1.2</v>
      </c>
      <c r="R100" s="110">
        <v>0</v>
      </c>
      <c r="S100" s="59">
        <v>0</v>
      </c>
      <c r="T100" s="59">
        <v>0</v>
      </c>
      <c r="U100" s="59">
        <v>0</v>
      </c>
      <c r="V100" s="59">
        <v>0</v>
      </c>
      <c r="W100" s="59">
        <v>0</v>
      </c>
      <c r="X100" s="397">
        <v>1</v>
      </c>
      <c r="Y100" s="457">
        <v>1</v>
      </c>
      <c r="Z100" s="452"/>
      <c r="AA100" s="393">
        <f t="shared" si="71"/>
        <v>0</v>
      </c>
      <c r="AB100" s="452"/>
      <c r="AC100" s="452">
        <v>0</v>
      </c>
      <c r="AD100" s="400">
        <v>0</v>
      </c>
      <c r="AE100" s="454"/>
      <c r="AF100" s="454">
        <v>0</v>
      </c>
      <c r="AG100" s="70"/>
      <c r="AH100" s="444">
        <f t="shared" si="50"/>
        <v>1</v>
      </c>
    </row>
    <row r="101" spans="1:34" s="26" customFormat="1" ht="13.2" x14ac:dyDescent="0.25">
      <c r="A101" s="70">
        <v>6</v>
      </c>
      <c r="B101" s="71" t="s">
        <v>749</v>
      </c>
      <c r="C101" s="70">
        <v>12</v>
      </c>
      <c r="D101" s="70">
        <f t="shared" si="65"/>
        <v>11</v>
      </c>
      <c r="E101" s="70">
        <v>2</v>
      </c>
      <c r="F101" s="59">
        <f t="shared" si="66"/>
        <v>9</v>
      </c>
      <c r="G101" s="59">
        <v>0</v>
      </c>
      <c r="H101" s="70">
        <v>0</v>
      </c>
      <c r="I101" s="70">
        <v>7</v>
      </c>
      <c r="J101" s="70">
        <v>2</v>
      </c>
      <c r="K101" s="59">
        <v>0</v>
      </c>
      <c r="L101" s="110">
        <v>0.5</v>
      </c>
      <c r="M101" s="59">
        <f t="shared" si="67"/>
        <v>4.5</v>
      </c>
      <c r="N101" s="59">
        <f t="shared" si="68"/>
        <v>4.5</v>
      </c>
      <c r="O101" s="110">
        <v>0.4</v>
      </c>
      <c r="P101" s="59">
        <f t="shared" si="69"/>
        <v>3.6</v>
      </c>
      <c r="Q101" s="59">
        <f t="shared" si="70"/>
        <v>-3.4</v>
      </c>
      <c r="R101" s="110">
        <v>0</v>
      </c>
      <c r="S101" s="59">
        <v>0</v>
      </c>
      <c r="T101" s="59">
        <v>0</v>
      </c>
      <c r="U101" s="59">
        <v>0</v>
      </c>
      <c r="V101" s="59">
        <v>0</v>
      </c>
      <c r="W101" s="59">
        <v>0</v>
      </c>
      <c r="X101" s="393">
        <v>0</v>
      </c>
      <c r="Y101" s="452">
        <v>0</v>
      </c>
      <c r="Z101" s="452"/>
      <c r="AA101" s="397">
        <f t="shared" si="71"/>
        <v>1</v>
      </c>
      <c r="AB101" s="452"/>
      <c r="AC101" s="457">
        <v>1</v>
      </c>
      <c r="AD101" s="400">
        <v>0</v>
      </c>
      <c r="AE101" s="454"/>
      <c r="AF101" s="454">
        <v>0</v>
      </c>
      <c r="AG101" s="70"/>
      <c r="AH101" s="444">
        <f t="shared" si="50"/>
        <v>1</v>
      </c>
    </row>
    <row r="102" spans="1:34" s="26" customFormat="1" ht="13.2" x14ac:dyDescent="0.25">
      <c r="A102" s="70">
        <v>7</v>
      </c>
      <c r="B102" s="71" t="s">
        <v>728</v>
      </c>
      <c r="C102" s="70">
        <v>2</v>
      </c>
      <c r="D102" s="70">
        <f t="shared" si="65"/>
        <v>1</v>
      </c>
      <c r="E102" s="70">
        <v>0</v>
      </c>
      <c r="F102" s="59">
        <f t="shared" si="66"/>
        <v>1</v>
      </c>
      <c r="G102" s="59">
        <v>0</v>
      </c>
      <c r="H102" s="59">
        <v>0</v>
      </c>
      <c r="I102" s="59">
        <v>1</v>
      </c>
      <c r="J102" s="59">
        <v>0</v>
      </c>
      <c r="K102" s="59">
        <v>0</v>
      </c>
      <c r="L102" s="110">
        <v>0.5</v>
      </c>
      <c r="M102" s="59">
        <f t="shared" si="67"/>
        <v>0.5</v>
      </c>
      <c r="N102" s="59">
        <f t="shared" si="68"/>
        <v>0.5</v>
      </c>
      <c r="O102" s="110">
        <v>0.4</v>
      </c>
      <c r="P102" s="59">
        <f t="shared" si="69"/>
        <v>0.4</v>
      </c>
      <c r="Q102" s="59">
        <f t="shared" si="70"/>
        <v>-0.6</v>
      </c>
      <c r="R102" s="110">
        <v>0</v>
      </c>
      <c r="S102" s="59">
        <v>0</v>
      </c>
      <c r="T102" s="59">
        <v>0</v>
      </c>
      <c r="U102" s="59">
        <v>0</v>
      </c>
      <c r="V102" s="59">
        <v>0</v>
      </c>
      <c r="W102" s="59">
        <v>0</v>
      </c>
      <c r="X102" s="393">
        <v>0</v>
      </c>
      <c r="Y102" s="452">
        <v>0</v>
      </c>
      <c r="Z102" s="452"/>
      <c r="AA102" s="393">
        <f t="shared" si="71"/>
        <v>0</v>
      </c>
      <c r="AB102" s="452"/>
      <c r="AC102" s="452">
        <v>0</v>
      </c>
      <c r="AD102" s="400">
        <v>0</v>
      </c>
      <c r="AE102" s="454"/>
      <c r="AF102" s="454">
        <v>0</v>
      </c>
      <c r="AG102" s="70"/>
      <c r="AH102" s="444">
        <f t="shared" si="50"/>
        <v>0</v>
      </c>
    </row>
    <row r="103" spans="1:34" s="26" customFormat="1" ht="26.4" x14ac:dyDescent="0.25">
      <c r="A103" s="70">
        <v>8</v>
      </c>
      <c r="B103" s="71" t="s">
        <v>765</v>
      </c>
      <c r="C103" s="70">
        <v>5</v>
      </c>
      <c r="D103" s="70">
        <f t="shared" si="65"/>
        <v>3</v>
      </c>
      <c r="E103" s="70">
        <v>2</v>
      </c>
      <c r="F103" s="70">
        <f t="shared" si="66"/>
        <v>1</v>
      </c>
      <c r="G103" s="70">
        <v>0</v>
      </c>
      <c r="H103" s="70">
        <v>0</v>
      </c>
      <c r="I103" s="70">
        <v>1</v>
      </c>
      <c r="J103" s="70">
        <v>0</v>
      </c>
      <c r="K103" s="70">
        <v>0</v>
      </c>
      <c r="L103" s="110">
        <v>0.5</v>
      </c>
      <c r="M103" s="59">
        <f t="shared" si="67"/>
        <v>0.5</v>
      </c>
      <c r="N103" s="59">
        <f t="shared" si="68"/>
        <v>0.5</v>
      </c>
      <c r="O103" s="110">
        <v>0.4</v>
      </c>
      <c r="P103" s="59">
        <f t="shared" si="69"/>
        <v>0.4</v>
      </c>
      <c r="Q103" s="59">
        <f t="shared" si="70"/>
        <v>-0.6</v>
      </c>
      <c r="R103" s="110">
        <v>0</v>
      </c>
      <c r="S103" s="59">
        <v>0</v>
      </c>
      <c r="T103" s="59">
        <v>0</v>
      </c>
      <c r="U103" s="59">
        <v>0</v>
      </c>
      <c r="V103" s="59">
        <v>0</v>
      </c>
      <c r="W103" s="59">
        <v>0</v>
      </c>
      <c r="X103" s="393">
        <v>0</v>
      </c>
      <c r="Y103" s="452">
        <v>0</v>
      </c>
      <c r="Z103" s="452"/>
      <c r="AA103" s="393">
        <f t="shared" si="71"/>
        <v>0</v>
      </c>
      <c r="AB103" s="452"/>
      <c r="AC103" s="452">
        <v>0</v>
      </c>
      <c r="AD103" s="400">
        <v>0</v>
      </c>
      <c r="AE103" s="454"/>
      <c r="AF103" s="454">
        <v>0</v>
      </c>
      <c r="AG103" s="70"/>
      <c r="AH103" s="444">
        <f t="shared" si="50"/>
        <v>0</v>
      </c>
    </row>
    <row r="104" spans="1:34" s="26" customFormat="1" ht="13.2" x14ac:dyDescent="0.25">
      <c r="A104" s="70">
        <v>9</v>
      </c>
      <c r="B104" s="71" t="s">
        <v>725</v>
      </c>
      <c r="C104" s="70">
        <v>6</v>
      </c>
      <c r="D104" s="70">
        <f t="shared" si="65"/>
        <v>5</v>
      </c>
      <c r="E104" s="70">
        <v>1</v>
      </c>
      <c r="F104" s="70">
        <f t="shared" si="66"/>
        <v>4</v>
      </c>
      <c r="G104" s="70">
        <v>0</v>
      </c>
      <c r="H104" s="70">
        <v>0</v>
      </c>
      <c r="I104" s="70">
        <v>4</v>
      </c>
      <c r="J104" s="70">
        <v>0</v>
      </c>
      <c r="K104" s="70">
        <v>0</v>
      </c>
      <c r="L104" s="110">
        <v>0.5</v>
      </c>
      <c r="M104" s="59">
        <f t="shared" si="67"/>
        <v>2</v>
      </c>
      <c r="N104" s="59">
        <f t="shared" si="68"/>
        <v>2</v>
      </c>
      <c r="O104" s="110">
        <v>0.4</v>
      </c>
      <c r="P104" s="59">
        <f t="shared" si="69"/>
        <v>1.6</v>
      </c>
      <c r="Q104" s="59">
        <f t="shared" si="70"/>
        <v>-2.4</v>
      </c>
      <c r="R104" s="110">
        <v>0</v>
      </c>
      <c r="S104" s="59">
        <v>0</v>
      </c>
      <c r="T104" s="59">
        <v>0</v>
      </c>
      <c r="U104" s="59">
        <v>0</v>
      </c>
      <c r="V104" s="59">
        <v>0</v>
      </c>
      <c r="W104" s="59">
        <v>0</v>
      </c>
      <c r="X104" s="393">
        <v>0</v>
      </c>
      <c r="Y104" s="452">
        <v>0</v>
      </c>
      <c r="Z104" s="452"/>
      <c r="AA104" s="393">
        <f t="shared" si="71"/>
        <v>0</v>
      </c>
      <c r="AB104" s="452"/>
      <c r="AC104" s="452">
        <v>0</v>
      </c>
      <c r="AD104" s="400">
        <v>0</v>
      </c>
      <c r="AE104" s="454"/>
      <c r="AF104" s="454">
        <v>0</v>
      </c>
      <c r="AG104" s="70"/>
      <c r="AH104" s="444">
        <f t="shared" si="50"/>
        <v>0</v>
      </c>
    </row>
    <row r="105" spans="1:34" s="26" customFormat="1" ht="13.2" x14ac:dyDescent="0.25">
      <c r="A105" s="70">
        <v>10</v>
      </c>
      <c r="B105" s="71" t="s">
        <v>733</v>
      </c>
      <c r="C105" s="70">
        <v>2</v>
      </c>
      <c r="D105" s="70">
        <f t="shared" si="65"/>
        <v>1</v>
      </c>
      <c r="E105" s="70">
        <v>0</v>
      </c>
      <c r="F105" s="70">
        <f t="shared" si="66"/>
        <v>1</v>
      </c>
      <c r="G105" s="70">
        <v>0</v>
      </c>
      <c r="H105" s="70">
        <v>0</v>
      </c>
      <c r="I105" s="70">
        <v>1</v>
      </c>
      <c r="J105" s="70">
        <v>0</v>
      </c>
      <c r="K105" s="70">
        <v>0</v>
      </c>
      <c r="L105" s="110">
        <v>0.5</v>
      </c>
      <c r="M105" s="59">
        <f t="shared" si="67"/>
        <v>0.5</v>
      </c>
      <c r="N105" s="59">
        <f t="shared" si="68"/>
        <v>0.5</v>
      </c>
      <c r="O105" s="110">
        <v>0.4</v>
      </c>
      <c r="P105" s="59">
        <f t="shared" si="69"/>
        <v>0.4</v>
      </c>
      <c r="Q105" s="59">
        <f t="shared" si="70"/>
        <v>-0.6</v>
      </c>
      <c r="R105" s="110">
        <v>0</v>
      </c>
      <c r="S105" s="59">
        <v>0</v>
      </c>
      <c r="T105" s="59">
        <v>0</v>
      </c>
      <c r="U105" s="59">
        <v>0</v>
      </c>
      <c r="V105" s="59">
        <v>0</v>
      </c>
      <c r="W105" s="59">
        <v>0</v>
      </c>
      <c r="X105" s="393">
        <v>0</v>
      </c>
      <c r="Y105" s="452">
        <v>0</v>
      </c>
      <c r="Z105" s="452"/>
      <c r="AA105" s="393">
        <f t="shared" si="71"/>
        <v>0</v>
      </c>
      <c r="AB105" s="452"/>
      <c r="AC105" s="452">
        <v>0</v>
      </c>
      <c r="AD105" s="400">
        <v>0</v>
      </c>
      <c r="AE105" s="454"/>
      <c r="AF105" s="454">
        <v>0</v>
      </c>
      <c r="AG105" s="70"/>
      <c r="AH105" s="444">
        <f t="shared" si="50"/>
        <v>0</v>
      </c>
    </row>
    <row r="106" spans="1:34" s="26" customFormat="1" ht="13.2" x14ac:dyDescent="0.25">
      <c r="A106" s="70">
        <v>11</v>
      </c>
      <c r="B106" s="71" t="s">
        <v>766</v>
      </c>
      <c r="C106" s="70">
        <v>1</v>
      </c>
      <c r="D106" s="70">
        <f t="shared" si="65"/>
        <v>1</v>
      </c>
      <c r="E106" s="70">
        <v>0</v>
      </c>
      <c r="F106" s="70">
        <f t="shared" si="66"/>
        <v>1</v>
      </c>
      <c r="G106" s="70">
        <v>0</v>
      </c>
      <c r="H106" s="70">
        <v>0</v>
      </c>
      <c r="I106" s="70">
        <v>0</v>
      </c>
      <c r="J106" s="70">
        <v>1</v>
      </c>
      <c r="K106" s="70">
        <v>0</v>
      </c>
      <c r="L106" s="110">
        <v>0.5</v>
      </c>
      <c r="M106" s="59">
        <f t="shared" si="67"/>
        <v>0.5</v>
      </c>
      <c r="N106" s="59">
        <f t="shared" si="68"/>
        <v>0.5</v>
      </c>
      <c r="O106" s="110">
        <v>0.4</v>
      </c>
      <c r="P106" s="59">
        <f t="shared" si="69"/>
        <v>0.4</v>
      </c>
      <c r="Q106" s="59">
        <f t="shared" si="70"/>
        <v>0.4</v>
      </c>
      <c r="R106" s="110">
        <v>0</v>
      </c>
      <c r="S106" s="59">
        <v>0</v>
      </c>
      <c r="T106" s="59">
        <v>0</v>
      </c>
      <c r="U106" s="59">
        <v>0</v>
      </c>
      <c r="V106" s="59">
        <v>0</v>
      </c>
      <c r="W106" s="59">
        <v>0</v>
      </c>
      <c r="X106" s="393">
        <v>0</v>
      </c>
      <c r="Y106" s="452">
        <v>0</v>
      </c>
      <c r="Z106" s="452"/>
      <c r="AA106" s="393">
        <f t="shared" si="71"/>
        <v>0</v>
      </c>
      <c r="AB106" s="452"/>
      <c r="AC106" s="452">
        <v>0</v>
      </c>
      <c r="AD106" s="400">
        <v>0</v>
      </c>
      <c r="AE106" s="454"/>
      <c r="AF106" s="454">
        <v>0</v>
      </c>
      <c r="AG106" s="70"/>
      <c r="AH106" s="444">
        <f t="shared" si="50"/>
        <v>0</v>
      </c>
    </row>
    <row r="107" spans="1:34" s="298" customFormat="1" ht="58.95" customHeight="1" x14ac:dyDescent="0.25">
      <c r="A107" s="180" t="s">
        <v>777</v>
      </c>
      <c r="B107" s="735" t="s">
        <v>965</v>
      </c>
      <c r="C107" s="736"/>
      <c r="D107" s="736"/>
      <c r="E107" s="736"/>
      <c r="F107" s="736"/>
      <c r="G107" s="736"/>
      <c r="H107" s="736"/>
      <c r="I107" s="736"/>
      <c r="J107" s="736"/>
      <c r="K107" s="736"/>
      <c r="L107" s="736"/>
      <c r="M107" s="736"/>
      <c r="N107" s="736"/>
      <c r="O107" s="736"/>
      <c r="P107" s="736"/>
      <c r="Q107" s="736"/>
      <c r="R107" s="736"/>
      <c r="S107" s="736"/>
      <c r="T107" s="736"/>
      <c r="U107" s="736"/>
      <c r="V107" s="736"/>
      <c r="W107" s="736"/>
      <c r="X107" s="736"/>
      <c r="Y107" s="736"/>
      <c r="Z107" s="736"/>
      <c r="AA107" s="736"/>
      <c r="AB107" s="736"/>
      <c r="AC107" s="736"/>
      <c r="AD107" s="736"/>
      <c r="AE107" s="736"/>
      <c r="AF107" s="736"/>
      <c r="AG107" s="737"/>
      <c r="AH107" s="444">
        <f t="shared" si="50"/>
        <v>0</v>
      </c>
    </row>
    <row r="108" spans="1:34" s="226" customFormat="1" ht="13.2" x14ac:dyDescent="0.25">
      <c r="A108" s="8" t="s">
        <v>723</v>
      </c>
      <c r="B108" s="105" t="s">
        <v>707</v>
      </c>
      <c r="C108" s="8">
        <f>SUM(C109:C116)</f>
        <v>28</v>
      </c>
      <c r="D108" s="8">
        <f t="shared" ref="D108:AG108" si="72">SUM(D109:D116)</f>
        <v>28</v>
      </c>
      <c r="E108" s="8">
        <f t="shared" si="72"/>
        <v>9</v>
      </c>
      <c r="F108" s="8">
        <f t="shared" si="72"/>
        <v>19</v>
      </c>
      <c r="G108" s="8">
        <f t="shared" si="72"/>
        <v>0</v>
      </c>
      <c r="H108" s="8">
        <f t="shared" si="72"/>
        <v>0</v>
      </c>
      <c r="I108" s="8">
        <f t="shared" si="72"/>
        <v>8</v>
      </c>
      <c r="J108" s="8">
        <f t="shared" si="72"/>
        <v>11</v>
      </c>
      <c r="K108" s="8">
        <f t="shared" si="72"/>
        <v>0</v>
      </c>
      <c r="L108" s="8">
        <f t="shared" si="72"/>
        <v>0</v>
      </c>
      <c r="M108" s="8">
        <f t="shared" si="72"/>
        <v>0</v>
      </c>
      <c r="N108" s="8">
        <f t="shared" si="72"/>
        <v>0</v>
      </c>
      <c r="O108" s="8">
        <f t="shared" si="72"/>
        <v>0</v>
      </c>
      <c r="P108" s="8">
        <f t="shared" si="72"/>
        <v>8</v>
      </c>
      <c r="Q108" s="8">
        <f t="shared" si="72"/>
        <v>0</v>
      </c>
      <c r="R108" s="8">
        <f t="shared" si="72"/>
        <v>0</v>
      </c>
      <c r="S108" s="8">
        <f t="shared" si="72"/>
        <v>0</v>
      </c>
      <c r="T108" s="8">
        <f t="shared" si="72"/>
        <v>0</v>
      </c>
      <c r="U108" s="8">
        <f t="shared" si="72"/>
        <v>0</v>
      </c>
      <c r="V108" s="8">
        <f t="shared" si="72"/>
        <v>0</v>
      </c>
      <c r="W108" s="8">
        <f t="shared" si="72"/>
        <v>0</v>
      </c>
      <c r="X108" s="392">
        <f t="shared" si="72"/>
        <v>1</v>
      </c>
      <c r="Y108" s="451">
        <f t="shared" si="72"/>
        <v>1</v>
      </c>
      <c r="Z108" s="451">
        <f t="shared" si="72"/>
        <v>0</v>
      </c>
      <c r="AA108" s="392">
        <f t="shared" si="72"/>
        <v>1</v>
      </c>
      <c r="AB108" s="451">
        <f t="shared" si="72"/>
        <v>0</v>
      </c>
      <c r="AC108" s="451">
        <f t="shared" si="72"/>
        <v>1</v>
      </c>
      <c r="AD108" s="392">
        <f t="shared" si="72"/>
        <v>0</v>
      </c>
      <c r="AE108" s="451">
        <f t="shared" si="72"/>
        <v>0</v>
      </c>
      <c r="AF108" s="451">
        <f t="shared" si="72"/>
        <v>0</v>
      </c>
      <c r="AG108" s="8">
        <f t="shared" si="72"/>
        <v>0</v>
      </c>
      <c r="AH108" s="444">
        <f t="shared" si="50"/>
        <v>2</v>
      </c>
    </row>
    <row r="109" spans="1:34" s="226" customFormat="1" ht="13.2" x14ac:dyDescent="0.25">
      <c r="A109" s="70">
        <v>1</v>
      </c>
      <c r="B109" s="71" t="s">
        <v>367</v>
      </c>
      <c r="C109" s="70">
        <v>5</v>
      </c>
      <c r="D109" s="70">
        <f>SUM(E109:F109)</f>
        <v>5</v>
      </c>
      <c r="E109" s="70">
        <v>4</v>
      </c>
      <c r="F109" s="59">
        <f>SUM(G109:K109)</f>
        <v>1</v>
      </c>
      <c r="G109" s="60"/>
      <c r="H109" s="60"/>
      <c r="I109" s="60">
        <v>1</v>
      </c>
      <c r="J109" s="60"/>
      <c r="K109" s="60"/>
      <c r="L109" s="106"/>
      <c r="M109" s="58">
        <v>0</v>
      </c>
      <c r="N109" s="60">
        <v>0</v>
      </c>
      <c r="O109" s="72"/>
      <c r="P109" s="60">
        <v>1</v>
      </c>
      <c r="Q109" s="125">
        <v>0</v>
      </c>
      <c r="R109" s="72"/>
      <c r="S109" s="60"/>
      <c r="T109" s="60"/>
      <c r="U109" s="60"/>
      <c r="V109" s="60"/>
      <c r="W109" s="60"/>
      <c r="X109" s="393"/>
      <c r="Y109" s="452"/>
      <c r="Z109" s="452"/>
      <c r="AA109" s="393"/>
      <c r="AB109" s="452"/>
      <c r="AC109" s="452"/>
      <c r="AD109" s="395"/>
      <c r="AE109" s="453"/>
      <c r="AF109" s="453"/>
      <c r="AG109" s="73"/>
      <c r="AH109" s="444">
        <f t="shared" si="50"/>
        <v>0</v>
      </c>
    </row>
    <row r="110" spans="1:34" s="226" customFormat="1" ht="13.2" x14ac:dyDescent="0.25">
      <c r="A110" s="70">
        <v>3</v>
      </c>
      <c r="B110" s="71" t="s">
        <v>752</v>
      </c>
      <c r="C110" s="70">
        <v>0</v>
      </c>
      <c r="D110" s="70">
        <f t="shared" ref="D110:D116" si="73">SUM(E110:F110)</f>
        <v>0</v>
      </c>
      <c r="E110" s="70">
        <v>0</v>
      </c>
      <c r="F110" s="59">
        <f t="shared" ref="F110:F116" si="74">SUM(G110:K110)</f>
        <v>0</v>
      </c>
      <c r="G110" s="60"/>
      <c r="H110" s="60"/>
      <c r="I110" s="60"/>
      <c r="J110" s="60"/>
      <c r="K110" s="60"/>
      <c r="L110" s="106"/>
      <c r="M110" s="58">
        <v>0</v>
      </c>
      <c r="N110" s="60">
        <v>0</v>
      </c>
      <c r="O110" s="72"/>
      <c r="P110" s="60">
        <v>0</v>
      </c>
      <c r="Q110" s="125">
        <v>0</v>
      </c>
      <c r="R110" s="60"/>
      <c r="S110" s="60"/>
      <c r="T110" s="60"/>
      <c r="U110" s="60"/>
      <c r="V110" s="60"/>
      <c r="W110" s="60"/>
      <c r="X110" s="393"/>
      <c r="Y110" s="452"/>
      <c r="Z110" s="452"/>
      <c r="AA110" s="393"/>
      <c r="AB110" s="452"/>
      <c r="AC110" s="452"/>
      <c r="AD110" s="395"/>
      <c r="AE110" s="453"/>
      <c r="AF110" s="453"/>
      <c r="AG110" s="73"/>
      <c r="AH110" s="444">
        <f t="shared" si="50"/>
        <v>0</v>
      </c>
    </row>
    <row r="111" spans="1:34" s="226" customFormat="1" ht="13.2" x14ac:dyDescent="0.25">
      <c r="A111" s="70">
        <v>4</v>
      </c>
      <c r="B111" s="71" t="s">
        <v>140</v>
      </c>
      <c r="C111" s="70">
        <v>2</v>
      </c>
      <c r="D111" s="70">
        <f t="shared" si="73"/>
        <v>2</v>
      </c>
      <c r="E111" s="70">
        <v>1</v>
      </c>
      <c r="F111" s="59">
        <f t="shared" si="74"/>
        <v>1</v>
      </c>
      <c r="G111" s="59"/>
      <c r="H111" s="59"/>
      <c r="I111" s="59">
        <v>1</v>
      </c>
      <c r="J111" s="59"/>
      <c r="K111" s="59"/>
      <c r="L111" s="106"/>
      <c r="M111" s="58">
        <v>0</v>
      </c>
      <c r="N111" s="59">
        <v>0</v>
      </c>
      <c r="O111" s="72"/>
      <c r="P111" s="59">
        <v>1</v>
      </c>
      <c r="Q111" s="125">
        <v>0</v>
      </c>
      <c r="R111" s="72"/>
      <c r="S111" s="59"/>
      <c r="T111" s="60"/>
      <c r="U111" s="60"/>
      <c r="V111" s="60"/>
      <c r="W111" s="60"/>
      <c r="X111" s="393"/>
      <c r="Y111" s="452"/>
      <c r="Z111" s="452"/>
      <c r="AA111" s="393"/>
      <c r="AB111" s="452"/>
      <c r="AC111" s="452"/>
      <c r="AD111" s="395"/>
      <c r="AE111" s="453"/>
      <c r="AF111" s="453"/>
      <c r="AG111" s="73"/>
      <c r="AH111" s="444">
        <f t="shared" si="50"/>
        <v>0</v>
      </c>
    </row>
    <row r="112" spans="1:34" s="226" customFormat="1" ht="13.2" x14ac:dyDescent="0.25">
      <c r="A112" s="70">
        <v>5</v>
      </c>
      <c r="B112" s="71" t="s">
        <v>151</v>
      </c>
      <c r="C112" s="70">
        <v>14</v>
      </c>
      <c r="D112" s="70">
        <f t="shared" si="73"/>
        <v>14</v>
      </c>
      <c r="E112" s="70">
        <v>2</v>
      </c>
      <c r="F112" s="59">
        <f t="shared" si="74"/>
        <v>12</v>
      </c>
      <c r="G112" s="59"/>
      <c r="H112" s="59"/>
      <c r="I112" s="59">
        <v>2</v>
      </c>
      <c r="J112" s="59">
        <v>10</v>
      </c>
      <c r="K112" s="59"/>
      <c r="L112" s="106"/>
      <c r="M112" s="58">
        <v>0</v>
      </c>
      <c r="N112" s="59">
        <v>0</v>
      </c>
      <c r="O112" s="59"/>
      <c r="P112" s="59">
        <v>2</v>
      </c>
      <c r="Q112" s="125">
        <v>0</v>
      </c>
      <c r="R112" s="60"/>
      <c r="S112" s="59"/>
      <c r="T112" s="60"/>
      <c r="U112" s="60"/>
      <c r="V112" s="60"/>
      <c r="W112" s="60"/>
      <c r="X112" s="393"/>
      <c r="Y112" s="452"/>
      <c r="Z112" s="452"/>
      <c r="AA112" s="393"/>
      <c r="AB112" s="452"/>
      <c r="AC112" s="452"/>
      <c r="AD112" s="395"/>
      <c r="AE112" s="453"/>
      <c r="AF112" s="453"/>
      <c r="AG112" s="73"/>
      <c r="AH112" s="444">
        <f t="shared" si="50"/>
        <v>0</v>
      </c>
    </row>
    <row r="113" spans="1:34" s="226" customFormat="1" ht="13.2" x14ac:dyDescent="0.25">
      <c r="A113" s="70">
        <v>6</v>
      </c>
      <c r="B113" s="71" t="s">
        <v>737</v>
      </c>
      <c r="C113" s="70">
        <v>3</v>
      </c>
      <c r="D113" s="70">
        <f t="shared" si="73"/>
        <v>3</v>
      </c>
      <c r="E113" s="70">
        <v>1</v>
      </c>
      <c r="F113" s="59">
        <f t="shared" si="74"/>
        <v>2</v>
      </c>
      <c r="G113" s="59"/>
      <c r="H113" s="59"/>
      <c r="I113" s="59">
        <v>2</v>
      </c>
      <c r="J113" s="59"/>
      <c r="K113" s="59"/>
      <c r="L113" s="106"/>
      <c r="M113" s="58">
        <v>0</v>
      </c>
      <c r="N113" s="59">
        <v>0</v>
      </c>
      <c r="O113" s="59"/>
      <c r="P113" s="59">
        <v>2</v>
      </c>
      <c r="Q113" s="125">
        <v>0</v>
      </c>
      <c r="R113" s="60"/>
      <c r="S113" s="59"/>
      <c r="T113" s="60"/>
      <c r="U113" s="60"/>
      <c r="V113" s="60"/>
      <c r="W113" s="60"/>
      <c r="X113" s="393"/>
      <c r="Y113" s="452"/>
      <c r="Z113" s="452"/>
      <c r="AA113" s="393"/>
      <c r="AB113" s="452"/>
      <c r="AC113" s="452"/>
      <c r="AD113" s="395"/>
      <c r="AE113" s="453"/>
      <c r="AF113" s="453"/>
      <c r="AG113" s="73"/>
      <c r="AH113" s="444">
        <f t="shared" si="50"/>
        <v>0</v>
      </c>
    </row>
    <row r="114" spans="1:34" s="226" customFormat="1" ht="13.2" x14ac:dyDescent="0.25">
      <c r="A114" s="70">
        <v>7</v>
      </c>
      <c r="B114" s="100" t="s">
        <v>725</v>
      </c>
      <c r="C114" s="70">
        <v>2</v>
      </c>
      <c r="D114" s="70">
        <f t="shared" si="73"/>
        <v>2</v>
      </c>
      <c r="E114" s="117">
        <v>1</v>
      </c>
      <c r="F114" s="59">
        <f t="shared" si="74"/>
        <v>1</v>
      </c>
      <c r="G114" s="117"/>
      <c r="H114" s="117"/>
      <c r="I114" s="117">
        <v>1</v>
      </c>
      <c r="J114" s="117"/>
      <c r="K114" s="73"/>
      <c r="L114" s="106"/>
      <c r="M114" s="58">
        <v>0</v>
      </c>
      <c r="N114" s="117">
        <v>0</v>
      </c>
      <c r="O114" s="73"/>
      <c r="P114" s="117">
        <v>1</v>
      </c>
      <c r="Q114" s="92">
        <v>0</v>
      </c>
      <c r="R114" s="73"/>
      <c r="S114" s="117"/>
      <c r="T114" s="88"/>
      <c r="U114" s="88"/>
      <c r="V114" s="92"/>
      <c r="W114" s="92"/>
      <c r="X114" s="398">
        <v>1</v>
      </c>
      <c r="Y114" s="458">
        <v>1</v>
      </c>
      <c r="Z114" s="458"/>
      <c r="AA114" s="398"/>
      <c r="AB114" s="458"/>
      <c r="AC114" s="458"/>
      <c r="AD114" s="395"/>
      <c r="AE114" s="453"/>
      <c r="AF114" s="453"/>
      <c r="AG114" s="73"/>
      <c r="AH114" s="444">
        <f t="shared" si="50"/>
        <v>1</v>
      </c>
    </row>
    <row r="115" spans="1:34" s="226" customFormat="1" ht="13.2" x14ac:dyDescent="0.25">
      <c r="A115" s="70">
        <v>8</v>
      </c>
      <c r="B115" s="100" t="s">
        <v>766</v>
      </c>
      <c r="C115" s="70">
        <v>1</v>
      </c>
      <c r="D115" s="70">
        <f t="shared" si="73"/>
        <v>1</v>
      </c>
      <c r="E115" s="117"/>
      <c r="F115" s="59">
        <f t="shared" si="74"/>
        <v>1</v>
      </c>
      <c r="G115" s="117"/>
      <c r="H115" s="117"/>
      <c r="I115" s="117">
        <v>1</v>
      </c>
      <c r="J115" s="117"/>
      <c r="K115" s="73"/>
      <c r="L115" s="106"/>
      <c r="M115" s="58">
        <v>0</v>
      </c>
      <c r="N115" s="117">
        <v>0</v>
      </c>
      <c r="O115" s="73"/>
      <c r="P115" s="117">
        <v>1</v>
      </c>
      <c r="Q115" s="92">
        <v>0</v>
      </c>
      <c r="R115" s="73"/>
      <c r="S115" s="117"/>
      <c r="T115" s="88"/>
      <c r="U115" s="88"/>
      <c r="V115" s="92"/>
      <c r="W115" s="92"/>
      <c r="X115" s="398"/>
      <c r="Y115" s="458"/>
      <c r="Z115" s="458"/>
      <c r="AA115" s="398"/>
      <c r="AB115" s="458"/>
      <c r="AC115" s="458"/>
      <c r="AD115" s="395"/>
      <c r="AE115" s="453"/>
      <c r="AF115" s="453"/>
      <c r="AG115" s="73"/>
      <c r="AH115" s="444">
        <f t="shared" si="50"/>
        <v>0</v>
      </c>
    </row>
    <row r="116" spans="1:34" s="226" customFormat="1" ht="13.2" x14ac:dyDescent="0.25">
      <c r="A116" s="70">
        <v>9</v>
      </c>
      <c r="B116" s="100" t="s">
        <v>767</v>
      </c>
      <c r="C116" s="70">
        <v>1</v>
      </c>
      <c r="D116" s="70">
        <f t="shared" si="73"/>
        <v>1</v>
      </c>
      <c r="E116" s="117"/>
      <c r="F116" s="59">
        <f t="shared" si="74"/>
        <v>1</v>
      </c>
      <c r="G116" s="117"/>
      <c r="H116" s="117"/>
      <c r="I116" s="117"/>
      <c r="J116" s="70">
        <v>1</v>
      </c>
      <c r="K116" s="73"/>
      <c r="L116" s="106"/>
      <c r="M116" s="58">
        <v>0</v>
      </c>
      <c r="N116" s="117">
        <v>0</v>
      </c>
      <c r="O116" s="73"/>
      <c r="P116" s="117">
        <v>0</v>
      </c>
      <c r="Q116" s="92">
        <v>0</v>
      </c>
      <c r="R116" s="73"/>
      <c r="S116" s="117"/>
      <c r="T116" s="88"/>
      <c r="U116" s="88"/>
      <c r="V116" s="92"/>
      <c r="W116" s="92"/>
      <c r="X116" s="398"/>
      <c r="Y116" s="458"/>
      <c r="Z116" s="458"/>
      <c r="AA116" s="400">
        <v>1</v>
      </c>
      <c r="AB116" s="454"/>
      <c r="AC116" s="454">
        <v>1</v>
      </c>
      <c r="AD116" s="395"/>
      <c r="AE116" s="453"/>
      <c r="AF116" s="453"/>
      <c r="AG116" s="73"/>
      <c r="AH116" s="444">
        <f t="shared" si="50"/>
        <v>1</v>
      </c>
    </row>
    <row r="117" spans="1:34" s="298" customFormat="1" ht="52.2" customHeight="1" x14ac:dyDescent="0.25">
      <c r="A117" s="180" t="s">
        <v>780</v>
      </c>
      <c r="B117" s="735" t="s">
        <v>966</v>
      </c>
      <c r="C117" s="736"/>
      <c r="D117" s="736"/>
      <c r="E117" s="736"/>
      <c r="F117" s="736"/>
      <c r="G117" s="736"/>
      <c r="H117" s="736"/>
      <c r="I117" s="736"/>
      <c r="J117" s="736"/>
      <c r="K117" s="736"/>
      <c r="L117" s="736"/>
      <c r="M117" s="736"/>
      <c r="N117" s="736"/>
      <c r="O117" s="736"/>
      <c r="P117" s="736"/>
      <c r="Q117" s="736"/>
      <c r="R117" s="736"/>
      <c r="S117" s="736"/>
      <c r="T117" s="736"/>
      <c r="U117" s="736"/>
      <c r="V117" s="736"/>
      <c r="W117" s="736"/>
      <c r="X117" s="736"/>
      <c r="Y117" s="736"/>
      <c r="Z117" s="736"/>
      <c r="AA117" s="736"/>
      <c r="AB117" s="736"/>
      <c r="AC117" s="736"/>
      <c r="AD117" s="736"/>
      <c r="AE117" s="736"/>
      <c r="AF117" s="736"/>
      <c r="AG117" s="737"/>
      <c r="AH117" s="444">
        <f t="shared" si="50"/>
        <v>0</v>
      </c>
    </row>
    <row r="118" spans="1:34" s="21" customFormat="1" ht="13.2" x14ac:dyDescent="0.25">
      <c r="A118" s="8" t="s">
        <v>723</v>
      </c>
      <c r="B118" s="105" t="s">
        <v>707</v>
      </c>
      <c r="C118" s="114">
        <f>SUM(C119:C129)</f>
        <v>300</v>
      </c>
      <c r="D118" s="114">
        <f t="shared" ref="D118:AG118" si="75">SUM(D119:D129)</f>
        <v>176</v>
      </c>
      <c r="E118" s="114">
        <f t="shared" si="75"/>
        <v>27</v>
      </c>
      <c r="F118" s="114">
        <f t="shared" si="75"/>
        <v>149</v>
      </c>
      <c r="G118" s="114">
        <f t="shared" si="75"/>
        <v>0</v>
      </c>
      <c r="H118" s="114">
        <f t="shared" si="75"/>
        <v>0</v>
      </c>
      <c r="I118" s="114">
        <f t="shared" si="75"/>
        <v>69</v>
      </c>
      <c r="J118" s="114">
        <f t="shared" si="75"/>
        <v>80</v>
      </c>
      <c r="K118" s="114">
        <f t="shared" si="75"/>
        <v>0</v>
      </c>
      <c r="L118" s="114">
        <f t="shared" si="75"/>
        <v>0</v>
      </c>
      <c r="M118" s="114">
        <f t="shared" si="75"/>
        <v>7</v>
      </c>
      <c r="N118" s="114">
        <f t="shared" si="75"/>
        <v>7</v>
      </c>
      <c r="O118" s="114">
        <f t="shared" si="75"/>
        <v>0</v>
      </c>
      <c r="P118" s="114">
        <f t="shared" si="75"/>
        <v>162</v>
      </c>
      <c r="Q118" s="114">
        <f t="shared" si="75"/>
        <v>94</v>
      </c>
      <c r="R118" s="114">
        <f t="shared" si="75"/>
        <v>0</v>
      </c>
      <c r="S118" s="114">
        <f t="shared" si="75"/>
        <v>95</v>
      </c>
      <c r="T118" s="114">
        <f t="shared" si="75"/>
        <v>21</v>
      </c>
      <c r="U118" s="114">
        <f t="shared" si="75"/>
        <v>0</v>
      </c>
      <c r="V118" s="114">
        <f t="shared" si="75"/>
        <v>0</v>
      </c>
      <c r="W118" s="114">
        <f t="shared" si="75"/>
        <v>0</v>
      </c>
      <c r="X118" s="399">
        <f t="shared" si="75"/>
        <v>2</v>
      </c>
      <c r="Y118" s="459">
        <f t="shared" si="75"/>
        <v>2</v>
      </c>
      <c r="Z118" s="459">
        <f t="shared" si="75"/>
        <v>0</v>
      </c>
      <c r="AA118" s="399">
        <f t="shared" si="75"/>
        <v>25</v>
      </c>
      <c r="AB118" s="459">
        <f t="shared" si="75"/>
        <v>0</v>
      </c>
      <c r="AC118" s="459">
        <f t="shared" si="75"/>
        <v>25</v>
      </c>
      <c r="AD118" s="399">
        <f t="shared" si="75"/>
        <v>0</v>
      </c>
      <c r="AE118" s="459">
        <f t="shared" si="75"/>
        <v>0</v>
      </c>
      <c r="AF118" s="459">
        <f t="shared" si="75"/>
        <v>0</v>
      </c>
      <c r="AG118" s="114">
        <f t="shared" si="75"/>
        <v>0</v>
      </c>
      <c r="AH118" s="444">
        <f t="shared" si="50"/>
        <v>27</v>
      </c>
    </row>
    <row r="119" spans="1:34" s="10" customFormat="1" ht="13.2" x14ac:dyDescent="0.25">
      <c r="A119" s="70">
        <v>1</v>
      </c>
      <c r="B119" s="71" t="s">
        <v>367</v>
      </c>
      <c r="C119" s="70">
        <v>65</v>
      </c>
      <c r="D119" s="70">
        <v>27</v>
      </c>
      <c r="E119" s="70">
        <v>14</v>
      </c>
      <c r="F119" s="59">
        <v>13</v>
      </c>
      <c r="G119" s="70">
        <v>0</v>
      </c>
      <c r="H119" s="70">
        <v>0</v>
      </c>
      <c r="I119" s="60">
        <v>12</v>
      </c>
      <c r="J119" s="60">
        <v>1</v>
      </c>
      <c r="K119" s="60">
        <v>0</v>
      </c>
      <c r="L119" s="72"/>
      <c r="M119" s="60">
        <v>5</v>
      </c>
      <c r="N119" s="60">
        <v>5</v>
      </c>
      <c r="O119" s="72"/>
      <c r="P119" s="60">
        <v>37</v>
      </c>
      <c r="Q119" s="60">
        <v>25</v>
      </c>
      <c r="R119" s="72"/>
      <c r="S119" s="60">
        <v>0</v>
      </c>
      <c r="T119" s="60">
        <v>0</v>
      </c>
      <c r="U119" s="60"/>
      <c r="V119" s="60"/>
      <c r="W119" s="60"/>
      <c r="X119" s="399">
        <f>SUM(Y119:Z119)</f>
        <v>1</v>
      </c>
      <c r="Y119" s="452">
        <v>1</v>
      </c>
      <c r="Z119" s="452">
        <v>0</v>
      </c>
      <c r="AA119" s="393">
        <f>SUM(AB119:AC119)</f>
        <v>0</v>
      </c>
      <c r="AB119" s="452">
        <v>0</v>
      </c>
      <c r="AC119" s="452">
        <v>0</v>
      </c>
      <c r="AD119" s="403"/>
      <c r="AE119" s="460"/>
      <c r="AF119" s="460"/>
      <c r="AG119" s="93"/>
      <c r="AH119" s="444">
        <f t="shared" si="50"/>
        <v>1</v>
      </c>
    </row>
    <row r="120" spans="1:34" s="10" customFormat="1" ht="13.2" x14ac:dyDescent="0.25">
      <c r="A120" s="70">
        <v>2</v>
      </c>
      <c r="B120" s="71" t="s">
        <v>140</v>
      </c>
      <c r="C120" s="70">
        <v>21</v>
      </c>
      <c r="D120" s="70">
        <f>E120+F120</f>
        <v>11</v>
      </c>
      <c r="E120" s="70">
        <v>2</v>
      </c>
      <c r="F120" s="59">
        <f>SUM(G120:K120)</f>
        <v>9</v>
      </c>
      <c r="G120" s="70">
        <v>0</v>
      </c>
      <c r="H120" s="70">
        <v>0</v>
      </c>
      <c r="I120" s="59">
        <v>1</v>
      </c>
      <c r="J120" s="59">
        <v>8</v>
      </c>
      <c r="K120" s="59"/>
      <c r="L120" s="59"/>
      <c r="M120" s="59">
        <v>0</v>
      </c>
      <c r="N120" s="59">
        <v>0</v>
      </c>
      <c r="O120" s="72"/>
      <c r="P120" s="59">
        <v>5</v>
      </c>
      <c r="Q120" s="60">
        <v>4</v>
      </c>
      <c r="R120" s="72"/>
      <c r="S120" s="59">
        <v>14</v>
      </c>
      <c r="T120" s="60">
        <v>11</v>
      </c>
      <c r="U120" s="60"/>
      <c r="V120" s="60"/>
      <c r="W120" s="60"/>
      <c r="X120" s="399">
        <f>SUM(Y120:Z120)</f>
        <v>1</v>
      </c>
      <c r="Y120" s="452">
        <v>1</v>
      </c>
      <c r="Z120" s="452">
        <v>0</v>
      </c>
      <c r="AA120" s="393">
        <f t="shared" ref="AA120:AA122" si="76">SUM(AB120:AC120)</f>
        <v>1</v>
      </c>
      <c r="AB120" s="452">
        <v>0</v>
      </c>
      <c r="AC120" s="452">
        <v>1</v>
      </c>
      <c r="AD120" s="403"/>
      <c r="AE120" s="460"/>
      <c r="AF120" s="460"/>
      <c r="AG120" s="93"/>
      <c r="AH120" s="444">
        <f t="shared" si="50"/>
        <v>2</v>
      </c>
    </row>
    <row r="121" spans="1:34" s="10" customFormat="1" ht="13.2" x14ac:dyDescent="0.25">
      <c r="A121" s="70">
        <v>3</v>
      </c>
      <c r="B121" s="71" t="s">
        <v>151</v>
      </c>
      <c r="C121" s="70">
        <v>151</v>
      </c>
      <c r="D121" s="70">
        <f>E121+F121</f>
        <v>111</v>
      </c>
      <c r="E121" s="70">
        <v>7</v>
      </c>
      <c r="F121" s="59">
        <v>104</v>
      </c>
      <c r="G121" s="70">
        <v>0</v>
      </c>
      <c r="H121" s="70">
        <v>0</v>
      </c>
      <c r="I121" s="59">
        <v>42</v>
      </c>
      <c r="J121" s="59">
        <v>62</v>
      </c>
      <c r="K121" s="59"/>
      <c r="L121" s="59"/>
      <c r="M121" s="59">
        <v>0</v>
      </c>
      <c r="N121" s="59">
        <v>0</v>
      </c>
      <c r="O121" s="59"/>
      <c r="P121" s="59">
        <v>81</v>
      </c>
      <c r="Q121" s="60">
        <v>39</v>
      </c>
      <c r="R121" s="60"/>
      <c r="S121" s="59">
        <v>62</v>
      </c>
      <c r="T121" s="60">
        <v>0</v>
      </c>
      <c r="U121" s="60"/>
      <c r="V121" s="60"/>
      <c r="W121" s="60"/>
      <c r="X121" s="393"/>
      <c r="Y121" s="452">
        <v>0</v>
      </c>
      <c r="Z121" s="452">
        <v>0</v>
      </c>
      <c r="AA121" s="393">
        <v>23</v>
      </c>
      <c r="AB121" s="452">
        <v>0</v>
      </c>
      <c r="AC121" s="452">
        <v>23</v>
      </c>
      <c r="AD121" s="403"/>
      <c r="AE121" s="460"/>
      <c r="AF121" s="460"/>
      <c r="AG121" s="93"/>
      <c r="AH121" s="444">
        <f t="shared" si="50"/>
        <v>23</v>
      </c>
    </row>
    <row r="122" spans="1:34" s="10" customFormat="1" ht="13.2" x14ac:dyDescent="0.25">
      <c r="A122" s="70">
        <v>4</v>
      </c>
      <c r="B122" s="71" t="s">
        <v>749</v>
      </c>
      <c r="C122" s="70">
        <v>9</v>
      </c>
      <c r="D122" s="70">
        <f>E122+F122</f>
        <v>6</v>
      </c>
      <c r="E122" s="70">
        <v>0</v>
      </c>
      <c r="F122" s="70">
        <v>6</v>
      </c>
      <c r="G122" s="70">
        <v>0</v>
      </c>
      <c r="H122" s="70">
        <v>0</v>
      </c>
      <c r="I122" s="70">
        <v>2</v>
      </c>
      <c r="J122" s="70">
        <v>4</v>
      </c>
      <c r="K122" s="70"/>
      <c r="L122" s="70"/>
      <c r="M122" s="70">
        <v>0</v>
      </c>
      <c r="N122" s="70">
        <v>0</v>
      </c>
      <c r="O122" s="70"/>
      <c r="P122" s="70">
        <v>5</v>
      </c>
      <c r="Q122" s="77">
        <v>3</v>
      </c>
      <c r="R122" s="70"/>
      <c r="S122" s="70">
        <v>4</v>
      </c>
      <c r="T122" s="77">
        <v>0</v>
      </c>
      <c r="U122" s="77"/>
      <c r="V122" s="77"/>
      <c r="W122" s="77"/>
      <c r="X122" s="400"/>
      <c r="Y122" s="454"/>
      <c r="Z122" s="454"/>
      <c r="AA122" s="393">
        <f t="shared" si="76"/>
        <v>1</v>
      </c>
      <c r="AB122" s="454"/>
      <c r="AC122" s="454">
        <v>1</v>
      </c>
      <c r="AD122" s="403"/>
      <c r="AE122" s="460"/>
      <c r="AF122" s="460"/>
      <c r="AG122" s="93"/>
      <c r="AH122" s="444">
        <f t="shared" si="50"/>
        <v>1</v>
      </c>
    </row>
    <row r="123" spans="1:34" s="10" customFormat="1" ht="13.2" x14ac:dyDescent="0.25">
      <c r="A123" s="70">
        <v>5</v>
      </c>
      <c r="B123" s="71" t="s">
        <v>739</v>
      </c>
      <c r="C123" s="70">
        <v>9</v>
      </c>
      <c r="D123" s="70">
        <v>4</v>
      </c>
      <c r="E123" s="70"/>
      <c r="F123" s="70">
        <v>4</v>
      </c>
      <c r="G123" s="70">
        <v>0</v>
      </c>
      <c r="H123" s="70">
        <v>0</v>
      </c>
      <c r="I123" s="70">
        <v>0</v>
      </c>
      <c r="J123" s="70">
        <v>4</v>
      </c>
      <c r="K123" s="70"/>
      <c r="L123" s="70"/>
      <c r="M123" s="70">
        <v>0</v>
      </c>
      <c r="N123" s="70">
        <v>0</v>
      </c>
      <c r="O123" s="70"/>
      <c r="P123" s="70">
        <v>3</v>
      </c>
      <c r="Q123" s="77">
        <v>3</v>
      </c>
      <c r="R123" s="70"/>
      <c r="S123" s="70">
        <v>6</v>
      </c>
      <c r="T123" s="77">
        <v>2</v>
      </c>
      <c r="U123" s="77"/>
      <c r="V123" s="77"/>
      <c r="W123" s="77"/>
      <c r="X123" s="400"/>
      <c r="Y123" s="454"/>
      <c r="Z123" s="454"/>
      <c r="AA123" s="393"/>
      <c r="AB123" s="454"/>
      <c r="AC123" s="454"/>
      <c r="AD123" s="403"/>
      <c r="AE123" s="460"/>
      <c r="AF123" s="460"/>
      <c r="AG123" s="93"/>
      <c r="AH123" s="444">
        <f t="shared" si="50"/>
        <v>0</v>
      </c>
    </row>
    <row r="124" spans="1:34" s="10" customFormat="1" ht="13.2" x14ac:dyDescent="0.25">
      <c r="A124" s="70">
        <v>6</v>
      </c>
      <c r="B124" s="71" t="s">
        <v>725</v>
      </c>
      <c r="C124" s="70">
        <v>28</v>
      </c>
      <c r="D124" s="70">
        <v>12</v>
      </c>
      <c r="E124" s="70">
        <v>3</v>
      </c>
      <c r="F124" s="70">
        <v>9</v>
      </c>
      <c r="G124" s="70">
        <v>0</v>
      </c>
      <c r="H124" s="70">
        <v>0</v>
      </c>
      <c r="I124" s="70">
        <v>9</v>
      </c>
      <c r="J124" s="70">
        <v>0</v>
      </c>
      <c r="K124" s="70"/>
      <c r="L124" s="70"/>
      <c r="M124" s="70">
        <v>1</v>
      </c>
      <c r="N124" s="70">
        <v>1</v>
      </c>
      <c r="O124" s="70"/>
      <c r="P124" s="70">
        <v>19</v>
      </c>
      <c r="Q124" s="77">
        <v>10</v>
      </c>
      <c r="R124" s="70"/>
      <c r="S124" s="70">
        <v>5</v>
      </c>
      <c r="T124" s="77">
        <v>5</v>
      </c>
      <c r="U124" s="77"/>
      <c r="V124" s="77"/>
      <c r="W124" s="77"/>
      <c r="X124" s="400"/>
      <c r="Y124" s="454"/>
      <c r="Z124" s="454"/>
      <c r="AA124" s="400"/>
      <c r="AB124" s="454"/>
      <c r="AC124" s="454"/>
      <c r="AD124" s="403"/>
      <c r="AE124" s="460"/>
      <c r="AF124" s="460"/>
      <c r="AG124" s="93"/>
      <c r="AH124" s="444">
        <f t="shared" si="50"/>
        <v>0</v>
      </c>
    </row>
    <row r="125" spans="1:34" s="10" customFormat="1" ht="13.2" x14ac:dyDescent="0.25">
      <c r="A125" s="70">
        <v>7</v>
      </c>
      <c r="B125" s="71" t="s">
        <v>726</v>
      </c>
      <c r="C125" s="70">
        <v>9</v>
      </c>
      <c r="D125" s="70">
        <f t="shared" ref="D125:D126" si="77">E125+F125</f>
        <v>1</v>
      </c>
      <c r="E125" s="70">
        <v>1</v>
      </c>
      <c r="F125" s="70">
        <v>0</v>
      </c>
      <c r="G125" s="70">
        <v>0</v>
      </c>
      <c r="H125" s="70">
        <v>0</v>
      </c>
      <c r="I125" s="70">
        <v>0</v>
      </c>
      <c r="J125" s="70">
        <v>0</v>
      </c>
      <c r="K125" s="70"/>
      <c r="L125" s="70"/>
      <c r="M125" s="70">
        <v>1</v>
      </c>
      <c r="N125" s="70">
        <v>1</v>
      </c>
      <c r="O125" s="70"/>
      <c r="P125" s="70">
        <v>7</v>
      </c>
      <c r="Q125" s="77">
        <v>7</v>
      </c>
      <c r="R125" s="70"/>
      <c r="S125" s="70">
        <v>1</v>
      </c>
      <c r="T125" s="77">
        <v>1</v>
      </c>
      <c r="U125" s="77"/>
      <c r="V125" s="77"/>
      <c r="W125" s="77"/>
      <c r="X125" s="400"/>
      <c r="Y125" s="454"/>
      <c r="Z125" s="454"/>
      <c r="AA125" s="400"/>
      <c r="AB125" s="454"/>
      <c r="AC125" s="454"/>
      <c r="AD125" s="403"/>
      <c r="AE125" s="460"/>
      <c r="AF125" s="460"/>
      <c r="AG125" s="93"/>
      <c r="AH125" s="444">
        <f t="shared" si="50"/>
        <v>0</v>
      </c>
    </row>
    <row r="126" spans="1:34" s="10" customFormat="1" ht="26.4" x14ac:dyDescent="0.25">
      <c r="A126" s="70">
        <v>8</v>
      </c>
      <c r="B126" s="71" t="s">
        <v>768</v>
      </c>
      <c r="C126" s="70">
        <v>3</v>
      </c>
      <c r="D126" s="70">
        <f t="shared" si="77"/>
        <v>2</v>
      </c>
      <c r="E126" s="70">
        <v>0</v>
      </c>
      <c r="F126" s="70">
        <v>2</v>
      </c>
      <c r="G126" s="70">
        <v>0</v>
      </c>
      <c r="H126" s="70">
        <v>0</v>
      </c>
      <c r="I126" s="70">
        <v>2</v>
      </c>
      <c r="J126" s="70">
        <v>0</v>
      </c>
      <c r="K126" s="70">
        <v>0</v>
      </c>
      <c r="L126" s="70"/>
      <c r="M126" s="70">
        <v>0</v>
      </c>
      <c r="N126" s="70">
        <v>0</v>
      </c>
      <c r="O126" s="70"/>
      <c r="P126" s="70">
        <v>3</v>
      </c>
      <c r="Q126" s="77">
        <v>1</v>
      </c>
      <c r="R126" s="70"/>
      <c r="S126" s="70">
        <v>0</v>
      </c>
      <c r="T126" s="77">
        <v>0</v>
      </c>
      <c r="U126" s="77"/>
      <c r="V126" s="77"/>
      <c r="W126" s="77"/>
      <c r="X126" s="400"/>
      <c r="Y126" s="454"/>
      <c r="Z126" s="454"/>
      <c r="AA126" s="400"/>
      <c r="AB126" s="454"/>
      <c r="AC126" s="454"/>
      <c r="AD126" s="403"/>
      <c r="AE126" s="460"/>
      <c r="AF126" s="460"/>
      <c r="AG126" s="93"/>
      <c r="AH126" s="444">
        <f t="shared" si="50"/>
        <v>0</v>
      </c>
    </row>
    <row r="127" spans="1:34" s="10" customFormat="1" ht="13.2" x14ac:dyDescent="0.25">
      <c r="A127" s="70">
        <v>9</v>
      </c>
      <c r="B127" s="71" t="s">
        <v>766</v>
      </c>
      <c r="C127" s="70">
        <v>2</v>
      </c>
      <c r="D127" s="70">
        <v>1</v>
      </c>
      <c r="E127" s="70">
        <v>0</v>
      </c>
      <c r="F127" s="70">
        <v>1</v>
      </c>
      <c r="G127" s="70">
        <v>0</v>
      </c>
      <c r="H127" s="70">
        <v>0</v>
      </c>
      <c r="I127" s="70">
        <v>0</v>
      </c>
      <c r="J127" s="70">
        <v>1</v>
      </c>
      <c r="K127" s="70">
        <v>0</v>
      </c>
      <c r="L127" s="70"/>
      <c r="M127" s="70">
        <v>0</v>
      </c>
      <c r="N127" s="70">
        <v>0</v>
      </c>
      <c r="O127" s="70"/>
      <c r="P127" s="70">
        <v>1</v>
      </c>
      <c r="Q127" s="77">
        <v>1</v>
      </c>
      <c r="R127" s="70"/>
      <c r="S127" s="70">
        <v>1</v>
      </c>
      <c r="T127" s="77">
        <v>0</v>
      </c>
      <c r="U127" s="77"/>
      <c r="V127" s="77"/>
      <c r="W127" s="77"/>
      <c r="X127" s="400"/>
      <c r="Y127" s="454"/>
      <c r="Z127" s="454"/>
      <c r="AA127" s="400"/>
      <c r="AB127" s="454"/>
      <c r="AC127" s="454"/>
      <c r="AD127" s="403"/>
      <c r="AE127" s="460"/>
      <c r="AF127" s="460"/>
      <c r="AG127" s="93"/>
      <c r="AH127" s="444">
        <f t="shared" si="50"/>
        <v>0</v>
      </c>
    </row>
    <row r="128" spans="1:34" s="10" customFormat="1" ht="13.2" x14ac:dyDescent="0.25">
      <c r="A128" s="70">
        <v>10</v>
      </c>
      <c r="B128" s="71" t="s">
        <v>769</v>
      </c>
      <c r="C128" s="70">
        <v>1</v>
      </c>
      <c r="D128" s="70">
        <v>0</v>
      </c>
      <c r="E128" s="70">
        <v>0</v>
      </c>
      <c r="F128" s="70">
        <v>0</v>
      </c>
      <c r="G128" s="70">
        <v>0</v>
      </c>
      <c r="H128" s="70">
        <v>0</v>
      </c>
      <c r="I128" s="70">
        <v>0</v>
      </c>
      <c r="J128" s="70">
        <v>0</v>
      </c>
      <c r="K128" s="70"/>
      <c r="L128" s="70"/>
      <c r="M128" s="70">
        <v>0</v>
      </c>
      <c r="N128" s="70">
        <v>0</v>
      </c>
      <c r="O128" s="70"/>
      <c r="P128" s="70">
        <v>0</v>
      </c>
      <c r="Q128" s="77">
        <v>0</v>
      </c>
      <c r="R128" s="70"/>
      <c r="S128" s="70">
        <v>1</v>
      </c>
      <c r="T128" s="77">
        <v>1</v>
      </c>
      <c r="U128" s="77"/>
      <c r="V128" s="77"/>
      <c r="W128" s="77"/>
      <c r="X128" s="400"/>
      <c r="Y128" s="454"/>
      <c r="Z128" s="454"/>
      <c r="AA128" s="400"/>
      <c r="AB128" s="454"/>
      <c r="AC128" s="454"/>
      <c r="AD128" s="403"/>
      <c r="AE128" s="460"/>
      <c r="AF128" s="460"/>
      <c r="AG128" s="93"/>
      <c r="AH128" s="444">
        <f t="shared" si="50"/>
        <v>0</v>
      </c>
    </row>
    <row r="129" spans="1:34" s="10" customFormat="1" ht="13.2" x14ac:dyDescent="0.25">
      <c r="A129" s="70">
        <v>11</v>
      </c>
      <c r="B129" s="71" t="s">
        <v>751</v>
      </c>
      <c r="C129" s="70">
        <v>2</v>
      </c>
      <c r="D129" s="70">
        <v>1</v>
      </c>
      <c r="E129" s="70">
        <v>0</v>
      </c>
      <c r="F129" s="70">
        <v>1</v>
      </c>
      <c r="G129" s="70">
        <v>0</v>
      </c>
      <c r="H129" s="70">
        <v>0</v>
      </c>
      <c r="I129" s="70">
        <v>1</v>
      </c>
      <c r="J129" s="70">
        <v>0</v>
      </c>
      <c r="K129" s="70"/>
      <c r="L129" s="70"/>
      <c r="M129" s="70">
        <v>0</v>
      </c>
      <c r="N129" s="70">
        <v>0</v>
      </c>
      <c r="O129" s="70"/>
      <c r="P129" s="70">
        <v>1</v>
      </c>
      <c r="Q129" s="77">
        <v>1</v>
      </c>
      <c r="R129" s="70"/>
      <c r="S129" s="70">
        <v>1</v>
      </c>
      <c r="T129" s="77">
        <v>1</v>
      </c>
      <c r="U129" s="77"/>
      <c r="V129" s="77"/>
      <c r="W129" s="77"/>
      <c r="X129" s="400"/>
      <c r="Y129" s="454"/>
      <c r="Z129" s="454"/>
      <c r="AA129" s="400"/>
      <c r="AB129" s="454"/>
      <c r="AC129" s="454"/>
      <c r="AD129" s="403"/>
      <c r="AE129" s="460"/>
      <c r="AF129" s="460"/>
      <c r="AG129" s="93"/>
      <c r="AH129" s="444">
        <f t="shared" si="50"/>
        <v>0</v>
      </c>
    </row>
    <row r="130" spans="1:34" s="13" customFormat="1" ht="31.2" customHeight="1" x14ac:dyDescent="0.25">
      <c r="A130" s="120" t="s">
        <v>781</v>
      </c>
      <c r="B130" s="143" t="s">
        <v>782</v>
      </c>
      <c r="C130" s="119"/>
      <c r="D130" s="284"/>
      <c r="E130" s="284"/>
      <c r="F130" s="284"/>
      <c r="G130" s="284"/>
      <c r="H130" s="284"/>
      <c r="I130" s="284"/>
      <c r="J130" s="284"/>
      <c r="K130" s="284"/>
      <c r="L130" s="284"/>
      <c r="M130" s="284"/>
      <c r="N130" s="284"/>
      <c r="O130" s="284"/>
      <c r="P130" s="284"/>
      <c r="Q130" s="284"/>
      <c r="R130" s="284"/>
      <c r="S130" s="284"/>
      <c r="T130" s="284"/>
      <c r="U130" s="284"/>
      <c r="V130" s="284"/>
      <c r="W130" s="284"/>
      <c r="X130" s="401"/>
      <c r="Y130" s="461"/>
      <c r="Z130" s="461"/>
      <c r="AA130" s="401"/>
      <c r="AB130" s="461"/>
      <c r="AC130" s="461"/>
      <c r="AD130" s="401"/>
      <c r="AE130" s="461"/>
      <c r="AF130" s="461"/>
      <c r="AG130" s="284"/>
      <c r="AH130" s="444">
        <f t="shared" si="50"/>
        <v>0</v>
      </c>
    </row>
    <row r="131" spans="1:34" s="239" customFormat="1" ht="54.6" customHeight="1" x14ac:dyDescent="0.25">
      <c r="A131" s="296">
        <v>1</v>
      </c>
      <c r="B131" s="735" t="s">
        <v>967</v>
      </c>
      <c r="C131" s="736"/>
      <c r="D131" s="736"/>
      <c r="E131" s="736"/>
      <c r="F131" s="736"/>
      <c r="G131" s="736"/>
      <c r="H131" s="736"/>
      <c r="I131" s="736"/>
      <c r="J131" s="736"/>
      <c r="K131" s="736"/>
      <c r="L131" s="736"/>
      <c r="M131" s="736"/>
      <c r="N131" s="736"/>
      <c r="O131" s="736"/>
      <c r="P131" s="736"/>
      <c r="Q131" s="736"/>
      <c r="R131" s="736"/>
      <c r="S131" s="736"/>
      <c r="T131" s="736"/>
      <c r="U131" s="736"/>
      <c r="V131" s="736"/>
      <c r="W131" s="736"/>
      <c r="X131" s="736"/>
      <c r="Y131" s="736"/>
      <c r="Z131" s="736"/>
      <c r="AA131" s="736"/>
      <c r="AB131" s="736"/>
      <c r="AC131" s="736"/>
      <c r="AD131" s="736"/>
      <c r="AE131" s="736"/>
      <c r="AF131" s="736"/>
      <c r="AG131" s="737"/>
      <c r="AH131" s="444">
        <f t="shared" si="50"/>
        <v>0</v>
      </c>
    </row>
    <row r="132" spans="1:34" s="86" customFormat="1" ht="13.2" x14ac:dyDescent="0.25">
      <c r="A132" s="83"/>
      <c r="B132" s="84" t="s">
        <v>707</v>
      </c>
      <c r="C132" s="83">
        <v>65</v>
      </c>
      <c r="D132" s="68">
        <f t="shared" ref="D132:K132" si="78">SUM(D133:D138)</f>
        <v>47</v>
      </c>
      <c r="E132" s="68">
        <f t="shared" si="78"/>
        <v>16</v>
      </c>
      <c r="F132" s="68">
        <f t="shared" si="78"/>
        <v>31</v>
      </c>
      <c r="G132" s="68">
        <f t="shared" si="78"/>
        <v>0</v>
      </c>
      <c r="H132" s="68">
        <f t="shared" si="78"/>
        <v>1</v>
      </c>
      <c r="I132" s="68">
        <f t="shared" si="78"/>
        <v>20</v>
      </c>
      <c r="J132" s="68">
        <f t="shared" si="78"/>
        <v>10</v>
      </c>
      <c r="K132" s="68">
        <f t="shared" si="78"/>
        <v>0</v>
      </c>
      <c r="L132" s="72">
        <v>0.5</v>
      </c>
      <c r="M132" s="68">
        <f>SUM(M133:M138)</f>
        <v>17</v>
      </c>
      <c r="N132" s="68">
        <f>SUM(N133:N138)</f>
        <v>16</v>
      </c>
      <c r="O132" s="124">
        <v>0.25</v>
      </c>
      <c r="P132" s="68">
        <f>SUM(P133:P138)</f>
        <v>8</v>
      </c>
      <c r="Q132" s="68">
        <f>P132-I132</f>
        <v>-12</v>
      </c>
      <c r="R132" s="72">
        <v>0.15</v>
      </c>
      <c r="S132" s="68">
        <f>ROUND(R132*F132,0)</f>
        <v>5</v>
      </c>
      <c r="T132" s="68">
        <f>S132-J132</f>
        <v>-5</v>
      </c>
      <c r="U132" s="68">
        <f>SUM(U133:U138)</f>
        <v>0</v>
      </c>
      <c r="V132" s="68">
        <f>SUM(V133:V138)</f>
        <v>0</v>
      </c>
      <c r="W132" s="68">
        <f>SUM(W133:W138)</f>
        <v>0</v>
      </c>
      <c r="X132" s="391">
        <f>Y132+Z132</f>
        <v>4</v>
      </c>
      <c r="Y132" s="450">
        <f t="shared" ref="Y132:AF132" si="79">SUM(Y133:Y138)</f>
        <v>4</v>
      </c>
      <c r="Z132" s="450">
        <f t="shared" si="79"/>
        <v>0</v>
      </c>
      <c r="AA132" s="391">
        <f t="shared" si="79"/>
        <v>3</v>
      </c>
      <c r="AB132" s="450">
        <f t="shared" si="79"/>
        <v>1</v>
      </c>
      <c r="AC132" s="450">
        <f t="shared" si="79"/>
        <v>2</v>
      </c>
      <c r="AD132" s="391">
        <f t="shared" ca="1" si="79"/>
        <v>0</v>
      </c>
      <c r="AE132" s="450">
        <f t="shared" ca="1" si="79"/>
        <v>0</v>
      </c>
      <c r="AF132" s="450">
        <f t="shared" ca="1" si="79"/>
        <v>0</v>
      </c>
      <c r="AG132" s="85"/>
      <c r="AH132" s="444">
        <f t="shared" ca="1" si="50"/>
        <v>14</v>
      </c>
    </row>
    <row r="133" spans="1:34" s="10" customFormat="1" ht="13.2" x14ac:dyDescent="0.25">
      <c r="A133" s="70">
        <v>1</v>
      </c>
      <c r="B133" s="71" t="s">
        <v>140</v>
      </c>
      <c r="C133" s="70"/>
      <c r="D133" s="70">
        <f t="shared" ref="D133:F138" si="80">SUM(E133:F133)</f>
        <v>38</v>
      </c>
      <c r="E133" s="70">
        <v>11</v>
      </c>
      <c r="F133" s="70">
        <f t="shared" ref="F133:F137" si="81">SUM(G133:K133)</f>
        <v>27</v>
      </c>
      <c r="G133" s="70">
        <v>0</v>
      </c>
      <c r="H133" s="70">
        <v>1</v>
      </c>
      <c r="I133" s="70">
        <v>16</v>
      </c>
      <c r="J133" s="70">
        <v>10</v>
      </c>
      <c r="K133" s="70">
        <v>0</v>
      </c>
      <c r="L133" s="110">
        <v>0.5</v>
      </c>
      <c r="M133" s="59">
        <f>ROUND(L133*F133,0)</f>
        <v>14</v>
      </c>
      <c r="N133" s="59">
        <f>M133-H133</f>
        <v>13</v>
      </c>
      <c r="O133" s="110">
        <v>0.25</v>
      </c>
      <c r="P133" s="59">
        <f>ROUND(O133*F133,0)</f>
        <v>7</v>
      </c>
      <c r="Q133" s="59">
        <f t="shared" ref="Q133:Q138" si="82">P133-I133</f>
        <v>-9</v>
      </c>
      <c r="R133" s="110">
        <v>0.15</v>
      </c>
      <c r="S133" s="59">
        <f t="shared" ref="S133:S138" si="83">ROUND(R133*F133,0)</f>
        <v>4</v>
      </c>
      <c r="T133" s="59">
        <f t="shared" ref="T133:T138" si="84">S133-J133</f>
        <v>-6</v>
      </c>
      <c r="U133" s="59">
        <v>0</v>
      </c>
      <c r="V133" s="59">
        <v>0</v>
      </c>
      <c r="W133" s="59">
        <v>0</v>
      </c>
      <c r="X133" s="391">
        <f t="shared" ref="X133:X137" si="85">Y133+Z133</f>
        <v>3</v>
      </c>
      <c r="Y133" s="452">
        <v>3</v>
      </c>
      <c r="Z133" s="452">
        <v>0</v>
      </c>
      <c r="AA133" s="393">
        <f>AB133+AC133</f>
        <v>3</v>
      </c>
      <c r="AB133" s="454">
        <v>1</v>
      </c>
      <c r="AC133" s="454">
        <v>2</v>
      </c>
      <c r="AD133" s="393">
        <f t="shared" ref="AD133:AF138" ca="1" si="86">AE133+AF133</f>
        <v>0</v>
      </c>
      <c r="AE133" s="452">
        <f t="shared" ca="1" si="86"/>
        <v>0</v>
      </c>
      <c r="AF133" s="452">
        <f t="shared" ca="1" si="86"/>
        <v>0</v>
      </c>
      <c r="AG133" s="73"/>
      <c r="AH133" s="444">
        <f t="shared" ca="1" si="50"/>
        <v>14</v>
      </c>
    </row>
    <row r="134" spans="1:34" s="10" customFormat="1" ht="13.2" x14ac:dyDescent="0.25">
      <c r="A134" s="70">
        <v>2</v>
      </c>
      <c r="B134" s="71" t="s">
        <v>749</v>
      </c>
      <c r="C134" s="70"/>
      <c r="D134" s="70">
        <f t="shared" si="80"/>
        <v>0</v>
      </c>
      <c r="E134" s="70">
        <f t="shared" si="80"/>
        <v>0</v>
      </c>
      <c r="F134" s="70">
        <f t="shared" si="80"/>
        <v>0</v>
      </c>
      <c r="G134" s="70">
        <v>0</v>
      </c>
      <c r="H134" s="70">
        <v>0</v>
      </c>
      <c r="I134" s="70">
        <v>0</v>
      </c>
      <c r="J134" s="70">
        <v>0</v>
      </c>
      <c r="K134" s="70">
        <v>0</v>
      </c>
      <c r="L134" s="110">
        <v>0.5</v>
      </c>
      <c r="M134" s="70">
        <v>0</v>
      </c>
      <c r="N134" s="70">
        <v>0</v>
      </c>
      <c r="O134" s="110">
        <v>0.25</v>
      </c>
      <c r="P134" s="70">
        <v>0</v>
      </c>
      <c r="Q134" s="70">
        <v>0</v>
      </c>
      <c r="R134" s="110">
        <v>0.15</v>
      </c>
      <c r="S134" s="70">
        <v>0</v>
      </c>
      <c r="T134" s="70">
        <v>0</v>
      </c>
      <c r="U134" s="70">
        <v>0</v>
      </c>
      <c r="V134" s="70">
        <v>0</v>
      </c>
      <c r="W134" s="70">
        <v>0</v>
      </c>
      <c r="X134" s="400">
        <v>0</v>
      </c>
      <c r="Y134" s="454">
        <v>0</v>
      </c>
      <c r="Z134" s="454">
        <v>0</v>
      </c>
      <c r="AA134" s="400">
        <v>0</v>
      </c>
      <c r="AB134" s="454">
        <v>0</v>
      </c>
      <c r="AC134" s="454">
        <v>0</v>
      </c>
      <c r="AD134" s="400">
        <v>0</v>
      </c>
      <c r="AE134" s="454">
        <v>0</v>
      </c>
      <c r="AF134" s="454">
        <v>0</v>
      </c>
      <c r="AG134" s="73"/>
      <c r="AH134" s="444">
        <f t="shared" si="50"/>
        <v>0</v>
      </c>
    </row>
    <row r="135" spans="1:34" s="10" customFormat="1" ht="13.2" x14ac:dyDescent="0.25">
      <c r="A135" s="70">
        <v>3</v>
      </c>
      <c r="B135" s="71" t="s">
        <v>728</v>
      </c>
      <c r="C135" s="70"/>
      <c r="D135" s="70">
        <f t="shared" si="80"/>
        <v>3</v>
      </c>
      <c r="E135" s="70">
        <v>2</v>
      </c>
      <c r="F135" s="70">
        <f t="shared" si="81"/>
        <v>1</v>
      </c>
      <c r="G135" s="70">
        <v>0</v>
      </c>
      <c r="H135" s="70">
        <v>0</v>
      </c>
      <c r="I135" s="70">
        <v>1</v>
      </c>
      <c r="J135" s="70">
        <v>0</v>
      </c>
      <c r="K135" s="70">
        <v>0</v>
      </c>
      <c r="L135" s="110">
        <v>0.5</v>
      </c>
      <c r="M135" s="59">
        <f t="shared" ref="M135:M138" si="87">ROUND(L135*F135,0)</f>
        <v>1</v>
      </c>
      <c r="N135" s="59">
        <f t="shared" ref="N135:N138" si="88">M135-H135</f>
        <v>1</v>
      </c>
      <c r="O135" s="110">
        <v>0.25</v>
      </c>
      <c r="P135" s="59">
        <f t="shared" ref="P135:P138" si="89">ROUND(O135*F135,0)</f>
        <v>0</v>
      </c>
      <c r="Q135" s="59">
        <f t="shared" si="82"/>
        <v>-1</v>
      </c>
      <c r="R135" s="110">
        <v>0.15</v>
      </c>
      <c r="S135" s="59">
        <f t="shared" si="83"/>
        <v>0</v>
      </c>
      <c r="T135" s="59">
        <f t="shared" si="84"/>
        <v>0</v>
      </c>
      <c r="U135" s="59">
        <v>0</v>
      </c>
      <c r="V135" s="59">
        <v>0</v>
      </c>
      <c r="W135" s="59">
        <v>0</v>
      </c>
      <c r="X135" s="391">
        <f t="shared" si="85"/>
        <v>0</v>
      </c>
      <c r="Y135" s="454">
        <v>0</v>
      </c>
      <c r="Z135" s="454">
        <v>0</v>
      </c>
      <c r="AA135" s="393">
        <f t="shared" ref="AA135:AA138" si="90">AB135+AC135</f>
        <v>0</v>
      </c>
      <c r="AB135" s="454">
        <v>0</v>
      </c>
      <c r="AC135" s="454">
        <v>0</v>
      </c>
      <c r="AD135" s="393">
        <f t="shared" ca="1" si="86"/>
        <v>0</v>
      </c>
      <c r="AE135" s="452">
        <f t="shared" ca="1" si="86"/>
        <v>0</v>
      </c>
      <c r="AF135" s="452">
        <f t="shared" ca="1" si="86"/>
        <v>0</v>
      </c>
      <c r="AG135" s="73"/>
      <c r="AH135" s="444">
        <f t="shared" ca="1" si="50"/>
        <v>14</v>
      </c>
    </row>
    <row r="136" spans="1:34" s="10" customFormat="1" ht="13.2" x14ac:dyDescent="0.25">
      <c r="A136" s="70">
        <v>4</v>
      </c>
      <c r="B136" s="71" t="s">
        <v>725</v>
      </c>
      <c r="C136" s="70"/>
      <c r="D136" s="70">
        <f t="shared" si="80"/>
        <v>2</v>
      </c>
      <c r="E136" s="70">
        <v>1</v>
      </c>
      <c r="F136" s="70">
        <f t="shared" si="81"/>
        <v>1</v>
      </c>
      <c r="G136" s="70">
        <v>0</v>
      </c>
      <c r="H136" s="70">
        <v>0</v>
      </c>
      <c r="I136" s="70">
        <v>1</v>
      </c>
      <c r="J136" s="70">
        <v>0</v>
      </c>
      <c r="K136" s="70">
        <v>0</v>
      </c>
      <c r="L136" s="110">
        <v>0.5</v>
      </c>
      <c r="M136" s="59">
        <f t="shared" si="87"/>
        <v>1</v>
      </c>
      <c r="N136" s="59">
        <f t="shared" si="88"/>
        <v>1</v>
      </c>
      <c r="O136" s="110">
        <v>0.25</v>
      </c>
      <c r="P136" s="59">
        <f t="shared" si="89"/>
        <v>0</v>
      </c>
      <c r="Q136" s="59">
        <f t="shared" si="82"/>
        <v>-1</v>
      </c>
      <c r="R136" s="110">
        <v>0.15</v>
      </c>
      <c r="S136" s="59">
        <f t="shared" si="83"/>
        <v>0</v>
      </c>
      <c r="T136" s="59">
        <f t="shared" si="84"/>
        <v>0</v>
      </c>
      <c r="U136" s="59">
        <v>0</v>
      </c>
      <c r="V136" s="59">
        <v>0</v>
      </c>
      <c r="W136" s="59">
        <v>0</v>
      </c>
      <c r="X136" s="391">
        <f t="shared" si="85"/>
        <v>1</v>
      </c>
      <c r="Y136" s="454">
        <v>1</v>
      </c>
      <c r="Z136" s="454">
        <v>0</v>
      </c>
      <c r="AA136" s="393">
        <f t="shared" si="90"/>
        <v>0</v>
      </c>
      <c r="AB136" s="454">
        <v>0</v>
      </c>
      <c r="AC136" s="454">
        <v>0</v>
      </c>
      <c r="AD136" s="393">
        <f t="shared" ca="1" si="86"/>
        <v>0</v>
      </c>
      <c r="AE136" s="452">
        <f t="shared" ca="1" si="86"/>
        <v>0</v>
      </c>
      <c r="AF136" s="452">
        <f t="shared" ca="1" si="86"/>
        <v>0</v>
      </c>
      <c r="AG136" s="73"/>
      <c r="AH136" s="444">
        <f t="shared" ca="1" si="50"/>
        <v>14</v>
      </c>
    </row>
    <row r="137" spans="1:34" s="10" customFormat="1" ht="13.2" x14ac:dyDescent="0.25">
      <c r="A137" s="70">
        <v>5</v>
      </c>
      <c r="B137" s="71" t="s">
        <v>766</v>
      </c>
      <c r="C137" s="70"/>
      <c r="D137" s="70">
        <f t="shared" si="80"/>
        <v>0</v>
      </c>
      <c r="E137" s="70">
        <f t="shared" si="80"/>
        <v>0</v>
      </c>
      <c r="F137" s="70">
        <f t="shared" si="81"/>
        <v>0</v>
      </c>
      <c r="G137" s="70">
        <v>0</v>
      </c>
      <c r="H137" s="70">
        <v>0</v>
      </c>
      <c r="I137" s="70">
        <v>0</v>
      </c>
      <c r="J137" s="70">
        <v>0</v>
      </c>
      <c r="K137" s="70">
        <v>0</v>
      </c>
      <c r="L137" s="110">
        <v>0.5</v>
      </c>
      <c r="M137" s="59">
        <f t="shared" si="87"/>
        <v>0</v>
      </c>
      <c r="N137" s="59">
        <f t="shared" si="88"/>
        <v>0</v>
      </c>
      <c r="O137" s="110">
        <v>0.25</v>
      </c>
      <c r="P137" s="59">
        <f t="shared" si="89"/>
        <v>0</v>
      </c>
      <c r="Q137" s="59">
        <f t="shared" si="82"/>
        <v>0</v>
      </c>
      <c r="R137" s="110">
        <v>0.15</v>
      </c>
      <c r="S137" s="59">
        <f t="shared" si="83"/>
        <v>0</v>
      </c>
      <c r="T137" s="59">
        <f t="shared" si="84"/>
        <v>0</v>
      </c>
      <c r="U137" s="59">
        <v>0</v>
      </c>
      <c r="V137" s="59">
        <v>0</v>
      </c>
      <c r="W137" s="59">
        <v>0</v>
      </c>
      <c r="X137" s="391">
        <f t="shared" si="85"/>
        <v>0</v>
      </c>
      <c r="Y137" s="454">
        <v>0</v>
      </c>
      <c r="Z137" s="454">
        <v>0</v>
      </c>
      <c r="AA137" s="393">
        <f t="shared" si="90"/>
        <v>0</v>
      </c>
      <c r="AB137" s="454">
        <v>0</v>
      </c>
      <c r="AC137" s="454">
        <v>0</v>
      </c>
      <c r="AD137" s="393">
        <f t="shared" ca="1" si="86"/>
        <v>0</v>
      </c>
      <c r="AE137" s="452">
        <f t="shared" ca="1" si="86"/>
        <v>0</v>
      </c>
      <c r="AF137" s="452">
        <f t="shared" ca="1" si="86"/>
        <v>0</v>
      </c>
      <c r="AG137" s="73"/>
      <c r="AH137" s="444">
        <f t="shared" ca="1" si="50"/>
        <v>14</v>
      </c>
    </row>
    <row r="138" spans="1:34" s="10" customFormat="1" ht="13.2" x14ac:dyDescent="0.25">
      <c r="A138" s="70">
        <v>6</v>
      </c>
      <c r="B138" s="71" t="s">
        <v>726</v>
      </c>
      <c r="C138" s="70"/>
      <c r="D138" s="70">
        <f t="shared" si="80"/>
        <v>4</v>
      </c>
      <c r="E138" s="70">
        <v>2</v>
      </c>
      <c r="F138" s="70">
        <v>2</v>
      </c>
      <c r="G138" s="70">
        <v>0</v>
      </c>
      <c r="H138" s="70">
        <v>0</v>
      </c>
      <c r="I138" s="70">
        <v>2</v>
      </c>
      <c r="J138" s="70">
        <v>0</v>
      </c>
      <c r="K138" s="70">
        <v>0</v>
      </c>
      <c r="L138" s="110">
        <v>0.5</v>
      </c>
      <c r="M138" s="59">
        <f t="shared" si="87"/>
        <v>1</v>
      </c>
      <c r="N138" s="59">
        <f t="shared" si="88"/>
        <v>1</v>
      </c>
      <c r="O138" s="110">
        <v>0.25</v>
      </c>
      <c r="P138" s="59">
        <f t="shared" si="89"/>
        <v>1</v>
      </c>
      <c r="Q138" s="59">
        <f t="shared" si="82"/>
        <v>-1</v>
      </c>
      <c r="R138" s="110">
        <v>0.15</v>
      </c>
      <c r="S138" s="59">
        <f t="shared" si="83"/>
        <v>0</v>
      </c>
      <c r="T138" s="59">
        <f t="shared" si="84"/>
        <v>0</v>
      </c>
      <c r="U138" s="59">
        <v>0</v>
      </c>
      <c r="V138" s="59">
        <v>0</v>
      </c>
      <c r="W138" s="59">
        <v>0</v>
      </c>
      <c r="X138" s="391">
        <f>Y138+Z138</f>
        <v>0</v>
      </c>
      <c r="Y138" s="454">
        <v>0</v>
      </c>
      <c r="Z138" s="454">
        <v>0</v>
      </c>
      <c r="AA138" s="393">
        <f t="shared" si="90"/>
        <v>0</v>
      </c>
      <c r="AB138" s="454">
        <v>0</v>
      </c>
      <c r="AC138" s="454">
        <v>0</v>
      </c>
      <c r="AD138" s="393">
        <f t="shared" ca="1" si="86"/>
        <v>0</v>
      </c>
      <c r="AE138" s="452">
        <f t="shared" ca="1" si="86"/>
        <v>0</v>
      </c>
      <c r="AF138" s="452">
        <f t="shared" ca="1" si="86"/>
        <v>0</v>
      </c>
      <c r="AG138" s="73"/>
      <c r="AH138" s="444">
        <f t="shared" ca="1" si="50"/>
        <v>14</v>
      </c>
    </row>
    <row r="139" spans="1:34" s="138" customFormat="1" ht="46.2" customHeight="1" x14ac:dyDescent="0.25">
      <c r="A139" s="296">
        <v>2</v>
      </c>
      <c r="B139" s="735" t="s">
        <v>968</v>
      </c>
      <c r="C139" s="736"/>
      <c r="D139" s="736"/>
      <c r="E139" s="736"/>
      <c r="F139" s="736"/>
      <c r="G139" s="736"/>
      <c r="H139" s="736"/>
      <c r="I139" s="736"/>
      <c r="J139" s="736"/>
      <c r="K139" s="736"/>
      <c r="L139" s="736"/>
      <c r="M139" s="736"/>
      <c r="N139" s="736"/>
      <c r="O139" s="736"/>
      <c r="P139" s="736"/>
      <c r="Q139" s="736"/>
      <c r="R139" s="736"/>
      <c r="S139" s="736"/>
      <c r="T139" s="736"/>
      <c r="U139" s="736"/>
      <c r="V139" s="736"/>
      <c r="W139" s="736"/>
      <c r="X139" s="736"/>
      <c r="Y139" s="736"/>
      <c r="Z139" s="736"/>
      <c r="AA139" s="736"/>
      <c r="AB139" s="736"/>
      <c r="AC139" s="736"/>
      <c r="AD139" s="736"/>
      <c r="AE139" s="736"/>
      <c r="AF139" s="736"/>
      <c r="AG139" s="737"/>
      <c r="AH139" s="444">
        <f t="shared" si="50"/>
        <v>0</v>
      </c>
    </row>
    <row r="140" spans="1:34" s="86" customFormat="1" ht="13.2" x14ac:dyDescent="0.25">
      <c r="A140" s="83"/>
      <c r="B140" s="84" t="s">
        <v>707</v>
      </c>
      <c r="C140" s="83">
        <v>79</v>
      </c>
      <c r="D140" s="68">
        <v>54</v>
      </c>
      <c r="E140" s="68">
        <v>12</v>
      </c>
      <c r="F140" s="68">
        <v>42</v>
      </c>
      <c r="G140" s="68"/>
      <c r="H140" s="68">
        <v>2</v>
      </c>
      <c r="I140" s="68">
        <v>18</v>
      </c>
      <c r="J140" s="68">
        <v>18</v>
      </c>
      <c r="K140" s="68">
        <v>4</v>
      </c>
      <c r="L140" s="124">
        <v>0.05</v>
      </c>
      <c r="M140" s="68">
        <v>3</v>
      </c>
      <c r="N140" s="68">
        <v>1</v>
      </c>
      <c r="O140" s="124">
        <v>0.4</v>
      </c>
      <c r="P140" s="68">
        <v>26</v>
      </c>
      <c r="Q140" s="68">
        <v>8</v>
      </c>
      <c r="R140" s="124">
        <v>0.55000000000000004</v>
      </c>
      <c r="S140" s="68">
        <v>35</v>
      </c>
      <c r="T140" s="68">
        <v>17</v>
      </c>
      <c r="U140" s="68"/>
      <c r="V140" s="68"/>
      <c r="W140" s="68"/>
      <c r="X140" s="391">
        <v>1</v>
      </c>
      <c r="Y140" s="450">
        <v>1</v>
      </c>
      <c r="Z140" s="450"/>
      <c r="AA140" s="391">
        <v>6</v>
      </c>
      <c r="AB140" s="450"/>
      <c r="AC140" s="450">
        <v>6</v>
      </c>
      <c r="AD140" s="416"/>
      <c r="AE140" s="462"/>
      <c r="AF140" s="462"/>
      <c r="AG140" s="85"/>
      <c r="AH140" s="444">
        <f t="shared" ref="AH140:AH203" si="91">X140+AA140+AD140</f>
        <v>7</v>
      </c>
    </row>
    <row r="141" spans="1:34" s="89" customFormat="1" ht="13.2" x14ac:dyDescent="0.25">
      <c r="A141" s="77">
        <v>1</v>
      </c>
      <c r="B141" s="87" t="s">
        <v>367</v>
      </c>
      <c r="C141" s="77"/>
      <c r="D141" s="77"/>
      <c r="E141" s="77"/>
      <c r="F141" s="60"/>
      <c r="G141" s="60"/>
      <c r="H141" s="60"/>
      <c r="I141" s="60"/>
      <c r="J141" s="60"/>
      <c r="K141" s="60"/>
      <c r="L141" s="72"/>
      <c r="M141" s="60"/>
      <c r="N141" s="60"/>
      <c r="O141" s="72"/>
      <c r="P141" s="60"/>
      <c r="Q141" s="60"/>
      <c r="R141" s="72"/>
      <c r="S141" s="60"/>
      <c r="T141" s="60"/>
      <c r="U141" s="60"/>
      <c r="V141" s="60"/>
      <c r="W141" s="60"/>
      <c r="X141" s="393">
        <v>1</v>
      </c>
      <c r="Y141" s="452">
        <v>1</v>
      </c>
      <c r="Z141" s="452"/>
      <c r="AA141" s="393"/>
      <c r="AB141" s="452"/>
      <c r="AC141" s="452"/>
      <c r="AD141" s="395"/>
      <c r="AE141" s="453"/>
      <c r="AF141" s="453"/>
      <c r="AG141" s="88"/>
      <c r="AH141" s="444">
        <f t="shared" si="91"/>
        <v>1</v>
      </c>
    </row>
    <row r="142" spans="1:34" s="10" customFormat="1" ht="13.2" x14ac:dyDescent="0.25">
      <c r="A142" s="70">
        <v>2</v>
      </c>
      <c r="B142" s="71" t="s">
        <v>752</v>
      </c>
      <c r="C142" s="70"/>
      <c r="D142" s="93"/>
      <c r="E142" s="93"/>
      <c r="F142" s="59"/>
      <c r="G142" s="60"/>
      <c r="H142" s="60"/>
      <c r="I142" s="60"/>
      <c r="J142" s="60"/>
      <c r="K142" s="60"/>
      <c r="L142" s="60"/>
      <c r="M142" s="60"/>
      <c r="N142" s="60"/>
      <c r="O142" s="72"/>
      <c r="P142" s="60"/>
      <c r="Q142" s="60"/>
      <c r="R142" s="60"/>
      <c r="S142" s="60"/>
      <c r="T142" s="60"/>
      <c r="U142" s="60"/>
      <c r="V142" s="60"/>
      <c r="W142" s="60"/>
      <c r="X142" s="393"/>
      <c r="Y142" s="452"/>
      <c r="Z142" s="452"/>
      <c r="AA142" s="393"/>
      <c r="AB142" s="452"/>
      <c r="AC142" s="452"/>
      <c r="AD142" s="395"/>
      <c r="AE142" s="453"/>
      <c r="AF142" s="453"/>
      <c r="AG142" s="73"/>
      <c r="AH142" s="444">
        <f t="shared" si="91"/>
        <v>0</v>
      </c>
    </row>
    <row r="143" spans="1:34" s="10" customFormat="1" ht="13.2" x14ac:dyDescent="0.25">
      <c r="A143" s="70">
        <v>3</v>
      </c>
      <c r="B143" s="71" t="s">
        <v>140</v>
      </c>
      <c r="C143" s="70"/>
      <c r="D143" s="70"/>
      <c r="E143" s="70"/>
      <c r="F143" s="59"/>
      <c r="G143" s="59"/>
      <c r="H143" s="59"/>
      <c r="I143" s="59"/>
      <c r="J143" s="59"/>
      <c r="K143" s="59"/>
      <c r="L143" s="59"/>
      <c r="M143" s="59"/>
      <c r="N143" s="59"/>
      <c r="O143" s="72"/>
      <c r="P143" s="59"/>
      <c r="Q143" s="60"/>
      <c r="R143" s="72"/>
      <c r="S143" s="59"/>
      <c r="T143" s="60"/>
      <c r="U143" s="60"/>
      <c r="V143" s="60"/>
      <c r="W143" s="60"/>
      <c r="X143" s="393"/>
      <c r="Y143" s="452"/>
      <c r="Z143" s="452"/>
      <c r="AA143" s="393">
        <v>1</v>
      </c>
      <c r="AB143" s="452"/>
      <c r="AC143" s="452">
        <v>1</v>
      </c>
      <c r="AD143" s="395"/>
      <c r="AE143" s="453"/>
      <c r="AF143" s="453"/>
      <c r="AG143" s="73"/>
      <c r="AH143" s="444">
        <f t="shared" si="91"/>
        <v>1</v>
      </c>
    </row>
    <row r="144" spans="1:34" s="10" customFormat="1" ht="13.2" x14ac:dyDescent="0.25">
      <c r="A144" s="70">
        <v>4</v>
      </c>
      <c r="B144" s="71" t="s">
        <v>151</v>
      </c>
      <c r="C144" s="70"/>
      <c r="D144" s="93"/>
      <c r="E144" s="93"/>
      <c r="F144" s="59"/>
      <c r="G144" s="59"/>
      <c r="H144" s="59"/>
      <c r="I144" s="59"/>
      <c r="J144" s="59"/>
      <c r="K144" s="59"/>
      <c r="L144" s="59"/>
      <c r="M144" s="59"/>
      <c r="N144" s="59"/>
      <c r="O144" s="59"/>
      <c r="P144" s="59"/>
      <c r="Q144" s="60"/>
      <c r="R144" s="60"/>
      <c r="S144" s="59"/>
      <c r="T144" s="60"/>
      <c r="U144" s="60"/>
      <c r="V144" s="60"/>
      <c r="W144" s="60"/>
      <c r="X144" s="393"/>
      <c r="Y144" s="452"/>
      <c r="Z144" s="452"/>
      <c r="AA144" s="393">
        <v>5</v>
      </c>
      <c r="AB144" s="452"/>
      <c r="AC144" s="452">
        <v>5</v>
      </c>
      <c r="AD144" s="395"/>
      <c r="AE144" s="453"/>
      <c r="AF144" s="453"/>
      <c r="AG144" s="73"/>
      <c r="AH144" s="444">
        <f t="shared" si="91"/>
        <v>5</v>
      </c>
    </row>
    <row r="145" spans="1:34" s="239" customFormat="1" ht="39.6" customHeight="1" x14ac:dyDescent="0.25">
      <c r="A145" s="296">
        <v>3</v>
      </c>
      <c r="B145" s="735" t="s">
        <v>969</v>
      </c>
      <c r="C145" s="736"/>
      <c r="D145" s="736"/>
      <c r="E145" s="736"/>
      <c r="F145" s="736"/>
      <c r="G145" s="736"/>
      <c r="H145" s="736"/>
      <c r="I145" s="736"/>
      <c r="J145" s="736"/>
      <c r="K145" s="736"/>
      <c r="L145" s="736"/>
      <c r="M145" s="736"/>
      <c r="N145" s="736"/>
      <c r="O145" s="736"/>
      <c r="P145" s="736"/>
      <c r="Q145" s="736"/>
      <c r="R145" s="736"/>
      <c r="S145" s="736"/>
      <c r="T145" s="736"/>
      <c r="U145" s="736"/>
      <c r="V145" s="736"/>
      <c r="W145" s="736"/>
      <c r="X145" s="736"/>
      <c r="Y145" s="736"/>
      <c r="Z145" s="736"/>
      <c r="AA145" s="736"/>
      <c r="AB145" s="736"/>
      <c r="AC145" s="736"/>
      <c r="AD145" s="736"/>
      <c r="AE145" s="736"/>
      <c r="AF145" s="736"/>
      <c r="AG145" s="737"/>
      <c r="AH145" s="444">
        <f t="shared" si="91"/>
        <v>0</v>
      </c>
    </row>
    <row r="146" spans="1:34" s="86" customFormat="1" ht="13.2" x14ac:dyDescent="0.25">
      <c r="A146" s="83"/>
      <c r="B146" s="84" t="s">
        <v>707</v>
      </c>
      <c r="C146" s="83">
        <v>36</v>
      </c>
      <c r="D146" s="68">
        <f>SUM(D147:D155)</f>
        <v>26</v>
      </c>
      <c r="E146" s="68">
        <f t="shared" ref="E146:J146" si="92">SUM(E147:E155)</f>
        <v>9</v>
      </c>
      <c r="F146" s="68">
        <v>17</v>
      </c>
      <c r="G146" s="68">
        <f t="shared" si="92"/>
        <v>0</v>
      </c>
      <c r="H146" s="68">
        <f t="shared" si="92"/>
        <v>0</v>
      </c>
      <c r="I146" s="68">
        <f>SUM(I147:I155)</f>
        <v>10</v>
      </c>
      <c r="J146" s="68">
        <f t="shared" si="92"/>
        <v>7</v>
      </c>
      <c r="K146" s="68"/>
      <c r="L146" s="68"/>
      <c r="M146" s="68"/>
      <c r="N146" s="68"/>
      <c r="O146" s="124">
        <v>0.47</v>
      </c>
      <c r="P146" s="68">
        <f>SUM(P147:P160)</f>
        <v>17</v>
      </c>
      <c r="Q146" s="68">
        <f t="shared" ref="Q146:W146" si="93">SUM(Q147:Q160)</f>
        <v>7</v>
      </c>
      <c r="R146" s="124">
        <v>0.6</v>
      </c>
      <c r="S146" s="68">
        <f t="shared" si="93"/>
        <v>1</v>
      </c>
      <c r="T146" s="68">
        <f t="shared" si="93"/>
        <v>1</v>
      </c>
      <c r="U146" s="68">
        <f t="shared" si="93"/>
        <v>0</v>
      </c>
      <c r="V146" s="68">
        <f t="shared" si="93"/>
        <v>0</v>
      </c>
      <c r="W146" s="68">
        <f t="shared" si="93"/>
        <v>0</v>
      </c>
      <c r="X146" s="391">
        <v>1</v>
      </c>
      <c r="Y146" s="450">
        <v>1</v>
      </c>
      <c r="Z146" s="450"/>
      <c r="AA146" s="391"/>
      <c r="AB146" s="450"/>
      <c r="AC146" s="450"/>
      <c r="AD146" s="416"/>
      <c r="AE146" s="462"/>
      <c r="AF146" s="462"/>
      <c r="AG146" s="85"/>
      <c r="AH146" s="444">
        <f t="shared" si="91"/>
        <v>1</v>
      </c>
    </row>
    <row r="147" spans="1:34" s="10" customFormat="1" ht="13.2" x14ac:dyDescent="0.25">
      <c r="A147" s="70">
        <v>1</v>
      </c>
      <c r="B147" s="71" t="s">
        <v>367</v>
      </c>
      <c r="C147" s="70"/>
      <c r="D147" s="70">
        <v>8</v>
      </c>
      <c r="E147" s="70">
        <v>6</v>
      </c>
      <c r="F147" s="59">
        <v>2</v>
      </c>
      <c r="G147" s="60"/>
      <c r="H147" s="60"/>
      <c r="I147" s="60">
        <v>2</v>
      </c>
      <c r="J147" s="60"/>
      <c r="K147" s="60"/>
      <c r="L147" s="72"/>
      <c r="M147" s="60"/>
      <c r="N147" s="60"/>
      <c r="O147" s="72"/>
      <c r="P147" s="60">
        <v>2</v>
      </c>
      <c r="Q147" s="60">
        <v>2</v>
      </c>
      <c r="R147" s="72"/>
      <c r="S147" s="60"/>
      <c r="T147" s="60"/>
      <c r="U147" s="60"/>
      <c r="V147" s="60"/>
      <c r="W147" s="60"/>
      <c r="X147" s="393">
        <v>1</v>
      </c>
      <c r="Y147" s="452">
        <v>1</v>
      </c>
      <c r="Z147" s="452"/>
      <c r="AA147" s="393"/>
      <c r="AB147" s="452"/>
      <c r="AC147" s="452"/>
      <c r="AD147" s="395"/>
      <c r="AE147" s="453"/>
      <c r="AF147" s="453"/>
      <c r="AG147" s="73"/>
      <c r="AH147" s="444">
        <f t="shared" si="91"/>
        <v>1</v>
      </c>
    </row>
    <row r="148" spans="1:34" s="10" customFormat="1" ht="13.2" x14ac:dyDescent="0.25">
      <c r="A148" s="70">
        <v>2</v>
      </c>
      <c r="B148" s="71" t="s">
        <v>140</v>
      </c>
      <c r="C148" s="70"/>
      <c r="D148" s="70">
        <v>1</v>
      </c>
      <c r="E148" s="70"/>
      <c r="F148" s="59">
        <v>1</v>
      </c>
      <c r="G148" s="59"/>
      <c r="H148" s="59"/>
      <c r="I148" s="59"/>
      <c r="J148" s="59">
        <v>1</v>
      </c>
      <c r="K148" s="59"/>
      <c r="L148" s="59"/>
      <c r="M148" s="59"/>
      <c r="N148" s="59"/>
      <c r="O148" s="72"/>
      <c r="P148" s="59">
        <v>1</v>
      </c>
      <c r="Q148" s="60">
        <v>1</v>
      </c>
      <c r="R148" s="72"/>
      <c r="S148" s="59"/>
      <c r="T148" s="60"/>
      <c r="U148" s="60"/>
      <c r="V148" s="60"/>
      <c r="W148" s="60"/>
      <c r="X148" s="393"/>
      <c r="Y148" s="452"/>
      <c r="Z148" s="452"/>
      <c r="AA148" s="393"/>
      <c r="AB148" s="452"/>
      <c r="AC148" s="452"/>
      <c r="AD148" s="395"/>
      <c r="AE148" s="453"/>
      <c r="AF148" s="453"/>
      <c r="AG148" s="73"/>
      <c r="AH148" s="444">
        <f t="shared" si="91"/>
        <v>0</v>
      </c>
    </row>
    <row r="149" spans="1:34" s="10" customFormat="1" ht="13.2" x14ac:dyDescent="0.25">
      <c r="A149" s="70">
        <v>3</v>
      </c>
      <c r="B149" s="71" t="s">
        <v>151</v>
      </c>
      <c r="C149" s="70"/>
      <c r="D149" s="70">
        <v>7</v>
      </c>
      <c r="E149" s="70"/>
      <c r="F149" s="59">
        <v>7</v>
      </c>
      <c r="G149" s="59"/>
      <c r="H149" s="59"/>
      <c r="I149" s="59">
        <v>3</v>
      </c>
      <c r="J149" s="59">
        <v>4</v>
      </c>
      <c r="K149" s="59"/>
      <c r="L149" s="59"/>
      <c r="M149" s="59"/>
      <c r="N149" s="59"/>
      <c r="O149" s="59"/>
      <c r="P149" s="59">
        <v>0</v>
      </c>
      <c r="Q149" s="60">
        <v>0</v>
      </c>
      <c r="R149" s="60"/>
      <c r="S149" s="59">
        <v>1</v>
      </c>
      <c r="T149" s="60">
        <v>1</v>
      </c>
      <c r="U149" s="60"/>
      <c r="V149" s="60"/>
      <c r="W149" s="60"/>
      <c r="X149" s="393"/>
      <c r="Y149" s="452"/>
      <c r="Z149" s="452"/>
      <c r="AA149" s="393"/>
      <c r="AB149" s="452"/>
      <c r="AC149" s="452"/>
      <c r="AD149" s="395"/>
      <c r="AE149" s="453"/>
      <c r="AF149" s="453"/>
      <c r="AG149" s="73"/>
      <c r="AH149" s="444">
        <f t="shared" si="91"/>
        <v>0</v>
      </c>
    </row>
    <row r="150" spans="1:34" s="10" customFormat="1" ht="13.2" x14ac:dyDescent="0.25">
      <c r="A150" s="70">
        <v>4</v>
      </c>
      <c r="B150" s="100" t="s">
        <v>786</v>
      </c>
      <c r="C150" s="117"/>
      <c r="D150" s="117">
        <v>3</v>
      </c>
      <c r="E150" s="117"/>
      <c r="F150" s="117">
        <v>3</v>
      </c>
      <c r="G150" s="117"/>
      <c r="H150" s="117"/>
      <c r="I150" s="117">
        <v>1</v>
      </c>
      <c r="J150" s="117">
        <v>2</v>
      </c>
      <c r="K150" s="73"/>
      <c r="L150" s="73"/>
      <c r="M150" s="73"/>
      <c r="N150" s="73"/>
      <c r="O150" s="73"/>
      <c r="P150" s="70">
        <v>0</v>
      </c>
      <c r="Q150" s="77">
        <v>0</v>
      </c>
      <c r="R150" s="70"/>
      <c r="S150" s="70">
        <v>0</v>
      </c>
      <c r="T150" s="77">
        <v>0</v>
      </c>
      <c r="U150" s="88"/>
      <c r="V150" s="88"/>
      <c r="W150" s="88"/>
      <c r="X150" s="395"/>
      <c r="Y150" s="453"/>
      <c r="Z150" s="453"/>
      <c r="AA150" s="395"/>
      <c r="AB150" s="453"/>
      <c r="AC150" s="453"/>
      <c r="AD150" s="395"/>
      <c r="AE150" s="453"/>
      <c r="AF150" s="453"/>
      <c r="AG150" s="73"/>
      <c r="AH150" s="444">
        <f t="shared" si="91"/>
        <v>0</v>
      </c>
    </row>
    <row r="151" spans="1:34" s="10" customFormat="1" ht="13.2" x14ac:dyDescent="0.25">
      <c r="A151" s="70">
        <v>5</v>
      </c>
      <c r="B151" s="100" t="s">
        <v>725</v>
      </c>
      <c r="C151" s="117"/>
      <c r="D151" s="117">
        <v>2</v>
      </c>
      <c r="E151" s="117">
        <v>1</v>
      </c>
      <c r="F151" s="117">
        <v>1</v>
      </c>
      <c r="G151" s="117"/>
      <c r="H151" s="117"/>
      <c r="I151" s="117">
        <v>1</v>
      </c>
      <c r="J151" s="117"/>
      <c r="K151" s="73"/>
      <c r="L151" s="73"/>
      <c r="M151" s="73"/>
      <c r="N151" s="73"/>
      <c r="O151" s="73"/>
      <c r="P151" s="70">
        <v>0</v>
      </c>
      <c r="Q151" s="77">
        <v>0</v>
      </c>
      <c r="R151" s="70"/>
      <c r="S151" s="70"/>
      <c r="T151" s="77"/>
      <c r="U151" s="88"/>
      <c r="V151" s="88"/>
      <c r="W151" s="88"/>
      <c r="X151" s="395"/>
      <c r="Y151" s="453"/>
      <c r="Z151" s="453"/>
      <c r="AA151" s="395"/>
      <c r="AB151" s="453"/>
      <c r="AC151" s="453"/>
      <c r="AD151" s="395"/>
      <c r="AE151" s="453"/>
      <c r="AF151" s="453"/>
      <c r="AG151" s="73"/>
      <c r="AH151" s="444">
        <f t="shared" si="91"/>
        <v>0</v>
      </c>
    </row>
    <row r="152" spans="1:34" s="10" customFormat="1" ht="13.2" x14ac:dyDescent="0.25">
      <c r="A152" s="70">
        <v>6</v>
      </c>
      <c r="B152" s="100" t="s">
        <v>766</v>
      </c>
      <c r="C152" s="117"/>
      <c r="D152" s="117">
        <v>2</v>
      </c>
      <c r="E152" s="117"/>
      <c r="F152" s="117">
        <v>2</v>
      </c>
      <c r="G152" s="117"/>
      <c r="H152" s="117"/>
      <c r="I152" s="117">
        <v>2</v>
      </c>
      <c r="J152" s="117"/>
      <c r="K152" s="73"/>
      <c r="L152" s="73"/>
      <c r="M152" s="73"/>
      <c r="N152" s="73"/>
      <c r="O152" s="73"/>
      <c r="P152" s="70">
        <v>0</v>
      </c>
      <c r="Q152" s="77">
        <v>0</v>
      </c>
      <c r="R152" s="70"/>
      <c r="S152" s="70"/>
      <c r="T152" s="77"/>
      <c r="U152" s="88"/>
      <c r="V152" s="88"/>
      <c r="W152" s="88"/>
      <c r="X152" s="395"/>
      <c r="Y152" s="453"/>
      <c r="Z152" s="453"/>
      <c r="AA152" s="395"/>
      <c r="AB152" s="453"/>
      <c r="AC152" s="453"/>
      <c r="AD152" s="395"/>
      <c r="AE152" s="453"/>
      <c r="AF152" s="453"/>
      <c r="AG152" s="73"/>
      <c r="AH152" s="444">
        <f t="shared" si="91"/>
        <v>0</v>
      </c>
    </row>
    <row r="153" spans="1:34" s="10" customFormat="1" ht="13.2" x14ac:dyDescent="0.25">
      <c r="A153" s="70">
        <v>7</v>
      </c>
      <c r="B153" s="100" t="s">
        <v>727</v>
      </c>
      <c r="C153" s="117"/>
      <c r="D153" s="117">
        <v>1</v>
      </c>
      <c r="E153" s="117">
        <v>1</v>
      </c>
      <c r="F153" s="117"/>
      <c r="G153" s="117"/>
      <c r="H153" s="117"/>
      <c r="I153" s="117"/>
      <c r="J153" s="117"/>
      <c r="K153" s="73"/>
      <c r="L153" s="73"/>
      <c r="M153" s="73"/>
      <c r="N153" s="73"/>
      <c r="O153" s="73"/>
      <c r="P153" s="70">
        <v>0</v>
      </c>
      <c r="Q153" s="77">
        <v>0</v>
      </c>
      <c r="R153" s="70"/>
      <c r="S153" s="70"/>
      <c r="T153" s="77"/>
      <c r="U153" s="88"/>
      <c r="V153" s="88"/>
      <c r="W153" s="88"/>
      <c r="X153" s="395"/>
      <c r="Y153" s="453"/>
      <c r="Z153" s="453"/>
      <c r="AA153" s="395"/>
      <c r="AB153" s="453"/>
      <c r="AC153" s="453"/>
      <c r="AD153" s="395"/>
      <c r="AE153" s="453"/>
      <c r="AF153" s="453"/>
      <c r="AG153" s="73"/>
      <c r="AH153" s="444">
        <f t="shared" si="91"/>
        <v>0</v>
      </c>
    </row>
    <row r="154" spans="1:34" s="10" customFormat="1" ht="13.2" x14ac:dyDescent="0.25">
      <c r="A154" s="70">
        <v>8</v>
      </c>
      <c r="B154" s="100" t="s">
        <v>197</v>
      </c>
      <c r="C154" s="117"/>
      <c r="D154" s="117">
        <v>1</v>
      </c>
      <c r="E154" s="117">
        <v>1</v>
      </c>
      <c r="F154" s="117"/>
      <c r="G154" s="117"/>
      <c r="H154" s="117"/>
      <c r="I154" s="117"/>
      <c r="J154" s="117"/>
      <c r="K154" s="73"/>
      <c r="L154" s="73"/>
      <c r="M154" s="73"/>
      <c r="N154" s="73"/>
      <c r="O154" s="73"/>
      <c r="P154" s="70">
        <v>0</v>
      </c>
      <c r="Q154" s="77">
        <v>0</v>
      </c>
      <c r="R154" s="70"/>
      <c r="S154" s="70"/>
      <c r="T154" s="77"/>
      <c r="U154" s="88"/>
      <c r="V154" s="88"/>
      <c r="W154" s="88"/>
      <c r="X154" s="395"/>
      <c r="Y154" s="453"/>
      <c r="Z154" s="453"/>
      <c r="AA154" s="395"/>
      <c r="AB154" s="453"/>
      <c r="AC154" s="453"/>
      <c r="AD154" s="395"/>
      <c r="AE154" s="453"/>
      <c r="AF154" s="453"/>
      <c r="AG154" s="73"/>
      <c r="AH154" s="444">
        <f t="shared" si="91"/>
        <v>0</v>
      </c>
    </row>
    <row r="155" spans="1:34" s="10" customFormat="1" ht="13.2" x14ac:dyDescent="0.25">
      <c r="A155" s="70">
        <v>9</v>
      </c>
      <c r="B155" s="100" t="s">
        <v>726</v>
      </c>
      <c r="C155" s="117"/>
      <c r="D155" s="117">
        <v>1</v>
      </c>
      <c r="E155" s="117"/>
      <c r="F155" s="117">
        <v>1</v>
      </c>
      <c r="G155" s="117"/>
      <c r="H155" s="117"/>
      <c r="I155" s="117">
        <v>1</v>
      </c>
      <c r="J155" s="117"/>
      <c r="K155" s="73"/>
      <c r="L155" s="73"/>
      <c r="M155" s="73"/>
      <c r="N155" s="73"/>
      <c r="O155" s="73"/>
      <c r="P155" s="70">
        <v>2</v>
      </c>
      <c r="Q155" s="77">
        <v>2</v>
      </c>
      <c r="R155" s="70"/>
      <c r="S155" s="70"/>
      <c r="T155" s="77"/>
      <c r="U155" s="88"/>
      <c r="V155" s="88"/>
      <c r="W155" s="88"/>
      <c r="X155" s="395"/>
      <c r="Y155" s="453"/>
      <c r="Z155" s="453"/>
      <c r="AA155" s="395"/>
      <c r="AB155" s="453"/>
      <c r="AC155" s="453"/>
      <c r="AD155" s="395"/>
      <c r="AE155" s="453"/>
      <c r="AF155" s="453"/>
      <c r="AG155" s="73"/>
      <c r="AH155" s="444">
        <f t="shared" si="91"/>
        <v>0</v>
      </c>
    </row>
    <row r="156" spans="1:34" s="10" customFormat="1" ht="26.4" x14ac:dyDescent="0.25">
      <c r="A156" s="70">
        <v>10</v>
      </c>
      <c r="B156" s="100" t="s">
        <v>787</v>
      </c>
      <c r="C156" s="117"/>
      <c r="D156" s="73"/>
      <c r="E156" s="73"/>
      <c r="F156" s="73"/>
      <c r="G156" s="73"/>
      <c r="H156" s="73"/>
      <c r="I156" s="73"/>
      <c r="J156" s="73"/>
      <c r="K156" s="73"/>
      <c r="L156" s="73"/>
      <c r="M156" s="73"/>
      <c r="N156" s="73"/>
      <c r="O156" s="73"/>
      <c r="P156" s="70">
        <v>1</v>
      </c>
      <c r="Q156" s="77">
        <v>1</v>
      </c>
      <c r="R156" s="70"/>
      <c r="S156" s="70"/>
      <c r="T156" s="77"/>
      <c r="U156" s="88"/>
      <c r="V156" s="88"/>
      <c r="W156" s="88"/>
      <c r="X156" s="395"/>
      <c r="Y156" s="453"/>
      <c r="Z156" s="453"/>
      <c r="AA156" s="395"/>
      <c r="AB156" s="453"/>
      <c r="AC156" s="453"/>
      <c r="AD156" s="395"/>
      <c r="AE156" s="453"/>
      <c r="AF156" s="453"/>
      <c r="AG156" s="73"/>
      <c r="AH156" s="444">
        <f t="shared" si="91"/>
        <v>0</v>
      </c>
    </row>
    <row r="157" spans="1:34" s="10" customFormat="1" ht="13.2" x14ac:dyDescent="0.25">
      <c r="A157" s="70">
        <v>11</v>
      </c>
      <c r="B157" s="100" t="s">
        <v>733</v>
      </c>
      <c r="C157" s="117"/>
      <c r="D157" s="73"/>
      <c r="E157" s="73"/>
      <c r="F157" s="73"/>
      <c r="G157" s="73"/>
      <c r="H157" s="73"/>
      <c r="I157" s="73"/>
      <c r="J157" s="73"/>
      <c r="K157" s="73"/>
      <c r="L157" s="73"/>
      <c r="M157" s="73"/>
      <c r="N157" s="73"/>
      <c r="O157" s="73"/>
      <c r="P157" s="70">
        <v>1</v>
      </c>
      <c r="Q157" s="77">
        <v>1</v>
      </c>
      <c r="R157" s="70"/>
      <c r="S157" s="70"/>
      <c r="T157" s="77"/>
      <c r="U157" s="88"/>
      <c r="V157" s="88"/>
      <c r="W157" s="88"/>
      <c r="X157" s="395"/>
      <c r="Y157" s="453"/>
      <c r="Z157" s="453"/>
      <c r="AA157" s="395"/>
      <c r="AB157" s="453"/>
      <c r="AC157" s="453"/>
      <c r="AD157" s="395"/>
      <c r="AE157" s="453"/>
      <c r="AF157" s="453"/>
      <c r="AG157" s="73"/>
      <c r="AH157" s="444">
        <f t="shared" si="91"/>
        <v>0</v>
      </c>
    </row>
    <row r="158" spans="1:34" s="10" customFormat="1" ht="13.2" x14ac:dyDescent="0.25">
      <c r="A158" s="70">
        <v>12</v>
      </c>
      <c r="B158" s="100" t="s">
        <v>788</v>
      </c>
      <c r="C158" s="117"/>
      <c r="D158" s="73"/>
      <c r="E158" s="73"/>
      <c r="F158" s="73"/>
      <c r="G158" s="73"/>
      <c r="H158" s="73"/>
      <c r="I158" s="73"/>
      <c r="J158" s="73"/>
      <c r="K158" s="73"/>
      <c r="L158" s="73"/>
      <c r="M158" s="73"/>
      <c r="N158" s="73"/>
      <c r="O158" s="73"/>
      <c r="P158" s="70">
        <v>1</v>
      </c>
      <c r="Q158" s="77">
        <v>1</v>
      </c>
      <c r="R158" s="70"/>
      <c r="S158" s="70"/>
      <c r="T158" s="77"/>
      <c r="U158" s="88"/>
      <c r="V158" s="88"/>
      <c r="W158" s="88"/>
      <c r="X158" s="395"/>
      <c r="Y158" s="453"/>
      <c r="Z158" s="453"/>
      <c r="AA158" s="395"/>
      <c r="AB158" s="453"/>
      <c r="AC158" s="453"/>
      <c r="AD158" s="395"/>
      <c r="AE158" s="453"/>
      <c r="AF158" s="453"/>
      <c r="AG158" s="73"/>
      <c r="AH158" s="444">
        <f t="shared" si="91"/>
        <v>0</v>
      </c>
    </row>
    <row r="159" spans="1:34" s="138" customFormat="1" ht="54.6" customHeight="1" x14ac:dyDescent="0.25">
      <c r="A159" s="296">
        <v>4</v>
      </c>
      <c r="B159" s="735" t="s">
        <v>970</v>
      </c>
      <c r="C159" s="736"/>
      <c r="D159" s="736"/>
      <c r="E159" s="736"/>
      <c r="F159" s="736"/>
      <c r="G159" s="736"/>
      <c r="H159" s="736"/>
      <c r="I159" s="736"/>
      <c r="J159" s="736"/>
      <c r="K159" s="736"/>
      <c r="L159" s="736"/>
      <c r="M159" s="736"/>
      <c r="N159" s="736"/>
      <c r="O159" s="736"/>
      <c r="P159" s="736"/>
      <c r="Q159" s="736"/>
      <c r="R159" s="736"/>
      <c r="S159" s="736"/>
      <c r="T159" s="736"/>
      <c r="U159" s="736"/>
      <c r="V159" s="736"/>
      <c r="W159" s="736"/>
      <c r="X159" s="736"/>
      <c r="Y159" s="736"/>
      <c r="Z159" s="736"/>
      <c r="AA159" s="736"/>
      <c r="AB159" s="736"/>
      <c r="AC159" s="736"/>
      <c r="AD159" s="736"/>
      <c r="AE159" s="736"/>
      <c r="AF159" s="736"/>
      <c r="AG159" s="737"/>
      <c r="AH159" s="444">
        <f t="shared" si="91"/>
        <v>0</v>
      </c>
    </row>
    <row r="160" spans="1:34" s="304" customFormat="1" ht="13.2" x14ac:dyDescent="0.25">
      <c r="A160" s="83"/>
      <c r="B160" s="84" t="s">
        <v>707</v>
      </c>
      <c r="C160" s="299">
        <v>36</v>
      </c>
      <c r="D160" s="302">
        <v>24</v>
      </c>
      <c r="E160" s="302">
        <v>6</v>
      </c>
      <c r="F160" s="302">
        <f>SUM(G160:K160)</f>
        <v>18</v>
      </c>
      <c r="G160" s="302">
        <f>SUM(G161:G165)</f>
        <v>0</v>
      </c>
      <c r="H160" s="302">
        <f t="shared" ref="H160:K160" si="94">SUM(H161:H165)</f>
        <v>0</v>
      </c>
      <c r="I160" s="302">
        <f t="shared" si="94"/>
        <v>10</v>
      </c>
      <c r="J160" s="302">
        <f t="shared" si="94"/>
        <v>8</v>
      </c>
      <c r="K160" s="302">
        <f t="shared" si="94"/>
        <v>0</v>
      </c>
      <c r="L160" s="303">
        <v>0.5</v>
      </c>
      <c r="M160" s="302">
        <f>L160*F160</f>
        <v>9</v>
      </c>
      <c r="N160" s="302">
        <f>M160-H161</f>
        <v>9</v>
      </c>
      <c r="O160" s="96">
        <v>0.5</v>
      </c>
      <c r="P160" s="302">
        <f>O160*F160</f>
        <v>9</v>
      </c>
      <c r="Q160" s="302">
        <f>P160-I160</f>
        <v>-1</v>
      </c>
      <c r="R160" s="302"/>
      <c r="S160" s="302"/>
      <c r="T160" s="302"/>
      <c r="U160" s="302"/>
      <c r="V160" s="302"/>
      <c r="W160" s="302"/>
      <c r="X160" s="402">
        <v>2</v>
      </c>
      <c r="Y160" s="463">
        <v>2</v>
      </c>
      <c r="Z160" s="463">
        <v>0</v>
      </c>
      <c r="AA160" s="402">
        <v>2</v>
      </c>
      <c r="AB160" s="463">
        <v>0</v>
      </c>
      <c r="AC160" s="463">
        <v>2</v>
      </c>
      <c r="AD160" s="401">
        <v>0</v>
      </c>
      <c r="AE160" s="461"/>
      <c r="AF160" s="461"/>
      <c r="AG160" s="129"/>
      <c r="AH160" s="444">
        <f t="shared" si="91"/>
        <v>4</v>
      </c>
    </row>
    <row r="161" spans="1:34" s="226" customFormat="1" ht="13.2" x14ac:dyDescent="0.25">
      <c r="A161" s="70">
        <v>1</v>
      </c>
      <c r="B161" s="71" t="s">
        <v>367</v>
      </c>
      <c r="C161" s="93"/>
      <c r="D161" s="93">
        <v>11</v>
      </c>
      <c r="E161" s="93">
        <v>5</v>
      </c>
      <c r="F161" s="94">
        <v>6</v>
      </c>
      <c r="G161" s="94"/>
      <c r="H161" s="94">
        <v>0</v>
      </c>
      <c r="I161" s="94">
        <v>6</v>
      </c>
      <c r="J161" s="94"/>
      <c r="K161" s="94"/>
      <c r="L161" s="99"/>
      <c r="M161" s="94"/>
      <c r="N161" s="94"/>
      <c r="O161" s="99"/>
      <c r="P161" s="94"/>
      <c r="Q161" s="94"/>
      <c r="R161" s="99"/>
      <c r="S161" s="94"/>
      <c r="T161" s="94"/>
      <c r="U161" s="94"/>
      <c r="V161" s="94"/>
      <c r="W161" s="94"/>
      <c r="X161" s="394">
        <v>2</v>
      </c>
      <c r="Y161" s="455">
        <v>2</v>
      </c>
      <c r="Z161" s="455">
        <v>0</v>
      </c>
      <c r="AA161" s="395">
        <v>0</v>
      </c>
      <c r="AB161" s="453"/>
      <c r="AC161" s="455"/>
      <c r="AD161" s="395"/>
      <c r="AE161" s="453"/>
      <c r="AF161" s="453"/>
      <c r="AG161" s="73"/>
      <c r="AH161" s="444">
        <f t="shared" si="91"/>
        <v>2</v>
      </c>
    </row>
    <row r="162" spans="1:34" s="226" customFormat="1" ht="13.2" x14ac:dyDescent="0.25">
      <c r="A162" s="70">
        <v>2</v>
      </c>
      <c r="B162" s="71" t="s">
        <v>151</v>
      </c>
      <c r="C162" s="93"/>
      <c r="D162" s="93">
        <v>7</v>
      </c>
      <c r="E162" s="93">
        <v>0</v>
      </c>
      <c r="F162" s="94">
        <v>7</v>
      </c>
      <c r="G162" s="94"/>
      <c r="H162" s="94"/>
      <c r="I162" s="94">
        <v>0</v>
      </c>
      <c r="J162" s="94">
        <v>7</v>
      </c>
      <c r="K162" s="94"/>
      <c r="L162" s="99"/>
      <c r="M162" s="94"/>
      <c r="N162" s="94"/>
      <c r="O162" s="99"/>
      <c r="P162" s="94"/>
      <c r="Q162" s="94"/>
      <c r="R162" s="99"/>
      <c r="S162" s="94"/>
      <c r="T162" s="94"/>
      <c r="U162" s="94"/>
      <c r="V162" s="94"/>
      <c r="W162" s="94"/>
      <c r="X162" s="394"/>
      <c r="Y162" s="455"/>
      <c r="Z162" s="455"/>
      <c r="AA162" s="394">
        <v>2</v>
      </c>
      <c r="AB162" s="455">
        <v>0</v>
      </c>
      <c r="AC162" s="455">
        <v>2</v>
      </c>
      <c r="AD162" s="395">
        <v>0</v>
      </c>
      <c r="AE162" s="453"/>
      <c r="AF162" s="453"/>
      <c r="AG162" s="73"/>
      <c r="AH162" s="444">
        <f t="shared" si="91"/>
        <v>2</v>
      </c>
    </row>
    <row r="163" spans="1:34" s="226" customFormat="1" ht="13.2" x14ac:dyDescent="0.25">
      <c r="A163" s="70">
        <v>3</v>
      </c>
      <c r="B163" s="100" t="s">
        <v>749</v>
      </c>
      <c r="C163" s="73"/>
      <c r="D163" s="73">
        <v>1</v>
      </c>
      <c r="E163" s="73"/>
      <c r="F163" s="73">
        <v>1</v>
      </c>
      <c r="G163" s="73"/>
      <c r="H163" s="73"/>
      <c r="I163" s="73">
        <v>0</v>
      </c>
      <c r="J163" s="73">
        <v>1</v>
      </c>
      <c r="K163" s="73"/>
      <c r="L163" s="73"/>
      <c r="M163" s="73"/>
      <c r="N163" s="73"/>
      <c r="O163" s="103"/>
      <c r="P163" s="73"/>
      <c r="Q163" s="73"/>
      <c r="R163" s="73"/>
      <c r="S163" s="73"/>
      <c r="T163" s="73"/>
      <c r="U163" s="73"/>
      <c r="V163" s="73"/>
      <c r="W163" s="73"/>
      <c r="X163" s="395">
        <v>0</v>
      </c>
      <c r="Y163" s="453"/>
      <c r="Z163" s="453"/>
      <c r="AA163" s="395">
        <v>0</v>
      </c>
      <c r="AB163" s="453"/>
      <c r="AC163" s="453"/>
      <c r="AD163" s="395">
        <v>0</v>
      </c>
      <c r="AE163" s="453"/>
      <c r="AF163" s="453"/>
      <c r="AG163" s="73"/>
      <c r="AH163" s="444">
        <f t="shared" si="91"/>
        <v>0</v>
      </c>
    </row>
    <row r="164" spans="1:34" s="226" customFormat="1" ht="13.2" x14ac:dyDescent="0.25">
      <c r="A164" s="70">
        <v>4</v>
      </c>
      <c r="B164" s="100" t="s">
        <v>726</v>
      </c>
      <c r="C164" s="73"/>
      <c r="D164" s="73">
        <v>2</v>
      </c>
      <c r="E164" s="73"/>
      <c r="F164" s="73"/>
      <c r="G164" s="73"/>
      <c r="H164" s="73"/>
      <c r="I164" s="73">
        <v>2</v>
      </c>
      <c r="J164" s="73"/>
      <c r="K164" s="73"/>
      <c r="L164" s="73"/>
      <c r="M164" s="73"/>
      <c r="N164" s="73"/>
      <c r="O164" s="73"/>
      <c r="P164" s="73"/>
      <c r="Q164" s="73"/>
      <c r="R164" s="73"/>
      <c r="S164" s="73"/>
      <c r="T164" s="73"/>
      <c r="U164" s="73"/>
      <c r="V164" s="73"/>
      <c r="W164" s="73"/>
      <c r="X164" s="395"/>
      <c r="Y164" s="453"/>
      <c r="Z164" s="453"/>
      <c r="AA164" s="395"/>
      <c r="AB164" s="453"/>
      <c r="AC164" s="453"/>
      <c r="AD164" s="395"/>
      <c r="AE164" s="453"/>
      <c r="AF164" s="453"/>
      <c r="AG164" s="73"/>
      <c r="AH164" s="444">
        <f t="shared" si="91"/>
        <v>0</v>
      </c>
    </row>
    <row r="165" spans="1:34" s="226" customFormat="1" ht="13.2" x14ac:dyDescent="0.25">
      <c r="A165" s="70">
        <v>5</v>
      </c>
      <c r="B165" s="100" t="s">
        <v>725</v>
      </c>
      <c r="C165" s="73"/>
      <c r="D165" s="73">
        <v>3</v>
      </c>
      <c r="E165" s="73">
        <v>1</v>
      </c>
      <c r="F165" s="73"/>
      <c r="G165" s="73"/>
      <c r="H165" s="73"/>
      <c r="I165" s="73">
        <v>2</v>
      </c>
      <c r="J165" s="73"/>
      <c r="K165" s="73"/>
      <c r="L165" s="73"/>
      <c r="M165" s="73"/>
      <c r="N165" s="73"/>
      <c r="O165" s="73"/>
      <c r="P165" s="73"/>
      <c r="Q165" s="73"/>
      <c r="R165" s="73"/>
      <c r="S165" s="73"/>
      <c r="T165" s="73"/>
      <c r="U165" s="73"/>
      <c r="V165" s="73"/>
      <c r="W165" s="73"/>
      <c r="X165" s="395"/>
      <c r="Y165" s="453"/>
      <c r="Z165" s="453"/>
      <c r="AA165" s="395"/>
      <c r="AB165" s="453"/>
      <c r="AC165" s="453"/>
      <c r="AD165" s="395"/>
      <c r="AE165" s="453"/>
      <c r="AF165" s="453"/>
      <c r="AG165" s="73"/>
      <c r="AH165" s="444">
        <f t="shared" si="91"/>
        <v>0</v>
      </c>
    </row>
    <row r="166" spans="1:34" s="115" customFormat="1" ht="70.95" customHeight="1" x14ac:dyDescent="0.25">
      <c r="A166" s="176" t="s">
        <v>772</v>
      </c>
      <c r="B166" s="720" t="s">
        <v>971</v>
      </c>
      <c r="C166" s="730"/>
      <c r="D166" s="730"/>
      <c r="E166" s="730"/>
      <c r="F166" s="730"/>
      <c r="G166" s="730"/>
      <c r="H166" s="730"/>
      <c r="I166" s="730"/>
      <c r="J166" s="730"/>
      <c r="K166" s="730"/>
      <c r="L166" s="730"/>
      <c r="M166" s="730"/>
      <c r="N166" s="730"/>
      <c r="O166" s="730"/>
      <c r="P166" s="730"/>
      <c r="Q166" s="730"/>
      <c r="R166" s="730"/>
      <c r="S166" s="730"/>
      <c r="T166" s="730"/>
      <c r="U166" s="730"/>
      <c r="V166" s="730"/>
      <c r="W166" s="730"/>
      <c r="X166" s="730"/>
      <c r="Y166" s="730"/>
      <c r="Z166" s="730"/>
      <c r="AA166" s="730"/>
      <c r="AB166" s="730"/>
      <c r="AC166" s="730"/>
      <c r="AD166" s="730"/>
      <c r="AE166" s="730"/>
      <c r="AF166" s="730"/>
      <c r="AG166" s="731"/>
      <c r="AH166" s="444">
        <f t="shared" si="91"/>
        <v>0</v>
      </c>
    </row>
    <row r="167" spans="1:34" s="21" customFormat="1" ht="13.2" x14ac:dyDescent="0.25">
      <c r="A167" s="8" t="s">
        <v>723</v>
      </c>
      <c r="B167" s="105" t="s">
        <v>707</v>
      </c>
      <c r="C167" s="8">
        <f>SUM(C168:C185)</f>
        <v>363</v>
      </c>
      <c r="D167" s="8">
        <f>SUM(D168:D185)</f>
        <v>237</v>
      </c>
      <c r="E167" s="8">
        <f>SUM(E168:E185)</f>
        <v>51</v>
      </c>
      <c r="F167" s="58">
        <f>G167+H167+I167+J167+K167</f>
        <v>186</v>
      </c>
      <c r="G167" s="8">
        <f>SUM(G168:G185)</f>
        <v>0</v>
      </c>
      <c r="H167" s="8">
        <f>SUM(H168:H185)</f>
        <v>3</v>
      </c>
      <c r="I167" s="8">
        <f>SUM(I168:I185)</f>
        <v>126</v>
      </c>
      <c r="J167" s="8">
        <f>SUM(J168:J185)</f>
        <v>54</v>
      </c>
      <c r="K167" s="8">
        <f>SUM(K168:K185)</f>
        <v>3</v>
      </c>
      <c r="L167" s="106">
        <v>0.15</v>
      </c>
      <c r="M167" s="58">
        <f>F167*L167</f>
        <v>27.9</v>
      </c>
      <c r="N167" s="58">
        <f>M167-H167</f>
        <v>24.9</v>
      </c>
      <c r="O167" s="106">
        <v>0.85</v>
      </c>
      <c r="P167" s="58">
        <f>F167*O167</f>
        <v>158.1</v>
      </c>
      <c r="Q167" s="68">
        <f>P167-I167</f>
        <v>32.099999999999994</v>
      </c>
      <c r="R167" s="58"/>
      <c r="S167" s="58"/>
      <c r="T167" s="68"/>
      <c r="U167" s="68"/>
      <c r="V167" s="68"/>
      <c r="W167" s="68"/>
      <c r="X167" s="391">
        <f>Y167+Z167</f>
        <v>10</v>
      </c>
      <c r="Y167" s="450">
        <f>SUM(Y168:Y185)</f>
        <v>8</v>
      </c>
      <c r="Z167" s="450">
        <f>SUM(Z168:Z185)</f>
        <v>2</v>
      </c>
      <c r="AA167" s="391">
        <f>AB167+AC167</f>
        <v>17</v>
      </c>
      <c r="AB167" s="450">
        <f>SUM(AB168:AB185)</f>
        <v>0</v>
      </c>
      <c r="AC167" s="450">
        <f>SUM(AC168:AC185)</f>
        <v>17</v>
      </c>
      <c r="AD167" s="416">
        <f>AE167+AF167</f>
        <v>1</v>
      </c>
      <c r="AE167" s="462">
        <f>SUM(AE168:AE185)</f>
        <v>0</v>
      </c>
      <c r="AF167" s="462">
        <f>SUM(AF168:AF185)</f>
        <v>1</v>
      </c>
      <c r="AG167" s="69"/>
      <c r="AH167" s="444">
        <f t="shared" si="91"/>
        <v>28</v>
      </c>
    </row>
    <row r="168" spans="1:34" s="89" customFormat="1" ht="13.2" x14ac:dyDescent="0.25">
      <c r="A168" s="77">
        <v>1</v>
      </c>
      <c r="B168" s="87" t="s">
        <v>367</v>
      </c>
      <c r="C168" s="77">
        <f>41+16</f>
        <v>57</v>
      </c>
      <c r="D168" s="77">
        <v>27</v>
      </c>
      <c r="E168" s="77">
        <v>12</v>
      </c>
      <c r="F168" s="68">
        <f t="shared" ref="F168:F185" si="95">G168+H168+I168+J168+K168</f>
        <v>15</v>
      </c>
      <c r="G168" s="60">
        <v>0</v>
      </c>
      <c r="H168" s="60">
        <v>1</v>
      </c>
      <c r="I168" s="60">
        <v>14</v>
      </c>
      <c r="J168" s="60"/>
      <c r="K168" s="60"/>
      <c r="L168" s="72"/>
      <c r="M168" s="60"/>
      <c r="N168" s="60"/>
      <c r="O168" s="72"/>
      <c r="P168" s="60"/>
      <c r="Q168" s="60"/>
      <c r="R168" s="72"/>
      <c r="S168" s="60"/>
      <c r="T168" s="60"/>
      <c r="U168" s="60"/>
      <c r="V168" s="60"/>
      <c r="W168" s="60"/>
      <c r="X168" s="391">
        <f t="shared" ref="X168:X183" si="96">Y168+Z168</f>
        <v>4</v>
      </c>
      <c r="Y168" s="452">
        <v>4</v>
      </c>
      <c r="Z168" s="452"/>
      <c r="AA168" s="391">
        <f t="shared" ref="AA168:AA185" si="97">AB168+AC168</f>
        <v>0</v>
      </c>
      <c r="AB168" s="452"/>
      <c r="AC168" s="452"/>
      <c r="AD168" s="416">
        <f t="shared" ref="AD168:AD185" si="98">AE168+AF168</f>
        <v>0</v>
      </c>
      <c r="AE168" s="453"/>
      <c r="AF168" s="453"/>
      <c r="AG168" s="88"/>
      <c r="AH168" s="444">
        <f t="shared" si="91"/>
        <v>4</v>
      </c>
    </row>
    <row r="169" spans="1:34" s="89" customFormat="1" ht="13.2" x14ac:dyDescent="0.25">
      <c r="A169" s="77">
        <v>3</v>
      </c>
      <c r="B169" s="87" t="s">
        <v>752</v>
      </c>
      <c r="C169" s="77">
        <f>50+15</f>
        <v>65</v>
      </c>
      <c r="D169" s="90">
        <v>30</v>
      </c>
      <c r="E169" s="90">
        <v>10</v>
      </c>
      <c r="F169" s="68">
        <f t="shared" si="95"/>
        <v>20</v>
      </c>
      <c r="G169" s="60"/>
      <c r="H169" s="60">
        <v>0</v>
      </c>
      <c r="I169" s="60">
        <v>20</v>
      </c>
      <c r="J169" s="60"/>
      <c r="K169" s="60"/>
      <c r="L169" s="60"/>
      <c r="M169" s="60">
        <v>1</v>
      </c>
      <c r="N169" s="60">
        <v>10</v>
      </c>
      <c r="O169" s="72"/>
      <c r="P169" s="60"/>
      <c r="Q169" s="60"/>
      <c r="R169" s="60"/>
      <c r="S169" s="60"/>
      <c r="T169" s="60"/>
      <c r="U169" s="60"/>
      <c r="V169" s="60"/>
      <c r="W169" s="60"/>
      <c r="X169" s="391">
        <f t="shared" si="96"/>
        <v>3</v>
      </c>
      <c r="Y169" s="452">
        <v>2</v>
      </c>
      <c r="Z169" s="452">
        <v>1</v>
      </c>
      <c r="AA169" s="391">
        <f t="shared" si="97"/>
        <v>0</v>
      </c>
      <c r="AB169" s="452"/>
      <c r="AC169" s="452"/>
      <c r="AD169" s="416">
        <f t="shared" si="98"/>
        <v>0</v>
      </c>
      <c r="AE169" s="453"/>
      <c r="AF169" s="453"/>
      <c r="AG169" s="88"/>
      <c r="AH169" s="444">
        <f t="shared" si="91"/>
        <v>3</v>
      </c>
    </row>
    <row r="170" spans="1:34" s="89" customFormat="1" ht="13.2" x14ac:dyDescent="0.25">
      <c r="A170" s="77">
        <v>4</v>
      </c>
      <c r="B170" s="87" t="s">
        <v>140</v>
      </c>
      <c r="C170" s="77">
        <f>20+1</f>
        <v>21</v>
      </c>
      <c r="D170" s="77">
        <v>13</v>
      </c>
      <c r="E170" s="77">
        <v>1</v>
      </c>
      <c r="F170" s="68">
        <f t="shared" si="95"/>
        <v>12</v>
      </c>
      <c r="G170" s="60">
        <v>0</v>
      </c>
      <c r="H170" s="60">
        <v>0</v>
      </c>
      <c r="I170" s="60">
        <v>6</v>
      </c>
      <c r="J170" s="60">
        <v>6</v>
      </c>
      <c r="K170" s="60">
        <v>0</v>
      </c>
      <c r="L170" s="60"/>
      <c r="M170" s="60"/>
      <c r="N170" s="60"/>
      <c r="O170" s="72"/>
      <c r="P170" s="60">
        <v>1</v>
      </c>
      <c r="Q170" s="60">
        <v>2</v>
      </c>
      <c r="R170" s="72"/>
      <c r="S170" s="60"/>
      <c r="T170" s="60"/>
      <c r="U170" s="60"/>
      <c r="V170" s="60"/>
      <c r="W170" s="60"/>
      <c r="X170" s="391">
        <f t="shared" si="96"/>
        <v>0</v>
      </c>
      <c r="Y170" s="452"/>
      <c r="Z170" s="452"/>
      <c r="AA170" s="391">
        <f t="shared" si="97"/>
        <v>1</v>
      </c>
      <c r="AB170" s="452"/>
      <c r="AC170" s="464">
        <v>1</v>
      </c>
      <c r="AD170" s="416">
        <f t="shared" si="98"/>
        <v>0</v>
      </c>
      <c r="AE170" s="453"/>
      <c r="AF170" s="453"/>
      <c r="AG170" s="88"/>
      <c r="AH170" s="444">
        <f t="shared" si="91"/>
        <v>1</v>
      </c>
    </row>
    <row r="171" spans="1:34" s="89" customFormat="1" ht="13.2" x14ac:dyDescent="0.25">
      <c r="A171" s="77">
        <v>5</v>
      </c>
      <c r="B171" s="87" t="s">
        <v>151</v>
      </c>
      <c r="C171" s="77">
        <v>46</v>
      </c>
      <c r="D171" s="90">
        <v>40</v>
      </c>
      <c r="E171" s="90">
        <v>0</v>
      </c>
      <c r="F171" s="68">
        <f t="shared" si="95"/>
        <v>40</v>
      </c>
      <c r="G171" s="60">
        <v>0</v>
      </c>
      <c r="H171" s="60">
        <v>0</v>
      </c>
      <c r="I171" s="60">
        <v>19</v>
      </c>
      <c r="J171" s="60">
        <v>21</v>
      </c>
      <c r="K171" s="60">
        <v>0</v>
      </c>
      <c r="L171" s="60"/>
      <c r="M171" s="60"/>
      <c r="N171" s="60"/>
      <c r="O171" s="60"/>
      <c r="P171" s="60">
        <v>10</v>
      </c>
      <c r="Q171" s="60">
        <v>1</v>
      </c>
      <c r="R171" s="60"/>
      <c r="S171" s="60"/>
      <c r="T171" s="60"/>
      <c r="U171" s="60"/>
      <c r="V171" s="60"/>
      <c r="W171" s="60"/>
      <c r="X171" s="391">
        <f t="shared" si="96"/>
        <v>0</v>
      </c>
      <c r="Y171" s="452"/>
      <c r="Z171" s="452"/>
      <c r="AA171" s="391">
        <f t="shared" si="97"/>
        <v>10</v>
      </c>
      <c r="AB171" s="452"/>
      <c r="AC171" s="464">
        <v>10</v>
      </c>
      <c r="AD171" s="416">
        <f t="shared" si="98"/>
        <v>0</v>
      </c>
      <c r="AE171" s="453"/>
      <c r="AF171" s="453"/>
      <c r="AG171" s="88"/>
      <c r="AH171" s="444">
        <f t="shared" si="91"/>
        <v>10</v>
      </c>
    </row>
    <row r="172" spans="1:34" s="89" customFormat="1" ht="13.2" x14ac:dyDescent="0.25">
      <c r="A172" s="77">
        <v>6</v>
      </c>
      <c r="B172" s="91" t="s">
        <v>790</v>
      </c>
      <c r="C172" s="77">
        <v>12</v>
      </c>
      <c r="D172" s="88">
        <v>11</v>
      </c>
      <c r="E172" s="88">
        <v>0</v>
      </c>
      <c r="F172" s="68">
        <f t="shared" si="95"/>
        <v>11</v>
      </c>
      <c r="G172" s="88">
        <v>0</v>
      </c>
      <c r="H172" s="88">
        <v>0</v>
      </c>
      <c r="I172" s="88">
        <v>6</v>
      </c>
      <c r="J172" s="88">
        <v>5</v>
      </c>
      <c r="K172" s="88">
        <v>0</v>
      </c>
      <c r="L172" s="88"/>
      <c r="M172" s="92"/>
      <c r="N172" s="88"/>
      <c r="O172" s="88"/>
      <c r="P172" s="92">
        <v>1</v>
      </c>
      <c r="Q172" s="88">
        <v>1</v>
      </c>
      <c r="R172" s="88"/>
      <c r="S172" s="88"/>
      <c r="T172" s="88"/>
      <c r="U172" s="88"/>
      <c r="V172" s="88"/>
      <c r="W172" s="88"/>
      <c r="X172" s="391">
        <f t="shared" si="96"/>
        <v>0</v>
      </c>
      <c r="Y172" s="453"/>
      <c r="Z172" s="453"/>
      <c r="AA172" s="391">
        <f t="shared" si="97"/>
        <v>1</v>
      </c>
      <c r="AB172" s="453"/>
      <c r="AC172" s="453">
        <v>1</v>
      </c>
      <c r="AD172" s="416">
        <f t="shared" si="98"/>
        <v>0</v>
      </c>
      <c r="AE172" s="453"/>
      <c r="AF172" s="453"/>
      <c r="AG172" s="88"/>
      <c r="AH172" s="444">
        <f t="shared" si="91"/>
        <v>1</v>
      </c>
    </row>
    <row r="173" spans="1:34" s="89" customFormat="1" ht="13.2" x14ac:dyDescent="0.25">
      <c r="A173" s="77">
        <v>7</v>
      </c>
      <c r="B173" s="91" t="s">
        <v>749</v>
      </c>
      <c r="C173" s="92">
        <f>25+2</f>
        <v>27</v>
      </c>
      <c r="D173" s="88">
        <v>28</v>
      </c>
      <c r="E173" s="88">
        <v>2</v>
      </c>
      <c r="F173" s="68">
        <f t="shared" si="95"/>
        <v>26</v>
      </c>
      <c r="G173" s="88">
        <v>0</v>
      </c>
      <c r="H173" s="88">
        <v>0</v>
      </c>
      <c r="I173" s="88">
        <v>11</v>
      </c>
      <c r="J173" s="88">
        <v>15</v>
      </c>
      <c r="K173" s="88">
        <v>0</v>
      </c>
      <c r="L173" s="88"/>
      <c r="M173" s="92"/>
      <c r="N173" s="88"/>
      <c r="O173" s="88"/>
      <c r="P173" s="92">
        <v>5</v>
      </c>
      <c r="Q173" s="88">
        <v>3</v>
      </c>
      <c r="R173" s="88"/>
      <c r="S173" s="88"/>
      <c r="T173" s="88"/>
      <c r="U173" s="88"/>
      <c r="V173" s="88"/>
      <c r="W173" s="88"/>
      <c r="X173" s="391">
        <f t="shared" si="96"/>
        <v>0</v>
      </c>
      <c r="Y173" s="453"/>
      <c r="Z173" s="453"/>
      <c r="AA173" s="391">
        <f t="shared" si="97"/>
        <v>5</v>
      </c>
      <c r="AB173" s="453"/>
      <c r="AC173" s="453">
        <v>5</v>
      </c>
      <c r="AD173" s="416">
        <f t="shared" si="98"/>
        <v>0</v>
      </c>
      <c r="AE173" s="453"/>
      <c r="AF173" s="453"/>
      <c r="AG173" s="88"/>
      <c r="AH173" s="444">
        <f t="shared" si="91"/>
        <v>5</v>
      </c>
    </row>
    <row r="174" spans="1:34" s="89" customFormat="1" ht="13.2" x14ac:dyDescent="0.25">
      <c r="A174" s="77">
        <v>8</v>
      </c>
      <c r="B174" s="91" t="s">
        <v>791</v>
      </c>
      <c r="C174" s="92">
        <v>7</v>
      </c>
      <c r="D174" s="88">
        <v>0</v>
      </c>
      <c r="E174" s="88"/>
      <c r="F174" s="68">
        <f t="shared" si="95"/>
        <v>0</v>
      </c>
      <c r="G174" s="88">
        <v>0</v>
      </c>
      <c r="H174" s="88">
        <v>0</v>
      </c>
      <c r="I174" s="88">
        <v>0</v>
      </c>
      <c r="J174" s="88">
        <v>0</v>
      </c>
      <c r="K174" s="88">
        <v>0</v>
      </c>
      <c r="L174" s="88"/>
      <c r="M174" s="92"/>
      <c r="N174" s="88"/>
      <c r="O174" s="88"/>
      <c r="P174" s="88"/>
      <c r="Q174" s="88"/>
      <c r="R174" s="88"/>
      <c r="S174" s="88"/>
      <c r="T174" s="88"/>
      <c r="U174" s="88"/>
      <c r="V174" s="88"/>
      <c r="W174" s="88"/>
      <c r="X174" s="391">
        <f t="shared" si="96"/>
        <v>0</v>
      </c>
      <c r="Y174" s="453"/>
      <c r="Z174" s="453"/>
      <c r="AA174" s="391">
        <f t="shared" si="97"/>
        <v>0</v>
      </c>
      <c r="AB174" s="453"/>
      <c r="AC174" s="453"/>
      <c r="AD174" s="416">
        <f t="shared" si="98"/>
        <v>0</v>
      </c>
      <c r="AE174" s="453"/>
      <c r="AF174" s="453"/>
      <c r="AG174" s="88"/>
      <c r="AH174" s="444">
        <f t="shared" si="91"/>
        <v>0</v>
      </c>
    </row>
    <row r="175" spans="1:34" s="89" customFormat="1" ht="13.2" x14ac:dyDescent="0.25">
      <c r="A175" s="77">
        <v>9</v>
      </c>
      <c r="B175" s="91" t="s">
        <v>727</v>
      </c>
      <c r="C175" s="92">
        <f>34+5</f>
        <v>39</v>
      </c>
      <c r="D175" s="88">
        <v>21</v>
      </c>
      <c r="E175" s="88">
        <v>13</v>
      </c>
      <c r="F175" s="68">
        <f t="shared" si="95"/>
        <v>8</v>
      </c>
      <c r="G175" s="88">
        <v>0</v>
      </c>
      <c r="H175" s="88">
        <v>1</v>
      </c>
      <c r="I175" s="88">
        <v>7</v>
      </c>
      <c r="J175" s="88">
        <v>0</v>
      </c>
      <c r="K175" s="88">
        <v>0</v>
      </c>
      <c r="L175" s="88"/>
      <c r="M175" s="92">
        <v>1</v>
      </c>
      <c r="N175" s="88">
        <v>10</v>
      </c>
      <c r="O175" s="88"/>
      <c r="P175" s="88"/>
      <c r="Q175" s="88"/>
      <c r="R175" s="88"/>
      <c r="S175" s="88"/>
      <c r="T175" s="88"/>
      <c r="U175" s="88"/>
      <c r="V175" s="88"/>
      <c r="W175" s="88"/>
      <c r="X175" s="391">
        <f>Y175+Z175</f>
        <v>2</v>
      </c>
      <c r="Y175" s="453">
        <v>1</v>
      </c>
      <c r="Z175" s="453">
        <v>1</v>
      </c>
      <c r="AA175" s="391">
        <f t="shared" si="97"/>
        <v>0</v>
      </c>
      <c r="AB175" s="453"/>
      <c r="AC175" s="453"/>
      <c r="AD175" s="416">
        <f t="shared" si="98"/>
        <v>0</v>
      </c>
      <c r="AE175" s="453"/>
      <c r="AF175" s="453"/>
      <c r="AG175" s="88"/>
      <c r="AH175" s="444">
        <f t="shared" si="91"/>
        <v>2</v>
      </c>
    </row>
    <row r="176" spans="1:34" s="89" customFormat="1" ht="13.2" x14ac:dyDescent="0.25">
      <c r="A176" s="77">
        <v>10</v>
      </c>
      <c r="B176" s="91" t="s">
        <v>792</v>
      </c>
      <c r="C176" s="92">
        <v>0</v>
      </c>
      <c r="D176" s="88">
        <v>4</v>
      </c>
      <c r="E176" s="88">
        <v>0</v>
      </c>
      <c r="F176" s="68">
        <f t="shared" si="95"/>
        <v>4</v>
      </c>
      <c r="G176" s="88">
        <v>0</v>
      </c>
      <c r="H176" s="88">
        <v>0</v>
      </c>
      <c r="I176" s="88">
        <v>0</v>
      </c>
      <c r="J176" s="88">
        <v>4</v>
      </c>
      <c r="K176" s="88"/>
      <c r="L176" s="88"/>
      <c r="M176" s="92"/>
      <c r="N176" s="88"/>
      <c r="O176" s="88"/>
      <c r="P176" s="88"/>
      <c r="Q176" s="88"/>
      <c r="R176" s="88"/>
      <c r="S176" s="88"/>
      <c r="T176" s="88"/>
      <c r="U176" s="88"/>
      <c r="V176" s="88"/>
      <c r="W176" s="88"/>
      <c r="X176" s="391">
        <f t="shared" si="96"/>
        <v>0</v>
      </c>
      <c r="Y176" s="453"/>
      <c r="Z176" s="453"/>
      <c r="AA176" s="391">
        <f t="shared" si="97"/>
        <v>0</v>
      </c>
      <c r="AB176" s="453"/>
      <c r="AC176" s="453"/>
      <c r="AD176" s="416">
        <f t="shared" si="98"/>
        <v>0</v>
      </c>
      <c r="AE176" s="453"/>
      <c r="AF176" s="453"/>
      <c r="AG176" s="88"/>
      <c r="AH176" s="444">
        <f t="shared" si="91"/>
        <v>0</v>
      </c>
    </row>
    <row r="177" spans="1:37" s="89" customFormat="1" ht="13.2" x14ac:dyDescent="0.25">
      <c r="A177" s="77">
        <v>11</v>
      </c>
      <c r="B177" s="91" t="s">
        <v>728</v>
      </c>
      <c r="C177" s="92">
        <f>34+2</f>
        <v>36</v>
      </c>
      <c r="D177" s="88">
        <v>20</v>
      </c>
      <c r="E177" s="88">
        <v>3</v>
      </c>
      <c r="F177" s="68">
        <f t="shared" si="95"/>
        <v>17</v>
      </c>
      <c r="G177" s="88">
        <v>0</v>
      </c>
      <c r="H177" s="88">
        <v>0</v>
      </c>
      <c r="I177" s="88">
        <v>17</v>
      </c>
      <c r="J177" s="88">
        <v>0</v>
      </c>
      <c r="K177" s="88">
        <v>0</v>
      </c>
      <c r="L177" s="88"/>
      <c r="M177" s="88"/>
      <c r="N177" s="88"/>
      <c r="O177" s="88"/>
      <c r="P177" s="88"/>
      <c r="Q177" s="88"/>
      <c r="R177" s="88"/>
      <c r="S177" s="88"/>
      <c r="T177" s="88"/>
      <c r="U177" s="88"/>
      <c r="V177" s="88"/>
      <c r="W177" s="88"/>
      <c r="X177" s="391">
        <f t="shared" si="96"/>
        <v>0</v>
      </c>
      <c r="Y177" s="453"/>
      <c r="Z177" s="453"/>
      <c r="AA177" s="391">
        <f t="shared" si="97"/>
        <v>0</v>
      </c>
      <c r="AB177" s="453"/>
      <c r="AC177" s="453"/>
      <c r="AD177" s="416">
        <f t="shared" si="98"/>
        <v>0</v>
      </c>
      <c r="AE177" s="453"/>
      <c r="AF177" s="453"/>
      <c r="AG177" s="88"/>
      <c r="AH177" s="444">
        <f t="shared" si="91"/>
        <v>0</v>
      </c>
    </row>
    <row r="178" spans="1:37" s="89" customFormat="1" ht="13.2" x14ac:dyDescent="0.25">
      <c r="A178" s="77">
        <v>12</v>
      </c>
      <c r="B178" s="91" t="s">
        <v>793</v>
      </c>
      <c r="C178" s="92">
        <f>7+2</f>
        <v>9</v>
      </c>
      <c r="D178" s="88">
        <v>5</v>
      </c>
      <c r="E178" s="88">
        <v>2</v>
      </c>
      <c r="F178" s="68">
        <f t="shared" si="95"/>
        <v>3</v>
      </c>
      <c r="G178" s="88">
        <v>0</v>
      </c>
      <c r="H178" s="88">
        <v>0</v>
      </c>
      <c r="I178" s="88">
        <v>3</v>
      </c>
      <c r="J178" s="88">
        <v>0</v>
      </c>
      <c r="K178" s="88">
        <v>0</v>
      </c>
      <c r="L178" s="88"/>
      <c r="M178" s="88"/>
      <c r="N178" s="88"/>
      <c r="O178" s="88"/>
      <c r="P178" s="88"/>
      <c r="Q178" s="88"/>
      <c r="R178" s="88"/>
      <c r="S178" s="88"/>
      <c r="T178" s="88"/>
      <c r="U178" s="88"/>
      <c r="V178" s="88"/>
      <c r="W178" s="88"/>
      <c r="X178" s="391">
        <f t="shared" si="96"/>
        <v>0</v>
      </c>
      <c r="Y178" s="453"/>
      <c r="Z178" s="453"/>
      <c r="AA178" s="391">
        <f t="shared" si="97"/>
        <v>0</v>
      </c>
      <c r="AB178" s="453"/>
      <c r="AC178" s="453"/>
      <c r="AD178" s="416">
        <f t="shared" si="98"/>
        <v>0</v>
      </c>
      <c r="AE178" s="453"/>
      <c r="AF178" s="453"/>
      <c r="AG178" s="88"/>
      <c r="AH178" s="444">
        <f t="shared" si="91"/>
        <v>0</v>
      </c>
    </row>
    <row r="179" spans="1:37" s="89" customFormat="1" ht="13.2" x14ac:dyDescent="0.25">
      <c r="A179" s="77">
        <v>13</v>
      </c>
      <c r="B179" s="91" t="s">
        <v>726</v>
      </c>
      <c r="C179" s="92">
        <f>21+3</f>
        <v>24</v>
      </c>
      <c r="D179" s="88">
        <v>13</v>
      </c>
      <c r="E179" s="88">
        <v>5</v>
      </c>
      <c r="F179" s="68">
        <f t="shared" si="95"/>
        <v>8</v>
      </c>
      <c r="G179" s="88">
        <v>0</v>
      </c>
      <c r="H179" s="88">
        <v>0</v>
      </c>
      <c r="I179" s="88">
        <v>8</v>
      </c>
      <c r="J179" s="88">
        <v>0</v>
      </c>
      <c r="K179" s="88">
        <v>0</v>
      </c>
      <c r="L179" s="88"/>
      <c r="M179" s="88"/>
      <c r="N179" s="88"/>
      <c r="O179" s="88"/>
      <c r="P179" s="88"/>
      <c r="Q179" s="88"/>
      <c r="R179" s="88"/>
      <c r="S179" s="88"/>
      <c r="T179" s="88"/>
      <c r="U179" s="88"/>
      <c r="V179" s="88"/>
      <c r="W179" s="88"/>
      <c r="X179" s="391">
        <f t="shared" si="96"/>
        <v>1</v>
      </c>
      <c r="Y179" s="453">
        <v>1</v>
      </c>
      <c r="Z179" s="453"/>
      <c r="AA179" s="391">
        <f t="shared" si="97"/>
        <v>0</v>
      </c>
      <c r="AB179" s="453"/>
      <c r="AC179" s="453"/>
      <c r="AD179" s="416">
        <f t="shared" si="98"/>
        <v>0</v>
      </c>
      <c r="AE179" s="453"/>
      <c r="AF179" s="453"/>
      <c r="AG179" s="88"/>
      <c r="AH179" s="444">
        <f t="shared" si="91"/>
        <v>1</v>
      </c>
    </row>
    <row r="180" spans="1:37" s="305" customFormat="1" ht="26.4" x14ac:dyDescent="0.25">
      <c r="A180" s="77">
        <v>14</v>
      </c>
      <c r="B180" s="87" t="s">
        <v>794</v>
      </c>
      <c r="C180" s="77">
        <v>1</v>
      </c>
      <c r="D180" s="90">
        <v>0</v>
      </c>
      <c r="E180" s="90">
        <v>0</v>
      </c>
      <c r="F180" s="68">
        <f t="shared" si="95"/>
        <v>0</v>
      </c>
      <c r="G180" s="90">
        <v>0</v>
      </c>
      <c r="H180" s="90">
        <v>0</v>
      </c>
      <c r="I180" s="90">
        <v>0</v>
      </c>
      <c r="J180" s="90">
        <v>0</v>
      </c>
      <c r="K180" s="90">
        <v>0</v>
      </c>
      <c r="L180" s="90"/>
      <c r="M180" s="90"/>
      <c r="N180" s="90"/>
      <c r="O180" s="90"/>
      <c r="P180" s="90"/>
      <c r="Q180" s="90"/>
      <c r="R180" s="90"/>
      <c r="S180" s="77">
        <v>1</v>
      </c>
      <c r="T180" s="90">
        <v>0</v>
      </c>
      <c r="U180" s="90"/>
      <c r="V180" s="90"/>
      <c r="W180" s="90"/>
      <c r="X180" s="391">
        <f t="shared" si="96"/>
        <v>0</v>
      </c>
      <c r="Y180" s="460"/>
      <c r="Z180" s="460"/>
      <c r="AA180" s="391">
        <f t="shared" si="97"/>
        <v>0</v>
      </c>
      <c r="AB180" s="460"/>
      <c r="AC180" s="460"/>
      <c r="AD180" s="392">
        <f t="shared" si="98"/>
        <v>1</v>
      </c>
      <c r="AE180" s="460"/>
      <c r="AF180" s="460">
        <v>1</v>
      </c>
      <c r="AG180" s="90"/>
      <c r="AH180" s="444">
        <f t="shared" si="91"/>
        <v>1</v>
      </c>
    </row>
    <row r="181" spans="1:37" s="89" customFormat="1" ht="13.2" x14ac:dyDescent="0.25">
      <c r="A181" s="77">
        <v>15</v>
      </c>
      <c r="B181" s="87" t="s">
        <v>41</v>
      </c>
      <c r="C181" s="92">
        <v>0</v>
      </c>
      <c r="D181" s="88">
        <v>1</v>
      </c>
      <c r="E181" s="88">
        <v>0</v>
      </c>
      <c r="F181" s="68">
        <f t="shared" si="95"/>
        <v>1</v>
      </c>
      <c r="G181" s="88">
        <v>0</v>
      </c>
      <c r="H181" s="88">
        <v>0</v>
      </c>
      <c r="I181" s="88">
        <v>0</v>
      </c>
      <c r="J181" s="88">
        <v>0</v>
      </c>
      <c r="K181" s="88">
        <v>1</v>
      </c>
      <c r="L181" s="88"/>
      <c r="M181" s="88"/>
      <c r="N181" s="88"/>
      <c r="O181" s="88"/>
      <c r="P181" s="88"/>
      <c r="Q181" s="88"/>
      <c r="R181" s="88"/>
      <c r="S181" s="88"/>
      <c r="T181" s="88"/>
      <c r="U181" s="88"/>
      <c r="V181" s="88"/>
      <c r="W181" s="88"/>
      <c r="X181" s="391">
        <f t="shared" si="96"/>
        <v>0</v>
      </c>
      <c r="Y181" s="453"/>
      <c r="Z181" s="453"/>
      <c r="AA181" s="391">
        <f t="shared" si="97"/>
        <v>0</v>
      </c>
      <c r="AB181" s="453"/>
      <c r="AC181" s="453"/>
      <c r="AD181" s="416">
        <f t="shared" si="98"/>
        <v>0</v>
      </c>
      <c r="AE181" s="453"/>
      <c r="AF181" s="453"/>
      <c r="AG181" s="88"/>
      <c r="AH181" s="444">
        <f t="shared" si="91"/>
        <v>0</v>
      </c>
    </row>
    <row r="182" spans="1:37" s="305" customFormat="1" ht="13.2" x14ac:dyDescent="0.25">
      <c r="A182" s="77">
        <v>16</v>
      </c>
      <c r="B182" s="87" t="s">
        <v>795</v>
      </c>
      <c r="C182" s="77">
        <v>1</v>
      </c>
      <c r="D182" s="90">
        <v>0</v>
      </c>
      <c r="E182" s="90">
        <v>0</v>
      </c>
      <c r="F182" s="68">
        <f t="shared" si="95"/>
        <v>0</v>
      </c>
      <c r="G182" s="90">
        <v>0</v>
      </c>
      <c r="H182" s="90">
        <v>0</v>
      </c>
      <c r="I182" s="90">
        <v>0</v>
      </c>
      <c r="J182" s="90">
        <v>0</v>
      </c>
      <c r="K182" s="90">
        <v>0</v>
      </c>
      <c r="L182" s="90"/>
      <c r="M182" s="90"/>
      <c r="N182" s="90"/>
      <c r="O182" s="90"/>
      <c r="P182" s="90"/>
      <c r="Q182" s="90"/>
      <c r="R182" s="90"/>
      <c r="S182" s="90"/>
      <c r="T182" s="90"/>
      <c r="U182" s="90"/>
      <c r="V182" s="90"/>
      <c r="W182" s="90"/>
      <c r="X182" s="391">
        <f t="shared" si="96"/>
        <v>0</v>
      </c>
      <c r="Y182" s="460"/>
      <c r="Z182" s="460"/>
      <c r="AA182" s="391">
        <f t="shared" si="97"/>
        <v>0</v>
      </c>
      <c r="AB182" s="460"/>
      <c r="AC182" s="460"/>
      <c r="AD182" s="416">
        <f t="shared" si="98"/>
        <v>0</v>
      </c>
      <c r="AE182" s="460"/>
      <c r="AF182" s="460"/>
      <c r="AG182" s="90"/>
      <c r="AH182" s="444">
        <f t="shared" si="91"/>
        <v>0</v>
      </c>
    </row>
    <row r="183" spans="1:37" s="89" customFormat="1" ht="13.2" x14ac:dyDescent="0.25">
      <c r="A183" s="77">
        <v>17</v>
      </c>
      <c r="B183" s="91" t="s">
        <v>725</v>
      </c>
      <c r="C183" s="92">
        <f>15+2</f>
        <v>17</v>
      </c>
      <c r="D183" s="88">
        <v>22</v>
      </c>
      <c r="E183" s="88">
        <v>3</v>
      </c>
      <c r="F183" s="68">
        <f t="shared" si="95"/>
        <v>19</v>
      </c>
      <c r="G183" s="88">
        <v>0</v>
      </c>
      <c r="H183" s="88">
        <v>1</v>
      </c>
      <c r="I183" s="88">
        <v>15</v>
      </c>
      <c r="J183" s="88">
        <v>3</v>
      </c>
      <c r="K183" s="88">
        <v>0</v>
      </c>
      <c r="L183" s="88"/>
      <c r="M183" s="88"/>
      <c r="N183" s="88"/>
      <c r="O183" s="88"/>
      <c r="P183" s="88"/>
      <c r="Q183" s="88"/>
      <c r="R183" s="88"/>
      <c r="S183" s="88"/>
      <c r="T183" s="88"/>
      <c r="U183" s="88"/>
      <c r="V183" s="88"/>
      <c r="W183" s="88"/>
      <c r="X183" s="391">
        <f t="shared" si="96"/>
        <v>0</v>
      </c>
      <c r="Y183" s="453"/>
      <c r="Z183" s="453"/>
      <c r="AA183" s="391">
        <f t="shared" si="97"/>
        <v>0</v>
      </c>
      <c r="AB183" s="453"/>
      <c r="AC183" s="453">
        <v>0</v>
      </c>
      <c r="AD183" s="416">
        <f t="shared" si="98"/>
        <v>0</v>
      </c>
      <c r="AE183" s="453"/>
      <c r="AF183" s="453"/>
      <c r="AG183" s="88"/>
      <c r="AH183" s="444">
        <f t="shared" si="91"/>
        <v>0</v>
      </c>
    </row>
    <row r="184" spans="1:37" s="305" customFormat="1" ht="13.2" x14ac:dyDescent="0.25">
      <c r="A184" s="77">
        <v>18</v>
      </c>
      <c r="B184" s="87" t="s">
        <v>796</v>
      </c>
      <c r="C184" s="77">
        <v>1</v>
      </c>
      <c r="D184" s="90">
        <v>0</v>
      </c>
      <c r="E184" s="90">
        <v>0</v>
      </c>
      <c r="F184" s="68">
        <f t="shared" si="95"/>
        <v>0</v>
      </c>
      <c r="G184" s="90">
        <v>0</v>
      </c>
      <c r="H184" s="90">
        <v>0</v>
      </c>
      <c r="I184" s="90">
        <v>0</v>
      </c>
      <c r="J184" s="90">
        <v>0</v>
      </c>
      <c r="K184" s="90">
        <v>0</v>
      </c>
      <c r="L184" s="90"/>
      <c r="M184" s="90"/>
      <c r="N184" s="90"/>
      <c r="O184" s="90"/>
      <c r="P184" s="90"/>
      <c r="Q184" s="90"/>
      <c r="R184" s="90"/>
      <c r="S184" s="90"/>
      <c r="T184" s="90"/>
      <c r="U184" s="90"/>
      <c r="V184" s="90"/>
      <c r="W184" s="90"/>
      <c r="X184" s="403"/>
      <c r="Y184" s="460"/>
      <c r="Z184" s="460"/>
      <c r="AA184" s="391">
        <f t="shared" si="97"/>
        <v>0</v>
      </c>
      <c r="AB184" s="460"/>
      <c r="AC184" s="460"/>
      <c r="AD184" s="416">
        <f t="shared" si="98"/>
        <v>0</v>
      </c>
      <c r="AE184" s="460"/>
      <c r="AF184" s="460"/>
      <c r="AG184" s="90"/>
      <c r="AH184" s="444">
        <f t="shared" si="91"/>
        <v>0</v>
      </c>
    </row>
    <row r="185" spans="1:37" s="89" customFormat="1" ht="26.4" x14ac:dyDescent="0.25">
      <c r="A185" s="77">
        <v>19</v>
      </c>
      <c r="B185" s="278" t="s">
        <v>797</v>
      </c>
      <c r="C185" s="92">
        <v>0</v>
      </c>
      <c r="D185" s="88">
        <v>2</v>
      </c>
      <c r="E185" s="88">
        <v>0</v>
      </c>
      <c r="F185" s="68">
        <f t="shared" si="95"/>
        <v>2</v>
      </c>
      <c r="G185" s="88">
        <v>0</v>
      </c>
      <c r="H185" s="88">
        <v>0</v>
      </c>
      <c r="I185" s="88">
        <v>0</v>
      </c>
      <c r="J185" s="88">
        <v>0</v>
      </c>
      <c r="K185" s="88">
        <v>2</v>
      </c>
      <c r="L185" s="88"/>
      <c r="M185" s="88"/>
      <c r="N185" s="88"/>
      <c r="O185" s="88"/>
      <c r="P185" s="88"/>
      <c r="Q185" s="88"/>
      <c r="R185" s="88"/>
      <c r="S185" s="88"/>
      <c r="T185" s="88"/>
      <c r="U185" s="88"/>
      <c r="V185" s="88"/>
      <c r="W185" s="88"/>
      <c r="X185" s="395"/>
      <c r="Y185" s="453"/>
      <c r="Z185" s="453"/>
      <c r="AA185" s="391">
        <f t="shared" si="97"/>
        <v>0</v>
      </c>
      <c r="AB185" s="453"/>
      <c r="AC185" s="453"/>
      <c r="AD185" s="416">
        <f t="shared" si="98"/>
        <v>0</v>
      </c>
      <c r="AE185" s="453"/>
      <c r="AF185" s="453"/>
      <c r="AG185" s="88"/>
      <c r="AH185" s="444">
        <f t="shared" si="91"/>
        <v>0</v>
      </c>
    </row>
    <row r="186" spans="1:37" s="239" customFormat="1" ht="26.4" x14ac:dyDescent="0.25">
      <c r="A186" s="210" t="s">
        <v>799</v>
      </c>
      <c r="B186" s="307" t="s">
        <v>800</v>
      </c>
      <c r="C186" s="308"/>
      <c r="D186" s="301"/>
      <c r="E186" s="301"/>
      <c r="F186" s="301"/>
      <c r="G186" s="301"/>
      <c r="H186" s="301"/>
      <c r="I186" s="301"/>
      <c r="J186" s="301"/>
      <c r="K186" s="301"/>
      <c r="L186" s="301"/>
      <c r="M186" s="301"/>
      <c r="N186" s="301"/>
      <c r="O186" s="301"/>
      <c r="P186" s="301"/>
      <c r="Q186" s="301"/>
      <c r="R186" s="301"/>
      <c r="S186" s="301"/>
      <c r="T186" s="301"/>
      <c r="U186" s="301"/>
      <c r="V186" s="301"/>
      <c r="W186" s="301"/>
      <c r="X186" s="324"/>
      <c r="Y186" s="465"/>
      <c r="Z186" s="465"/>
      <c r="AA186" s="324"/>
      <c r="AB186" s="465"/>
      <c r="AC186" s="465"/>
      <c r="AD186" s="324"/>
      <c r="AE186" s="465"/>
      <c r="AF186" s="465"/>
      <c r="AG186" s="301"/>
      <c r="AH186" s="444">
        <f t="shared" si="91"/>
        <v>0</v>
      </c>
    </row>
    <row r="187" spans="1:37" s="239" customFormat="1" ht="76.95" customHeight="1" x14ac:dyDescent="0.25">
      <c r="A187" s="436">
        <v>1</v>
      </c>
      <c r="B187" s="741" t="s">
        <v>972</v>
      </c>
      <c r="C187" s="742"/>
      <c r="D187" s="742"/>
      <c r="E187" s="742"/>
      <c r="F187" s="742"/>
      <c r="G187" s="742"/>
      <c r="H187" s="742"/>
      <c r="I187" s="742"/>
      <c r="J187" s="742"/>
      <c r="K187" s="742"/>
      <c r="L187" s="742"/>
      <c r="M187" s="742"/>
      <c r="N187" s="742"/>
      <c r="O187" s="742"/>
      <c r="P187" s="742"/>
      <c r="Q187" s="742"/>
      <c r="R187" s="742"/>
      <c r="S187" s="742"/>
      <c r="T187" s="742"/>
      <c r="U187" s="742"/>
      <c r="V187" s="742"/>
      <c r="W187" s="742"/>
      <c r="X187" s="742"/>
      <c r="Y187" s="742"/>
      <c r="Z187" s="742"/>
      <c r="AA187" s="742"/>
      <c r="AB187" s="742"/>
      <c r="AC187" s="742"/>
      <c r="AD187" s="742"/>
      <c r="AE187" s="742"/>
      <c r="AF187" s="742"/>
      <c r="AG187" s="743"/>
      <c r="AH187" s="444">
        <f t="shared" si="91"/>
        <v>0</v>
      </c>
    </row>
    <row r="188" spans="1:37" s="309" customFormat="1" ht="13.2" x14ac:dyDescent="0.25">
      <c r="A188" s="296"/>
      <c r="B188" s="306" t="s">
        <v>707</v>
      </c>
      <c r="C188" s="142">
        <f>SUM(C189:C210)</f>
        <v>235</v>
      </c>
      <c r="D188" s="142">
        <f t="shared" ref="D188:AG188" si="99">SUM(D189:D210)</f>
        <v>193</v>
      </c>
      <c r="E188" s="142">
        <f t="shared" si="99"/>
        <v>43</v>
      </c>
      <c r="F188" s="142">
        <f t="shared" si="99"/>
        <v>150</v>
      </c>
      <c r="G188" s="142">
        <f t="shared" si="99"/>
        <v>0</v>
      </c>
      <c r="H188" s="142">
        <f t="shared" si="99"/>
        <v>0</v>
      </c>
      <c r="I188" s="142">
        <f t="shared" si="99"/>
        <v>55</v>
      </c>
      <c r="J188" s="142">
        <f t="shared" si="99"/>
        <v>80</v>
      </c>
      <c r="K188" s="142">
        <f t="shared" si="99"/>
        <v>15</v>
      </c>
      <c r="L188" s="142">
        <f t="shared" si="99"/>
        <v>0</v>
      </c>
      <c r="M188" s="142">
        <f t="shared" si="99"/>
        <v>1</v>
      </c>
      <c r="N188" s="142">
        <f t="shared" si="99"/>
        <v>1</v>
      </c>
      <c r="O188" s="142">
        <f t="shared" si="99"/>
        <v>0</v>
      </c>
      <c r="P188" s="142">
        <f t="shared" si="99"/>
        <v>96</v>
      </c>
      <c r="Q188" s="142">
        <f t="shared" si="99"/>
        <v>41</v>
      </c>
      <c r="R188" s="142">
        <f t="shared" si="99"/>
        <v>0</v>
      </c>
      <c r="S188" s="142">
        <f t="shared" si="99"/>
        <v>94</v>
      </c>
      <c r="T188" s="142">
        <f t="shared" si="99"/>
        <v>16</v>
      </c>
      <c r="U188" s="142">
        <f t="shared" si="99"/>
        <v>0</v>
      </c>
      <c r="V188" s="142">
        <f t="shared" si="99"/>
        <v>2</v>
      </c>
      <c r="W188" s="142">
        <f t="shared" si="99"/>
        <v>-3</v>
      </c>
      <c r="X188" s="323">
        <f t="shared" si="99"/>
        <v>2</v>
      </c>
      <c r="Y188" s="466">
        <f t="shared" si="99"/>
        <v>2</v>
      </c>
      <c r="Z188" s="466">
        <f t="shared" si="99"/>
        <v>0</v>
      </c>
      <c r="AA188" s="323">
        <f t="shared" si="99"/>
        <v>17</v>
      </c>
      <c r="AB188" s="466">
        <f t="shared" si="99"/>
        <v>0</v>
      </c>
      <c r="AC188" s="466">
        <f t="shared" si="99"/>
        <v>17</v>
      </c>
      <c r="AD188" s="323">
        <f t="shared" si="99"/>
        <v>11</v>
      </c>
      <c r="AE188" s="466">
        <f t="shared" si="99"/>
        <v>0</v>
      </c>
      <c r="AF188" s="466">
        <f t="shared" si="99"/>
        <v>0</v>
      </c>
      <c r="AG188" s="142">
        <f t="shared" si="99"/>
        <v>0</v>
      </c>
      <c r="AH188" s="444">
        <f t="shared" si="91"/>
        <v>30</v>
      </c>
    </row>
    <row r="189" spans="1:37" s="10" customFormat="1" ht="13.8" x14ac:dyDescent="0.3">
      <c r="A189" s="6">
        <v>1</v>
      </c>
      <c r="B189" s="167" t="s">
        <v>367</v>
      </c>
      <c r="C189" s="162">
        <v>39</v>
      </c>
      <c r="D189" s="162">
        <v>29</v>
      </c>
      <c r="E189" s="162">
        <v>17</v>
      </c>
      <c r="F189" s="229">
        <f>D189-E189</f>
        <v>12</v>
      </c>
      <c r="G189" s="168"/>
      <c r="H189" s="168"/>
      <c r="I189" s="168">
        <v>12</v>
      </c>
      <c r="J189" s="168">
        <f>F189-G189-H189-I189-K189</f>
        <v>0</v>
      </c>
      <c r="K189" s="168"/>
      <c r="L189" s="230"/>
      <c r="M189" s="168">
        <v>1</v>
      </c>
      <c r="N189" s="229">
        <f>M189-G189</f>
        <v>1</v>
      </c>
      <c r="O189" s="231"/>
      <c r="P189" s="168">
        <f>39-E189</f>
        <v>22</v>
      </c>
      <c r="Q189" s="232">
        <f t="shared" ref="Q189:Q207" si="100">P189-I189</f>
        <v>10</v>
      </c>
      <c r="R189" s="233"/>
      <c r="S189" s="168">
        <f>C189-E189-P189-V189</f>
        <v>0</v>
      </c>
      <c r="T189" s="232"/>
      <c r="U189" s="230"/>
      <c r="V189" s="168"/>
      <c r="W189" s="232"/>
      <c r="X189" s="404"/>
      <c r="Y189" s="467"/>
      <c r="Z189" s="467"/>
      <c r="AA189" s="404"/>
      <c r="AB189" s="467"/>
      <c r="AC189" s="467"/>
      <c r="AD189" s="405"/>
      <c r="AE189" s="468"/>
      <c r="AF189" s="468"/>
      <c r="AG189" s="166"/>
      <c r="AH189" s="444">
        <f t="shared" si="91"/>
        <v>0</v>
      </c>
      <c r="AI189" s="125">
        <v>19</v>
      </c>
      <c r="AJ189" s="10" t="e">
        <f>#REF!</f>
        <v>#REF!</v>
      </c>
    </row>
    <row r="190" spans="1:37" s="10" customFormat="1" ht="13.8" x14ac:dyDescent="0.3">
      <c r="A190" s="6">
        <v>2</v>
      </c>
      <c r="B190" s="167" t="s">
        <v>752</v>
      </c>
      <c r="C190" s="162">
        <v>4</v>
      </c>
      <c r="D190" s="162">
        <v>2</v>
      </c>
      <c r="E190" s="162"/>
      <c r="F190" s="229">
        <f t="shared" ref="F190:F207" si="101">D190-E190</f>
        <v>2</v>
      </c>
      <c r="G190" s="168"/>
      <c r="H190" s="168"/>
      <c r="I190" s="168">
        <v>2</v>
      </c>
      <c r="J190" s="168">
        <f t="shared" ref="J190:J207" si="102">F190-G190-H190-I190-K190</f>
        <v>0</v>
      </c>
      <c r="K190" s="168"/>
      <c r="L190" s="230"/>
      <c r="M190" s="168"/>
      <c r="N190" s="229"/>
      <c r="O190" s="231"/>
      <c r="P190" s="168">
        <f>4-E190</f>
        <v>4</v>
      </c>
      <c r="Q190" s="232">
        <f t="shared" si="100"/>
        <v>2</v>
      </c>
      <c r="R190" s="233"/>
      <c r="S190" s="168">
        <f t="shared" ref="S190:S207" si="103">C190-E190-P190-V190</f>
        <v>0</v>
      </c>
      <c r="T190" s="232"/>
      <c r="U190" s="230"/>
      <c r="V190" s="168"/>
      <c r="W190" s="232"/>
      <c r="X190" s="404"/>
      <c r="Y190" s="467"/>
      <c r="Z190" s="467"/>
      <c r="AA190" s="404"/>
      <c r="AB190" s="467"/>
      <c r="AC190" s="467"/>
      <c r="AD190" s="405"/>
      <c r="AE190" s="468"/>
      <c r="AF190" s="468"/>
      <c r="AG190" s="166"/>
      <c r="AH190" s="444">
        <f t="shared" si="91"/>
        <v>0</v>
      </c>
      <c r="AI190" s="125">
        <v>4</v>
      </c>
    </row>
    <row r="191" spans="1:37" s="10" customFormat="1" ht="13.8" x14ac:dyDescent="0.3">
      <c r="A191" s="6">
        <v>3</v>
      </c>
      <c r="B191" s="167" t="s">
        <v>140</v>
      </c>
      <c r="C191" s="162">
        <v>15</v>
      </c>
      <c r="D191" s="162">
        <v>13</v>
      </c>
      <c r="E191" s="162">
        <v>2</v>
      </c>
      <c r="F191" s="229">
        <f t="shared" si="101"/>
        <v>11</v>
      </c>
      <c r="G191" s="229"/>
      <c r="H191" s="229"/>
      <c r="I191" s="229">
        <v>1</v>
      </c>
      <c r="J191" s="168">
        <f t="shared" si="102"/>
        <v>8</v>
      </c>
      <c r="K191" s="229">
        <v>2</v>
      </c>
      <c r="L191" s="235"/>
      <c r="M191" s="229"/>
      <c r="N191" s="229"/>
      <c r="O191" s="231"/>
      <c r="P191" s="229">
        <v>3</v>
      </c>
      <c r="Q191" s="232">
        <f t="shared" si="100"/>
        <v>2</v>
      </c>
      <c r="R191" s="233"/>
      <c r="S191" s="168">
        <f t="shared" si="103"/>
        <v>10</v>
      </c>
      <c r="T191" s="232">
        <f t="shared" ref="T191:T194" si="104">S191-J191</f>
        <v>2</v>
      </c>
      <c r="U191" s="230"/>
      <c r="V191" s="168"/>
      <c r="W191" s="232"/>
      <c r="X191" s="404">
        <v>1</v>
      </c>
      <c r="Y191" s="467">
        <v>1</v>
      </c>
      <c r="Z191" s="467"/>
      <c r="AA191" s="404">
        <v>3</v>
      </c>
      <c r="AB191" s="467"/>
      <c r="AC191" s="467">
        <v>3</v>
      </c>
      <c r="AD191" s="405">
        <v>2</v>
      </c>
      <c r="AE191" s="468"/>
      <c r="AF191" s="468"/>
      <c r="AG191" s="166"/>
      <c r="AH191" s="444">
        <f t="shared" si="91"/>
        <v>6</v>
      </c>
      <c r="AI191" s="236">
        <v>5</v>
      </c>
    </row>
    <row r="192" spans="1:37" s="10" customFormat="1" ht="13.8" x14ac:dyDescent="0.3">
      <c r="A192" s="6">
        <v>4</v>
      </c>
      <c r="B192" s="167" t="s">
        <v>151</v>
      </c>
      <c r="C192" s="162">
        <v>116</v>
      </c>
      <c r="D192" s="162">
        <v>91</v>
      </c>
      <c r="E192" s="162">
        <v>14</v>
      </c>
      <c r="F192" s="229">
        <f t="shared" si="101"/>
        <v>77</v>
      </c>
      <c r="G192" s="229"/>
      <c r="H192" s="229"/>
      <c r="I192" s="229">
        <v>14</v>
      </c>
      <c r="J192" s="168">
        <f t="shared" si="102"/>
        <v>61</v>
      </c>
      <c r="K192" s="229">
        <v>2</v>
      </c>
      <c r="L192" s="235"/>
      <c r="M192" s="229"/>
      <c r="N192" s="229"/>
      <c r="O192" s="231"/>
      <c r="P192" s="229">
        <v>30</v>
      </c>
      <c r="Q192" s="232">
        <f t="shared" si="100"/>
        <v>16</v>
      </c>
      <c r="R192" s="233"/>
      <c r="S192" s="168">
        <f t="shared" si="103"/>
        <v>72</v>
      </c>
      <c r="T192" s="232">
        <f t="shared" si="104"/>
        <v>11</v>
      </c>
      <c r="U192" s="230"/>
      <c r="V192" s="168"/>
      <c r="W192" s="232"/>
      <c r="X192" s="404"/>
      <c r="Y192" s="467"/>
      <c r="Z192" s="467"/>
      <c r="AA192" s="404">
        <v>7</v>
      </c>
      <c r="AB192" s="467"/>
      <c r="AC192" s="467">
        <v>7</v>
      </c>
      <c r="AD192" s="405">
        <v>7</v>
      </c>
      <c r="AE192" s="468"/>
      <c r="AF192" s="468"/>
      <c r="AG192" s="166"/>
      <c r="AH192" s="444">
        <f t="shared" si="91"/>
        <v>14</v>
      </c>
      <c r="AI192" s="236">
        <v>30</v>
      </c>
      <c r="AK192" s="10">
        <v>4</v>
      </c>
    </row>
    <row r="193" spans="1:35" s="10" customFormat="1" ht="13.8" x14ac:dyDescent="0.3">
      <c r="A193" s="6">
        <v>5</v>
      </c>
      <c r="B193" s="167" t="s">
        <v>790</v>
      </c>
      <c r="C193" s="162">
        <v>10</v>
      </c>
      <c r="D193" s="162">
        <v>9</v>
      </c>
      <c r="E193" s="162">
        <v>1</v>
      </c>
      <c r="F193" s="229">
        <f>D193-E193</f>
        <v>8</v>
      </c>
      <c r="G193" s="162"/>
      <c r="H193" s="162"/>
      <c r="I193" s="162">
        <v>2</v>
      </c>
      <c r="J193" s="168">
        <f>F193-G193-H193-I193-K193</f>
        <v>4</v>
      </c>
      <c r="K193" s="162">
        <v>2</v>
      </c>
      <c r="L193" s="237"/>
      <c r="M193" s="169"/>
      <c r="N193" s="229"/>
      <c r="O193" s="231"/>
      <c r="P193" s="169">
        <v>4</v>
      </c>
      <c r="Q193" s="232">
        <f>P193-I193</f>
        <v>2</v>
      </c>
      <c r="R193" s="233"/>
      <c r="S193" s="168">
        <f>C193-E193-P193-V193</f>
        <v>5</v>
      </c>
      <c r="T193" s="232">
        <f>S193-J193</f>
        <v>1</v>
      </c>
      <c r="U193" s="230"/>
      <c r="V193" s="169"/>
      <c r="W193" s="232"/>
      <c r="X193" s="405"/>
      <c r="Y193" s="468"/>
      <c r="Z193" s="468"/>
      <c r="AA193" s="405">
        <v>1</v>
      </c>
      <c r="AB193" s="468"/>
      <c r="AC193" s="468">
        <v>1</v>
      </c>
      <c r="AD193" s="405"/>
      <c r="AE193" s="468"/>
      <c r="AF193" s="468"/>
      <c r="AG193" s="166"/>
      <c r="AH193" s="444">
        <f t="shared" si="91"/>
        <v>1</v>
      </c>
      <c r="AI193" s="88">
        <v>5</v>
      </c>
    </row>
    <row r="194" spans="1:35" s="10" customFormat="1" ht="13.8" x14ac:dyDescent="0.3">
      <c r="A194" s="6">
        <v>6</v>
      </c>
      <c r="B194" s="167" t="s">
        <v>749</v>
      </c>
      <c r="C194" s="162">
        <v>12</v>
      </c>
      <c r="D194" s="162">
        <v>11</v>
      </c>
      <c r="E194" s="162">
        <v>2</v>
      </c>
      <c r="F194" s="229">
        <f t="shared" si="101"/>
        <v>9</v>
      </c>
      <c r="G194" s="162"/>
      <c r="H194" s="162"/>
      <c r="I194" s="162">
        <v>2</v>
      </c>
      <c r="J194" s="168">
        <f t="shared" si="102"/>
        <v>4</v>
      </c>
      <c r="K194" s="162">
        <v>3</v>
      </c>
      <c r="L194" s="237"/>
      <c r="M194" s="169"/>
      <c r="N194" s="229"/>
      <c r="O194" s="231"/>
      <c r="P194" s="169">
        <v>4</v>
      </c>
      <c r="Q194" s="232">
        <f t="shared" si="100"/>
        <v>2</v>
      </c>
      <c r="R194" s="233"/>
      <c r="S194" s="168">
        <f t="shared" si="103"/>
        <v>6</v>
      </c>
      <c r="T194" s="232">
        <f t="shared" si="104"/>
        <v>2</v>
      </c>
      <c r="U194" s="230"/>
      <c r="V194" s="169"/>
      <c r="W194" s="232"/>
      <c r="X194" s="405"/>
      <c r="Y194" s="468"/>
      <c r="Z194" s="468"/>
      <c r="AA194" s="405">
        <v>2</v>
      </c>
      <c r="AB194" s="468"/>
      <c r="AC194" s="468">
        <v>2</v>
      </c>
      <c r="AD194" s="405">
        <v>2</v>
      </c>
      <c r="AE194" s="468"/>
      <c r="AF194" s="468"/>
      <c r="AG194" s="166"/>
      <c r="AH194" s="444">
        <f t="shared" si="91"/>
        <v>4</v>
      </c>
      <c r="AI194" s="88">
        <v>5</v>
      </c>
    </row>
    <row r="195" spans="1:35" s="10" customFormat="1" ht="13.8" x14ac:dyDescent="0.3">
      <c r="A195" s="6">
        <v>7</v>
      </c>
      <c r="B195" s="167" t="s">
        <v>754</v>
      </c>
      <c r="C195" s="162">
        <v>1</v>
      </c>
      <c r="D195" s="162">
        <v>1</v>
      </c>
      <c r="E195" s="162"/>
      <c r="F195" s="229">
        <f>D195-E195</f>
        <v>1</v>
      </c>
      <c r="G195" s="162"/>
      <c r="H195" s="162"/>
      <c r="I195" s="162">
        <v>1</v>
      </c>
      <c r="J195" s="168">
        <f>F195-G195-H195-I195-K195</f>
        <v>0</v>
      </c>
      <c r="K195" s="162"/>
      <c r="L195" s="237"/>
      <c r="M195" s="166"/>
      <c r="N195" s="229"/>
      <c r="O195" s="231"/>
      <c r="P195" s="166">
        <v>1</v>
      </c>
      <c r="Q195" s="232">
        <f>P195-I195</f>
        <v>0</v>
      </c>
      <c r="R195" s="233"/>
      <c r="S195" s="168">
        <f>C195-E195-P195-V195</f>
        <v>0</v>
      </c>
      <c r="T195" s="232"/>
      <c r="U195" s="230"/>
      <c r="V195" s="169"/>
      <c r="W195" s="232">
        <f>V195-K195</f>
        <v>0</v>
      </c>
      <c r="X195" s="405"/>
      <c r="Y195" s="468"/>
      <c r="Z195" s="468"/>
      <c r="AA195" s="405"/>
      <c r="AB195" s="468"/>
      <c r="AC195" s="468"/>
      <c r="AD195" s="405"/>
      <c r="AE195" s="468"/>
      <c r="AF195" s="468"/>
      <c r="AG195" s="166"/>
      <c r="AH195" s="444">
        <f t="shared" si="91"/>
        <v>0</v>
      </c>
      <c r="AI195" s="73">
        <v>1</v>
      </c>
    </row>
    <row r="196" spans="1:35" s="10" customFormat="1" ht="13.8" x14ac:dyDescent="0.3">
      <c r="A196" s="6">
        <v>8</v>
      </c>
      <c r="B196" s="167" t="s">
        <v>727</v>
      </c>
      <c r="C196" s="162">
        <v>4</v>
      </c>
      <c r="D196" s="162">
        <v>4</v>
      </c>
      <c r="E196" s="162">
        <v>3</v>
      </c>
      <c r="F196" s="229">
        <f>D196-E196</f>
        <v>1</v>
      </c>
      <c r="G196" s="162"/>
      <c r="H196" s="162"/>
      <c r="I196" s="162">
        <v>1</v>
      </c>
      <c r="J196" s="168">
        <f>F196-G196-H196-I196-K196</f>
        <v>0</v>
      </c>
      <c r="K196" s="162"/>
      <c r="L196" s="237"/>
      <c r="M196" s="166"/>
      <c r="N196" s="229"/>
      <c r="O196" s="231"/>
      <c r="P196" s="166">
        <v>1</v>
      </c>
      <c r="Q196" s="232">
        <f>P196-I196</f>
        <v>0</v>
      </c>
      <c r="R196" s="233"/>
      <c r="S196" s="168">
        <f>C196-E196-P196-V196</f>
        <v>0</v>
      </c>
      <c r="T196" s="232"/>
      <c r="U196" s="230"/>
      <c r="V196" s="169"/>
      <c r="W196" s="232">
        <f>V196-K196</f>
        <v>0</v>
      </c>
      <c r="X196" s="405">
        <v>1</v>
      </c>
      <c r="Y196" s="468">
        <v>1</v>
      </c>
      <c r="Z196" s="468"/>
      <c r="AA196" s="405"/>
      <c r="AB196" s="468"/>
      <c r="AC196" s="468"/>
      <c r="AD196" s="405"/>
      <c r="AE196" s="468"/>
      <c r="AF196" s="468"/>
      <c r="AG196" s="166"/>
      <c r="AH196" s="444">
        <f t="shared" si="91"/>
        <v>1</v>
      </c>
      <c r="AI196" s="73">
        <v>1</v>
      </c>
    </row>
    <row r="197" spans="1:35" s="10" customFormat="1" ht="13.8" x14ac:dyDescent="0.3">
      <c r="A197" s="6">
        <v>9</v>
      </c>
      <c r="B197" s="167" t="s">
        <v>802</v>
      </c>
      <c r="C197" s="162">
        <v>5</v>
      </c>
      <c r="D197" s="162">
        <v>2</v>
      </c>
      <c r="E197" s="162"/>
      <c r="F197" s="229">
        <f>D197-E197</f>
        <v>2</v>
      </c>
      <c r="G197" s="162"/>
      <c r="H197" s="162"/>
      <c r="I197" s="162">
        <v>1</v>
      </c>
      <c r="J197" s="168">
        <f>F197-G197-H197-I197-K197</f>
        <v>1</v>
      </c>
      <c r="K197" s="162"/>
      <c r="L197" s="237"/>
      <c r="M197" s="166"/>
      <c r="N197" s="229"/>
      <c r="O197" s="231"/>
      <c r="P197" s="166">
        <v>4</v>
      </c>
      <c r="Q197" s="232">
        <f>P197-I197</f>
        <v>3</v>
      </c>
      <c r="R197" s="233"/>
      <c r="S197" s="168">
        <f>C197-E197-P197-V197</f>
        <v>1</v>
      </c>
      <c r="T197" s="232">
        <f>S197-J197</f>
        <v>0</v>
      </c>
      <c r="U197" s="230"/>
      <c r="V197" s="169"/>
      <c r="W197" s="232">
        <f>V197-K197</f>
        <v>0</v>
      </c>
      <c r="X197" s="405"/>
      <c r="Y197" s="468"/>
      <c r="Z197" s="468"/>
      <c r="AA197" s="405">
        <v>1</v>
      </c>
      <c r="AB197" s="468"/>
      <c r="AC197" s="468">
        <v>1</v>
      </c>
      <c r="AD197" s="405"/>
      <c r="AE197" s="468"/>
      <c r="AF197" s="468"/>
      <c r="AG197" s="166"/>
      <c r="AH197" s="444">
        <f t="shared" si="91"/>
        <v>1</v>
      </c>
      <c r="AI197" s="73">
        <v>4</v>
      </c>
    </row>
    <row r="198" spans="1:35" s="10" customFormat="1" ht="13.8" x14ac:dyDescent="0.3">
      <c r="A198" s="6">
        <v>10</v>
      </c>
      <c r="B198" s="167" t="s">
        <v>803</v>
      </c>
      <c r="C198" s="162">
        <v>2</v>
      </c>
      <c r="D198" s="162">
        <v>5</v>
      </c>
      <c r="E198" s="162"/>
      <c r="F198" s="229">
        <f t="shared" si="101"/>
        <v>5</v>
      </c>
      <c r="G198" s="162"/>
      <c r="H198" s="162"/>
      <c r="I198" s="162"/>
      <c r="J198" s="168">
        <f t="shared" si="102"/>
        <v>0</v>
      </c>
      <c r="K198" s="162">
        <v>5</v>
      </c>
      <c r="L198" s="237"/>
      <c r="M198" s="166"/>
      <c r="N198" s="229"/>
      <c r="O198" s="231"/>
      <c r="P198" s="166"/>
      <c r="Q198" s="232">
        <f t="shared" si="100"/>
        <v>0</v>
      </c>
      <c r="R198" s="233"/>
      <c r="S198" s="168">
        <f t="shared" si="103"/>
        <v>0</v>
      </c>
      <c r="T198" s="232"/>
      <c r="U198" s="230"/>
      <c r="V198" s="169">
        <v>2</v>
      </c>
      <c r="W198" s="232">
        <f>V198-K198</f>
        <v>-3</v>
      </c>
      <c r="X198" s="405"/>
      <c r="Y198" s="468"/>
      <c r="Z198" s="468"/>
      <c r="AA198" s="405"/>
      <c r="AB198" s="468"/>
      <c r="AC198" s="468"/>
      <c r="AD198" s="405"/>
      <c r="AE198" s="468"/>
      <c r="AF198" s="468"/>
      <c r="AG198" s="166"/>
      <c r="AH198" s="444">
        <f t="shared" si="91"/>
        <v>0</v>
      </c>
      <c r="AI198" s="73"/>
    </row>
    <row r="199" spans="1:35" s="10" customFormat="1" ht="13.8" x14ac:dyDescent="0.3">
      <c r="A199" s="6">
        <v>11</v>
      </c>
      <c r="B199" s="167" t="s">
        <v>804</v>
      </c>
      <c r="C199" s="162"/>
      <c r="D199" s="162"/>
      <c r="E199" s="162"/>
      <c r="F199" s="229"/>
      <c r="G199" s="162"/>
      <c r="H199" s="162"/>
      <c r="I199" s="162"/>
      <c r="J199" s="168"/>
      <c r="K199" s="162"/>
      <c r="L199" s="237"/>
      <c r="M199" s="166"/>
      <c r="N199" s="229"/>
      <c r="O199" s="231"/>
      <c r="P199" s="166"/>
      <c r="Q199" s="232"/>
      <c r="R199" s="233"/>
      <c r="S199" s="168"/>
      <c r="T199" s="232"/>
      <c r="U199" s="230"/>
      <c r="V199" s="169"/>
      <c r="W199" s="232"/>
      <c r="X199" s="405"/>
      <c r="Y199" s="468"/>
      <c r="Z199" s="468"/>
      <c r="AA199" s="405"/>
      <c r="AB199" s="468"/>
      <c r="AC199" s="468"/>
      <c r="AD199" s="405"/>
      <c r="AE199" s="468"/>
      <c r="AF199" s="468"/>
      <c r="AG199" s="166"/>
      <c r="AH199" s="444">
        <f t="shared" si="91"/>
        <v>0</v>
      </c>
      <c r="AI199" s="73"/>
    </row>
    <row r="200" spans="1:35" s="10" customFormat="1" ht="13.8" x14ac:dyDescent="0.3">
      <c r="A200" s="6">
        <v>12</v>
      </c>
      <c r="B200" s="167" t="s">
        <v>805</v>
      </c>
      <c r="C200" s="162"/>
      <c r="D200" s="162"/>
      <c r="E200" s="162"/>
      <c r="F200" s="229"/>
      <c r="G200" s="162"/>
      <c r="H200" s="162"/>
      <c r="I200" s="162"/>
      <c r="J200" s="168"/>
      <c r="K200" s="162"/>
      <c r="L200" s="237"/>
      <c r="M200" s="166"/>
      <c r="N200" s="229"/>
      <c r="O200" s="231"/>
      <c r="P200" s="166"/>
      <c r="Q200" s="232"/>
      <c r="R200" s="233"/>
      <c r="S200" s="168"/>
      <c r="T200" s="232"/>
      <c r="U200" s="230"/>
      <c r="V200" s="169"/>
      <c r="W200" s="232"/>
      <c r="X200" s="405"/>
      <c r="Y200" s="468"/>
      <c r="Z200" s="468"/>
      <c r="AA200" s="405"/>
      <c r="AB200" s="468"/>
      <c r="AC200" s="468"/>
      <c r="AD200" s="405"/>
      <c r="AE200" s="468"/>
      <c r="AF200" s="468"/>
      <c r="AG200" s="166"/>
      <c r="AH200" s="444">
        <f t="shared" si="91"/>
        <v>0</v>
      </c>
      <c r="AI200" s="73"/>
    </row>
    <row r="201" spans="1:35" s="10" customFormat="1" ht="13.8" x14ac:dyDescent="0.3">
      <c r="A201" s="6">
        <v>13</v>
      </c>
      <c r="B201" s="167" t="s">
        <v>806</v>
      </c>
      <c r="C201" s="162"/>
      <c r="D201" s="162"/>
      <c r="E201" s="162"/>
      <c r="F201" s="229"/>
      <c r="G201" s="162"/>
      <c r="H201" s="162"/>
      <c r="I201" s="162"/>
      <c r="J201" s="168"/>
      <c r="K201" s="162"/>
      <c r="L201" s="237"/>
      <c r="M201" s="166"/>
      <c r="N201" s="229"/>
      <c r="O201" s="231"/>
      <c r="P201" s="166"/>
      <c r="Q201" s="232"/>
      <c r="R201" s="233"/>
      <c r="S201" s="168"/>
      <c r="T201" s="232"/>
      <c r="U201" s="230"/>
      <c r="V201" s="169"/>
      <c r="W201" s="232"/>
      <c r="X201" s="405"/>
      <c r="Y201" s="468"/>
      <c r="Z201" s="468"/>
      <c r="AA201" s="405"/>
      <c r="AB201" s="468"/>
      <c r="AC201" s="468"/>
      <c r="AD201" s="405"/>
      <c r="AE201" s="468"/>
      <c r="AF201" s="468"/>
      <c r="AG201" s="166"/>
      <c r="AH201" s="444">
        <f t="shared" si="91"/>
        <v>0</v>
      </c>
      <c r="AI201" s="73"/>
    </row>
    <row r="202" spans="1:35" s="10" customFormat="1" ht="13.8" x14ac:dyDescent="0.3">
      <c r="A202" s="6">
        <v>14</v>
      </c>
      <c r="B202" s="167" t="s">
        <v>807</v>
      </c>
      <c r="C202" s="162"/>
      <c r="D202" s="162"/>
      <c r="E202" s="162"/>
      <c r="F202" s="229"/>
      <c r="G202" s="162"/>
      <c r="H202" s="162"/>
      <c r="I202" s="162"/>
      <c r="J202" s="168"/>
      <c r="K202" s="162"/>
      <c r="L202" s="237"/>
      <c r="M202" s="166"/>
      <c r="N202" s="229"/>
      <c r="O202" s="231"/>
      <c r="P202" s="166"/>
      <c r="Q202" s="232"/>
      <c r="R202" s="233"/>
      <c r="S202" s="168"/>
      <c r="T202" s="232"/>
      <c r="U202" s="230"/>
      <c r="V202" s="169"/>
      <c r="W202" s="232"/>
      <c r="X202" s="405"/>
      <c r="Y202" s="468"/>
      <c r="Z202" s="468"/>
      <c r="AA202" s="405"/>
      <c r="AB202" s="468"/>
      <c r="AC202" s="468"/>
      <c r="AD202" s="405"/>
      <c r="AE202" s="468"/>
      <c r="AF202" s="468"/>
      <c r="AG202" s="166"/>
      <c r="AH202" s="444">
        <f t="shared" si="91"/>
        <v>0</v>
      </c>
      <c r="AI202" s="73"/>
    </row>
    <row r="203" spans="1:35" s="10" customFormat="1" ht="27" x14ac:dyDescent="0.3">
      <c r="A203" s="6">
        <v>15</v>
      </c>
      <c r="B203" s="167" t="s">
        <v>808</v>
      </c>
      <c r="C203" s="162"/>
      <c r="D203" s="162"/>
      <c r="E203" s="162"/>
      <c r="F203" s="229"/>
      <c r="G203" s="162"/>
      <c r="H203" s="162"/>
      <c r="I203" s="162"/>
      <c r="J203" s="168"/>
      <c r="K203" s="162"/>
      <c r="L203" s="237"/>
      <c r="M203" s="166"/>
      <c r="N203" s="229"/>
      <c r="O203" s="231"/>
      <c r="P203" s="166"/>
      <c r="Q203" s="232"/>
      <c r="R203" s="233"/>
      <c r="S203" s="168"/>
      <c r="T203" s="232"/>
      <c r="U203" s="230"/>
      <c r="V203" s="169"/>
      <c r="W203" s="232"/>
      <c r="X203" s="405"/>
      <c r="Y203" s="468"/>
      <c r="Z203" s="468"/>
      <c r="AA203" s="405"/>
      <c r="AB203" s="468"/>
      <c r="AC203" s="468"/>
      <c r="AD203" s="405"/>
      <c r="AE203" s="468"/>
      <c r="AF203" s="468"/>
      <c r="AG203" s="166"/>
      <c r="AH203" s="444">
        <f t="shared" si="91"/>
        <v>0</v>
      </c>
      <c r="AI203" s="73"/>
    </row>
    <row r="204" spans="1:35" s="10" customFormat="1" ht="13.8" x14ac:dyDescent="0.3">
      <c r="A204" s="6">
        <v>16</v>
      </c>
      <c r="B204" s="167" t="s">
        <v>726</v>
      </c>
      <c r="C204" s="162">
        <v>11</v>
      </c>
      <c r="D204" s="162">
        <v>11</v>
      </c>
      <c r="E204" s="162">
        <v>3</v>
      </c>
      <c r="F204" s="229">
        <f>D204-E204</f>
        <v>8</v>
      </c>
      <c r="G204" s="162"/>
      <c r="H204" s="162"/>
      <c r="I204" s="162">
        <v>8</v>
      </c>
      <c r="J204" s="168">
        <f>F204-G204-H204-I204-K204</f>
        <v>0</v>
      </c>
      <c r="K204" s="162"/>
      <c r="L204" s="237"/>
      <c r="M204" s="166"/>
      <c r="N204" s="229"/>
      <c r="O204" s="231"/>
      <c r="P204" s="166">
        <v>8</v>
      </c>
      <c r="Q204" s="232">
        <f>P204-I204</f>
        <v>0</v>
      </c>
      <c r="R204" s="233"/>
      <c r="S204" s="168">
        <f>C204-E204-P204-V204</f>
        <v>0</v>
      </c>
      <c r="T204" s="232"/>
      <c r="U204" s="230"/>
      <c r="V204" s="169"/>
      <c r="W204" s="232">
        <f t="shared" ref="W204" si="105">V204-K204</f>
        <v>0</v>
      </c>
      <c r="X204" s="405"/>
      <c r="Y204" s="468"/>
      <c r="Z204" s="468"/>
      <c r="AA204" s="405"/>
      <c r="AB204" s="468"/>
      <c r="AC204" s="468"/>
      <c r="AD204" s="405"/>
      <c r="AE204" s="468"/>
      <c r="AF204" s="468"/>
      <c r="AG204" s="166"/>
      <c r="AH204" s="444">
        <f t="shared" ref="AH204:AH267" si="106">X204+AA204+AD204</f>
        <v>0</v>
      </c>
      <c r="AI204" s="73">
        <v>6</v>
      </c>
    </row>
    <row r="205" spans="1:35" s="10" customFormat="1" ht="13.8" x14ac:dyDescent="0.3">
      <c r="A205" s="6">
        <v>17</v>
      </c>
      <c r="B205" s="167" t="s">
        <v>809</v>
      </c>
      <c r="C205" s="162"/>
      <c r="D205" s="162"/>
      <c r="E205" s="162"/>
      <c r="F205" s="229"/>
      <c r="G205" s="162"/>
      <c r="H205" s="162"/>
      <c r="I205" s="162"/>
      <c r="J205" s="168"/>
      <c r="K205" s="162"/>
      <c r="L205" s="237"/>
      <c r="M205" s="166"/>
      <c r="N205" s="229"/>
      <c r="O205" s="231"/>
      <c r="P205" s="166"/>
      <c r="Q205" s="232"/>
      <c r="R205" s="233"/>
      <c r="S205" s="168"/>
      <c r="T205" s="232"/>
      <c r="U205" s="230"/>
      <c r="V205" s="169"/>
      <c r="W205" s="232"/>
      <c r="X205" s="405"/>
      <c r="Y205" s="468"/>
      <c r="Z205" s="468"/>
      <c r="AA205" s="405"/>
      <c r="AB205" s="468"/>
      <c r="AC205" s="468"/>
      <c r="AD205" s="405"/>
      <c r="AE205" s="468"/>
      <c r="AF205" s="468"/>
      <c r="AG205" s="166"/>
      <c r="AH205" s="444">
        <f t="shared" si="106"/>
        <v>0</v>
      </c>
      <c r="AI205" s="73"/>
    </row>
    <row r="206" spans="1:35" s="10" customFormat="1" ht="13.8" x14ac:dyDescent="0.3">
      <c r="A206" s="6">
        <v>18</v>
      </c>
      <c r="B206" s="167" t="s">
        <v>810</v>
      </c>
      <c r="C206" s="162">
        <v>1</v>
      </c>
      <c r="D206" s="162">
        <v>1</v>
      </c>
      <c r="E206" s="162"/>
      <c r="F206" s="229">
        <f>D206-E206</f>
        <v>1</v>
      </c>
      <c r="G206" s="162"/>
      <c r="H206" s="162"/>
      <c r="I206" s="162">
        <v>1</v>
      </c>
      <c r="J206" s="168">
        <f>F206-G206-H206-I206-K206</f>
        <v>0</v>
      </c>
      <c r="K206" s="162"/>
      <c r="L206" s="237"/>
      <c r="M206" s="169"/>
      <c r="N206" s="229"/>
      <c r="O206" s="231"/>
      <c r="P206" s="169">
        <v>1</v>
      </c>
      <c r="Q206" s="232">
        <f>P206-I206</f>
        <v>0</v>
      </c>
      <c r="R206" s="233"/>
      <c r="S206" s="168">
        <f>C206-E206-P206-V206</f>
        <v>0</v>
      </c>
      <c r="T206" s="232"/>
      <c r="U206" s="230"/>
      <c r="V206" s="169"/>
      <c r="W206" s="232"/>
      <c r="X206" s="405"/>
      <c r="Y206" s="468"/>
      <c r="Z206" s="468"/>
      <c r="AA206" s="405"/>
      <c r="AB206" s="468"/>
      <c r="AC206" s="468"/>
      <c r="AD206" s="405"/>
      <c r="AE206" s="468"/>
      <c r="AF206" s="468"/>
      <c r="AG206" s="166"/>
      <c r="AH206" s="444">
        <f t="shared" si="106"/>
        <v>0</v>
      </c>
      <c r="AI206" s="88">
        <v>1</v>
      </c>
    </row>
    <row r="207" spans="1:35" s="10" customFormat="1" ht="13.8" x14ac:dyDescent="0.3">
      <c r="A207" s="6">
        <v>19</v>
      </c>
      <c r="B207" s="167" t="s">
        <v>763</v>
      </c>
      <c r="C207" s="162">
        <v>2</v>
      </c>
      <c r="D207" s="162">
        <v>1</v>
      </c>
      <c r="E207" s="162"/>
      <c r="F207" s="229">
        <f t="shared" si="101"/>
        <v>1</v>
      </c>
      <c r="G207" s="162"/>
      <c r="H207" s="162"/>
      <c r="I207" s="162"/>
      <c r="J207" s="168">
        <f t="shared" si="102"/>
        <v>0</v>
      </c>
      <c r="K207" s="162">
        <v>1</v>
      </c>
      <c r="L207" s="237"/>
      <c r="M207" s="166"/>
      <c r="N207" s="229"/>
      <c r="O207" s="231"/>
      <c r="P207" s="166">
        <v>2</v>
      </c>
      <c r="Q207" s="232">
        <f t="shared" si="100"/>
        <v>2</v>
      </c>
      <c r="R207" s="233"/>
      <c r="S207" s="168">
        <f t="shared" si="103"/>
        <v>0</v>
      </c>
      <c r="T207" s="232"/>
      <c r="U207" s="230"/>
      <c r="V207" s="169"/>
      <c r="W207" s="232"/>
      <c r="X207" s="405"/>
      <c r="Y207" s="468"/>
      <c r="Z207" s="468"/>
      <c r="AA207" s="405">
        <v>1</v>
      </c>
      <c r="AB207" s="468"/>
      <c r="AC207" s="468">
        <v>1</v>
      </c>
      <c r="AD207" s="405"/>
      <c r="AE207" s="468"/>
      <c r="AF207" s="468"/>
      <c r="AG207" s="166"/>
      <c r="AH207" s="444">
        <f t="shared" si="106"/>
        <v>1</v>
      </c>
      <c r="AI207" s="73">
        <v>2</v>
      </c>
    </row>
    <row r="208" spans="1:35" s="10" customFormat="1" ht="13.8" x14ac:dyDescent="0.3">
      <c r="A208" s="6">
        <v>20</v>
      </c>
      <c r="B208" s="167" t="s">
        <v>725</v>
      </c>
      <c r="C208" s="162">
        <v>12</v>
      </c>
      <c r="D208" s="162">
        <v>12</v>
      </c>
      <c r="E208" s="162">
        <v>1</v>
      </c>
      <c r="F208" s="229">
        <f>D208-E208</f>
        <v>11</v>
      </c>
      <c r="G208" s="162"/>
      <c r="H208" s="162"/>
      <c r="I208" s="162">
        <v>9</v>
      </c>
      <c r="J208" s="168">
        <f>F208-G208-H208-I208-K208</f>
        <v>2</v>
      </c>
      <c r="K208" s="162"/>
      <c r="L208" s="237"/>
      <c r="M208" s="169"/>
      <c r="N208" s="229"/>
      <c r="O208" s="231"/>
      <c r="P208" s="169">
        <v>11</v>
      </c>
      <c r="Q208" s="232">
        <f>P208-I208</f>
        <v>2</v>
      </c>
      <c r="R208" s="233"/>
      <c r="S208" s="168">
        <f>C208-E208-P208-V208</f>
        <v>0</v>
      </c>
      <c r="T208" s="232"/>
      <c r="U208" s="230"/>
      <c r="V208" s="169"/>
      <c r="W208" s="232"/>
      <c r="X208" s="405"/>
      <c r="Y208" s="468"/>
      <c r="Z208" s="468"/>
      <c r="AA208" s="405">
        <v>2</v>
      </c>
      <c r="AB208" s="468"/>
      <c r="AC208" s="468">
        <v>2</v>
      </c>
      <c r="AD208" s="405"/>
      <c r="AE208" s="468"/>
      <c r="AF208" s="468"/>
      <c r="AG208" s="166"/>
      <c r="AH208" s="444">
        <f t="shared" si="106"/>
        <v>2</v>
      </c>
      <c r="AI208" s="88">
        <v>11</v>
      </c>
    </row>
    <row r="209" spans="1:35" s="10" customFormat="1" ht="13.8" x14ac:dyDescent="0.3">
      <c r="A209" s="6">
        <v>21</v>
      </c>
      <c r="B209" s="167" t="s">
        <v>751</v>
      </c>
      <c r="C209" s="162">
        <v>1</v>
      </c>
      <c r="D209" s="162">
        <v>1</v>
      </c>
      <c r="E209" s="162"/>
      <c r="F209" s="229">
        <f>D209-E209</f>
        <v>1</v>
      </c>
      <c r="G209" s="162"/>
      <c r="H209" s="162"/>
      <c r="I209" s="162">
        <v>1</v>
      </c>
      <c r="J209" s="168">
        <f>F209-G209-H209-I209-K209</f>
        <v>0</v>
      </c>
      <c r="K209" s="162"/>
      <c r="L209" s="237"/>
      <c r="M209" s="169"/>
      <c r="N209" s="229"/>
      <c r="O209" s="231"/>
      <c r="P209" s="169">
        <v>1</v>
      </c>
      <c r="Q209" s="232">
        <f>P209-I209</f>
        <v>0</v>
      </c>
      <c r="R209" s="233"/>
      <c r="S209" s="168">
        <f>C209-E209-P209-V209</f>
        <v>0</v>
      </c>
      <c r="T209" s="232"/>
      <c r="U209" s="230"/>
      <c r="V209" s="169"/>
      <c r="W209" s="232"/>
      <c r="X209" s="405"/>
      <c r="Y209" s="468"/>
      <c r="Z209" s="468"/>
      <c r="AA209" s="405"/>
      <c r="AB209" s="468"/>
      <c r="AC209" s="468"/>
      <c r="AD209" s="405"/>
      <c r="AE209" s="468"/>
      <c r="AF209" s="468"/>
      <c r="AG209" s="166"/>
      <c r="AH209" s="444">
        <f t="shared" si="106"/>
        <v>0</v>
      </c>
      <c r="AI209" s="88">
        <v>1</v>
      </c>
    </row>
    <row r="210" spans="1:35" s="10" customFormat="1" ht="13.8" x14ac:dyDescent="0.3">
      <c r="A210" s="6">
        <v>22</v>
      </c>
      <c r="B210" s="61" t="s">
        <v>733</v>
      </c>
      <c r="C210" s="162"/>
      <c r="D210" s="162"/>
      <c r="E210" s="162"/>
      <c r="F210" s="229"/>
      <c r="G210" s="162"/>
      <c r="H210" s="162"/>
      <c r="I210" s="162"/>
      <c r="J210" s="168"/>
      <c r="K210" s="162"/>
      <c r="L210" s="237"/>
      <c r="M210" s="169"/>
      <c r="N210" s="229"/>
      <c r="O210" s="231"/>
      <c r="P210" s="169"/>
      <c r="Q210" s="232"/>
      <c r="R210" s="233"/>
      <c r="S210" s="168"/>
      <c r="T210" s="232"/>
      <c r="U210" s="230"/>
      <c r="V210" s="169"/>
      <c r="W210" s="232"/>
      <c r="X210" s="405"/>
      <c r="Y210" s="468"/>
      <c r="Z210" s="468"/>
      <c r="AA210" s="405"/>
      <c r="AB210" s="468"/>
      <c r="AC210" s="468"/>
      <c r="AD210" s="405"/>
      <c r="AE210" s="468"/>
      <c r="AF210" s="468"/>
      <c r="AG210" s="166"/>
      <c r="AH210" s="444">
        <f t="shared" si="106"/>
        <v>0</v>
      </c>
      <c r="AI210" s="89"/>
    </row>
    <row r="211" spans="1:35" s="10" customFormat="1" ht="56.4" customHeight="1" x14ac:dyDescent="0.25">
      <c r="A211" s="296">
        <v>2</v>
      </c>
      <c r="B211" s="735" t="s">
        <v>973</v>
      </c>
      <c r="C211" s="736"/>
      <c r="D211" s="736"/>
      <c r="E211" s="736"/>
      <c r="F211" s="736"/>
      <c r="G211" s="736"/>
      <c r="H211" s="736"/>
      <c r="I211" s="736"/>
      <c r="J211" s="736"/>
      <c r="K211" s="736"/>
      <c r="L211" s="736"/>
      <c r="M211" s="736"/>
      <c r="N211" s="736"/>
      <c r="O211" s="736"/>
      <c r="P211" s="736"/>
      <c r="Q211" s="736"/>
      <c r="R211" s="736"/>
      <c r="S211" s="736"/>
      <c r="T211" s="736"/>
      <c r="U211" s="736"/>
      <c r="V211" s="736"/>
      <c r="W211" s="736"/>
      <c r="X211" s="736"/>
      <c r="Y211" s="736"/>
      <c r="Z211" s="736"/>
      <c r="AA211" s="736"/>
      <c r="AB211" s="736"/>
      <c r="AC211" s="736"/>
      <c r="AD211" s="736"/>
      <c r="AE211" s="736"/>
      <c r="AF211" s="736"/>
      <c r="AG211" s="737"/>
      <c r="AH211" s="444">
        <f t="shared" si="106"/>
        <v>0</v>
      </c>
      <c r="AI211" s="89"/>
    </row>
    <row r="212" spans="1:35" s="309" customFormat="1" ht="13.2" x14ac:dyDescent="0.25">
      <c r="A212" s="142"/>
      <c r="B212" s="306" t="s">
        <v>707</v>
      </c>
      <c r="C212" s="296">
        <f>SUM(C213:C234)</f>
        <v>249</v>
      </c>
      <c r="D212" s="296">
        <f t="shared" ref="D212:AG212" si="107">SUM(D213:D234)</f>
        <v>208</v>
      </c>
      <c r="E212" s="296">
        <f t="shared" si="107"/>
        <v>54</v>
      </c>
      <c r="F212" s="296">
        <f t="shared" si="107"/>
        <v>154</v>
      </c>
      <c r="G212" s="296">
        <f t="shared" si="107"/>
        <v>0</v>
      </c>
      <c r="H212" s="296">
        <f t="shared" si="107"/>
        <v>1</v>
      </c>
      <c r="I212" s="296">
        <f t="shared" si="107"/>
        <v>63</v>
      </c>
      <c r="J212" s="296">
        <f t="shared" si="107"/>
        <v>90</v>
      </c>
      <c r="K212" s="296">
        <f t="shared" si="107"/>
        <v>0</v>
      </c>
      <c r="L212" s="296">
        <f t="shared" si="107"/>
        <v>0</v>
      </c>
      <c r="M212" s="296">
        <f t="shared" si="107"/>
        <v>1</v>
      </c>
      <c r="N212" s="296">
        <f t="shared" si="107"/>
        <v>0</v>
      </c>
      <c r="O212" s="296">
        <f t="shared" si="107"/>
        <v>0</v>
      </c>
      <c r="P212" s="296">
        <f t="shared" si="107"/>
        <v>91</v>
      </c>
      <c r="Q212" s="296">
        <f t="shared" si="107"/>
        <v>28</v>
      </c>
      <c r="R212" s="296">
        <f t="shared" si="107"/>
        <v>0</v>
      </c>
      <c r="S212" s="296">
        <f t="shared" si="107"/>
        <v>94</v>
      </c>
      <c r="T212" s="296">
        <f t="shared" si="107"/>
        <v>0</v>
      </c>
      <c r="U212" s="296">
        <f t="shared" si="107"/>
        <v>0</v>
      </c>
      <c r="V212" s="296">
        <f t="shared" si="107"/>
        <v>0</v>
      </c>
      <c r="W212" s="296">
        <f t="shared" si="107"/>
        <v>0</v>
      </c>
      <c r="X212" s="322">
        <f t="shared" si="107"/>
        <v>6</v>
      </c>
      <c r="Y212" s="469">
        <f t="shared" si="107"/>
        <v>5</v>
      </c>
      <c r="Z212" s="469">
        <f t="shared" si="107"/>
        <v>1</v>
      </c>
      <c r="AA212" s="322">
        <f t="shared" si="107"/>
        <v>7</v>
      </c>
      <c r="AB212" s="469">
        <f t="shared" si="107"/>
        <v>1</v>
      </c>
      <c r="AC212" s="469">
        <f t="shared" si="107"/>
        <v>6</v>
      </c>
      <c r="AD212" s="322">
        <f t="shared" si="107"/>
        <v>0</v>
      </c>
      <c r="AE212" s="469">
        <f t="shared" si="107"/>
        <v>0</v>
      </c>
      <c r="AF212" s="469">
        <f t="shared" si="107"/>
        <v>0</v>
      </c>
      <c r="AG212" s="296">
        <f t="shared" si="107"/>
        <v>0</v>
      </c>
      <c r="AH212" s="444">
        <f t="shared" si="106"/>
        <v>13</v>
      </c>
    </row>
    <row r="213" spans="1:35" s="10" customFormat="1" ht="13.2" x14ac:dyDescent="0.25">
      <c r="A213" s="6">
        <v>1</v>
      </c>
      <c r="B213" s="61" t="s">
        <v>367</v>
      </c>
      <c r="C213" s="6">
        <v>55</v>
      </c>
      <c r="D213" s="78">
        <f>E213+F213</f>
        <v>42</v>
      </c>
      <c r="E213" s="6">
        <v>24</v>
      </c>
      <c r="F213" s="7">
        <f>G213+H213+I213+J213+K213</f>
        <v>18</v>
      </c>
      <c r="G213" s="75"/>
      <c r="H213" s="75">
        <v>1</v>
      </c>
      <c r="I213" s="75">
        <v>17</v>
      </c>
      <c r="J213" s="75"/>
      <c r="K213" s="75"/>
      <c r="L213" s="74"/>
      <c r="M213" s="75">
        <v>1</v>
      </c>
      <c r="N213" s="75">
        <f>M213-H213</f>
        <v>0</v>
      </c>
      <c r="O213" s="74"/>
      <c r="P213" s="75">
        <v>22</v>
      </c>
      <c r="Q213" s="75">
        <f>P213-I213</f>
        <v>5</v>
      </c>
      <c r="R213" s="74"/>
      <c r="S213" s="75"/>
      <c r="T213" s="75"/>
      <c r="U213" s="75"/>
      <c r="V213" s="75"/>
      <c r="W213" s="75"/>
      <c r="X213" s="406">
        <f>Y213+Z213</f>
        <v>4</v>
      </c>
      <c r="Y213" s="470">
        <v>4</v>
      </c>
      <c r="Z213" s="470"/>
      <c r="AA213" s="406"/>
      <c r="AB213" s="470"/>
      <c r="AC213" s="470"/>
      <c r="AD213" s="407"/>
      <c r="AE213" s="471"/>
      <c r="AF213" s="471"/>
      <c r="AG213" s="166"/>
      <c r="AH213" s="444">
        <f t="shared" si="106"/>
        <v>4</v>
      </c>
    </row>
    <row r="214" spans="1:35" s="10" customFormat="1" ht="13.2" x14ac:dyDescent="0.25">
      <c r="A214" s="6">
        <v>2</v>
      </c>
      <c r="B214" s="61" t="s">
        <v>752</v>
      </c>
      <c r="C214" s="6">
        <v>8</v>
      </c>
      <c r="D214" s="78">
        <f t="shared" ref="D214:D232" si="108">E214+F214</f>
        <v>6</v>
      </c>
      <c r="E214" s="79">
        <v>4</v>
      </c>
      <c r="F214" s="7">
        <f t="shared" ref="F214:F232" si="109">G214+H214+I214+J214+K214</f>
        <v>2</v>
      </c>
      <c r="G214" s="75"/>
      <c r="H214" s="75"/>
      <c r="I214" s="75">
        <v>2</v>
      </c>
      <c r="J214" s="75"/>
      <c r="K214" s="75"/>
      <c r="L214" s="75"/>
      <c r="M214" s="75"/>
      <c r="N214" s="75">
        <f t="shared" ref="N214:N232" si="110">M214-H214</f>
        <v>0</v>
      </c>
      <c r="O214" s="74"/>
      <c r="P214" s="75">
        <v>4</v>
      </c>
      <c r="Q214" s="75">
        <f t="shared" ref="Q214:Q232" si="111">P214-I214</f>
        <v>2</v>
      </c>
      <c r="R214" s="75"/>
      <c r="S214" s="75"/>
      <c r="T214" s="75"/>
      <c r="U214" s="75"/>
      <c r="V214" s="75"/>
      <c r="W214" s="75"/>
      <c r="X214" s="406">
        <f t="shared" ref="X214:X232" si="112">Y214+Z214</f>
        <v>1</v>
      </c>
      <c r="Y214" s="470">
        <v>1</v>
      </c>
      <c r="Z214" s="470"/>
      <c r="AA214" s="406"/>
      <c r="AB214" s="470"/>
      <c r="AC214" s="470"/>
      <c r="AD214" s="407"/>
      <c r="AE214" s="471"/>
      <c r="AF214" s="471"/>
      <c r="AG214" s="166"/>
      <c r="AH214" s="444">
        <f t="shared" si="106"/>
        <v>1</v>
      </c>
    </row>
    <row r="215" spans="1:35" s="10" customFormat="1" ht="13.2" x14ac:dyDescent="0.25">
      <c r="A215" s="6">
        <v>3</v>
      </c>
      <c r="B215" s="61" t="s">
        <v>140</v>
      </c>
      <c r="C215" s="6">
        <v>14</v>
      </c>
      <c r="D215" s="78">
        <f t="shared" si="108"/>
        <v>12</v>
      </c>
      <c r="E215" s="6">
        <v>2</v>
      </c>
      <c r="F215" s="7">
        <f t="shared" si="109"/>
        <v>10</v>
      </c>
      <c r="G215" s="7"/>
      <c r="H215" s="7"/>
      <c r="I215" s="7">
        <v>2</v>
      </c>
      <c r="J215" s="7">
        <v>8</v>
      </c>
      <c r="K215" s="7"/>
      <c r="L215" s="7"/>
      <c r="M215" s="7"/>
      <c r="N215" s="75">
        <f t="shared" si="110"/>
        <v>0</v>
      </c>
      <c r="O215" s="74"/>
      <c r="P215" s="75">
        <v>4</v>
      </c>
      <c r="Q215" s="75">
        <f t="shared" si="111"/>
        <v>2</v>
      </c>
      <c r="R215" s="74"/>
      <c r="S215" s="7">
        <v>7</v>
      </c>
      <c r="T215" s="75"/>
      <c r="U215" s="75"/>
      <c r="V215" s="75"/>
      <c r="W215" s="75"/>
      <c r="X215" s="406">
        <f t="shared" si="112"/>
        <v>0</v>
      </c>
      <c r="Y215" s="470"/>
      <c r="Z215" s="470"/>
      <c r="AA215" s="406"/>
      <c r="AB215" s="470"/>
      <c r="AC215" s="470"/>
      <c r="AD215" s="407"/>
      <c r="AE215" s="471"/>
      <c r="AF215" s="471"/>
      <c r="AG215" s="166"/>
      <c r="AH215" s="444">
        <f t="shared" si="106"/>
        <v>0</v>
      </c>
    </row>
    <row r="216" spans="1:35" s="10" customFormat="1" ht="13.2" x14ac:dyDescent="0.25">
      <c r="A216" s="6">
        <v>4</v>
      </c>
      <c r="B216" s="61" t="s">
        <v>151</v>
      </c>
      <c r="C216" s="6">
        <v>102</v>
      </c>
      <c r="D216" s="78">
        <f t="shared" si="108"/>
        <v>96</v>
      </c>
      <c r="E216" s="79">
        <v>12</v>
      </c>
      <c r="F216" s="7">
        <f t="shared" si="109"/>
        <v>84</v>
      </c>
      <c r="G216" s="7"/>
      <c r="H216" s="7"/>
      <c r="I216" s="7">
        <v>15</v>
      </c>
      <c r="J216" s="7">
        <v>69</v>
      </c>
      <c r="K216" s="7"/>
      <c r="L216" s="7"/>
      <c r="M216" s="7"/>
      <c r="N216" s="75">
        <f t="shared" si="110"/>
        <v>0</v>
      </c>
      <c r="O216" s="75"/>
      <c r="P216" s="75">
        <v>20</v>
      </c>
      <c r="Q216" s="75">
        <f t="shared" si="111"/>
        <v>5</v>
      </c>
      <c r="R216" s="75"/>
      <c r="S216" s="7">
        <v>70</v>
      </c>
      <c r="T216" s="75"/>
      <c r="U216" s="75"/>
      <c r="V216" s="75"/>
      <c r="W216" s="75"/>
      <c r="X216" s="406">
        <f t="shared" si="112"/>
        <v>0</v>
      </c>
      <c r="Y216" s="470"/>
      <c r="Z216" s="470"/>
      <c r="AA216" s="406">
        <f>AB216+AC216</f>
        <v>5</v>
      </c>
      <c r="AB216" s="470">
        <v>1</v>
      </c>
      <c r="AC216" s="470">
        <v>4</v>
      </c>
      <c r="AD216" s="407"/>
      <c r="AE216" s="471"/>
      <c r="AF216" s="471"/>
      <c r="AG216" s="166"/>
      <c r="AH216" s="444">
        <f t="shared" si="106"/>
        <v>5</v>
      </c>
    </row>
    <row r="217" spans="1:35" s="10" customFormat="1" ht="13.2" x14ac:dyDescent="0.25">
      <c r="A217" s="6">
        <v>5</v>
      </c>
      <c r="B217" s="61" t="s">
        <v>790</v>
      </c>
      <c r="C217" s="162">
        <v>14</v>
      </c>
      <c r="D217" s="78">
        <f>E217+F217</f>
        <v>14</v>
      </c>
      <c r="E217" s="166">
        <v>2</v>
      </c>
      <c r="F217" s="7">
        <f>G217+H217+I217+J217+K217</f>
        <v>12</v>
      </c>
      <c r="G217" s="166"/>
      <c r="H217" s="162"/>
      <c r="I217" s="162">
        <v>2</v>
      </c>
      <c r="J217" s="162">
        <v>10</v>
      </c>
      <c r="K217" s="162"/>
      <c r="L217" s="162"/>
      <c r="M217" s="162"/>
      <c r="N217" s="75">
        <f>M217-H217</f>
        <v>0</v>
      </c>
      <c r="O217" s="170"/>
      <c r="P217" s="170">
        <v>3</v>
      </c>
      <c r="Q217" s="75">
        <f>P217-I217</f>
        <v>1</v>
      </c>
      <c r="R217" s="162"/>
      <c r="S217" s="162">
        <v>9</v>
      </c>
      <c r="T217" s="169"/>
      <c r="U217" s="169"/>
      <c r="V217" s="169"/>
      <c r="W217" s="170"/>
      <c r="X217" s="406">
        <f>Y217+Z217</f>
        <v>0</v>
      </c>
      <c r="Y217" s="471"/>
      <c r="Z217" s="471"/>
      <c r="AA217" s="406">
        <f>AB217+AC217</f>
        <v>1</v>
      </c>
      <c r="AB217" s="471"/>
      <c r="AC217" s="471">
        <v>1</v>
      </c>
      <c r="AD217" s="407"/>
      <c r="AE217" s="471"/>
      <c r="AF217" s="471"/>
      <c r="AG217" s="166"/>
      <c r="AH217" s="444">
        <f t="shared" si="106"/>
        <v>1</v>
      </c>
    </row>
    <row r="218" spans="1:35" s="10" customFormat="1" ht="13.2" x14ac:dyDescent="0.25">
      <c r="A218" s="6">
        <v>6</v>
      </c>
      <c r="B218" s="61" t="s">
        <v>749</v>
      </c>
      <c r="C218" s="162">
        <v>12</v>
      </c>
      <c r="D218" s="78">
        <f t="shared" si="108"/>
        <v>10</v>
      </c>
      <c r="E218" s="166"/>
      <c r="F218" s="7">
        <f t="shared" si="109"/>
        <v>10</v>
      </c>
      <c r="G218" s="166"/>
      <c r="H218" s="162"/>
      <c r="I218" s="162">
        <v>7</v>
      </c>
      <c r="J218" s="162">
        <v>3</v>
      </c>
      <c r="K218" s="162"/>
      <c r="L218" s="162"/>
      <c r="M218" s="162"/>
      <c r="N218" s="75">
        <f t="shared" si="110"/>
        <v>0</v>
      </c>
      <c r="O218" s="170"/>
      <c r="P218" s="170">
        <v>8</v>
      </c>
      <c r="Q218" s="75">
        <f t="shared" si="111"/>
        <v>1</v>
      </c>
      <c r="R218" s="162"/>
      <c r="S218" s="162">
        <v>3</v>
      </c>
      <c r="T218" s="169"/>
      <c r="U218" s="169"/>
      <c r="V218" s="169"/>
      <c r="W218" s="170"/>
      <c r="X218" s="406">
        <f t="shared" si="112"/>
        <v>0</v>
      </c>
      <c r="Y218" s="471"/>
      <c r="Z218" s="471"/>
      <c r="AA218" s="406">
        <f t="shared" ref="AA218" si="113">AB218+AC218</f>
        <v>1</v>
      </c>
      <c r="AB218" s="471"/>
      <c r="AC218" s="471">
        <v>1</v>
      </c>
      <c r="AD218" s="407"/>
      <c r="AE218" s="471"/>
      <c r="AF218" s="471"/>
      <c r="AG218" s="166"/>
      <c r="AH218" s="444">
        <f t="shared" si="106"/>
        <v>1</v>
      </c>
    </row>
    <row r="219" spans="1:35" s="10" customFormat="1" ht="13.2" x14ac:dyDescent="0.25">
      <c r="A219" s="6">
        <v>7</v>
      </c>
      <c r="B219" s="61" t="s">
        <v>754</v>
      </c>
      <c r="C219" s="162">
        <v>1</v>
      </c>
      <c r="D219" s="78">
        <f>E219+F219</f>
        <v>0</v>
      </c>
      <c r="E219" s="166"/>
      <c r="F219" s="7">
        <f>G219+H219+I219+J219+K219</f>
        <v>0</v>
      </c>
      <c r="G219" s="166"/>
      <c r="H219" s="162"/>
      <c r="I219" s="162"/>
      <c r="J219" s="162"/>
      <c r="K219" s="162"/>
      <c r="L219" s="162"/>
      <c r="M219" s="162"/>
      <c r="N219" s="75">
        <f>M219-H219</f>
        <v>0</v>
      </c>
      <c r="O219" s="170"/>
      <c r="P219" s="170"/>
      <c r="Q219" s="75">
        <f>P219-I219</f>
        <v>0</v>
      </c>
      <c r="R219" s="162"/>
      <c r="S219" s="162">
        <v>1</v>
      </c>
      <c r="T219" s="169"/>
      <c r="U219" s="169"/>
      <c r="V219" s="169"/>
      <c r="W219" s="169"/>
      <c r="X219" s="405"/>
      <c r="Y219" s="468"/>
      <c r="Z219" s="468"/>
      <c r="AA219" s="405"/>
      <c r="AB219" s="468"/>
      <c r="AC219" s="468"/>
      <c r="AD219" s="405"/>
      <c r="AE219" s="468"/>
      <c r="AF219" s="468"/>
      <c r="AG219" s="166"/>
      <c r="AH219" s="444">
        <f t="shared" si="106"/>
        <v>0</v>
      </c>
    </row>
    <row r="220" spans="1:35" s="10" customFormat="1" ht="13.2" x14ac:dyDescent="0.25">
      <c r="A220" s="6">
        <v>8</v>
      </c>
      <c r="B220" s="61" t="s">
        <v>727</v>
      </c>
      <c r="C220" s="162">
        <v>4</v>
      </c>
      <c r="D220" s="78">
        <f>E220+F220</f>
        <v>2</v>
      </c>
      <c r="E220" s="166">
        <v>2</v>
      </c>
      <c r="F220" s="7">
        <f>G220+H220+I220+J220+K220</f>
        <v>0</v>
      </c>
      <c r="G220" s="166"/>
      <c r="H220" s="162"/>
      <c r="I220" s="162"/>
      <c r="J220" s="162"/>
      <c r="K220" s="162"/>
      <c r="L220" s="162"/>
      <c r="M220" s="162"/>
      <c r="N220" s="75">
        <f>M220-H220</f>
        <v>0</v>
      </c>
      <c r="O220" s="170"/>
      <c r="P220" s="170">
        <v>2</v>
      </c>
      <c r="Q220" s="75">
        <f>P220-I220</f>
        <v>2</v>
      </c>
      <c r="R220" s="162"/>
      <c r="S220" s="162"/>
      <c r="T220" s="169"/>
      <c r="U220" s="169"/>
      <c r="V220" s="169"/>
      <c r="W220" s="169"/>
      <c r="X220" s="405"/>
      <c r="Y220" s="468"/>
      <c r="Z220" s="468"/>
      <c r="AA220" s="405"/>
      <c r="AB220" s="468"/>
      <c r="AC220" s="468"/>
      <c r="AD220" s="405"/>
      <c r="AE220" s="468"/>
      <c r="AF220" s="468"/>
      <c r="AG220" s="166"/>
      <c r="AH220" s="444">
        <f t="shared" si="106"/>
        <v>0</v>
      </c>
    </row>
    <row r="221" spans="1:35" s="10" customFormat="1" ht="13.2" x14ac:dyDescent="0.25">
      <c r="A221" s="6">
        <v>9</v>
      </c>
      <c r="B221" s="61" t="s">
        <v>802</v>
      </c>
      <c r="C221" s="162">
        <v>5</v>
      </c>
      <c r="D221" s="78">
        <f>E221+F221</f>
        <v>3</v>
      </c>
      <c r="E221" s="166">
        <v>2</v>
      </c>
      <c r="F221" s="7">
        <f>G221+H221+I221+J221+K221</f>
        <v>1</v>
      </c>
      <c r="G221" s="166"/>
      <c r="H221" s="162"/>
      <c r="I221" s="162">
        <v>1</v>
      </c>
      <c r="J221" s="162"/>
      <c r="K221" s="162"/>
      <c r="L221" s="162"/>
      <c r="M221" s="162"/>
      <c r="N221" s="75">
        <f>M221-H221</f>
        <v>0</v>
      </c>
      <c r="O221" s="170"/>
      <c r="P221" s="170">
        <v>2</v>
      </c>
      <c r="Q221" s="75">
        <f>P221-I221</f>
        <v>1</v>
      </c>
      <c r="R221" s="162"/>
      <c r="S221" s="162">
        <v>1</v>
      </c>
      <c r="T221" s="169"/>
      <c r="U221" s="169"/>
      <c r="V221" s="169"/>
      <c r="W221" s="170"/>
      <c r="X221" s="406">
        <f>Y221+Z221</f>
        <v>0</v>
      </c>
      <c r="Y221" s="471"/>
      <c r="Z221" s="471"/>
      <c r="AA221" s="407"/>
      <c r="AB221" s="471"/>
      <c r="AC221" s="471"/>
      <c r="AD221" s="407"/>
      <c r="AE221" s="471"/>
      <c r="AF221" s="471"/>
      <c r="AG221" s="166"/>
      <c r="AH221" s="444">
        <f t="shared" si="106"/>
        <v>0</v>
      </c>
    </row>
    <row r="222" spans="1:35" s="10" customFormat="1" ht="13.2" x14ac:dyDescent="0.25">
      <c r="A222" s="6">
        <v>10</v>
      </c>
      <c r="B222" s="61" t="s">
        <v>818</v>
      </c>
      <c r="C222" s="162"/>
      <c r="D222" s="78"/>
      <c r="E222" s="166"/>
      <c r="F222" s="7"/>
      <c r="G222" s="166"/>
      <c r="H222" s="162"/>
      <c r="I222" s="162"/>
      <c r="J222" s="162"/>
      <c r="K222" s="162"/>
      <c r="L222" s="162"/>
      <c r="M222" s="162"/>
      <c r="N222" s="75"/>
      <c r="O222" s="170"/>
      <c r="P222" s="170"/>
      <c r="Q222" s="75"/>
      <c r="R222" s="162"/>
      <c r="S222" s="162"/>
      <c r="T222" s="169"/>
      <c r="U222" s="169"/>
      <c r="V222" s="169"/>
      <c r="W222" s="170"/>
      <c r="X222" s="406"/>
      <c r="Y222" s="471"/>
      <c r="Z222" s="471"/>
      <c r="AA222" s="406"/>
      <c r="AB222" s="471"/>
      <c r="AC222" s="471"/>
      <c r="AD222" s="407"/>
      <c r="AE222" s="471"/>
      <c r="AF222" s="471"/>
      <c r="AG222" s="166"/>
      <c r="AH222" s="444">
        <f t="shared" si="106"/>
        <v>0</v>
      </c>
    </row>
    <row r="223" spans="1:35" s="10" customFormat="1" ht="13.2" x14ac:dyDescent="0.25">
      <c r="A223" s="6">
        <v>11</v>
      </c>
      <c r="B223" s="61" t="s">
        <v>804</v>
      </c>
      <c r="C223" s="162"/>
      <c r="D223" s="78"/>
      <c r="E223" s="166"/>
      <c r="F223" s="7"/>
      <c r="G223" s="166"/>
      <c r="H223" s="162"/>
      <c r="I223" s="162"/>
      <c r="J223" s="162"/>
      <c r="K223" s="162"/>
      <c r="L223" s="162"/>
      <c r="M223" s="162"/>
      <c r="N223" s="75"/>
      <c r="O223" s="170"/>
      <c r="P223" s="170"/>
      <c r="Q223" s="75"/>
      <c r="R223" s="162"/>
      <c r="S223" s="162"/>
      <c r="T223" s="169"/>
      <c r="U223" s="169"/>
      <c r="V223" s="169"/>
      <c r="W223" s="170"/>
      <c r="X223" s="406"/>
      <c r="Y223" s="471"/>
      <c r="Z223" s="471"/>
      <c r="AA223" s="406"/>
      <c r="AB223" s="471"/>
      <c r="AC223" s="471"/>
      <c r="AD223" s="407"/>
      <c r="AE223" s="471"/>
      <c r="AF223" s="471"/>
      <c r="AG223" s="166"/>
      <c r="AH223" s="444">
        <f t="shared" si="106"/>
        <v>0</v>
      </c>
    </row>
    <row r="224" spans="1:35" s="10" customFormat="1" ht="13.2" x14ac:dyDescent="0.25">
      <c r="A224" s="6">
        <v>12</v>
      </c>
      <c r="B224" s="61" t="s">
        <v>805</v>
      </c>
      <c r="C224" s="162"/>
      <c r="D224" s="78"/>
      <c r="E224" s="166"/>
      <c r="F224" s="7"/>
      <c r="G224" s="166"/>
      <c r="H224" s="162"/>
      <c r="I224" s="162"/>
      <c r="J224" s="162"/>
      <c r="K224" s="162"/>
      <c r="L224" s="162"/>
      <c r="M224" s="162"/>
      <c r="N224" s="75"/>
      <c r="O224" s="170"/>
      <c r="P224" s="170"/>
      <c r="Q224" s="75"/>
      <c r="R224" s="162"/>
      <c r="S224" s="162"/>
      <c r="T224" s="169"/>
      <c r="U224" s="169"/>
      <c r="V224" s="169"/>
      <c r="W224" s="170"/>
      <c r="X224" s="406"/>
      <c r="Y224" s="471"/>
      <c r="Z224" s="471"/>
      <c r="AA224" s="406"/>
      <c r="AB224" s="471"/>
      <c r="AC224" s="471"/>
      <c r="AD224" s="407"/>
      <c r="AE224" s="471"/>
      <c r="AF224" s="471"/>
      <c r="AG224" s="166"/>
      <c r="AH224" s="444">
        <f t="shared" si="106"/>
        <v>0</v>
      </c>
    </row>
    <row r="225" spans="1:34" s="10" customFormat="1" ht="13.2" x14ac:dyDescent="0.25">
      <c r="A225" s="6">
        <v>13</v>
      </c>
      <c r="B225" s="61" t="s">
        <v>728</v>
      </c>
      <c r="C225" s="162"/>
      <c r="D225" s="78"/>
      <c r="E225" s="166"/>
      <c r="F225" s="7"/>
      <c r="G225" s="166"/>
      <c r="H225" s="162"/>
      <c r="I225" s="162"/>
      <c r="J225" s="162"/>
      <c r="K225" s="162"/>
      <c r="L225" s="162"/>
      <c r="M225" s="162"/>
      <c r="N225" s="75"/>
      <c r="O225" s="170"/>
      <c r="P225" s="170"/>
      <c r="Q225" s="75"/>
      <c r="R225" s="162"/>
      <c r="S225" s="162"/>
      <c r="T225" s="169"/>
      <c r="U225" s="169"/>
      <c r="V225" s="169"/>
      <c r="W225" s="170"/>
      <c r="X225" s="406"/>
      <c r="Y225" s="471"/>
      <c r="Z225" s="471"/>
      <c r="AA225" s="406"/>
      <c r="AB225" s="471"/>
      <c r="AC225" s="471"/>
      <c r="AD225" s="407"/>
      <c r="AE225" s="471"/>
      <c r="AF225" s="471"/>
      <c r="AG225" s="166"/>
      <c r="AH225" s="444">
        <f t="shared" si="106"/>
        <v>0</v>
      </c>
    </row>
    <row r="226" spans="1:34" s="10" customFormat="1" ht="13.2" x14ac:dyDescent="0.25">
      <c r="A226" s="6">
        <v>14</v>
      </c>
      <c r="B226" s="167" t="s">
        <v>807</v>
      </c>
      <c r="C226" s="162">
        <v>3</v>
      </c>
      <c r="D226" s="78">
        <f>E226+F226</f>
        <v>0</v>
      </c>
      <c r="E226" s="166"/>
      <c r="F226" s="7">
        <f>G226+H226+I226+J226+K226</f>
        <v>0</v>
      </c>
      <c r="G226" s="166"/>
      <c r="H226" s="162"/>
      <c r="I226" s="162"/>
      <c r="J226" s="162"/>
      <c r="K226" s="162"/>
      <c r="L226" s="162"/>
      <c r="M226" s="162"/>
      <c r="N226" s="75">
        <f>M226-H226</f>
        <v>0</v>
      </c>
      <c r="O226" s="170"/>
      <c r="P226" s="170"/>
      <c r="Q226" s="75">
        <f>P226-I226</f>
        <v>0</v>
      </c>
      <c r="R226" s="162"/>
      <c r="S226" s="162">
        <v>3</v>
      </c>
      <c r="T226" s="169"/>
      <c r="U226" s="169"/>
      <c r="V226" s="169"/>
      <c r="W226" s="169"/>
      <c r="X226" s="405"/>
      <c r="Y226" s="468"/>
      <c r="Z226" s="468"/>
      <c r="AA226" s="405"/>
      <c r="AB226" s="468"/>
      <c r="AC226" s="468"/>
      <c r="AD226" s="405"/>
      <c r="AE226" s="468"/>
      <c r="AF226" s="468"/>
      <c r="AG226" s="166"/>
      <c r="AH226" s="444">
        <f t="shared" si="106"/>
        <v>0</v>
      </c>
    </row>
    <row r="227" spans="1:34" s="10" customFormat="1" ht="26.4" x14ac:dyDescent="0.25">
      <c r="A227" s="6">
        <v>15</v>
      </c>
      <c r="B227" s="167" t="s">
        <v>808</v>
      </c>
      <c r="C227" s="162"/>
      <c r="D227" s="78"/>
      <c r="E227" s="166"/>
      <c r="F227" s="7"/>
      <c r="G227" s="166"/>
      <c r="H227" s="162"/>
      <c r="I227" s="162"/>
      <c r="J227" s="162"/>
      <c r="K227" s="162"/>
      <c r="L227" s="162"/>
      <c r="M227" s="162"/>
      <c r="N227" s="75"/>
      <c r="O227" s="170"/>
      <c r="P227" s="170"/>
      <c r="Q227" s="75"/>
      <c r="R227" s="162"/>
      <c r="S227" s="162"/>
      <c r="T227" s="169"/>
      <c r="U227" s="169"/>
      <c r="V227" s="169"/>
      <c r="W227" s="169"/>
      <c r="X227" s="405"/>
      <c r="Y227" s="468"/>
      <c r="Z227" s="468"/>
      <c r="AA227" s="405"/>
      <c r="AB227" s="468"/>
      <c r="AC227" s="468"/>
      <c r="AD227" s="405"/>
      <c r="AE227" s="468"/>
      <c r="AF227" s="468"/>
      <c r="AG227" s="166"/>
      <c r="AH227" s="444">
        <f t="shared" si="106"/>
        <v>0</v>
      </c>
    </row>
    <row r="228" spans="1:34" s="10" customFormat="1" ht="13.2" x14ac:dyDescent="0.25">
      <c r="A228" s="6">
        <v>16</v>
      </c>
      <c r="B228" s="61" t="s">
        <v>726</v>
      </c>
      <c r="C228" s="162">
        <v>14</v>
      </c>
      <c r="D228" s="78">
        <f>E228+F228</f>
        <v>9</v>
      </c>
      <c r="E228" s="166">
        <v>4</v>
      </c>
      <c r="F228" s="7">
        <f>G228+H228+I228+J228+K228</f>
        <v>5</v>
      </c>
      <c r="G228" s="166"/>
      <c r="H228" s="162"/>
      <c r="I228" s="162">
        <v>5</v>
      </c>
      <c r="J228" s="162"/>
      <c r="K228" s="162"/>
      <c r="L228" s="162"/>
      <c r="M228" s="162"/>
      <c r="N228" s="75">
        <f>M228-H228</f>
        <v>0</v>
      </c>
      <c r="O228" s="170"/>
      <c r="P228" s="170">
        <v>11</v>
      </c>
      <c r="Q228" s="75">
        <f>P228-I228</f>
        <v>6</v>
      </c>
      <c r="R228" s="162"/>
      <c r="S228" s="162"/>
      <c r="T228" s="169"/>
      <c r="U228" s="169"/>
      <c r="V228" s="169"/>
      <c r="W228" s="169"/>
      <c r="X228" s="405"/>
      <c r="Y228" s="468"/>
      <c r="Z228" s="468"/>
      <c r="AA228" s="405"/>
      <c r="AB228" s="468"/>
      <c r="AC228" s="468"/>
      <c r="AD228" s="405"/>
      <c r="AE228" s="468"/>
      <c r="AF228" s="468"/>
      <c r="AG228" s="166"/>
      <c r="AH228" s="444">
        <f t="shared" si="106"/>
        <v>0</v>
      </c>
    </row>
    <row r="229" spans="1:34" s="10" customFormat="1" ht="13.2" x14ac:dyDescent="0.25">
      <c r="A229" s="6">
        <v>17</v>
      </c>
      <c r="B229" s="167" t="s">
        <v>809</v>
      </c>
      <c r="C229" s="162"/>
      <c r="D229" s="78"/>
      <c r="E229" s="166"/>
      <c r="F229" s="7"/>
      <c r="G229" s="166"/>
      <c r="H229" s="162"/>
      <c r="I229" s="162"/>
      <c r="J229" s="162"/>
      <c r="K229" s="162"/>
      <c r="L229" s="162"/>
      <c r="M229" s="162"/>
      <c r="N229" s="75"/>
      <c r="O229" s="170"/>
      <c r="P229" s="170"/>
      <c r="Q229" s="75"/>
      <c r="R229" s="162"/>
      <c r="S229" s="162"/>
      <c r="T229" s="169"/>
      <c r="U229" s="169"/>
      <c r="V229" s="169"/>
      <c r="W229" s="169"/>
      <c r="X229" s="405"/>
      <c r="Y229" s="468"/>
      <c r="Z229" s="468"/>
      <c r="AA229" s="405"/>
      <c r="AB229" s="468"/>
      <c r="AC229" s="468"/>
      <c r="AD229" s="405"/>
      <c r="AE229" s="468"/>
      <c r="AF229" s="468"/>
      <c r="AG229" s="166"/>
      <c r="AH229" s="444">
        <f t="shared" si="106"/>
        <v>0</v>
      </c>
    </row>
    <row r="230" spans="1:34" s="10" customFormat="1" ht="13.2" x14ac:dyDescent="0.25">
      <c r="A230" s="6">
        <v>18</v>
      </c>
      <c r="B230" s="167" t="s">
        <v>766</v>
      </c>
      <c r="C230" s="162">
        <v>1</v>
      </c>
      <c r="D230" s="78">
        <v>1</v>
      </c>
      <c r="E230" s="166"/>
      <c r="F230" s="7">
        <v>1</v>
      </c>
      <c r="G230" s="166"/>
      <c r="H230" s="162"/>
      <c r="I230" s="162">
        <v>1</v>
      </c>
      <c r="J230" s="162"/>
      <c r="K230" s="162"/>
      <c r="L230" s="162"/>
      <c r="M230" s="162"/>
      <c r="N230" s="75">
        <v>0</v>
      </c>
      <c r="O230" s="170"/>
      <c r="P230" s="170">
        <v>1</v>
      </c>
      <c r="Q230" s="75">
        <v>0</v>
      </c>
      <c r="R230" s="162"/>
      <c r="S230" s="162"/>
      <c r="T230" s="169"/>
      <c r="U230" s="169"/>
      <c r="V230" s="169"/>
      <c r="W230" s="169"/>
      <c r="X230" s="405"/>
      <c r="Y230" s="468"/>
      <c r="Z230" s="468"/>
      <c r="AA230" s="405"/>
      <c r="AB230" s="468"/>
      <c r="AC230" s="468"/>
      <c r="AD230" s="405"/>
      <c r="AE230" s="468"/>
      <c r="AF230" s="468"/>
      <c r="AG230" s="166"/>
      <c r="AH230" s="444">
        <f t="shared" si="106"/>
        <v>0</v>
      </c>
    </row>
    <row r="231" spans="1:34" s="10" customFormat="1" ht="13.2" x14ac:dyDescent="0.25">
      <c r="A231" s="6">
        <v>19</v>
      </c>
      <c r="B231" s="167" t="s">
        <v>763</v>
      </c>
      <c r="C231" s="162"/>
      <c r="D231" s="78"/>
      <c r="E231" s="166"/>
      <c r="F231" s="7"/>
      <c r="G231" s="166"/>
      <c r="H231" s="162"/>
      <c r="I231" s="162"/>
      <c r="J231" s="162"/>
      <c r="K231" s="162"/>
      <c r="L231" s="162"/>
      <c r="M231" s="162"/>
      <c r="N231" s="75"/>
      <c r="O231" s="170"/>
      <c r="P231" s="170"/>
      <c r="Q231" s="75"/>
      <c r="R231" s="162"/>
      <c r="S231" s="162"/>
      <c r="T231" s="169"/>
      <c r="U231" s="169"/>
      <c r="V231" s="169"/>
      <c r="W231" s="169"/>
      <c r="X231" s="405"/>
      <c r="Y231" s="468"/>
      <c r="Z231" s="468"/>
      <c r="AA231" s="405"/>
      <c r="AB231" s="468"/>
      <c r="AC231" s="468"/>
      <c r="AD231" s="405"/>
      <c r="AE231" s="468"/>
      <c r="AF231" s="468"/>
      <c r="AG231" s="166"/>
      <c r="AH231" s="444">
        <f t="shared" si="106"/>
        <v>0</v>
      </c>
    </row>
    <row r="232" spans="1:34" s="10" customFormat="1" ht="13.2" x14ac:dyDescent="0.25">
      <c r="A232" s="6">
        <v>20</v>
      </c>
      <c r="B232" s="61" t="s">
        <v>750</v>
      </c>
      <c r="C232" s="162">
        <v>13</v>
      </c>
      <c r="D232" s="78">
        <f t="shared" si="108"/>
        <v>11</v>
      </c>
      <c r="E232" s="166">
        <v>2</v>
      </c>
      <c r="F232" s="7">
        <f t="shared" si="109"/>
        <v>9</v>
      </c>
      <c r="G232" s="166"/>
      <c r="H232" s="162"/>
      <c r="I232" s="162">
        <v>9</v>
      </c>
      <c r="J232" s="162"/>
      <c r="K232" s="162"/>
      <c r="L232" s="162"/>
      <c r="M232" s="162"/>
      <c r="N232" s="75">
        <f t="shared" si="110"/>
        <v>0</v>
      </c>
      <c r="O232" s="170"/>
      <c r="P232" s="170">
        <v>11</v>
      </c>
      <c r="Q232" s="75">
        <f t="shared" si="111"/>
        <v>2</v>
      </c>
      <c r="R232" s="162"/>
      <c r="S232" s="162"/>
      <c r="T232" s="169"/>
      <c r="U232" s="169"/>
      <c r="V232" s="169"/>
      <c r="W232" s="170"/>
      <c r="X232" s="406">
        <f t="shared" si="112"/>
        <v>1</v>
      </c>
      <c r="Y232" s="471"/>
      <c r="Z232" s="471">
        <v>1</v>
      </c>
      <c r="AA232" s="407"/>
      <c r="AB232" s="471"/>
      <c r="AC232" s="471"/>
      <c r="AD232" s="407"/>
      <c r="AE232" s="471"/>
      <c r="AF232" s="471"/>
      <c r="AG232" s="166"/>
      <c r="AH232" s="444">
        <f t="shared" si="106"/>
        <v>1</v>
      </c>
    </row>
    <row r="233" spans="1:34" s="10" customFormat="1" ht="13.2" x14ac:dyDescent="0.25">
      <c r="A233" s="6">
        <v>21</v>
      </c>
      <c r="B233" s="167" t="s">
        <v>751</v>
      </c>
      <c r="C233" s="166"/>
      <c r="D233" s="166"/>
      <c r="E233" s="166"/>
      <c r="F233" s="166"/>
      <c r="G233" s="166"/>
      <c r="H233" s="166"/>
      <c r="I233" s="166"/>
      <c r="J233" s="166"/>
      <c r="K233" s="166"/>
      <c r="L233" s="166"/>
      <c r="M233" s="166"/>
      <c r="N233" s="166"/>
      <c r="O233" s="166"/>
      <c r="P233" s="166"/>
      <c r="Q233" s="166"/>
      <c r="R233" s="166"/>
      <c r="S233" s="166"/>
      <c r="T233" s="166"/>
      <c r="U233" s="166"/>
      <c r="V233" s="166"/>
      <c r="W233" s="166"/>
      <c r="X233" s="405"/>
      <c r="Y233" s="468"/>
      <c r="Z233" s="468"/>
      <c r="AA233" s="405"/>
      <c r="AB233" s="468"/>
      <c r="AC233" s="468"/>
      <c r="AD233" s="405"/>
      <c r="AE233" s="468"/>
      <c r="AF233" s="468"/>
      <c r="AG233" s="166"/>
      <c r="AH233" s="444">
        <f t="shared" si="106"/>
        <v>0</v>
      </c>
    </row>
    <row r="234" spans="1:34" s="10" customFormat="1" ht="13.2" x14ac:dyDescent="0.25">
      <c r="A234" s="6">
        <v>22</v>
      </c>
      <c r="B234" s="61" t="s">
        <v>733</v>
      </c>
      <c r="C234" s="162">
        <v>3</v>
      </c>
      <c r="D234" s="78">
        <f>E234+F234</f>
        <v>2</v>
      </c>
      <c r="E234" s="166"/>
      <c r="F234" s="7">
        <f>G234+H234+I234+J234+K234</f>
        <v>2</v>
      </c>
      <c r="G234" s="166"/>
      <c r="H234" s="162"/>
      <c r="I234" s="162">
        <v>2</v>
      </c>
      <c r="J234" s="162"/>
      <c r="K234" s="162"/>
      <c r="L234" s="162"/>
      <c r="M234" s="162"/>
      <c r="N234" s="75">
        <f>M234-H234</f>
        <v>0</v>
      </c>
      <c r="O234" s="170"/>
      <c r="P234" s="170">
        <v>3</v>
      </c>
      <c r="Q234" s="75">
        <f>P234-I234</f>
        <v>1</v>
      </c>
      <c r="R234" s="162"/>
      <c r="S234" s="162"/>
      <c r="T234" s="169"/>
      <c r="U234" s="169"/>
      <c r="V234" s="169"/>
      <c r="W234" s="169"/>
      <c r="X234" s="405"/>
      <c r="Y234" s="468"/>
      <c r="Z234" s="468"/>
      <c r="AA234" s="405"/>
      <c r="AB234" s="468"/>
      <c r="AC234" s="468"/>
      <c r="AD234" s="405"/>
      <c r="AE234" s="468"/>
      <c r="AF234" s="468"/>
      <c r="AG234" s="166"/>
      <c r="AH234" s="444">
        <f t="shared" si="106"/>
        <v>0</v>
      </c>
    </row>
    <row r="235" spans="1:34" s="10" customFormat="1" ht="43.2" customHeight="1" x14ac:dyDescent="0.25">
      <c r="A235" s="296">
        <v>3</v>
      </c>
      <c r="B235" s="735" t="s">
        <v>974</v>
      </c>
      <c r="C235" s="736"/>
      <c r="D235" s="736"/>
      <c r="E235" s="736"/>
      <c r="F235" s="736"/>
      <c r="G235" s="736"/>
      <c r="H235" s="736"/>
      <c r="I235" s="736"/>
      <c r="J235" s="736"/>
      <c r="K235" s="736"/>
      <c r="L235" s="736"/>
      <c r="M235" s="736"/>
      <c r="N235" s="736"/>
      <c r="O235" s="736"/>
      <c r="P235" s="736"/>
      <c r="Q235" s="736"/>
      <c r="R235" s="736"/>
      <c r="S235" s="736"/>
      <c r="T235" s="736"/>
      <c r="U235" s="736"/>
      <c r="V235" s="736"/>
      <c r="W235" s="736"/>
      <c r="X235" s="736"/>
      <c r="Y235" s="736"/>
      <c r="Z235" s="736"/>
      <c r="AA235" s="736"/>
      <c r="AB235" s="736"/>
      <c r="AC235" s="736"/>
      <c r="AD235" s="736"/>
      <c r="AE235" s="736"/>
      <c r="AF235" s="736"/>
      <c r="AG235" s="737"/>
      <c r="AH235" s="444">
        <f t="shared" si="106"/>
        <v>0</v>
      </c>
    </row>
    <row r="236" spans="1:34" s="309" customFormat="1" ht="13.2" x14ac:dyDescent="0.25">
      <c r="A236" s="160"/>
      <c r="B236" s="437" t="s">
        <v>707</v>
      </c>
      <c r="C236" s="160">
        <f>SUM(C237:C258)</f>
        <v>142</v>
      </c>
      <c r="D236" s="160">
        <f t="shared" ref="D236:AG236" si="114">SUM(D237:D258)</f>
        <v>124</v>
      </c>
      <c r="E236" s="160">
        <f t="shared" si="114"/>
        <v>25</v>
      </c>
      <c r="F236" s="160">
        <f t="shared" si="114"/>
        <v>99</v>
      </c>
      <c r="G236" s="160">
        <f t="shared" si="114"/>
        <v>0</v>
      </c>
      <c r="H236" s="160">
        <f t="shared" si="114"/>
        <v>0</v>
      </c>
      <c r="I236" s="160">
        <f t="shared" si="114"/>
        <v>42</v>
      </c>
      <c r="J236" s="160">
        <f t="shared" si="114"/>
        <v>57</v>
      </c>
      <c r="K236" s="160">
        <f t="shared" si="114"/>
        <v>0</v>
      </c>
      <c r="L236" s="160">
        <f t="shared" si="114"/>
        <v>0</v>
      </c>
      <c r="M236" s="160">
        <f t="shared" si="114"/>
        <v>5</v>
      </c>
      <c r="N236" s="160">
        <f t="shared" si="114"/>
        <v>8</v>
      </c>
      <c r="O236" s="160">
        <f t="shared" si="114"/>
        <v>0</v>
      </c>
      <c r="P236" s="160">
        <f t="shared" si="114"/>
        <v>66</v>
      </c>
      <c r="Q236" s="160">
        <f t="shared" si="114"/>
        <v>24</v>
      </c>
      <c r="R236" s="160">
        <f t="shared" si="114"/>
        <v>0</v>
      </c>
      <c r="S236" s="160">
        <f t="shared" si="114"/>
        <v>0</v>
      </c>
      <c r="T236" s="160">
        <f t="shared" si="114"/>
        <v>0</v>
      </c>
      <c r="U236" s="160">
        <f t="shared" si="114"/>
        <v>0</v>
      </c>
      <c r="V236" s="160">
        <f t="shared" si="114"/>
        <v>0</v>
      </c>
      <c r="W236" s="160">
        <f t="shared" si="114"/>
        <v>0</v>
      </c>
      <c r="X236" s="412">
        <f t="shared" si="114"/>
        <v>7</v>
      </c>
      <c r="Y236" s="472">
        <f t="shared" si="114"/>
        <v>6</v>
      </c>
      <c r="Z236" s="472">
        <f t="shared" si="114"/>
        <v>1</v>
      </c>
      <c r="AA236" s="412">
        <f t="shared" si="114"/>
        <v>9</v>
      </c>
      <c r="AB236" s="472">
        <f t="shared" si="114"/>
        <v>0</v>
      </c>
      <c r="AC236" s="472">
        <f t="shared" si="114"/>
        <v>9</v>
      </c>
      <c r="AD236" s="412">
        <f t="shared" si="114"/>
        <v>0</v>
      </c>
      <c r="AE236" s="472">
        <f t="shared" si="114"/>
        <v>0</v>
      </c>
      <c r="AF236" s="472">
        <f t="shared" si="114"/>
        <v>0</v>
      </c>
      <c r="AG236" s="160">
        <f t="shared" si="114"/>
        <v>0</v>
      </c>
      <c r="AH236" s="444">
        <f t="shared" si="106"/>
        <v>16</v>
      </c>
    </row>
    <row r="237" spans="1:34" s="10" customFormat="1" ht="13.2" x14ac:dyDescent="0.25">
      <c r="A237" s="6">
        <v>1</v>
      </c>
      <c r="B237" s="61" t="s">
        <v>367</v>
      </c>
      <c r="C237" s="6">
        <v>31</v>
      </c>
      <c r="D237" s="6">
        <v>20</v>
      </c>
      <c r="E237" s="6">
        <v>13</v>
      </c>
      <c r="F237" s="7">
        <f>G237+H237+I237+J237+K237</f>
        <v>7</v>
      </c>
      <c r="G237" s="75"/>
      <c r="H237" s="75"/>
      <c r="I237" s="75">
        <v>7</v>
      </c>
      <c r="J237" s="75"/>
      <c r="K237" s="75"/>
      <c r="L237" s="74"/>
      <c r="M237" s="75">
        <v>5</v>
      </c>
      <c r="N237" s="75">
        <v>5</v>
      </c>
      <c r="O237" s="74"/>
      <c r="P237" s="75">
        <v>15</v>
      </c>
      <c r="Q237" s="75">
        <f>P237-I237</f>
        <v>8</v>
      </c>
      <c r="R237" s="74"/>
      <c r="S237" s="75"/>
      <c r="T237" s="75"/>
      <c r="U237" s="75"/>
      <c r="V237" s="75"/>
      <c r="W237" s="75"/>
      <c r="X237" s="406">
        <f>Y237+Z237</f>
        <v>4</v>
      </c>
      <c r="Y237" s="470">
        <v>3</v>
      </c>
      <c r="Z237" s="470">
        <v>1</v>
      </c>
      <c r="AA237" s="406"/>
      <c r="AB237" s="470"/>
      <c r="AC237" s="470"/>
      <c r="AD237" s="407"/>
      <c r="AE237" s="471"/>
      <c r="AF237" s="471"/>
      <c r="AG237" s="166"/>
      <c r="AH237" s="444">
        <f t="shared" si="106"/>
        <v>4</v>
      </c>
    </row>
    <row r="238" spans="1:34" s="10" customFormat="1" ht="13.2" x14ac:dyDescent="0.25">
      <c r="A238" s="6">
        <v>2</v>
      </c>
      <c r="B238" s="61" t="s">
        <v>752</v>
      </c>
      <c r="C238" s="6">
        <v>3</v>
      </c>
      <c r="D238" s="6">
        <v>3</v>
      </c>
      <c r="E238" s="6">
        <v>1</v>
      </c>
      <c r="F238" s="7">
        <f>G238+H238+I238+J238+K238</f>
        <v>2</v>
      </c>
      <c r="G238" s="75"/>
      <c r="H238" s="75"/>
      <c r="I238" s="75">
        <v>2</v>
      </c>
      <c r="J238" s="75"/>
      <c r="K238" s="75"/>
      <c r="L238" s="75"/>
      <c r="M238" s="75"/>
      <c r="N238" s="75">
        <f t="shared" ref="N238" si="115">M238-H238</f>
        <v>0</v>
      </c>
      <c r="O238" s="74"/>
      <c r="P238" s="75">
        <v>3</v>
      </c>
      <c r="Q238" s="75">
        <f t="shared" ref="Q238:Q239" si="116">P238-I238</f>
        <v>1</v>
      </c>
      <c r="R238" s="75"/>
      <c r="S238" s="75"/>
      <c r="T238" s="75"/>
      <c r="U238" s="75"/>
      <c r="V238" s="75"/>
      <c r="W238" s="75"/>
      <c r="X238" s="406">
        <f t="shared" ref="X238:X239" si="117">Y238+Z238</f>
        <v>0</v>
      </c>
      <c r="Y238" s="470"/>
      <c r="Z238" s="470"/>
      <c r="AA238" s="406"/>
      <c r="AB238" s="470"/>
      <c r="AC238" s="470"/>
      <c r="AD238" s="407"/>
      <c r="AE238" s="471"/>
      <c r="AF238" s="471"/>
      <c r="AG238" s="166"/>
      <c r="AH238" s="444">
        <f t="shared" si="106"/>
        <v>0</v>
      </c>
    </row>
    <row r="239" spans="1:34" s="10" customFormat="1" ht="13.2" x14ac:dyDescent="0.25">
      <c r="A239" s="6">
        <v>3</v>
      </c>
      <c r="B239" s="61" t="s">
        <v>140</v>
      </c>
      <c r="C239" s="6">
        <v>9</v>
      </c>
      <c r="D239" s="6">
        <v>9</v>
      </c>
      <c r="E239" s="6">
        <v>2</v>
      </c>
      <c r="F239" s="7">
        <f>G239+H239+I239+J239+K239</f>
        <v>7</v>
      </c>
      <c r="G239" s="7"/>
      <c r="H239" s="7"/>
      <c r="I239" s="7">
        <v>3</v>
      </c>
      <c r="J239" s="7">
        <v>4</v>
      </c>
      <c r="K239" s="7"/>
      <c r="L239" s="7"/>
      <c r="M239" s="7"/>
      <c r="N239" s="75">
        <v>1</v>
      </c>
      <c r="O239" s="74"/>
      <c r="P239" s="75">
        <v>5</v>
      </c>
      <c r="Q239" s="75">
        <f t="shared" si="116"/>
        <v>2</v>
      </c>
      <c r="R239" s="74"/>
      <c r="S239" s="7"/>
      <c r="T239" s="75"/>
      <c r="U239" s="75"/>
      <c r="V239" s="75"/>
      <c r="W239" s="75"/>
      <c r="X239" s="406">
        <f t="shared" si="117"/>
        <v>1</v>
      </c>
      <c r="Y239" s="470">
        <v>1</v>
      </c>
      <c r="Z239" s="470"/>
      <c r="AA239" s="406">
        <f>AB239+AC239</f>
        <v>1</v>
      </c>
      <c r="AB239" s="470"/>
      <c r="AC239" s="470">
        <v>1</v>
      </c>
      <c r="AD239" s="407"/>
      <c r="AE239" s="471"/>
      <c r="AF239" s="471"/>
      <c r="AG239" s="166"/>
      <c r="AH239" s="444">
        <f t="shared" si="106"/>
        <v>2</v>
      </c>
    </row>
    <row r="240" spans="1:34" s="10" customFormat="1" ht="13.2" x14ac:dyDescent="0.25">
      <c r="A240" s="6">
        <v>4</v>
      </c>
      <c r="B240" s="61" t="s">
        <v>151</v>
      </c>
      <c r="C240" s="6">
        <v>55</v>
      </c>
      <c r="D240" s="6">
        <v>49</v>
      </c>
      <c r="E240" s="6">
        <v>2</v>
      </c>
      <c r="F240" s="7">
        <f>G240+H240+I240+J240</f>
        <v>47</v>
      </c>
      <c r="G240" s="7"/>
      <c r="H240" s="7"/>
      <c r="I240" s="7">
        <v>10</v>
      </c>
      <c r="J240" s="7">
        <v>37</v>
      </c>
      <c r="K240" s="7"/>
      <c r="L240" s="7"/>
      <c r="M240" s="7"/>
      <c r="N240" s="75">
        <f>M240-H240</f>
        <v>0</v>
      </c>
      <c r="O240" s="75"/>
      <c r="P240" s="75">
        <v>12</v>
      </c>
      <c r="Q240" s="75">
        <v>6</v>
      </c>
      <c r="R240" s="75"/>
      <c r="S240" s="7"/>
      <c r="T240" s="75"/>
      <c r="U240" s="75"/>
      <c r="V240" s="75"/>
      <c r="W240" s="75"/>
      <c r="X240" s="406">
        <f>Y240+Z240</f>
        <v>0</v>
      </c>
      <c r="Y240" s="470"/>
      <c r="Z240" s="470"/>
      <c r="AA240" s="406">
        <f>AB240+AC240</f>
        <v>4</v>
      </c>
      <c r="AB240" s="470"/>
      <c r="AC240" s="470">
        <v>4</v>
      </c>
      <c r="AD240" s="407"/>
      <c r="AE240" s="471"/>
      <c r="AF240" s="471"/>
      <c r="AG240" s="166"/>
      <c r="AH240" s="444">
        <f t="shared" si="106"/>
        <v>4</v>
      </c>
    </row>
    <row r="241" spans="1:34" s="10" customFormat="1" ht="13.2" x14ac:dyDescent="0.25">
      <c r="A241" s="6">
        <v>5</v>
      </c>
      <c r="B241" s="61" t="s">
        <v>790</v>
      </c>
      <c r="C241" s="6">
        <v>4</v>
      </c>
      <c r="D241" s="6">
        <v>4</v>
      </c>
      <c r="E241" s="6"/>
      <c r="F241" s="7">
        <f>G241+H241+I241+J241+K241</f>
        <v>4</v>
      </c>
      <c r="G241" s="166"/>
      <c r="H241" s="162"/>
      <c r="I241" s="162">
        <v>1</v>
      </c>
      <c r="J241" s="162">
        <v>3</v>
      </c>
      <c r="K241" s="162"/>
      <c r="L241" s="162"/>
      <c r="M241" s="162"/>
      <c r="N241" s="75">
        <f>M241-H241</f>
        <v>0</v>
      </c>
      <c r="O241" s="170"/>
      <c r="P241" s="170"/>
      <c r="Q241" s="75"/>
      <c r="R241" s="162"/>
      <c r="S241" s="162"/>
      <c r="T241" s="169"/>
      <c r="U241" s="169"/>
      <c r="V241" s="169"/>
      <c r="W241" s="170"/>
      <c r="X241" s="406">
        <f>Y241+Z241</f>
        <v>0</v>
      </c>
      <c r="Y241" s="471"/>
      <c r="Z241" s="471"/>
      <c r="AA241" s="406">
        <f>AB241+AC241</f>
        <v>0</v>
      </c>
      <c r="AB241" s="471"/>
      <c r="AC241" s="471"/>
      <c r="AD241" s="407"/>
      <c r="AE241" s="471"/>
      <c r="AF241" s="471"/>
      <c r="AG241" s="166"/>
      <c r="AH241" s="444">
        <f t="shared" si="106"/>
        <v>0</v>
      </c>
    </row>
    <row r="242" spans="1:34" s="10" customFormat="1" ht="13.2" x14ac:dyDescent="0.25">
      <c r="A242" s="6">
        <v>6</v>
      </c>
      <c r="B242" s="61" t="s">
        <v>749</v>
      </c>
      <c r="C242" s="6">
        <v>9</v>
      </c>
      <c r="D242" s="6">
        <v>8</v>
      </c>
      <c r="E242" s="6"/>
      <c r="F242" s="7">
        <f>G242+H242+I242+J242+K242</f>
        <v>8</v>
      </c>
      <c r="G242" s="166"/>
      <c r="H242" s="162"/>
      <c r="I242" s="162">
        <v>4</v>
      </c>
      <c r="J242" s="162">
        <v>4</v>
      </c>
      <c r="K242" s="162"/>
      <c r="L242" s="162"/>
      <c r="M242" s="162"/>
      <c r="N242" s="75">
        <f>M242-H242</f>
        <v>0</v>
      </c>
      <c r="O242" s="170"/>
      <c r="P242" s="170">
        <v>4</v>
      </c>
      <c r="Q242" s="75">
        <v>1</v>
      </c>
      <c r="R242" s="162"/>
      <c r="S242" s="162"/>
      <c r="T242" s="169"/>
      <c r="U242" s="169"/>
      <c r="V242" s="169"/>
      <c r="W242" s="170"/>
      <c r="X242" s="406">
        <f>Y242+Z242</f>
        <v>0</v>
      </c>
      <c r="Y242" s="471"/>
      <c r="Z242" s="471"/>
      <c r="AA242" s="406">
        <f>AB242+AC242</f>
        <v>1</v>
      </c>
      <c r="AB242" s="471"/>
      <c r="AC242" s="471">
        <v>1</v>
      </c>
      <c r="AD242" s="407"/>
      <c r="AE242" s="471"/>
      <c r="AF242" s="471"/>
      <c r="AG242" s="166"/>
      <c r="AH242" s="444">
        <f t="shared" si="106"/>
        <v>1</v>
      </c>
    </row>
    <row r="243" spans="1:34" s="10" customFormat="1" ht="13.2" x14ac:dyDescent="0.25">
      <c r="A243" s="6">
        <v>7</v>
      </c>
      <c r="B243" s="61" t="s">
        <v>791</v>
      </c>
      <c r="C243" s="6">
        <v>1</v>
      </c>
      <c r="D243" s="6"/>
      <c r="E243" s="6"/>
      <c r="F243" s="7"/>
      <c r="G243" s="166"/>
      <c r="H243" s="162"/>
      <c r="I243" s="162"/>
      <c r="J243" s="162"/>
      <c r="K243" s="162"/>
      <c r="L243" s="162"/>
      <c r="M243" s="162"/>
      <c r="N243" s="75"/>
      <c r="O243" s="170"/>
      <c r="P243" s="170"/>
      <c r="Q243" s="75"/>
      <c r="R243" s="162"/>
      <c r="S243" s="162"/>
      <c r="T243" s="169"/>
      <c r="U243" s="169"/>
      <c r="V243" s="169"/>
      <c r="W243" s="169"/>
      <c r="X243" s="405"/>
      <c r="Y243" s="468"/>
      <c r="Z243" s="468"/>
      <c r="AA243" s="405"/>
      <c r="AB243" s="468"/>
      <c r="AC243" s="468"/>
      <c r="AD243" s="405"/>
      <c r="AE243" s="468"/>
      <c r="AF243" s="468"/>
      <c r="AG243" s="166"/>
      <c r="AH243" s="444">
        <f t="shared" si="106"/>
        <v>0</v>
      </c>
    </row>
    <row r="244" spans="1:34" s="10" customFormat="1" ht="13.2" x14ac:dyDescent="0.25">
      <c r="A244" s="6">
        <v>8</v>
      </c>
      <c r="B244" s="61" t="s">
        <v>727</v>
      </c>
      <c r="C244" s="6">
        <v>1</v>
      </c>
      <c r="D244" s="6">
        <v>1</v>
      </c>
      <c r="E244" s="6"/>
      <c r="F244" s="7">
        <f>G244+H244+I244+J244+K244</f>
        <v>1</v>
      </c>
      <c r="G244" s="166"/>
      <c r="H244" s="162"/>
      <c r="I244" s="162">
        <v>1</v>
      </c>
      <c r="J244" s="162"/>
      <c r="K244" s="162"/>
      <c r="L244" s="162"/>
      <c r="M244" s="162"/>
      <c r="N244" s="75">
        <f>M244-H244</f>
        <v>0</v>
      </c>
      <c r="O244" s="170"/>
      <c r="P244" s="170">
        <v>1</v>
      </c>
      <c r="Q244" s="75">
        <f>P244-I244</f>
        <v>0</v>
      </c>
      <c r="R244" s="162"/>
      <c r="S244" s="162"/>
      <c r="T244" s="169"/>
      <c r="U244" s="169"/>
      <c r="V244" s="169"/>
      <c r="W244" s="169"/>
      <c r="X244" s="405"/>
      <c r="Y244" s="468"/>
      <c r="Z244" s="468"/>
      <c r="AA244" s="405"/>
      <c r="AB244" s="468"/>
      <c r="AC244" s="468"/>
      <c r="AD244" s="405"/>
      <c r="AE244" s="468"/>
      <c r="AF244" s="468"/>
      <c r="AG244" s="166"/>
      <c r="AH244" s="444">
        <f t="shared" si="106"/>
        <v>0</v>
      </c>
    </row>
    <row r="245" spans="1:34" s="10" customFormat="1" ht="13.2" x14ac:dyDescent="0.25">
      <c r="A245" s="6">
        <v>9</v>
      </c>
      <c r="B245" s="61" t="s">
        <v>802</v>
      </c>
      <c r="C245" s="6">
        <v>6</v>
      </c>
      <c r="D245" s="6">
        <v>8</v>
      </c>
      <c r="E245" s="6">
        <v>1</v>
      </c>
      <c r="F245" s="7">
        <f>G245+H245+I245+J245+K245</f>
        <v>7</v>
      </c>
      <c r="G245" s="166"/>
      <c r="H245" s="162"/>
      <c r="I245" s="162">
        <v>5</v>
      </c>
      <c r="J245" s="162">
        <v>2</v>
      </c>
      <c r="K245" s="162"/>
      <c r="L245" s="162"/>
      <c r="M245" s="162"/>
      <c r="N245" s="75">
        <f>M245-H245</f>
        <v>0</v>
      </c>
      <c r="O245" s="170"/>
      <c r="P245" s="170">
        <v>6</v>
      </c>
      <c r="Q245" s="75">
        <v>1</v>
      </c>
      <c r="R245" s="162"/>
      <c r="S245" s="162"/>
      <c r="T245" s="169"/>
      <c r="U245" s="169"/>
      <c r="V245" s="169"/>
      <c r="W245" s="170"/>
      <c r="X245" s="406">
        <f>Y245+Z245</f>
        <v>0</v>
      </c>
      <c r="Y245" s="471"/>
      <c r="Z245" s="471"/>
      <c r="AA245" s="407">
        <f>AB245+AC245</f>
        <v>1</v>
      </c>
      <c r="AB245" s="471"/>
      <c r="AC245" s="471">
        <v>1</v>
      </c>
      <c r="AD245" s="407"/>
      <c r="AE245" s="471"/>
      <c r="AF245" s="471"/>
      <c r="AG245" s="166"/>
      <c r="AH245" s="444">
        <f t="shared" si="106"/>
        <v>1</v>
      </c>
    </row>
    <row r="246" spans="1:34" s="10" customFormat="1" ht="13.2" x14ac:dyDescent="0.25">
      <c r="A246" s="6">
        <v>10</v>
      </c>
      <c r="B246" s="61" t="s">
        <v>803</v>
      </c>
      <c r="C246" s="6">
        <v>3</v>
      </c>
      <c r="D246" s="6">
        <v>5</v>
      </c>
      <c r="E246" s="6"/>
      <c r="F246" s="7">
        <f>G246+H246+I246+J246</f>
        <v>5</v>
      </c>
      <c r="G246" s="7"/>
      <c r="H246" s="7"/>
      <c r="I246" s="7"/>
      <c r="J246" s="7">
        <v>5</v>
      </c>
      <c r="K246" s="7"/>
      <c r="L246" s="7"/>
      <c r="M246" s="7"/>
      <c r="N246" s="75"/>
      <c r="O246" s="74"/>
      <c r="P246" s="75">
        <v>5</v>
      </c>
      <c r="Q246" s="75">
        <v>0</v>
      </c>
      <c r="R246" s="74"/>
      <c r="S246" s="7"/>
      <c r="T246" s="75"/>
      <c r="U246" s="75"/>
      <c r="V246" s="75"/>
      <c r="W246" s="75"/>
      <c r="X246" s="406"/>
      <c r="Y246" s="470"/>
      <c r="Z246" s="470"/>
      <c r="AA246" s="406"/>
      <c r="AB246" s="470"/>
      <c r="AC246" s="470"/>
      <c r="AD246" s="407"/>
      <c r="AE246" s="471"/>
      <c r="AF246" s="471"/>
      <c r="AG246" s="166"/>
      <c r="AH246" s="444">
        <f t="shared" si="106"/>
        <v>0</v>
      </c>
    </row>
    <row r="247" spans="1:34" s="10" customFormat="1" ht="13.2" x14ac:dyDescent="0.25">
      <c r="A247" s="6">
        <v>11</v>
      </c>
      <c r="B247" s="61" t="s">
        <v>804</v>
      </c>
      <c r="C247" s="6"/>
      <c r="D247" s="6"/>
      <c r="E247" s="6"/>
      <c r="F247" s="7"/>
      <c r="G247" s="7"/>
      <c r="H247" s="7"/>
      <c r="I247" s="7"/>
      <c r="J247" s="7"/>
      <c r="K247" s="7"/>
      <c r="L247" s="7"/>
      <c r="M247" s="7"/>
      <c r="N247" s="75"/>
      <c r="O247" s="74"/>
      <c r="P247" s="75"/>
      <c r="Q247" s="75"/>
      <c r="R247" s="74"/>
      <c r="S247" s="7"/>
      <c r="T247" s="75"/>
      <c r="U247" s="75"/>
      <c r="V247" s="75"/>
      <c r="W247" s="75"/>
      <c r="X247" s="406"/>
      <c r="Y247" s="470"/>
      <c r="Z247" s="470"/>
      <c r="AA247" s="406"/>
      <c r="AB247" s="470"/>
      <c r="AC247" s="470"/>
      <c r="AD247" s="407"/>
      <c r="AE247" s="471"/>
      <c r="AF247" s="471"/>
      <c r="AG247" s="166"/>
      <c r="AH247" s="444">
        <f t="shared" si="106"/>
        <v>0</v>
      </c>
    </row>
    <row r="248" spans="1:34" s="10" customFormat="1" ht="13.2" x14ac:dyDescent="0.25">
      <c r="A248" s="6">
        <v>12</v>
      </c>
      <c r="B248" s="61" t="s">
        <v>805</v>
      </c>
      <c r="C248" s="6"/>
      <c r="D248" s="6"/>
      <c r="E248" s="6"/>
      <c r="F248" s="7"/>
      <c r="G248" s="7"/>
      <c r="H248" s="7"/>
      <c r="I248" s="7"/>
      <c r="J248" s="7"/>
      <c r="K248" s="7"/>
      <c r="L248" s="7"/>
      <c r="M248" s="7"/>
      <c r="N248" s="75"/>
      <c r="O248" s="74"/>
      <c r="P248" s="75"/>
      <c r="Q248" s="75"/>
      <c r="R248" s="74"/>
      <c r="S248" s="7"/>
      <c r="T248" s="75"/>
      <c r="U248" s="75"/>
      <c r="V248" s="75"/>
      <c r="W248" s="75"/>
      <c r="X248" s="406"/>
      <c r="Y248" s="470"/>
      <c r="Z248" s="470"/>
      <c r="AA248" s="406"/>
      <c r="AB248" s="470"/>
      <c r="AC248" s="470"/>
      <c r="AD248" s="407"/>
      <c r="AE248" s="471"/>
      <c r="AF248" s="471"/>
      <c r="AG248" s="166"/>
      <c r="AH248" s="444">
        <f t="shared" si="106"/>
        <v>0</v>
      </c>
    </row>
    <row r="249" spans="1:34" s="10" customFormat="1" ht="13.2" x14ac:dyDescent="0.25">
      <c r="A249" s="6">
        <v>13</v>
      </c>
      <c r="B249" s="61" t="s">
        <v>728</v>
      </c>
      <c r="C249" s="6">
        <v>4</v>
      </c>
      <c r="D249" s="6">
        <v>5</v>
      </c>
      <c r="E249" s="6">
        <v>2</v>
      </c>
      <c r="F249" s="7">
        <f>G249+H249+I249+J249+K249</f>
        <v>3</v>
      </c>
      <c r="G249" s="166"/>
      <c r="H249" s="162"/>
      <c r="I249" s="162">
        <v>3</v>
      </c>
      <c r="J249" s="162"/>
      <c r="K249" s="162"/>
      <c r="L249" s="162"/>
      <c r="M249" s="162"/>
      <c r="N249" s="75">
        <f>M249-H249</f>
        <v>0</v>
      </c>
      <c r="O249" s="170"/>
      <c r="P249" s="170">
        <v>5</v>
      </c>
      <c r="Q249" s="75">
        <f>P249-I249</f>
        <v>2</v>
      </c>
      <c r="R249" s="162"/>
      <c r="S249" s="162"/>
      <c r="T249" s="169"/>
      <c r="U249" s="169"/>
      <c r="V249" s="169"/>
      <c r="W249" s="169"/>
      <c r="X249" s="405"/>
      <c r="Y249" s="468"/>
      <c r="Z249" s="468"/>
      <c r="AA249" s="405"/>
      <c r="AB249" s="468"/>
      <c r="AC249" s="468"/>
      <c r="AD249" s="405"/>
      <c r="AE249" s="468"/>
      <c r="AF249" s="468"/>
      <c r="AG249" s="166"/>
      <c r="AH249" s="444">
        <f t="shared" si="106"/>
        <v>0</v>
      </c>
    </row>
    <row r="250" spans="1:34" s="10" customFormat="1" ht="13.2" x14ac:dyDescent="0.25">
      <c r="A250" s="6">
        <v>14</v>
      </c>
      <c r="B250" s="61" t="s">
        <v>730</v>
      </c>
      <c r="C250" s="6">
        <v>2</v>
      </c>
      <c r="D250" s="6"/>
      <c r="E250" s="6"/>
      <c r="F250" s="7"/>
      <c r="G250" s="166"/>
      <c r="H250" s="162"/>
      <c r="I250" s="162"/>
      <c r="J250" s="162"/>
      <c r="K250" s="162"/>
      <c r="L250" s="162"/>
      <c r="M250" s="162"/>
      <c r="N250" s="75"/>
      <c r="O250" s="170"/>
      <c r="P250" s="170"/>
      <c r="Q250" s="75"/>
      <c r="R250" s="162"/>
      <c r="S250" s="162"/>
      <c r="T250" s="169"/>
      <c r="U250" s="169"/>
      <c r="V250" s="169"/>
      <c r="W250" s="169"/>
      <c r="X250" s="405"/>
      <c r="Y250" s="468"/>
      <c r="Z250" s="468"/>
      <c r="AA250" s="405"/>
      <c r="AB250" s="468"/>
      <c r="AC250" s="468"/>
      <c r="AD250" s="405"/>
      <c r="AE250" s="468"/>
      <c r="AF250" s="468"/>
      <c r="AG250" s="166"/>
      <c r="AH250" s="444">
        <f t="shared" si="106"/>
        <v>0</v>
      </c>
    </row>
    <row r="251" spans="1:34" s="10" customFormat="1" ht="26.4" x14ac:dyDescent="0.25">
      <c r="A251" s="6">
        <v>15</v>
      </c>
      <c r="B251" s="61" t="s">
        <v>808</v>
      </c>
      <c r="C251" s="6"/>
      <c r="D251" s="6"/>
      <c r="E251" s="6"/>
      <c r="F251" s="7"/>
      <c r="G251" s="166"/>
      <c r="H251" s="162"/>
      <c r="I251" s="162"/>
      <c r="J251" s="162"/>
      <c r="K251" s="162"/>
      <c r="L251" s="162"/>
      <c r="M251" s="162"/>
      <c r="N251" s="75"/>
      <c r="O251" s="170"/>
      <c r="P251" s="170"/>
      <c r="Q251" s="75"/>
      <c r="R251" s="162"/>
      <c r="S251" s="162"/>
      <c r="T251" s="169"/>
      <c r="U251" s="169"/>
      <c r="V251" s="169"/>
      <c r="W251" s="169"/>
      <c r="X251" s="405"/>
      <c r="Y251" s="468"/>
      <c r="Z251" s="468"/>
      <c r="AA251" s="405"/>
      <c r="AB251" s="468"/>
      <c r="AC251" s="468"/>
      <c r="AD251" s="405"/>
      <c r="AE251" s="468"/>
      <c r="AF251" s="468"/>
      <c r="AG251" s="166"/>
      <c r="AH251" s="444">
        <f t="shared" si="106"/>
        <v>0</v>
      </c>
    </row>
    <row r="252" spans="1:34" s="10" customFormat="1" ht="13.2" x14ac:dyDescent="0.25">
      <c r="A252" s="6">
        <v>16</v>
      </c>
      <c r="B252" s="61" t="s">
        <v>726</v>
      </c>
      <c r="C252" s="6">
        <v>2</v>
      </c>
      <c r="D252" s="6">
        <v>3</v>
      </c>
      <c r="E252" s="6">
        <v>1</v>
      </c>
      <c r="F252" s="7">
        <f>G252+I252+J252+K252</f>
        <v>2</v>
      </c>
      <c r="G252" s="166"/>
      <c r="H252" s="162"/>
      <c r="I252" s="162">
        <v>2</v>
      </c>
      <c r="J252" s="162"/>
      <c r="K252" s="162"/>
      <c r="L252" s="162"/>
      <c r="M252" s="162"/>
      <c r="N252" s="75">
        <f>M252-H252</f>
        <v>0</v>
      </c>
      <c r="O252" s="170"/>
      <c r="P252" s="170">
        <v>3</v>
      </c>
      <c r="Q252" s="75">
        <f>P252-I252</f>
        <v>1</v>
      </c>
      <c r="R252" s="162"/>
      <c r="S252" s="162"/>
      <c r="T252" s="169"/>
      <c r="U252" s="169"/>
      <c r="V252" s="169"/>
      <c r="W252" s="169"/>
      <c r="X252" s="405"/>
      <c r="Y252" s="468"/>
      <c r="Z252" s="468"/>
      <c r="AA252" s="405"/>
      <c r="AB252" s="468"/>
      <c r="AC252" s="468"/>
      <c r="AD252" s="405"/>
      <c r="AE252" s="468"/>
      <c r="AF252" s="468"/>
      <c r="AG252" s="166"/>
      <c r="AH252" s="444">
        <f t="shared" si="106"/>
        <v>0</v>
      </c>
    </row>
    <row r="253" spans="1:34" s="10" customFormat="1" ht="13.2" x14ac:dyDescent="0.25">
      <c r="A253" s="6">
        <v>17</v>
      </c>
      <c r="B253" s="61" t="s">
        <v>43</v>
      </c>
      <c r="C253" s="6"/>
      <c r="D253" s="6"/>
      <c r="E253" s="6"/>
      <c r="F253" s="7"/>
      <c r="G253" s="166"/>
      <c r="H253" s="162"/>
      <c r="I253" s="162"/>
      <c r="J253" s="162"/>
      <c r="K253" s="162"/>
      <c r="L253" s="162"/>
      <c r="M253" s="162"/>
      <c r="N253" s="75"/>
      <c r="O253" s="170"/>
      <c r="P253" s="170"/>
      <c r="Q253" s="75"/>
      <c r="R253" s="162"/>
      <c r="S253" s="162"/>
      <c r="T253" s="169"/>
      <c r="U253" s="169"/>
      <c r="V253" s="169"/>
      <c r="W253" s="169"/>
      <c r="X253" s="405"/>
      <c r="Y253" s="468"/>
      <c r="Z253" s="468"/>
      <c r="AA253" s="405"/>
      <c r="AB253" s="468"/>
      <c r="AC253" s="468"/>
      <c r="AD253" s="405"/>
      <c r="AE253" s="468"/>
      <c r="AF253" s="468"/>
      <c r="AG253" s="166"/>
      <c r="AH253" s="444">
        <f t="shared" si="106"/>
        <v>0</v>
      </c>
    </row>
    <row r="254" spans="1:34" s="10" customFormat="1" ht="13.2" x14ac:dyDescent="0.25">
      <c r="A254" s="6">
        <v>18</v>
      </c>
      <c r="B254" s="61" t="s">
        <v>766</v>
      </c>
      <c r="C254" s="6">
        <v>1</v>
      </c>
      <c r="D254" s="6">
        <v>1</v>
      </c>
      <c r="E254" s="6"/>
      <c r="F254" s="7">
        <f>G254+H254+I254+J254</f>
        <v>1</v>
      </c>
      <c r="G254" s="166"/>
      <c r="H254" s="162"/>
      <c r="I254" s="162">
        <v>1</v>
      </c>
      <c r="J254" s="162"/>
      <c r="K254" s="162"/>
      <c r="L254" s="162"/>
      <c r="M254" s="162"/>
      <c r="N254" s="75">
        <f>M254-H254</f>
        <v>0</v>
      </c>
      <c r="O254" s="170"/>
      <c r="P254" s="170">
        <v>1</v>
      </c>
      <c r="Q254" s="75">
        <f>P254-I254</f>
        <v>0</v>
      </c>
      <c r="R254" s="162"/>
      <c r="S254" s="162"/>
      <c r="T254" s="169"/>
      <c r="U254" s="169"/>
      <c r="V254" s="169"/>
      <c r="W254" s="169"/>
      <c r="X254" s="405"/>
      <c r="Y254" s="468"/>
      <c r="Z254" s="468"/>
      <c r="AA254" s="405"/>
      <c r="AB254" s="468"/>
      <c r="AC254" s="468"/>
      <c r="AD254" s="405"/>
      <c r="AE254" s="468"/>
      <c r="AF254" s="468"/>
      <c r="AG254" s="166"/>
      <c r="AH254" s="444">
        <f t="shared" si="106"/>
        <v>0</v>
      </c>
    </row>
    <row r="255" spans="1:34" s="10" customFormat="1" ht="13.2" x14ac:dyDescent="0.25">
      <c r="A255" s="6">
        <v>19</v>
      </c>
      <c r="B255" s="61" t="s">
        <v>763</v>
      </c>
      <c r="C255" s="6"/>
      <c r="D255" s="6"/>
      <c r="E255" s="6"/>
      <c r="F255" s="7"/>
      <c r="G255" s="166"/>
      <c r="H255" s="162"/>
      <c r="I255" s="162"/>
      <c r="J255" s="162"/>
      <c r="K255" s="162"/>
      <c r="L255" s="162"/>
      <c r="M255" s="162"/>
      <c r="N255" s="75"/>
      <c r="O255" s="170"/>
      <c r="P255" s="170"/>
      <c r="Q255" s="75"/>
      <c r="R255" s="162"/>
      <c r="S255" s="162"/>
      <c r="T255" s="169"/>
      <c r="U255" s="169"/>
      <c r="V255" s="169"/>
      <c r="W255" s="169"/>
      <c r="X255" s="405"/>
      <c r="Y255" s="468"/>
      <c r="Z255" s="468"/>
      <c r="AA255" s="405"/>
      <c r="AB255" s="468"/>
      <c r="AC255" s="468"/>
      <c r="AD255" s="405"/>
      <c r="AE255" s="468"/>
      <c r="AF255" s="468"/>
      <c r="AG255" s="166"/>
      <c r="AH255" s="444">
        <f t="shared" si="106"/>
        <v>0</v>
      </c>
    </row>
    <row r="256" spans="1:34" s="10" customFormat="1" ht="13.2" x14ac:dyDescent="0.25">
      <c r="A256" s="6">
        <v>20</v>
      </c>
      <c r="B256" s="61" t="s">
        <v>750</v>
      </c>
      <c r="C256" s="6">
        <v>10</v>
      </c>
      <c r="D256" s="6">
        <v>8</v>
      </c>
      <c r="E256" s="6">
        <v>3</v>
      </c>
      <c r="F256" s="7">
        <f>G256+H256+I256+J256+K256</f>
        <v>5</v>
      </c>
      <c r="G256" s="166"/>
      <c r="H256" s="162"/>
      <c r="I256" s="162">
        <v>3</v>
      </c>
      <c r="J256" s="162">
        <v>2</v>
      </c>
      <c r="K256" s="162"/>
      <c r="L256" s="162"/>
      <c r="M256" s="162"/>
      <c r="N256" s="75">
        <v>2</v>
      </c>
      <c r="O256" s="170"/>
      <c r="P256" s="170">
        <v>6</v>
      </c>
      <c r="Q256" s="75">
        <v>2</v>
      </c>
      <c r="R256" s="162"/>
      <c r="S256" s="162"/>
      <c r="T256" s="169"/>
      <c r="U256" s="169"/>
      <c r="V256" s="169"/>
      <c r="W256" s="170"/>
      <c r="X256" s="406">
        <f>Y256+Z256</f>
        <v>2</v>
      </c>
      <c r="Y256" s="471">
        <v>2</v>
      </c>
      <c r="Z256" s="471"/>
      <c r="AA256" s="407">
        <f t="shared" ref="AA256:AA269" si="118">AB256+AC256</f>
        <v>2</v>
      </c>
      <c r="AB256" s="471"/>
      <c r="AC256" s="471">
        <v>2</v>
      </c>
      <c r="AD256" s="407"/>
      <c r="AE256" s="471"/>
      <c r="AF256" s="471"/>
      <c r="AG256" s="166"/>
      <c r="AH256" s="444">
        <f t="shared" si="106"/>
        <v>4</v>
      </c>
    </row>
    <row r="257" spans="1:57" s="10" customFormat="1" ht="13.2" x14ac:dyDescent="0.25">
      <c r="A257" s="6">
        <v>21</v>
      </c>
      <c r="B257" s="61" t="s">
        <v>751</v>
      </c>
      <c r="C257" s="6"/>
      <c r="D257" s="6"/>
      <c r="E257" s="6"/>
      <c r="F257" s="7"/>
      <c r="G257" s="166"/>
      <c r="H257" s="162"/>
      <c r="I257" s="162"/>
      <c r="J257" s="162"/>
      <c r="K257" s="162"/>
      <c r="L257" s="162"/>
      <c r="M257" s="162"/>
      <c r="N257" s="75"/>
      <c r="O257" s="170"/>
      <c r="P257" s="170"/>
      <c r="Q257" s="75"/>
      <c r="R257" s="162"/>
      <c r="S257" s="162"/>
      <c r="T257" s="169"/>
      <c r="U257" s="169"/>
      <c r="V257" s="169"/>
      <c r="W257" s="169"/>
      <c r="X257" s="405"/>
      <c r="Y257" s="468"/>
      <c r="Z257" s="468"/>
      <c r="AA257" s="407">
        <f t="shared" si="118"/>
        <v>0</v>
      </c>
      <c r="AB257" s="468"/>
      <c r="AC257" s="468"/>
      <c r="AD257" s="405"/>
      <c r="AE257" s="468"/>
      <c r="AF257" s="468"/>
      <c r="AG257" s="166"/>
      <c r="AH257" s="444">
        <f t="shared" si="106"/>
        <v>0</v>
      </c>
    </row>
    <row r="258" spans="1:57" s="10" customFormat="1" ht="13.2" x14ac:dyDescent="0.25">
      <c r="A258" s="6">
        <v>22</v>
      </c>
      <c r="B258" s="61" t="s">
        <v>733</v>
      </c>
      <c r="C258" s="6">
        <v>1</v>
      </c>
      <c r="D258" s="6"/>
      <c r="E258" s="6"/>
      <c r="F258" s="7"/>
      <c r="G258" s="166"/>
      <c r="H258" s="162"/>
      <c r="I258" s="162"/>
      <c r="J258" s="162"/>
      <c r="K258" s="162"/>
      <c r="L258" s="162"/>
      <c r="M258" s="162"/>
      <c r="N258" s="75"/>
      <c r="O258" s="170"/>
      <c r="P258" s="170"/>
      <c r="Q258" s="75"/>
      <c r="R258" s="162"/>
      <c r="S258" s="162"/>
      <c r="T258" s="169"/>
      <c r="U258" s="169"/>
      <c r="V258" s="169"/>
      <c r="W258" s="169"/>
      <c r="X258" s="405"/>
      <c r="Y258" s="468"/>
      <c r="Z258" s="468"/>
      <c r="AA258" s="407">
        <f t="shared" si="118"/>
        <v>0</v>
      </c>
      <c r="AB258" s="468"/>
      <c r="AC258" s="468"/>
      <c r="AD258" s="405"/>
      <c r="AE258" s="468"/>
      <c r="AF258" s="468"/>
      <c r="AG258" s="166"/>
      <c r="AH258" s="444">
        <f t="shared" si="106"/>
        <v>0</v>
      </c>
    </row>
    <row r="259" spans="1:57" s="10" customFormat="1" ht="46.2" customHeight="1" x14ac:dyDescent="0.25">
      <c r="A259" s="296">
        <v>4</v>
      </c>
      <c r="B259" s="735" t="s">
        <v>975</v>
      </c>
      <c r="C259" s="736"/>
      <c r="D259" s="736"/>
      <c r="E259" s="736"/>
      <c r="F259" s="736"/>
      <c r="G259" s="736"/>
      <c r="H259" s="736"/>
      <c r="I259" s="736"/>
      <c r="J259" s="736"/>
      <c r="K259" s="736"/>
      <c r="L259" s="736"/>
      <c r="M259" s="736"/>
      <c r="N259" s="736"/>
      <c r="O259" s="736"/>
      <c r="P259" s="736"/>
      <c r="Q259" s="736"/>
      <c r="R259" s="736"/>
      <c r="S259" s="736"/>
      <c r="T259" s="736"/>
      <c r="U259" s="736"/>
      <c r="V259" s="736"/>
      <c r="W259" s="736"/>
      <c r="X259" s="736"/>
      <c r="Y259" s="736"/>
      <c r="Z259" s="736"/>
      <c r="AA259" s="736"/>
      <c r="AB259" s="736"/>
      <c r="AC259" s="736"/>
      <c r="AD259" s="736"/>
      <c r="AE259" s="736"/>
      <c r="AF259" s="736"/>
      <c r="AG259" s="737"/>
      <c r="AH259" s="444">
        <f t="shared" si="106"/>
        <v>0</v>
      </c>
    </row>
    <row r="260" spans="1:57" s="439" customFormat="1" ht="13.2" x14ac:dyDescent="0.25">
      <c r="A260" s="160"/>
      <c r="B260" s="437" t="s">
        <v>707</v>
      </c>
      <c r="C260" s="283">
        <f>SUM(C261:C282)</f>
        <v>134</v>
      </c>
      <c r="D260" s="283">
        <f t="shared" ref="D260:J260" si="119">SUM(D261:D282)</f>
        <v>87</v>
      </c>
      <c r="E260" s="283">
        <f t="shared" si="119"/>
        <v>26</v>
      </c>
      <c r="F260" s="283">
        <f t="shared" si="119"/>
        <v>61</v>
      </c>
      <c r="G260" s="283">
        <f t="shared" si="119"/>
        <v>0</v>
      </c>
      <c r="H260" s="283">
        <f t="shared" si="119"/>
        <v>0</v>
      </c>
      <c r="I260" s="283">
        <f t="shared" si="119"/>
        <v>21</v>
      </c>
      <c r="J260" s="283">
        <f t="shared" si="119"/>
        <v>39</v>
      </c>
      <c r="K260" s="283">
        <f t="shared" ref="K260" si="120">SUM(K261:K282)</f>
        <v>1</v>
      </c>
      <c r="L260" s="283">
        <f t="shared" ref="L260" si="121">SUM(L261:L282)</f>
        <v>0</v>
      </c>
      <c r="M260" s="283">
        <f t="shared" ref="M260" si="122">SUM(M261:M282)</f>
        <v>0</v>
      </c>
      <c r="N260" s="283">
        <f t="shared" ref="N260" si="123">SUM(N261:N282)</f>
        <v>0</v>
      </c>
      <c r="O260" s="283">
        <f t="shared" ref="O260" si="124">SUM(O261:O282)</f>
        <v>0</v>
      </c>
      <c r="P260" s="283">
        <f t="shared" ref="P260" si="125">SUM(P261:P282)</f>
        <v>4</v>
      </c>
      <c r="Q260" s="283">
        <f t="shared" ref="Q260" si="126">SUM(Q261:Q282)</f>
        <v>0</v>
      </c>
      <c r="R260" s="283">
        <f t="shared" ref="R260" si="127">SUM(R261:R282)</f>
        <v>0</v>
      </c>
      <c r="S260" s="283">
        <f t="shared" ref="S260" si="128">SUM(S261:S282)</f>
        <v>0</v>
      </c>
      <c r="T260" s="283">
        <f t="shared" ref="T260" si="129">SUM(T261:T282)</f>
        <v>0</v>
      </c>
      <c r="U260" s="283">
        <f t="shared" ref="U260" si="130">SUM(U261:U282)</f>
        <v>0</v>
      </c>
      <c r="V260" s="283">
        <f t="shared" ref="V260" si="131">SUM(V261:V282)</f>
        <v>0</v>
      </c>
      <c r="W260" s="283">
        <f t="shared" ref="W260" si="132">SUM(W261:W282)</f>
        <v>0</v>
      </c>
      <c r="X260" s="419">
        <f t="shared" ref="X260" si="133">SUM(X261:X282)</f>
        <v>2</v>
      </c>
      <c r="Y260" s="473">
        <f t="shared" ref="Y260" si="134">SUM(Y261:Y282)</f>
        <v>2</v>
      </c>
      <c r="Z260" s="473">
        <f t="shared" ref="Z260" si="135">SUM(Z261:Z282)</f>
        <v>0</v>
      </c>
      <c r="AA260" s="419">
        <f t="shared" ref="AA260" si="136">SUM(AA261:AA282)</f>
        <v>7</v>
      </c>
      <c r="AB260" s="473">
        <f t="shared" ref="AB260" si="137">SUM(AB261:AB282)</f>
        <v>3</v>
      </c>
      <c r="AC260" s="473">
        <f t="shared" ref="AC260" si="138">SUM(AC261:AC282)</f>
        <v>4</v>
      </c>
      <c r="AD260" s="419">
        <f t="shared" ref="AD260" si="139">SUM(AD261:AD282)</f>
        <v>0</v>
      </c>
      <c r="AE260" s="473">
        <f t="shared" ref="AE260" si="140">SUM(AE261:AE282)</f>
        <v>0</v>
      </c>
      <c r="AF260" s="473">
        <f t="shared" ref="AF260" si="141">SUM(AF261:AF282)</f>
        <v>0</v>
      </c>
      <c r="AG260" s="438"/>
      <c r="AH260" s="444">
        <f t="shared" si="106"/>
        <v>9</v>
      </c>
    </row>
    <row r="261" spans="1:57" s="10" customFormat="1" ht="13.2" x14ac:dyDescent="0.25">
      <c r="A261" s="6">
        <v>1</v>
      </c>
      <c r="B261" s="61" t="s">
        <v>367</v>
      </c>
      <c r="C261" s="6">
        <v>30</v>
      </c>
      <c r="D261" s="6">
        <v>22</v>
      </c>
      <c r="E261" s="7">
        <v>12</v>
      </c>
      <c r="F261" s="7">
        <v>10</v>
      </c>
      <c r="G261" s="7">
        <v>0</v>
      </c>
      <c r="H261" s="75">
        <v>0</v>
      </c>
      <c r="I261" s="75">
        <v>10</v>
      </c>
      <c r="J261" s="75">
        <v>0</v>
      </c>
      <c r="K261" s="74">
        <v>0</v>
      </c>
      <c r="L261" s="75"/>
      <c r="M261" s="75"/>
      <c r="N261" s="74"/>
      <c r="O261" s="75"/>
      <c r="P261" s="75"/>
      <c r="Q261" s="74"/>
      <c r="R261" s="75"/>
      <c r="S261" s="75"/>
      <c r="T261" s="75"/>
      <c r="U261" s="75"/>
      <c r="V261" s="75"/>
      <c r="W261" s="7"/>
      <c r="X261" s="406">
        <f t="shared" ref="X261:X263" si="142">Y261+Z261</f>
        <v>1</v>
      </c>
      <c r="Y261" s="470">
        <v>1</v>
      </c>
      <c r="Z261" s="470"/>
      <c r="AA261" s="407"/>
      <c r="AB261" s="470"/>
      <c r="AC261" s="471"/>
      <c r="AD261" s="406"/>
      <c r="AE261" s="471"/>
      <c r="AF261" s="468"/>
      <c r="AG261" s="166"/>
      <c r="AH261" s="444">
        <f t="shared" si="106"/>
        <v>1</v>
      </c>
    </row>
    <row r="262" spans="1:57" s="10" customFormat="1" ht="13.2" x14ac:dyDescent="0.25">
      <c r="A262" s="6">
        <v>2</v>
      </c>
      <c r="B262" s="61" t="s">
        <v>752</v>
      </c>
      <c r="C262" s="6">
        <v>2</v>
      </c>
      <c r="D262" s="6">
        <v>1</v>
      </c>
      <c r="E262" s="7">
        <v>0</v>
      </c>
      <c r="F262" s="7">
        <v>1</v>
      </c>
      <c r="G262" s="7">
        <v>0</v>
      </c>
      <c r="H262" s="75">
        <v>0</v>
      </c>
      <c r="I262" s="75">
        <v>1</v>
      </c>
      <c r="J262" s="75">
        <v>0</v>
      </c>
      <c r="K262" s="75">
        <v>0</v>
      </c>
      <c r="L262" s="75"/>
      <c r="M262" s="75"/>
      <c r="N262" s="74"/>
      <c r="O262" s="75"/>
      <c r="P262" s="75"/>
      <c r="Q262" s="75"/>
      <c r="R262" s="75"/>
      <c r="S262" s="75"/>
      <c r="T262" s="75"/>
      <c r="U262" s="75"/>
      <c r="V262" s="75"/>
      <c r="W262" s="7"/>
      <c r="X262" s="406">
        <f t="shared" si="142"/>
        <v>0</v>
      </c>
      <c r="Y262" s="470"/>
      <c r="Z262" s="470"/>
      <c r="AA262" s="407"/>
      <c r="AB262" s="470"/>
      <c r="AC262" s="471"/>
      <c r="AD262" s="406"/>
      <c r="AE262" s="471"/>
      <c r="AF262" s="468"/>
      <c r="AG262" s="166"/>
      <c r="AH262" s="444">
        <f t="shared" si="106"/>
        <v>0</v>
      </c>
    </row>
    <row r="263" spans="1:57" s="10" customFormat="1" ht="13.2" x14ac:dyDescent="0.25">
      <c r="A263" s="6">
        <v>3</v>
      </c>
      <c r="B263" s="61" t="s">
        <v>140</v>
      </c>
      <c r="C263" s="6">
        <v>10</v>
      </c>
      <c r="D263" s="6">
        <v>5</v>
      </c>
      <c r="E263" s="7">
        <v>1</v>
      </c>
      <c r="F263" s="7">
        <v>4</v>
      </c>
      <c r="G263" s="7">
        <v>0</v>
      </c>
      <c r="H263" s="75">
        <v>0</v>
      </c>
      <c r="I263" s="75">
        <v>0</v>
      </c>
      <c r="J263" s="7">
        <v>4</v>
      </c>
      <c r="K263" s="7">
        <v>0</v>
      </c>
      <c r="L263" s="7"/>
      <c r="M263" s="75"/>
      <c r="N263" s="74"/>
      <c r="O263" s="75"/>
      <c r="P263" s="75">
        <v>2</v>
      </c>
      <c r="Q263" s="74"/>
      <c r="R263" s="7"/>
      <c r="S263" s="75"/>
      <c r="T263" s="75"/>
      <c r="U263" s="75"/>
      <c r="V263" s="75"/>
      <c r="W263" s="7"/>
      <c r="X263" s="406">
        <f t="shared" si="142"/>
        <v>1</v>
      </c>
      <c r="Y263" s="470">
        <v>1</v>
      </c>
      <c r="Z263" s="470"/>
      <c r="AA263" s="407">
        <f t="shared" si="118"/>
        <v>2</v>
      </c>
      <c r="AB263" s="470"/>
      <c r="AC263" s="471">
        <v>2</v>
      </c>
      <c r="AD263" s="406"/>
      <c r="AE263" s="471"/>
      <c r="AF263" s="468"/>
      <c r="AG263" s="166"/>
      <c r="AH263" s="444">
        <f t="shared" si="106"/>
        <v>3</v>
      </c>
    </row>
    <row r="264" spans="1:57" s="10" customFormat="1" ht="13.2" x14ac:dyDescent="0.25">
      <c r="A264" s="6">
        <v>4</v>
      </c>
      <c r="B264" s="61" t="s">
        <v>151</v>
      </c>
      <c r="C264" s="6">
        <v>40</v>
      </c>
      <c r="D264" s="6">
        <v>34</v>
      </c>
      <c r="E264" s="7">
        <v>7</v>
      </c>
      <c r="F264" s="7">
        <v>25</v>
      </c>
      <c r="G264" s="7">
        <v>0</v>
      </c>
      <c r="H264" s="7">
        <v>0</v>
      </c>
      <c r="I264" s="7">
        <v>4</v>
      </c>
      <c r="J264" s="7">
        <v>20</v>
      </c>
      <c r="K264" s="7">
        <v>1</v>
      </c>
      <c r="L264" s="7"/>
      <c r="M264" s="75"/>
      <c r="N264" s="75"/>
      <c r="O264" s="75"/>
      <c r="P264" s="75">
        <v>1</v>
      </c>
      <c r="Q264" s="75"/>
      <c r="R264" s="7"/>
      <c r="S264" s="75"/>
      <c r="T264" s="75"/>
      <c r="U264" s="75"/>
      <c r="V264" s="75"/>
      <c r="W264" s="7"/>
      <c r="X264" s="406"/>
      <c r="Y264" s="470"/>
      <c r="Z264" s="470"/>
      <c r="AA264" s="407">
        <f t="shared" si="118"/>
        <v>3</v>
      </c>
      <c r="AB264" s="470">
        <v>2</v>
      </c>
      <c r="AC264" s="471">
        <v>1</v>
      </c>
      <c r="AD264" s="406"/>
      <c r="AE264" s="471"/>
      <c r="AF264" s="468"/>
      <c r="AG264" s="166"/>
      <c r="AH264" s="444">
        <f t="shared" si="106"/>
        <v>3</v>
      </c>
    </row>
    <row r="265" spans="1:57" s="10" customFormat="1" ht="13.2" x14ac:dyDescent="0.25">
      <c r="A265" s="6">
        <v>5</v>
      </c>
      <c r="B265" s="167" t="s">
        <v>790</v>
      </c>
      <c r="C265" s="6">
        <v>7</v>
      </c>
      <c r="D265" s="6">
        <v>4</v>
      </c>
      <c r="E265" s="7">
        <v>2</v>
      </c>
      <c r="F265" s="7">
        <v>3</v>
      </c>
      <c r="G265" s="7">
        <v>0</v>
      </c>
      <c r="H265" s="162">
        <v>0</v>
      </c>
      <c r="I265" s="162">
        <v>0</v>
      </c>
      <c r="J265" s="162">
        <v>3</v>
      </c>
      <c r="K265" s="162">
        <v>0</v>
      </c>
      <c r="L265" s="162"/>
      <c r="M265" s="75"/>
      <c r="N265" s="170"/>
      <c r="O265" s="75"/>
      <c r="P265" s="75"/>
      <c r="Q265" s="162"/>
      <c r="R265" s="162"/>
      <c r="S265" s="169"/>
      <c r="T265" s="169"/>
      <c r="U265" s="169"/>
      <c r="V265" s="170"/>
      <c r="W265" s="7"/>
      <c r="X265" s="406"/>
      <c r="Y265" s="471"/>
      <c r="Z265" s="470"/>
      <c r="AA265" s="407"/>
      <c r="AB265" s="471"/>
      <c r="AC265" s="471"/>
      <c r="AD265" s="406"/>
      <c r="AE265" s="471"/>
      <c r="AF265" s="468"/>
      <c r="AG265" s="166"/>
      <c r="AH265" s="444">
        <f t="shared" si="106"/>
        <v>0</v>
      </c>
    </row>
    <row r="266" spans="1:57" s="10" customFormat="1" ht="13.2" x14ac:dyDescent="0.25">
      <c r="A266" s="6">
        <v>6</v>
      </c>
      <c r="B266" s="167" t="s">
        <v>749</v>
      </c>
      <c r="C266" s="6">
        <v>7</v>
      </c>
      <c r="D266" s="6">
        <v>4</v>
      </c>
      <c r="E266" s="7">
        <v>1</v>
      </c>
      <c r="F266" s="7">
        <v>3</v>
      </c>
      <c r="G266" s="7">
        <v>0</v>
      </c>
      <c r="H266" s="162">
        <v>0</v>
      </c>
      <c r="I266" s="162">
        <v>0</v>
      </c>
      <c r="J266" s="162">
        <v>3</v>
      </c>
      <c r="K266" s="162">
        <v>0</v>
      </c>
      <c r="L266" s="162"/>
      <c r="M266" s="75"/>
      <c r="N266" s="170"/>
      <c r="O266" s="75"/>
      <c r="P266" s="75"/>
      <c r="Q266" s="162"/>
      <c r="R266" s="162"/>
      <c r="S266" s="169"/>
      <c r="T266" s="169"/>
      <c r="U266" s="169"/>
      <c r="V266" s="170"/>
      <c r="W266" s="7"/>
      <c r="X266" s="406"/>
      <c r="Y266" s="471"/>
      <c r="Z266" s="470"/>
      <c r="AA266" s="407"/>
      <c r="AB266" s="471"/>
      <c r="AC266" s="471"/>
      <c r="AD266" s="406"/>
      <c r="AE266" s="471"/>
      <c r="AF266" s="468"/>
      <c r="AG266" s="166"/>
      <c r="AH266" s="444">
        <f t="shared" si="106"/>
        <v>0</v>
      </c>
    </row>
    <row r="267" spans="1:57" s="10" customFormat="1" ht="13.2" x14ac:dyDescent="0.25">
      <c r="A267" s="6">
        <v>7</v>
      </c>
      <c r="B267" s="61" t="s">
        <v>791</v>
      </c>
      <c r="C267" s="6"/>
      <c r="D267" s="6"/>
      <c r="E267" s="7"/>
      <c r="F267" s="7"/>
      <c r="G267" s="7"/>
      <c r="H267" s="162"/>
      <c r="I267" s="162"/>
      <c r="J267" s="162"/>
      <c r="K267" s="162"/>
      <c r="L267" s="162"/>
      <c r="M267" s="75"/>
      <c r="N267" s="170"/>
      <c r="O267" s="75"/>
      <c r="P267" s="75"/>
      <c r="Q267" s="162"/>
      <c r="R267" s="162"/>
      <c r="S267" s="169"/>
      <c r="T267" s="169"/>
      <c r="U267" s="169"/>
      <c r="V267" s="170"/>
      <c r="W267" s="7"/>
      <c r="X267" s="406"/>
      <c r="Y267" s="471"/>
      <c r="Z267" s="470"/>
      <c r="AA267" s="407"/>
      <c r="AB267" s="471"/>
      <c r="AC267" s="471"/>
      <c r="AD267" s="406"/>
      <c r="AE267" s="471"/>
      <c r="AF267" s="468"/>
      <c r="AG267" s="166"/>
      <c r="AH267" s="444">
        <f t="shared" si="106"/>
        <v>0</v>
      </c>
    </row>
    <row r="268" spans="1:57" s="10" customFormat="1" ht="13.2" x14ac:dyDescent="0.25">
      <c r="A268" s="6">
        <v>8</v>
      </c>
      <c r="B268" s="167" t="s">
        <v>727</v>
      </c>
      <c r="C268" s="6">
        <v>5</v>
      </c>
      <c r="D268" s="6">
        <v>1</v>
      </c>
      <c r="E268" s="7">
        <v>0</v>
      </c>
      <c r="F268" s="7">
        <v>1</v>
      </c>
      <c r="G268" s="7">
        <v>0</v>
      </c>
      <c r="H268" s="162">
        <v>0</v>
      </c>
      <c r="I268" s="162">
        <v>1</v>
      </c>
      <c r="J268" s="162">
        <v>0</v>
      </c>
      <c r="K268" s="162">
        <v>0</v>
      </c>
      <c r="L268" s="162"/>
      <c r="M268" s="75"/>
      <c r="N268" s="170"/>
      <c r="O268" s="75"/>
      <c r="P268" s="75"/>
      <c r="Q268" s="162"/>
      <c r="R268" s="162"/>
      <c r="S268" s="169"/>
      <c r="T268" s="169"/>
      <c r="U268" s="169"/>
      <c r="V268" s="169"/>
      <c r="W268" s="166"/>
      <c r="X268" s="406"/>
      <c r="Y268" s="468"/>
      <c r="Z268" s="468"/>
      <c r="AA268" s="407">
        <f t="shared" si="118"/>
        <v>1</v>
      </c>
      <c r="AB268" s="468">
        <v>1</v>
      </c>
      <c r="AC268" s="468"/>
      <c r="AD268" s="406"/>
      <c r="AE268" s="468"/>
      <c r="AF268" s="468"/>
      <c r="AG268" s="166"/>
      <c r="AH268" s="444">
        <f t="shared" ref="AH268:AH325" si="143">X268+AA268+AD268</f>
        <v>1</v>
      </c>
    </row>
    <row r="269" spans="1:57" s="10" customFormat="1" ht="13.2" x14ac:dyDescent="0.25">
      <c r="A269" s="6">
        <v>9</v>
      </c>
      <c r="B269" s="167" t="s">
        <v>802</v>
      </c>
      <c r="C269" s="6">
        <v>7</v>
      </c>
      <c r="D269" s="6">
        <v>3</v>
      </c>
      <c r="E269" s="7">
        <v>1</v>
      </c>
      <c r="F269" s="7">
        <v>2</v>
      </c>
      <c r="G269" s="7">
        <v>0</v>
      </c>
      <c r="H269" s="162">
        <v>0</v>
      </c>
      <c r="I269" s="162">
        <v>1</v>
      </c>
      <c r="J269" s="162">
        <v>1</v>
      </c>
      <c r="K269" s="162">
        <v>0</v>
      </c>
      <c r="L269" s="162"/>
      <c r="M269" s="75"/>
      <c r="N269" s="170"/>
      <c r="O269" s="75"/>
      <c r="P269" s="75">
        <v>1</v>
      </c>
      <c r="Q269" s="162"/>
      <c r="R269" s="162"/>
      <c r="S269" s="169"/>
      <c r="T269" s="169"/>
      <c r="U269" s="169"/>
      <c r="V269" s="170"/>
      <c r="W269" s="7"/>
      <c r="X269" s="406"/>
      <c r="Y269" s="471"/>
      <c r="Z269" s="471"/>
      <c r="AA269" s="407">
        <f t="shared" si="118"/>
        <v>1</v>
      </c>
      <c r="AB269" s="471"/>
      <c r="AC269" s="471">
        <v>1</v>
      </c>
      <c r="AD269" s="406"/>
      <c r="AE269" s="471"/>
      <c r="AF269" s="468"/>
      <c r="AG269" s="166"/>
      <c r="AH269" s="444">
        <f t="shared" si="143"/>
        <v>1</v>
      </c>
    </row>
    <row r="270" spans="1:57" s="70" customFormat="1" ht="13.2" x14ac:dyDescent="0.25">
      <c r="A270" s="6">
        <v>10</v>
      </c>
      <c r="B270" s="61" t="s">
        <v>821</v>
      </c>
      <c r="C270" s="6">
        <v>10</v>
      </c>
      <c r="D270" s="6">
        <v>6</v>
      </c>
      <c r="E270" s="7">
        <v>0</v>
      </c>
      <c r="F270" s="7">
        <v>7</v>
      </c>
      <c r="G270" s="7">
        <v>0</v>
      </c>
      <c r="H270" s="6">
        <v>0</v>
      </c>
      <c r="I270" s="6">
        <v>0</v>
      </c>
      <c r="J270" s="6">
        <v>7</v>
      </c>
      <c r="K270" s="6">
        <v>0</v>
      </c>
      <c r="L270" s="6"/>
      <c r="M270" s="78"/>
      <c r="N270" s="78"/>
      <c r="O270" s="75"/>
      <c r="P270" s="78"/>
      <c r="Q270" s="6"/>
      <c r="R270" s="6"/>
      <c r="S270" s="78"/>
      <c r="T270" s="78"/>
      <c r="U270" s="78"/>
      <c r="V270" s="78"/>
      <c r="W270" s="6"/>
      <c r="X270" s="406"/>
      <c r="Y270" s="474"/>
      <c r="Z270" s="474"/>
      <c r="AA270" s="407"/>
      <c r="AB270" s="474"/>
      <c r="AC270" s="474"/>
      <c r="AD270" s="406"/>
      <c r="AE270" s="474"/>
      <c r="AF270" s="474"/>
      <c r="AG270" s="6"/>
      <c r="AH270" s="444">
        <f t="shared" si="143"/>
        <v>0</v>
      </c>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row>
    <row r="271" spans="1:57" s="26" customFormat="1" ht="13.2" x14ac:dyDescent="0.25">
      <c r="A271" s="6">
        <v>11</v>
      </c>
      <c r="B271" s="61" t="s">
        <v>804</v>
      </c>
      <c r="C271" s="6"/>
      <c r="D271" s="6"/>
      <c r="E271" s="7"/>
      <c r="F271" s="7"/>
      <c r="G271" s="7"/>
      <c r="H271" s="6"/>
      <c r="I271" s="6"/>
      <c r="J271" s="6"/>
      <c r="K271" s="6"/>
      <c r="L271" s="6"/>
      <c r="M271" s="78"/>
      <c r="N271" s="78"/>
      <c r="O271" s="75"/>
      <c r="P271" s="78"/>
      <c r="Q271" s="6"/>
      <c r="R271" s="6"/>
      <c r="S271" s="78"/>
      <c r="T271" s="78"/>
      <c r="U271" s="78"/>
      <c r="V271" s="78"/>
      <c r="W271" s="6"/>
      <c r="X271" s="408"/>
      <c r="Y271" s="474"/>
      <c r="Z271" s="474"/>
      <c r="AA271" s="408"/>
      <c r="AB271" s="474"/>
      <c r="AC271" s="474"/>
      <c r="AD271" s="408"/>
      <c r="AE271" s="474"/>
      <c r="AF271" s="474"/>
      <c r="AG271" s="6"/>
      <c r="AH271" s="444">
        <f t="shared" si="143"/>
        <v>0</v>
      </c>
    </row>
    <row r="272" spans="1:57" s="26" customFormat="1" ht="13.2" x14ac:dyDescent="0.25">
      <c r="A272" s="6">
        <v>12</v>
      </c>
      <c r="B272" s="61" t="s">
        <v>805</v>
      </c>
      <c r="C272" s="6"/>
      <c r="D272" s="6"/>
      <c r="E272" s="7"/>
      <c r="F272" s="7"/>
      <c r="G272" s="7"/>
      <c r="H272" s="6"/>
      <c r="I272" s="6"/>
      <c r="J272" s="6"/>
      <c r="K272" s="6"/>
      <c r="L272" s="6"/>
      <c r="M272" s="78"/>
      <c r="N272" s="78"/>
      <c r="O272" s="75"/>
      <c r="P272" s="78"/>
      <c r="Q272" s="6"/>
      <c r="R272" s="6"/>
      <c r="S272" s="78"/>
      <c r="T272" s="78"/>
      <c r="U272" s="78"/>
      <c r="V272" s="78"/>
      <c r="W272" s="6"/>
      <c r="X272" s="408"/>
      <c r="Y272" s="474"/>
      <c r="Z272" s="474"/>
      <c r="AA272" s="408"/>
      <c r="AB272" s="474"/>
      <c r="AC272" s="474"/>
      <c r="AD272" s="408"/>
      <c r="AE272" s="474"/>
      <c r="AF272" s="474"/>
      <c r="AG272" s="6"/>
      <c r="AH272" s="444">
        <f t="shared" si="143"/>
        <v>0</v>
      </c>
    </row>
    <row r="273" spans="1:34" s="26" customFormat="1" ht="13.2" x14ac:dyDescent="0.25">
      <c r="A273" s="6">
        <v>13</v>
      </c>
      <c r="B273" s="61" t="s">
        <v>728</v>
      </c>
      <c r="C273" s="6"/>
      <c r="D273" s="6"/>
      <c r="E273" s="7"/>
      <c r="F273" s="7"/>
      <c r="G273" s="7"/>
      <c r="H273" s="6"/>
      <c r="I273" s="6"/>
      <c r="J273" s="6"/>
      <c r="K273" s="6"/>
      <c r="L273" s="6"/>
      <c r="M273" s="78"/>
      <c r="N273" s="78"/>
      <c r="O273" s="75"/>
      <c r="P273" s="78"/>
      <c r="Q273" s="6"/>
      <c r="R273" s="6"/>
      <c r="S273" s="78"/>
      <c r="T273" s="78"/>
      <c r="U273" s="78"/>
      <c r="V273" s="78"/>
      <c r="W273" s="6"/>
      <c r="X273" s="408"/>
      <c r="Y273" s="474"/>
      <c r="Z273" s="474"/>
      <c r="AA273" s="408"/>
      <c r="AB273" s="474"/>
      <c r="AC273" s="474"/>
      <c r="AD273" s="408"/>
      <c r="AE273" s="474"/>
      <c r="AF273" s="474"/>
      <c r="AG273" s="6"/>
      <c r="AH273" s="444">
        <f t="shared" si="143"/>
        <v>0</v>
      </c>
    </row>
    <row r="274" spans="1:34" s="26" customFormat="1" ht="13.2" x14ac:dyDescent="0.25">
      <c r="A274" s="6">
        <v>14</v>
      </c>
      <c r="B274" s="61" t="s">
        <v>822</v>
      </c>
      <c r="C274" s="6"/>
      <c r="D274" s="6"/>
      <c r="E274" s="7"/>
      <c r="F274" s="7"/>
      <c r="G274" s="7"/>
      <c r="H274" s="6"/>
      <c r="I274" s="6"/>
      <c r="J274" s="6"/>
      <c r="K274" s="6"/>
      <c r="L274" s="6"/>
      <c r="M274" s="78"/>
      <c r="N274" s="78"/>
      <c r="O274" s="75"/>
      <c r="P274" s="78"/>
      <c r="Q274" s="6"/>
      <c r="R274" s="6"/>
      <c r="S274" s="78"/>
      <c r="T274" s="78"/>
      <c r="U274" s="78"/>
      <c r="V274" s="78"/>
      <c r="W274" s="6"/>
      <c r="X274" s="408"/>
      <c r="Y274" s="474"/>
      <c r="Z274" s="474"/>
      <c r="AA274" s="408"/>
      <c r="AB274" s="474"/>
      <c r="AC274" s="474"/>
      <c r="AD274" s="408"/>
      <c r="AE274" s="474"/>
      <c r="AF274" s="474"/>
      <c r="AG274" s="6"/>
      <c r="AH274" s="444">
        <f t="shared" si="143"/>
        <v>0</v>
      </c>
    </row>
    <row r="275" spans="1:34" s="26" customFormat="1" ht="26.4" x14ac:dyDescent="0.25">
      <c r="A275" s="6">
        <v>15</v>
      </c>
      <c r="B275" s="61" t="s">
        <v>808</v>
      </c>
      <c r="C275" s="6"/>
      <c r="D275" s="6"/>
      <c r="E275" s="7"/>
      <c r="F275" s="7"/>
      <c r="G275" s="7"/>
      <c r="H275" s="6"/>
      <c r="I275" s="6"/>
      <c r="J275" s="6"/>
      <c r="K275" s="6"/>
      <c r="L275" s="6"/>
      <c r="M275" s="78"/>
      <c r="N275" s="78"/>
      <c r="O275" s="75"/>
      <c r="P275" s="78"/>
      <c r="Q275" s="6"/>
      <c r="R275" s="6"/>
      <c r="S275" s="78"/>
      <c r="T275" s="78"/>
      <c r="U275" s="78"/>
      <c r="V275" s="78"/>
      <c r="W275" s="6"/>
      <c r="X275" s="408"/>
      <c r="Y275" s="474"/>
      <c r="Z275" s="474"/>
      <c r="AA275" s="408"/>
      <c r="AB275" s="474"/>
      <c r="AC275" s="474"/>
      <c r="AD275" s="408"/>
      <c r="AE275" s="474"/>
      <c r="AF275" s="474"/>
      <c r="AG275" s="6"/>
      <c r="AH275" s="444">
        <f t="shared" si="143"/>
        <v>0</v>
      </c>
    </row>
    <row r="276" spans="1:34" s="10" customFormat="1" ht="13.2" x14ac:dyDescent="0.25">
      <c r="A276" s="6">
        <v>16</v>
      </c>
      <c r="B276" s="167" t="s">
        <v>726</v>
      </c>
      <c r="C276" s="6">
        <v>5</v>
      </c>
      <c r="D276" s="6">
        <v>1</v>
      </c>
      <c r="E276" s="7">
        <v>0</v>
      </c>
      <c r="F276" s="7">
        <v>1</v>
      </c>
      <c r="G276" s="7">
        <v>0</v>
      </c>
      <c r="H276" s="162">
        <v>0</v>
      </c>
      <c r="I276" s="162">
        <v>1</v>
      </c>
      <c r="J276" s="162">
        <v>0</v>
      </c>
      <c r="K276" s="162">
        <v>0</v>
      </c>
      <c r="L276" s="162"/>
      <c r="M276" s="75"/>
      <c r="N276" s="170"/>
      <c r="O276" s="75"/>
      <c r="P276" s="75"/>
      <c r="Q276" s="162"/>
      <c r="R276" s="162"/>
      <c r="S276" s="169"/>
      <c r="T276" s="169"/>
      <c r="U276" s="169"/>
      <c r="V276" s="169"/>
      <c r="W276" s="166"/>
      <c r="X276" s="405"/>
      <c r="Y276" s="468"/>
      <c r="Z276" s="468"/>
      <c r="AA276" s="405"/>
      <c r="AB276" s="468"/>
      <c r="AC276" s="468"/>
      <c r="AD276" s="405"/>
      <c r="AE276" s="468"/>
      <c r="AF276" s="468"/>
      <c r="AG276" s="166"/>
      <c r="AH276" s="444">
        <f t="shared" si="143"/>
        <v>0</v>
      </c>
    </row>
    <row r="277" spans="1:34" s="10" customFormat="1" ht="13.2" x14ac:dyDescent="0.25">
      <c r="A277" s="6">
        <v>17</v>
      </c>
      <c r="B277" s="167" t="s">
        <v>809</v>
      </c>
      <c r="C277" s="6"/>
      <c r="D277" s="6"/>
      <c r="E277" s="7"/>
      <c r="F277" s="7"/>
      <c r="G277" s="7"/>
      <c r="H277" s="162"/>
      <c r="I277" s="162"/>
      <c r="J277" s="162"/>
      <c r="K277" s="162"/>
      <c r="L277" s="162"/>
      <c r="M277" s="75"/>
      <c r="N277" s="170"/>
      <c r="O277" s="75"/>
      <c r="P277" s="75"/>
      <c r="Q277" s="162"/>
      <c r="R277" s="162"/>
      <c r="S277" s="169"/>
      <c r="T277" s="169"/>
      <c r="U277" s="169"/>
      <c r="V277" s="169"/>
      <c r="W277" s="166"/>
      <c r="X277" s="405"/>
      <c r="Y277" s="468"/>
      <c r="Z277" s="468"/>
      <c r="AA277" s="405"/>
      <c r="AB277" s="468"/>
      <c r="AC277" s="468"/>
      <c r="AD277" s="405"/>
      <c r="AE277" s="468"/>
      <c r="AF277" s="468"/>
      <c r="AG277" s="166"/>
      <c r="AH277" s="444">
        <f t="shared" si="143"/>
        <v>0</v>
      </c>
    </row>
    <row r="278" spans="1:34" s="10" customFormat="1" ht="13.2" x14ac:dyDescent="0.25">
      <c r="A278" s="6">
        <v>18</v>
      </c>
      <c r="B278" s="167" t="s">
        <v>766</v>
      </c>
      <c r="C278" s="6">
        <v>2</v>
      </c>
      <c r="D278" s="6">
        <v>1</v>
      </c>
      <c r="E278" s="7">
        <v>0</v>
      </c>
      <c r="F278" s="7">
        <v>1</v>
      </c>
      <c r="G278" s="7">
        <v>0</v>
      </c>
      <c r="H278" s="162">
        <v>0</v>
      </c>
      <c r="I278" s="162">
        <v>0</v>
      </c>
      <c r="J278" s="162">
        <v>1</v>
      </c>
      <c r="K278" s="162">
        <v>0</v>
      </c>
      <c r="L278" s="162"/>
      <c r="M278" s="75"/>
      <c r="N278" s="170"/>
      <c r="O278" s="75"/>
      <c r="P278" s="75"/>
      <c r="Q278" s="162"/>
      <c r="R278" s="162"/>
      <c r="S278" s="169"/>
      <c r="T278" s="169"/>
      <c r="U278" s="169"/>
      <c r="V278" s="169"/>
      <c r="W278" s="166"/>
      <c r="X278" s="405"/>
      <c r="Y278" s="468"/>
      <c r="Z278" s="468"/>
      <c r="AA278" s="405"/>
      <c r="AB278" s="468"/>
      <c r="AC278" s="468"/>
      <c r="AD278" s="405"/>
      <c r="AE278" s="468"/>
      <c r="AF278" s="468"/>
      <c r="AG278" s="166"/>
      <c r="AH278" s="444">
        <f t="shared" si="143"/>
        <v>0</v>
      </c>
    </row>
    <row r="279" spans="1:34" s="10" customFormat="1" ht="13.2" x14ac:dyDescent="0.25">
      <c r="A279" s="6">
        <v>19</v>
      </c>
      <c r="B279" s="167" t="s">
        <v>763</v>
      </c>
      <c r="C279" s="6"/>
      <c r="D279" s="6"/>
      <c r="E279" s="7"/>
      <c r="F279" s="7"/>
      <c r="G279" s="7"/>
      <c r="H279" s="162"/>
      <c r="I279" s="162"/>
      <c r="J279" s="162"/>
      <c r="K279" s="162"/>
      <c r="L279" s="162"/>
      <c r="M279" s="75"/>
      <c r="N279" s="170"/>
      <c r="O279" s="75"/>
      <c r="P279" s="75"/>
      <c r="Q279" s="162"/>
      <c r="R279" s="162"/>
      <c r="S279" s="169"/>
      <c r="T279" s="169"/>
      <c r="U279" s="169"/>
      <c r="V279" s="169"/>
      <c r="W279" s="166"/>
      <c r="X279" s="405"/>
      <c r="Y279" s="468"/>
      <c r="Z279" s="468"/>
      <c r="AA279" s="405"/>
      <c r="AB279" s="468"/>
      <c r="AC279" s="468"/>
      <c r="AD279" s="405"/>
      <c r="AE279" s="468"/>
      <c r="AF279" s="468"/>
      <c r="AG279" s="166"/>
      <c r="AH279" s="444">
        <f t="shared" si="143"/>
        <v>0</v>
      </c>
    </row>
    <row r="280" spans="1:34" s="10" customFormat="1" ht="13.2" x14ac:dyDescent="0.25">
      <c r="A280" s="6">
        <v>20</v>
      </c>
      <c r="B280" s="167" t="s">
        <v>750</v>
      </c>
      <c r="C280" s="6">
        <v>7</v>
      </c>
      <c r="D280" s="6">
        <v>4</v>
      </c>
      <c r="E280" s="7">
        <v>2</v>
      </c>
      <c r="F280" s="7">
        <v>2</v>
      </c>
      <c r="G280" s="7">
        <v>0</v>
      </c>
      <c r="H280" s="162">
        <v>0</v>
      </c>
      <c r="I280" s="162">
        <v>2</v>
      </c>
      <c r="J280" s="162">
        <v>0</v>
      </c>
      <c r="K280" s="162">
        <v>0</v>
      </c>
      <c r="L280" s="162"/>
      <c r="M280" s="75"/>
      <c r="N280" s="170"/>
      <c r="O280" s="75"/>
      <c r="P280" s="75"/>
      <c r="Q280" s="162"/>
      <c r="R280" s="162"/>
      <c r="S280" s="169"/>
      <c r="T280" s="169"/>
      <c r="U280" s="169"/>
      <c r="V280" s="170"/>
      <c r="W280" s="7"/>
      <c r="X280" s="407"/>
      <c r="Y280" s="471"/>
      <c r="Z280" s="471"/>
      <c r="AA280" s="407"/>
      <c r="AB280" s="471"/>
      <c r="AC280" s="471"/>
      <c r="AD280" s="407"/>
      <c r="AE280" s="471"/>
      <c r="AF280" s="468"/>
      <c r="AG280" s="166"/>
      <c r="AH280" s="444">
        <f t="shared" si="143"/>
        <v>0</v>
      </c>
    </row>
    <row r="281" spans="1:34" s="10" customFormat="1" ht="13.2" x14ac:dyDescent="0.25">
      <c r="A281" s="6">
        <v>21</v>
      </c>
      <c r="B281" s="167" t="s">
        <v>751</v>
      </c>
      <c r="C281" s="6"/>
      <c r="D281" s="6"/>
      <c r="E281" s="7"/>
      <c r="F281" s="7"/>
      <c r="G281" s="7"/>
      <c r="H281" s="162"/>
      <c r="I281" s="162"/>
      <c r="J281" s="162"/>
      <c r="K281" s="162"/>
      <c r="L281" s="162"/>
      <c r="M281" s="75"/>
      <c r="N281" s="170"/>
      <c r="O281" s="75"/>
      <c r="P281" s="75"/>
      <c r="Q281" s="162"/>
      <c r="R281" s="162"/>
      <c r="S281" s="169"/>
      <c r="T281" s="169"/>
      <c r="U281" s="169"/>
      <c r="V281" s="170"/>
      <c r="W281" s="7"/>
      <c r="X281" s="407"/>
      <c r="Y281" s="471"/>
      <c r="Z281" s="471"/>
      <c r="AA281" s="407"/>
      <c r="AB281" s="471"/>
      <c r="AC281" s="471"/>
      <c r="AD281" s="407"/>
      <c r="AE281" s="471"/>
      <c r="AF281" s="468"/>
      <c r="AG281" s="166"/>
      <c r="AH281" s="444">
        <f t="shared" si="143"/>
        <v>0</v>
      </c>
    </row>
    <row r="282" spans="1:34" s="10" customFormat="1" ht="13.2" x14ac:dyDescent="0.25">
      <c r="A282" s="6">
        <v>22</v>
      </c>
      <c r="B282" s="167" t="s">
        <v>733</v>
      </c>
      <c r="C282" s="6">
        <v>2</v>
      </c>
      <c r="D282" s="6">
        <v>1</v>
      </c>
      <c r="E282" s="7">
        <v>0</v>
      </c>
      <c r="F282" s="7">
        <v>1</v>
      </c>
      <c r="G282" s="7">
        <v>0</v>
      </c>
      <c r="H282" s="162">
        <v>0</v>
      </c>
      <c r="I282" s="162">
        <v>1</v>
      </c>
      <c r="J282" s="162">
        <v>0</v>
      </c>
      <c r="K282" s="162">
        <v>0</v>
      </c>
      <c r="L282" s="162"/>
      <c r="M282" s="75"/>
      <c r="N282" s="170"/>
      <c r="O282" s="75"/>
      <c r="P282" s="75"/>
      <c r="Q282" s="162"/>
      <c r="R282" s="162"/>
      <c r="S282" s="169"/>
      <c r="T282" s="169"/>
      <c r="U282" s="169"/>
      <c r="V282" s="169"/>
      <c r="W282" s="166"/>
      <c r="X282" s="405"/>
      <c r="Y282" s="468"/>
      <c r="Z282" s="468"/>
      <c r="AA282" s="405"/>
      <c r="AB282" s="468"/>
      <c r="AC282" s="468"/>
      <c r="AD282" s="405"/>
      <c r="AE282" s="468"/>
      <c r="AF282" s="468"/>
      <c r="AG282" s="166"/>
      <c r="AH282" s="444">
        <f t="shared" si="143"/>
        <v>0</v>
      </c>
    </row>
    <row r="283" spans="1:34" s="10" customFormat="1" ht="52.95" customHeight="1" x14ac:dyDescent="0.25">
      <c r="A283" s="296">
        <v>5</v>
      </c>
      <c r="B283" s="735" t="s">
        <v>976</v>
      </c>
      <c r="C283" s="736"/>
      <c r="D283" s="736"/>
      <c r="E283" s="736"/>
      <c r="F283" s="736"/>
      <c r="G283" s="736"/>
      <c r="H283" s="736"/>
      <c r="I283" s="736"/>
      <c r="J283" s="736"/>
      <c r="K283" s="736"/>
      <c r="L283" s="736"/>
      <c r="M283" s="736"/>
      <c r="N283" s="736"/>
      <c r="O283" s="736"/>
      <c r="P283" s="736"/>
      <c r="Q283" s="736"/>
      <c r="R283" s="736"/>
      <c r="S283" s="736"/>
      <c r="T283" s="736"/>
      <c r="U283" s="736"/>
      <c r="V283" s="736"/>
      <c r="W283" s="736"/>
      <c r="X283" s="736"/>
      <c r="Y283" s="736"/>
      <c r="Z283" s="736"/>
      <c r="AA283" s="736"/>
      <c r="AB283" s="736"/>
      <c r="AC283" s="736"/>
      <c r="AD283" s="736"/>
      <c r="AE283" s="736"/>
      <c r="AF283" s="736"/>
      <c r="AG283" s="737"/>
      <c r="AH283" s="444"/>
    </row>
    <row r="284" spans="1:34" s="86" customFormat="1" ht="13.2" x14ac:dyDescent="0.25">
      <c r="A284" s="83"/>
      <c r="B284" s="84" t="s">
        <v>707</v>
      </c>
      <c r="C284" s="83">
        <f>SUM(C285:C306)</f>
        <v>121</v>
      </c>
      <c r="D284" s="83">
        <f t="shared" ref="D284:AG284" si="144">SUM(D285:D306)</f>
        <v>91</v>
      </c>
      <c r="E284" s="83">
        <f t="shared" si="144"/>
        <v>18</v>
      </c>
      <c r="F284" s="83">
        <f t="shared" si="144"/>
        <v>73</v>
      </c>
      <c r="G284" s="83">
        <f t="shared" si="144"/>
        <v>0</v>
      </c>
      <c r="H284" s="83">
        <f t="shared" si="144"/>
        <v>2</v>
      </c>
      <c r="I284" s="83">
        <f t="shared" si="144"/>
        <v>38</v>
      </c>
      <c r="J284" s="83">
        <f t="shared" si="144"/>
        <v>33</v>
      </c>
      <c r="K284" s="83">
        <f t="shared" si="144"/>
        <v>0</v>
      </c>
      <c r="L284" s="83">
        <f t="shared" si="144"/>
        <v>0</v>
      </c>
      <c r="M284" s="83">
        <f t="shared" si="144"/>
        <v>3</v>
      </c>
      <c r="N284" s="83">
        <f t="shared" si="144"/>
        <v>3</v>
      </c>
      <c r="O284" s="83">
        <f t="shared" si="144"/>
        <v>0</v>
      </c>
      <c r="P284" s="83">
        <f t="shared" si="144"/>
        <v>45</v>
      </c>
      <c r="Q284" s="83">
        <f t="shared" si="144"/>
        <v>7</v>
      </c>
      <c r="R284" s="83">
        <f t="shared" si="144"/>
        <v>0</v>
      </c>
      <c r="S284" s="83">
        <f t="shared" si="144"/>
        <v>38</v>
      </c>
      <c r="T284" s="83">
        <f t="shared" si="144"/>
        <v>5</v>
      </c>
      <c r="U284" s="83">
        <f t="shared" si="144"/>
        <v>0</v>
      </c>
      <c r="V284" s="83">
        <f t="shared" si="144"/>
        <v>0</v>
      </c>
      <c r="W284" s="83">
        <f t="shared" si="144"/>
        <v>0</v>
      </c>
      <c r="X284" s="392">
        <f t="shared" si="144"/>
        <v>1</v>
      </c>
      <c r="Y284" s="451">
        <f t="shared" si="144"/>
        <v>1</v>
      </c>
      <c r="Z284" s="451">
        <f t="shared" si="144"/>
        <v>0</v>
      </c>
      <c r="AA284" s="392">
        <f t="shared" si="144"/>
        <v>1</v>
      </c>
      <c r="AB284" s="451">
        <f t="shared" si="144"/>
        <v>0</v>
      </c>
      <c r="AC284" s="451">
        <f t="shared" si="144"/>
        <v>1</v>
      </c>
      <c r="AD284" s="392">
        <f t="shared" si="144"/>
        <v>0</v>
      </c>
      <c r="AE284" s="451">
        <f t="shared" si="144"/>
        <v>0</v>
      </c>
      <c r="AF284" s="451">
        <f t="shared" si="144"/>
        <v>0</v>
      </c>
      <c r="AG284" s="83">
        <f t="shared" si="144"/>
        <v>0</v>
      </c>
      <c r="AH284" s="444">
        <f t="shared" si="143"/>
        <v>2</v>
      </c>
    </row>
    <row r="285" spans="1:34" s="10" customFormat="1" ht="13.2" x14ac:dyDescent="0.25">
      <c r="A285" s="6">
        <v>1</v>
      </c>
      <c r="B285" s="61" t="s">
        <v>367</v>
      </c>
      <c r="C285" s="6">
        <v>38</v>
      </c>
      <c r="D285" s="6">
        <v>25</v>
      </c>
      <c r="E285" s="6">
        <v>6</v>
      </c>
      <c r="F285" s="7">
        <f>SUM(G285:K285)</f>
        <v>19</v>
      </c>
      <c r="G285" s="7"/>
      <c r="H285" s="7">
        <v>2</v>
      </c>
      <c r="I285" s="7">
        <v>17</v>
      </c>
      <c r="J285" s="7"/>
      <c r="K285" s="7"/>
      <c r="L285" s="80"/>
      <c r="M285" s="7">
        <v>2</v>
      </c>
      <c r="N285" s="7">
        <v>2</v>
      </c>
      <c r="O285" s="80"/>
      <c r="P285" s="7">
        <v>17</v>
      </c>
      <c r="Q285" s="7">
        <f>P285-I285</f>
        <v>0</v>
      </c>
      <c r="R285" s="80"/>
      <c r="S285" s="7"/>
      <c r="T285" s="7"/>
      <c r="U285" s="7"/>
      <c r="V285" s="7"/>
      <c r="W285" s="7"/>
      <c r="X285" s="406">
        <f t="shared" ref="X285" si="145">Y285+Z285</f>
        <v>1</v>
      </c>
      <c r="Y285" s="470">
        <v>1</v>
      </c>
      <c r="Z285" s="470"/>
      <c r="AA285" s="406"/>
      <c r="AB285" s="470"/>
      <c r="AC285" s="470"/>
      <c r="AD285" s="407"/>
      <c r="AE285" s="471"/>
      <c r="AF285" s="471"/>
      <c r="AG285" s="162"/>
      <c r="AH285" s="444">
        <f t="shared" si="143"/>
        <v>1</v>
      </c>
    </row>
    <row r="286" spans="1:34" s="10" customFormat="1" ht="13.2" x14ac:dyDescent="0.25">
      <c r="A286" s="6">
        <v>2</v>
      </c>
      <c r="B286" s="61" t="s">
        <v>752</v>
      </c>
      <c r="C286" s="6"/>
      <c r="D286" s="6"/>
      <c r="E286" s="6"/>
      <c r="F286" s="7"/>
      <c r="G286" s="7"/>
      <c r="H286" s="7"/>
      <c r="I286" s="7"/>
      <c r="J286" s="7"/>
      <c r="K286" s="7"/>
      <c r="L286" s="80"/>
      <c r="M286" s="7"/>
      <c r="N286" s="7"/>
      <c r="O286" s="80"/>
      <c r="P286" s="7"/>
      <c r="Q286" s="7"/>
      <c r="R286" s="80"/>
      <c r="S286" s="7"/>
      <c r="T286" s="7"/>
      <c r="U286" s="7"/>
      <c r="V286" s="7"/>
      <c r="W286" s="7"/>
      <c r="X286" s="406"/>
      <c r="Y286" s="470"/>
      <c r="Z286" s="470"/>
      <c r="AA286" s="406"/>
      <c r="AB286" s="470"/>
      <c r="AC286" s="470"/>
      <c r="AD286" s="407"/>
      <c r="AE286" s="471"/>
      <c r="AF286" s="471"/>
      <c r="AG286" s="162"/>
      <c r="AH286" s="444">
        <f t="shared" si="143"/>
        <v>0</v>
      </c>
    </row>
    <row r="287" spans="1:34" s="10" customFormat="1" ht="13.2" x14ac:dyDescent="0.25">
      <c r="A287" s="6">
        <v>3</v>
      </c>
      <c r="B287" s="61" t="s">
        <v>140</v>
      </c>
      <c r="C287" s="6">
        <v>7</v>
      </c>
      <c r="D287" s="6">
        <v>6</v>
      </c>
      <c r="E287" s="6">
        <v>2</v>
      </c>
      <c r="F287" s="7">
        <f t="shared" ref="F287:F306" si="146">SUM(G287:K287)</f>
        <v>4</v>
      </c>
      <c r="G287" s="7"/>
      <c r="H287" s="7"/>
      <c r="I287" s="7">
        <v>2</v>
      </c>
      <c r="J287" s="7">
        <v>2</v>
      </c>
      <c r="K287" s="7"/>
      <c r="L287" s="80"/>
      <c r="M287" s="7"/>
      <c r="N287" s="7"/>
      <c r="O287" s="80"/>
      <c r="P287" s="7">
        <v>2</v>
      </c>
      <c r="Q287" s="7">
        <f t="shared" ref="Q287:Q306" si="147">P287-I287</f>
        <v>0</v>
      </c>
      <c r="R287" s="80"/>
      <c r="S287" s="7">
        <v>3</v>
      </c>
      <c r="T287" s="7">
        <f>S287-J287</f>
        <v>1</v>
      </c>
      <c r="U287" s="7"/>
      <c r="V287" s="7"/>
      <c r="W287" s="7"/>
      <c r="X287" s="406"/>
      <c r="Y287" s="470"/>
      <c r="Z287" s="470"/>
      <c r="AA287" s="406"/>
      <c r="AB287" s="470"/>
      <c r="AC287" s="470"/>
      <c r="AD287" s="407"/>
      <c r="AE287" s="471"/>
      <c r="AF287" s="471"/>
      <c r="AG287" s="162"/>
      <c r="AH287" s="444">
        <f t="shared" si="143"/>
        <v>0</v>
      </c>
    </row>
    <row r="288" spans="1:34" s="10" customFormat="1" ht="13.2" x14ac:dyDescent="0.25">
      <c r="A288" s="6">
        <v>4</v>
      </c>
      <c r="B288" s="61" t="s">
        <v>151</v>
      </c>
      <c r="C288" s="6">
        <v>33</v>
      </c>
      <c r="D288" s="6">
        <v>30</v>
      </c>
      <c r="E288" s="6">
        <v>5</v>
      </c>
      <c r="F288" s="7">
        <f t="shared" si="146"/>
        <v>25</v>
      </c>
      <c r="G288" s="7"/>
      <c r="H288" s="7"/>
      <c r="I288" s="7">
        <v>4</v>
      </c>
      <c r="J288" s="7">
        <v>21</v>
      </c>
      <c r="K288" s="7"/>
      <c r="L288" s="80"/>
      <c r="M288" s="7"/>
      <c r="N288" s="7"/>
      <c r="O288" s="80"/>
      <c r="P288" s="7">
        <v>5</v>
      </c>
      <c r="Q288" s="7">
        <f t="shared" si="147"/>
        <v>1</v>
      </c>
      <c r="R288" s="7"/>
      <c r="S288" s="7">
        <v>23</v>
      </c>
      <c r="T288" s="7">
        <f t="shared" ref="T288:T306" si="148">S288-J288</f>
        <v>2</v>
      </c>
      <c r="U288" s="7"/>
      <c r="V288" s="7"/>
      <c r="W288" s="7"/>
      <c r="X288" s="406"/>
      <c r="Y288" s="470"/>
      <c r="Z288" s="470"/>
      <c r="AA288" s="406">
        <f t="shared" ref="AA288" si="149">AB288+AC288</f>
        <v>1</v>
      </c>
      <c r="AB288" s="470"/>
      <c r="AC288" s="470">
        <v>1</v>
      </c>
      <c r="AD288" s="407"/>
      <c r="AE288" s="471"/>
      <c r="AF288" s="471"/>
      <c r="AG288" s="162"/>
      <c r="AH288" s="444">
        <f t="shared" si="143"/>
        <v>1</v>
      </c>
    </row>
    <row r="289" spans="1:34" s="10" customFormat="1" ht="13.2" x14ac:dyDescent="0.25">
      <c r="A289" s="6">
        <v>5</v>
      </c>
      <c r="B289" s="61" t="s">
        <v>790</v>
      </c>
      <c r="C289" s="6">
        <v>6</v>
      </c>
      <c r="D289" s="6">
        <v>5</v>
      </c>
      <c r="E289" s="6"/>
      <c r="F289" s="7">
        <f>SUM(G289:K289)</f>
        <v>5</v>
      </c>
      <c r="G289" s="7"/>
      <c r="H289" s="7"/>
      <c r="I289" s="7">
        <v>1</v>
      </c>
      <c r="J289" s="7">
        <v>4</v>
      </c>
      <c r="K289" s="7"/>
      <c r="L289" s="7"/>
      <c r="M289" s="7"/>
      <c r="N289" s="7"/>
      <c r="O289" s="80"/>
      <c r="P289" s="7">
        <v>1</v>
      </c>
      <c r="Q289" s="7">
        <f>P289-I289</f>
        <v>0</v>
      </c>
      <c r="R289" s="80"/>
      <c r="S289" s="7">
        <v>4</v>
      </c>
      <c r="T289" s="7">
        <f>S289-J289</f>
        <v>0</v>
      </c>
      <c r="U289" s="7"/>
      <c r="V289" s="7"/>
      <c r="W289" s="7"/>
      <c r="X289" s="406"/>
      <c r="Y289" s="470"/>
      <c r="Z289" s="470"/>
      <c r="AA289" s="406"/>
      <c r="AB289" s="470"/>
      <c r="AC289" s="470"/>
      <c r="AD289" s="407"/>
      <c r="AE289" s="471"/>
      <c r="AF289" s="471"/>
      <c r="AG289" s="162"/>
      <c r="AH289" s="444">
        <f t="shared" si="143"/>
        <v>0</v>
      </c>
    </row>
    <row r="290" spans="1:34" s="10" customFormat="1" ht="13.2" x14ac:dyDescent="0.25">
      <c r="A290" s="6">
        <v>6</v>
      </c>
      <c r="B290" s="61" t="s">
        <v>823</v>
      </c>
      <c r="C290" s="6">
        <v>6</v>
      </c>
      <c r="D290" s="6">
        <v>4</v>
      </c>
      <c r="E290" s="6"/>
      <c r="F290" s="7">
        <f>SUM(G290:K290)</f>
        <v>4</v>
      </c>
      <c r="G290" s="7"/>
      <c r="H290" s="7"/>
      <c r="I290" s="7">
        <v>3</v>
      </c>
      <c r="J290" s="7">
        <v>1</v>
      </c>
      <c r="K290" s="7"/>
      <c r="L290" s="7"/>
      <c r="M290" s="7"/>
      <c r="N290" s="7"/>
      <c r="O290" s="80"/>
      <c r="P290" s="7">
        <v>4</v>
      </c>
      <c r="Q290" s="7">
        <f>P290-I290</f>
        <v>1</v>
      </c>
      <c r="R290" s="80"/>
      <c r="S290" s="7">
        <v>1</v>
      </c>
      <c r="T290" s="7">
        <f>S290-J290</f>
        <v>0</v>
      </c>
      <c r="U290" s="7"/>
      <c r="V290" s="7"/>
      <c r="W290" s="7"/>
      <c r="X290" s="406"/>
      <c r="Y290" s="470"/>
      <c r="Z290" s="470"/>
      <c r="AA290" s="406"/>
      <c r="AB290" s="470"/>
      <c r="AC290" s="470"/>
      <c r="AD290" s="407"/>
      <c r="AE290" s="471"/>
      <c r="AF290" s="471"/>
      <c r="AG290" s="162"/>
      <c r="AH290" s="444">
        <f t="shared" si="143"/>
        <v>0</v>
      </c>
    </row>
    <row r="291" spans="1:34" s="10" customFormat="1" ht="13.2" x14ac:dyDescent="0.25">
      <c r="A291" s="6">
        <v>7</v>
      </c>
      <c r="B291" s="61" t="s">
        <v>791</v>
      </c>
      <c r="C291" s="6"/>
      <c r="D291" s="6"/>
      <c r="E291" s="6"/>
      <c r="F291" s="7"/>
      <c r="G291" s="7"/>
      <c r="H291" s="7"/>
      <c r="I291" s="7"/>
      <c r="J291" s="7"/>
      <c r="K291" s="7"/>
      <c r="L291" s="7"/>
      <c r="M291" s="7"/>
      <c r="N291" s="7"/>
      <c r="O291" s="80"/>
      <c r="P291" s="7"/>
      <c r="Q291" s="7"/>
      <c r="R291" s="80"/>
      <c r="S291" s="7"/>
      <c r="T291" s="7"/>
      <c r="U291" s="7"/>
      <c r="V291" s="7"/>
      <c r="W291" s="7"/>
      <c r="X291" s="406"/>
      <c r="Y291" s="470"/>
      <c r="Z291" s="470"/>
      <c r="AA291" s="406"/>
      <c r="AB291" s="470"/>
      <c r="AC291" s="470"/>
      <c r="AD291" s="407"/>
      <c r="AE291" s="471"/>
      <c r="AF291" s="471"/>
      <c r="AG291" s="162"/>
      <c r="AH291" s="444">
        <f t="shared" si="143"/>
        <v>0</v>
      </c>
    </row>
    <row r="292" spans="1:34" s="10" customFormat="1" ht="13.2" x14ac:dyDescent="0.25">
      <c r="A292" s="6">
        <v>8</v>
      </c>
      <c r="B292" s="61" t="s">
        <v>727</v>
      </c>
      <c r="C292" s="6">
        <v>1</v>
      </c>
      <c r="D292" s="6">
        <v>2</v>
      </c>
      <c r="E292" s="6">
        <v>1</v>
      </c>
      <c r="F292" s="7">
        <f>SUM(G292:K292)</f>
        <v>1</v>
      </c>
      <c r="G292" s="7"/>
      <c r="H292" s="7"/>
      <c r="I292" s="7">
        <v>1</v>
      </c>
      <c r="J292" s="7"/>
      <c r="K292" s="7"/>
      <c r="L292" s="7"/>
      <c r="M292" s="7"/>
      <c r="N292" s="7"/>
      <c r="O292" s="80"/>
      <c r="P292" s="7">
        <v>1</v>
      </c>
      <c r="Q292" s="7">
        <f>P292-I292</f>
        <v>0</v>
      </c>
      <c r="R292" s="80"/>
      <c r="S292" s="7"/>
      <c r="T292" s="7">
        <f>S292-J292</f>
        <v>0</v>
      </c>
      <c r="U292" s="7"/>
      <c r="V292" s="7"/>
      <c r="W292" s="7"/>
      <c r="X292" s="406"/>
      <c r="Y292" s="470"/>
      <c r="Z292" s="470"/>
      <c r="AA292" s="406"/>
      <c r="AB292" s="470"/>
      <c r="AC292" s="470"/>
      <c r="AD292" s="407"/>
      <c r="AE292" s="471"/>
      <c r="AF292" s="471"/>
      <c r="AG292" s="162"/>
      <c r="AH292" s="444">
        <f t="shared" si="143"/>
        <v>0</v>
      </c>
    </row>
    <row r="293" spans="1:34" s="10" customFormat="1" ht="13.2" x14ac:dyDescent="0.25">
      <c r="A293" s="6">
        <v>9</v>
      </c>
      <c r="B293" s="61" t="s">
        <v>824</v>
      </c>
      <c r="C293" s="6">
        <v>6</v>
      </c>
      <c r="D293" s="6">
        <v>4</v>
      </c>
      <c r="E293" s="6">
        <v>1</v>
      </c>
      <c r="F293" s="7">
        <f>SUM(G293:K293)</f>
        <v>3</v>
      </c>
      <c r="G293" s="7"/>
      <c r="H293" s="7"/>
      <c r="I293" s="7">
        <v>1</v>
      </c>
      <c r="J293" s="7">
        <v>2</v>
      </c>
      <c r="K293" s="7"/>
      <c r="L293" s="7"/>
      <c r="M293" s="7"/>
      <c r="N293" s="7"/>
      <c r="O293" s="80"/>
      <c r="P293" s="7">
        <v>2</v>
      </c>
      <c r="Q293" s="7">
        <f>P293-I293</f>
        <v>1</v>
      </c>
      <c r="R293" s="80"/>
      <c r="S293" s="7">
        <v>2</v>
      </c>
      <c r="T293" s="7">
        <f>S293-J293</f>
        <v>0</v>
      </c>
      <c r="U293" s="7"/>
      <c r="V293" s="7"/>
      <c r="W293" s="7"/>
      <c r="X293" s="406"/>
      <c r="Y293" s="470"/>
      <c r="Z293" s="470"/>
      <c r="AA293" s="406"/>
      <c r="AB293" s="470"/>
      <c r="AC293" s="470"/>
      <c r="AD293" s="407"/>
      <c r="AE293" s="471"/>
      <c r="AF293" s="471"/>
      <c r="AG293" s="162"/>
      <c r="AH293" s="444">
        <f t="shared" si="143"/>
        <v>0</v>
      </c>
    </row>
    <row r="294" spans="1:34" s="10" customFormat="1" ht="13.2" x14ac:dyDescent="0.25">
      <c r="A294" s="6">
        <v>10</v>
      </c>
      <c r="B294" s="61" t="s">
        <v>818</v>
      </c>
      <c r="C294" s="6">
        <v>3</v>
      </c>
      <c r="D294" s="6">
        <v>3</v>
      </c>
      <c r="E294" s="6"/>
      <c r="F294" s="7">
        <f>SUM(G294:K294)</f>
        <v>3</v>
      </c>
      <c r="G294" s="7"/>
      <c r="H294" s="7"/>
      <c r="I294" s="7"/>
      <c r="J294" s="7">
        <v>3</v>
      </c>
      <c r="K294" s="7"/>
      <c r="L294" s="7"/>
      <c r="M294" s="7"/>
      <c r="N294" s="7"/>
      <c r="O294" s="80"/>
      <c r="P294" s="7"/>
      <c r="Q294" s="7">
        <f>P294-I294</f>
        <v>0</v>
      </c>
      <c r="R294" s="80"/>
      <c r="S294" s="7">
        <v>3</v>
      </c>
      <c r="T294" s="7">
        <f>S294-J294</f>
        <v>0</v>
      </c>
      <c r="U294" s="7"/>
      <c r="V294" s="7"/>
      <c r="W294" s="7"/>
      <c r="X294" s="406"/>
      <c r="Y294" s="470"/>
      <c r="Z294" s="470"/>
      <c r="AA294" s="406"/>
      <c r="AB294" s="470"/>
      <c r="AC294" s="470"/>
      <c r="AD294" s="407"/>
      <c r="AE294" s="471"/>
      <c r="AF294" s="471"/>
      <c r="AG294" s="162"/>
      <c r="AH294" s="444">
        <f t="shared" si="143"/>
        <v>0</v>
      </c>
    </row>
    <row r="295" spans="1:34" s="10" customFormat="1" ht="13.2" x14ac:dyDescent="0.25">
      <c r="A295" s="6">
        <v>11</v>
      </c>
      <c r="B295" s="61" t="s">
        <v>804</v>
      </c>
      <c r="C295" s="6"/>
      <c r="D295" s="6"/>
      <c r="E295" s="6"/>
      <c r="F295" s="7"/>
      <c r="G295" s="7"/>
      <c r="H295" s="7"/>
      <c r="I295" s="7"/>
      <c r="J295" s="7"/>
      <c r="K295" s="7"/>
      <c r="L295" s="7"/>
      <c r="M295" s="7"/>
      <c r="N295" s="7"/>
      <c r="O295" s="80"/>
      <c r="P295" s="7"/>
      <c r="Q295" s="7"/>
      <c r="R295" s="80"/>
      <c r="S295" s="7"/>
      <c r="T295" s="7"/>
      <c r="U295" s="7"/>
      <c r="V295" s="7"/>
      <c r="W295" s="7"/>
      <c r="X295" s="406"/>
      <c r="Y295" s="470"/>
      <c r="Z295" s="470"/>
      <c r="AA295" s="406"/>
      <c r="AB295" s="470"/>
      <c r="AC295" s="470"/>
      <c r="AD295" s="407"/>
      <c r="AE295" s="471"/>
      <c r="AF295" s="471"/>
      <c r="AG295" s="162"/>
      <c r="AH295" s="444">
        <f t="shared" si="143"/>
        <v>0</v>
      </c>
    </row>
    <row r="296" spans="1:34" s="10" customFormat="1" ht="13.2" x14ac:dyDescent="0.25">
      <c r="A296" s="6">
        <v>12</v>
      </c>
      <c r="B296" s="61" t="s">
        <v>805</v>
      </c>
      <c r="C296" s="6"/>
      <c r="D296" s="6"/>
      <c r="E296" s="6"/>
      <c r="F296" s="7"/>
      <c r="G296" s="7"/>
      <c r="H296" s="7"/>
      <c r="I296" s="7"/>
      <c r="J296" s="7"/>
      <c r="K296" s="7"/>
      <c r="L296" s="7"/>
      <c r="M296" s="7"/>
      <c r="N296" s="7"/>
      <c r="O296" s="80"/>
      <c r="P296" s="7"/>
      <c r="Q296" s="7"/>
      <c r="R296" s="80"/>
      <c r="S296" s="7"/>
      <c r="T296" s="7"/>
      <c r="U296" s="7"/>
      <c r="V296" s="7"/>
      <c r="W296" s="7"/>
      <c r="X296" s="406"/>
      <c r="Y296" s="470"/>
      <c r="Z296" s="470"/>
      <c r="AA296" s="406"/>
      <c r="AB296" s="470"/>
      <c r="AC296" s="470"/>
      <c r="AD296" s="407"/>
      <c r="AE296" s="471"/>
      <c r="AF296" s="471"/>
      <c r="AG296" s="162"/>
      <c r="AH296" s="444">
        <f t="shared" si="143"/>
        <v>0</v>
      </c>
    </row>
    <row r="297" spans="1:34" s="10" customFormat="1" ht="13.2" x14ac:dyDescent="0.25">
      <c r="A297" s="6">
        <v>13</v>
      </c>
      <c r="B297" s="61" t="s">
        <v>728</v>
      </c>
      <c r="C297" s="6">
        <v>1</v>
      </c>
      <c r="D297" s="6">
        <v>0</v>
      </c>
      <c r="E297" s="6"/>
      <c r="F297" s="7">
        <f>SUM(G297:K297)</f>
        <v>0</v>
      </c>
      <c r="G297" s="7"/>
      <c r="H297" s="7"/>
      <c r="I297" s="7"/>
      <c r="J297" s="7"/>
      <c r="K297" s="7"/>
      <c r="L297" s="7"/>
      <c r="M297" s="7"/>
      <c r="N297" s="7"/>
      <c r="O297" s="80"/>
      <c r="P297" s="7">
        <v>1</v>
      </c>
      <c r="Q297" s="7">
        <f>P297-I297</f>
        <v>1</v>
      </c>
      <c r="R297" s="80"/>
      <c r="S297" s="7"/>
      <c r="T297" s="7">
        <f>S297-J297</f>
        <v>0</v>
      </c>
      <c r="U297" s="7"/>
      <c r="V297" s="7"/>
      <c r="W297" s="7"/>
      <c r="X297" s="406"/>
      <c r="Y297" s="470"/>
      <c r="Z297" s="470"/>
      <c r="AA297" s="406"/>
      <c r="AB297" s="470"/>
      <c r="AC297" s="470"/>
      <c r="AD297" s="407"/>
      <c r="AE297" s="471"/>
      <c r="AF297" s="471"/>
      <c r="AG297" s="162"/>
      <c r="AH297" s="444">
        <f t="shared" si="143"/>
        <v>0</v>
      </c>
    </row>
    <row r="298" spans="1:34" s="10" customFormat="1" ht="13.2" x14ac:dyDescent="0.25">
      <c r="A298" s="6">
        <v>14</v>
      </c>
      <c r="B298" s="61" t="s">
        <v>807</v>
      </c>
      <c r="C298" s="6">
        <v>2</v>
      </c>
      <c r="D298" s="6">
        <v>0</v>
      </c>
      <c r="E298" s="6"/>
      <c r="F298" s="7">
        <f>SUM(G298:K298)</f>
        <v>0</v>
      </c>
      <c r="G298" s="7"/>
      <c r="H298" s="7"/>
      <c r="I298" s="7"/>
      <c r="J298" s="7"/>
      <c r="K298" s="7"/>
      <c r="L298" s="7"/>
      <c r="M298" s="7"/>
      <c r="N298" s="7"/>
      <c r="O298" s="80"/>
      <c r="P298" s="7">
        <v>2</v>
      </c>
      <c r="Q298" s="7">
        <f>P298-I298</f>
        <v>2</v>
      </c>
      <c r="R298" s="80"/>
      <c r="S298" s="7"/>
      <c r="T298" s="7">
        <f>S298-J298</f>
        <v>0</v>
      </c>
      <c r="U298" s="7"/>
      <c r="V298" s="7"/>
      <c r="W298" s="7"/>
      <c r="X298" s="406"/>
      <c r="Y298" s="470"/>
      <c r="Z298" s="470"/>
      <c r="AA298" s="406"/>
      <c r="AB298" s="470"/>
      <c r="AC298" s="470"/>
      <c r="AD298" s="407"/>
      <c r="AE298" s="471"/>
      <c r="AF298" s="471"/>
      <c r="AG298" s="162"/>
      <c r="AH298" s="444">
        <f t="shared" si="143"/>
        <v>0</v>
      </c>
    </row>
    <row r="299" spans="1:34" s="10" customFormat="1" ht="26.4" x14ac:dyDescent="0.25">
      <c r="A299" s="6">
        <v>15</v>
      </c>
      <c r="B299" s="61" t="s">
        <v>808</v>
      </c>
      <c r="C299" s="6">
        <v>2</v>
      </c>
      <c r="D299" s="6">
        <v>0</v>
      </c>
      <c r="E299" s="6"/>
      <c r="F299" s="7">
        <f>SUM(G299:K299)</f>
        <v>0</v>
      </c>
      <c r="G299" s="7"/>
      <c r="H299" s="7"/>
      <c r="I299" s="7"/>
      <c r="J299" s="7"/>
      <c r="K299" s="7"/>
      <c r="L299" s="7"/>
      <c r="M299" s="7"/>
      <c r="N299" s="7"/>
      <c r="O299" s="80"/>
      <c r="P299" s="7"/>
      <c r="Q299" s="7">
        <f>P299-I299</f>
        <v>0</v>
      </c>
      <c r="R299" s="80"/>
      <c r="S299" s="7">
        <v>2</v>
      </c>
      <c r="T299" s="7">
        <f>S299-J299</f>
        <v>2</v>
      </c>
      <c r="U299" s="7"/>
      <c r="V299" s="7"/>
      <c r="W299" s="7"/>
      <c r="X299" s="406"/>
      <c r="Y299" s="470"/>
      <c r="Z299" s="470"/>
      <c r="AA299" s="406"/>
      <c r="AB299" s="470"/>
      <c r="AC299" s="470"/>
      <c r="AD299" s="407"/>
      <c r="AE299" s="471"/>
      <c r="AF299" s="471"/>
      <c r="AG299" s="162"/>
      <c r="AH299" s="444">
        <f t="shared" si="143"/>
        <v>0</v>
      </c>
    </row>
    <row r="300" spans="1:34" s="10" customFormat="1" ht="13.2" x14ac:dyDescent="0.25">
      <c r="A300" s="6">
        <v>16</v>
      </c>
      <c r="B300" s="61" t="s">
        <v>726</v>
      </c>
      <c r="C300" s="6">
        <v>7</v>
      </c>
      <c r="D300" s="6">
        <v>5</v>
      </c>
      <c r="E300" s="6">
        <v>1</v>
      </c>
      <c r="F300" s="7">
        <v>4</v>
      </c>
      <c r="G300" s="7"/>
      <c r="H300" s="7"/>
      <c r="I300" s="7">
        <v>4</v>
      </c>
      <c r="J300" s="7"/>
      <c r="K300" s="7"/>
      <c r="L300" s="7"/>
      <c r="M300" s="7">
        <v>1</v>
      </c>
      <c r="N300" s="7">
        <v>1</v>
      </c>
      <c r="O300" s="80"/>
      <c r="P300" s="7">
        <v>3</v>
      </c>
      <c r="Q300" s="7">
        <f>P300-I300</f>
        <v>-1</v>
      </c>
      <c r="R300" s="80"/>
      <c r="S300" s="7"/>
      <c r="T300" s="7">
        <f>S300-J300</f>
        <v>0</v>
      </c>
      <c r="U300" s="7"/>
      <c r="V300" s="7"/>
      <c r="W300" s="7"/>
      <c r="X300" s="406"/>
      <c r="Y300" s="470"/>
      <c r="Z300" s="470"/>
      <c r="AA300" s="406"/>
      <c r="AB300" s="470"/>
      <c r="AC300" s="470"/>
      <c r="AD300" s="407"/>
      <c r="AE300" s="471"/>
      <c r="AF300" s="471"/>
      <c r="AG300" s="162"/>
      <c r="AH300" s="444">
        <f t="shared" si="143"/>
        <v>0</v>
      </c>
    </row>
    <row r="301" spans="1:34" s="10" customFormat="1" ht="13.2" x14ac:dyDescent="0.25">
      <c r="A301" s="6">
        <v>17</v>
      </c>
      <c r="B301" s="167" t="s">
        <v>809</v>
      </c>
      <c r="C301" s="6"/>
      <c r="D301" s="6"/>
      <c r="E301" s="6"/>
      <c r="F301" s="7"/>
      <c r="G301" s="7"/>
      <c r="H301" s="7"/>
      <c r="I301" s="7"/>
      <c r="J301" s="7"/>
      <c r="K301" s="7"/>
      <c r="L301" s="7"/>
      <c r="M301" s="7"/>
      <c r="N301" s="7"/>
      <c r="O301" s="80"/>
      <c r="P301" s="7"/>
      <c r="Q301" s="7"/>
      <c r="R301" s="80"/>
      <c r="S301" s="7"/>
      <c r="T301" s="7"/>
      <c r="U301" s="7"/>
      <c r="V301" s="7"/>
      <c r="W301" s="7"/>
      <c r="X301" s="406"/>
      <c r="Y301" s="470"/>
      <c r="Z301" s="470"/>
      <c r="AA301" s="406"/>
      <c r="AB301" s="470"/>
      <c r="AC301" s="470"/>
      <c r="AD301" s="407"/>
      <c r="AE301" s="471"/>
      <c r="AF301" s="471"/>
      <c r="AG301" s="162"/>
      <c r="AH301" s="444">
        <f t="shared" si="143"/>
        <v>0</v>
      </c>
    </row>
    <row r="302" spans="1:34" s="10" customFormat="1" ht="13.2" x14ac:dyDescent="0.25">
      <c r="A302" s="6">
        <v>18</v>
      </c>
      <c r="B302" s="167" t="s">
        <v>766</v>
      </c>
      <c r="C302" s="6"/>
      <c r="D302" s="6"/>
      <c r="E302" s="6"/>
      <c r="F302" s="7"/>
      <c r="G302" s="7"/>
      <c r="H302" s="7"/>
      <c r="I302" s="7"/>
      <c r="J302" s="7"/>
      <c r="K302" s="7"/>
      <c r="L302" s="7"/>
      <c r="M302" s="7"/>
      <c r="N302" s="7"/>
      <c r="O302" s="80"/>
      <c r="P302" s="7"/>
      <c r="Q302" s="7"/>
      <c r="R302" s="80"/>
      <c r="S302" s="7"/>
      <c r="T302" s="7"/>
      <c r="U302" s="7"/>
      <c r="V302" s="7"/>
      <c r="W302" s="7"/>
      <c r="X302" s="406"/>
      <c r="Y302" s="470"/>
      <c r="Z302" s="470"/>
      <c r="AA302" s="406"/>
      <c r="AB302" s="470"/>
      <c r="AC302" s="470"/>
      <c r="AD302" s="407"/>
      <c r="AE302" s="471"/>
      <c r="AF302" s="471"/>
      <c r="AG302" s="162"/>
      <c r="AH302" s="444">
        <f t="shared" si="143"/>
        <v>0</v>
      </c>
    </row>
    <row r="303" spans="1:34" s="10" customFormat="1" ht="13.2" x14ac:dyDescent="0.25">
      <c r="A303" s="6">
        <v>19</v>
      </c>
      <c r="B303" s="167" t="s">
        <v>763</v>
      </c>
      <c r="C303" s="6"/>
      <c r="D303" s="6"/>
      <c r="E303" s="6"/>
      <c r="F303" s="7"/>
      <c r="G303" s="7"/>
      <c r="H303" s="7"/>
      <c r="I303" s="7"/>
      <c r="J303" s="7"/>
      <c r="K303" s="7"/>
      <c r="L303" s="7"/>
      <c r="M303" s="7"/>
      <c r="N303" s="7"/>
      <c r="O303" s="80"/>
      <c r="P303" s="7"/>
      <c r="Q303" s="7"/>
      <c r="R303" s="80"/>
      <c r="S303" s="7"/>
      <c r="T303" s="7"/>
      <c r="U303" s="7"/>
      <c r="V303" s="7"/>
      <c r="W303" s="7"/>
      <c r="X303" s="406"/>
      <c r="Y303" s="470"/>
      <c r="Z303" s="470"/>
      <c r="AA303" s="406"/>
      <c r="AB303" s="470"/>
      <c r="AC303" s="470"/>
      <c r="AD303" s="407"/>
      <c r="AE303" s="471"/>
      <c r="AF303" s="471"/>
      <c r="AG303" s="162"/>
      <c r="AH303" s="444">
        <f t="shared" si="143"/>
        <v>0</v>
      </c>
    </row>
    <row r="304" spans="1:34" s="10" customFormat="1" ht="13.2" x14ac:dyDescent="0.25">
      <c r="A304" s="6">
        <v>20</v>
      </c>
      <c r="B304" s="61" t="s">
        <v>725</v>
      </c>
      <c r="C304" s="6">
        <v>7</v>
      </c>
      <c r="D304" s="6">
        <v>6</v>
      </c>
      <c r="E304" s="6">
        <v>2</v>
      </c>
      <c r="F304" s="7">
        <f t="shared" si="146"/>
        <v>4</v>
      </c>
      <c r="G304" s="7"/>
      <c r="H304" s="7"/>
      <c r="I304" s="7">
        <v>4</v>
      </c>
      <c r="J304" s="7"/>
      <c r="K304" s="7"/>
      <c r="L304" s="7"/>
      <c r="M304" s="7"/>
      <c r="N304" s="7"/>
      <c r="O304" s="80"/>
      <c r="P304" s="7">
        <v>5</v>
      </c>
      <c r="Q304" s="7">
        <f t="shared" si="147"/>
        <v>1</v>
      </c>
      <c r="R304" s="80"/>
      <c r="S304" s="7"/>
      <c r="T304" s="7">
        <f t="shared" si="148"/>
        <v>0</v>
      </c>
      <c r="U304" s="7"/>
      <c r="V304" s="7"/>
      <c r="W304" s="7"/>
      <c r="X304" s="406"/>
      <c r="Y304" s="470"/>
      <c r="Z304" s="470"/>
      <c r="AA304" s="406"/>
      <c r="AB304" s="470"/>
      <c r="AC304" s="470"/>
      <c r="AD304" s="407"/>
      <c r="AE304" s="471"/>
      <c r="AF304" s="471"/>
      <c r="AG304" s="162"/>
      <c r="AH304" s="444">
        <f t="shared" si="143"/>
        <v>0</v>
      </c>
    </row>
    <row r="305" spans="1:34" s="10" customFormat="1" ht="13.2" x14ac:dyDescent="0.25">
      <c r="A305" s="6">
        <v>21</v>
      </c>
      <c r="B305" s="167" t="s">
        <v>751</v>
      </c>
      <c r="C305" s="6"/>
      <c r="D305" s="6"/>
      <c r="E305" s="6"/>
      <c r="F305" s="7"/>
      <c r="G305" s="7"/>
      <c r="H305" s="7"/>
      <c r="I305" s="7"/>
      <c r="J305" s="7"/>
      <c r="K305" s="7"/>
      <c r="L305" s="7"/>
      <c r="M305" s="7"/>
      <c r="N305" s="7"/>
      <c r="O305" s="80"/>
      <c r="P305" s="7"/>
      <c r="Q305" s="7"/>
      <c r="R305" s="80"/>
      <c r="S305" s="7"/>
      <c r="T305" s="7"/>
      <c r="U305" s="7"/>
      <c r="V305" s="7"/>
      <c r="W305" s="7"/>
      <c r="X305" s="406"/>
      <c r="Y305" s="470"/>
      <c r="Z305" s="470"/>
      <c r="AA305" s="406"/>
      <c r="AB305" s="470"/>
      <c r="AC305" s="470"/>
      <c r="AD305" s="407"/>
      <c r="AE305" s="471"/>
      <c r="AF305" s="471"/>
      <c r="AG305" s="162"/>
      <c r="AH305" s="444">
        <f t="shared" si="143"/>
        <v>0</v>
      </c>
    </row>
    <row r="306" spans="1:34" s="10" customFormat="1" ht="13.2" x14ac:dyDescent="0.25">
      <c r="A306" s="6">
        <v>22</v>
      </c>
      <c r="B306" s="61" t="s">
        <v>733</v>
      </c>
      <c r="C306" s="6">
        <v>2</v>
      </c>
      <c r="D306" s="6">
        <v>1</v>
      </c>
      <c r="E306" s="6"/>
      <c r="F306" s="7">
        <f t="shared" si="146"/>
        <v>1</v>
      </c>
      <c r="G306" s="7"/>
      <c r="H306" s="7"/>
      <c r="I306" s="7">
        <v>1</v>
      </c>
      <c r="J306" s="7"/>
      <c r="K306" s="7"/>
      <c r="L306" s="7"/>
      <c r="M306" s="7"/>
      <c r="N306" s="7"/>
      <c r="O306" s="80"/>
      <c r="P306" s="7">
        <v>2</v>
      </c>
      <c r="Q306" s="7">
        <f t="shared" si="147"/>
        <v>1</v>
      </c>
      <c r="R306" s="80"/>
      <c r="S306" s="7"/>
      <c r="T306" s="7">
        <f t="shared" si="148"/>
        <v>0</v>
      </c>
      <c r="U306" s="7"/>
      <c r="V306" s="7"/>
      <c r="W306" s="7"/>
      <c r="X306" s="406"/>
      <c r="Y306" s="470"/>
      <c r="Z306" s="470"/>
      <c r="AA306" s="406"/>
      <c r="AB306" s="470"/>
      <c r="AC306" s="470"/>
      <c r="AD306" s="407"/>
      <c r="AE306" s="471"/>
      <c r="AF306" s="471"/>
      <c r="AG306" s="162"/>
      <c r="AH306" s="444">
        <f t="shared" si="143"/>
        <v>0</v>
      </c>
    </row>
    <row r="307" spans="1:34" s="138" customFormat="1" ht="65.400000000000006" customHeight="1" x14ac:dyDescent="0.25">
      <c r="A307" s="180">
        <v>6</v>
      </c>
      <c r="B307" s="735" t="s">
        <v>1019</v>
      </c>
      <c r="C307" s="736"/>
      <c r="D307" s="736"/>
      <c r="E307" s="736"/>
      <c r="F307" s="736"/>
      <c r="G307" s="736"/>
      <c r="H307" s="736"/>
      <c r="I307" s="736"/>
      <c r="J307" s="736"/>
      <c r="K307" s="736"/>
      <c r="L307" s="736"/>
      <c r="M307" s="736"/>
      <c r="N307" s="736"/>
      <c r="O307" s="736"/>
      <c r="P307" s="736"/>
      <c r="Q307" s="736"/>
      <c r="R307" s="736"/>
      <c r="S307" s="736"/>
      <c r="T307" s="736"/>
      <c r="U307" s="736"/>
      <c r="V307" s="736"/>
      <c r="W307" s="736"/>
      <c r="X307" s="736"/>
      <c r="Y307" s="736"/>
      <c r="Z307" s="736"/>
      <c r="AA307" s="736"/>
      <c r="AB307" s="736"/>
      <c r="AC307" s="736"/>
      <c r="AD307" s="736"/>
      <c r="AE307" s="736"/>
      <c r="AF307" s="736"/>
      <c r="AG307" s="737"/>
      <c r="AH307" s="444" t="s">
        <v>977</v>
      </c>
    </row>
    <row r="308" spans="1:34" s="86" customFormat="1" ht="13.2" x14ac:dyDescent="0.25">
      <c r="A308" s="83"/>
      <c r="B308" s="84" t="s">
        <v>707</v>
      </c>
      <c r="C308" s="83">
        <v>645</v>
      </c>
      <c r="D308" s="68">
        <f>SUM(D309:D322)</f>
        <v>460</v>
      </c>
      <c r="E308" s="68">
        <f t="shared" ref="E308:AF308" si="150">SUM(E309:E322)</f>
        <v>83</v>
      </c>
      <c r="F308" s="68">
        <f t="shared" si="150"/>
        <v>377</v>
      </c>
      <c r="G308" s="68">
        <f t="shared" si="150"/>
        <v>0</v>
      </c>
      <c r="H308" s="68">
        <f t="shared" si="150"/>
        <v>4</v>
      </c>
      <c r="I308" s="68">
        <f t="shared" si="150"/>
        <v>134</v>
      </c>
      <c r="J308" s="68">
        <f t="shared" si="150"/>
        <v>239</v>
      </c>
      <c r="K308" s="68">
        <f t="shared" si="150"/>
        <v>0</v>
      </c>
      <c r="L308" s="68">
        <f t="shared" si="150"/>
        <v>0</v>
      </c>
      <c r="M308" s="68">
        <f t="shared" si="150"/>
        <v>30</v>
      </c>
      <c r="N308" s="68">
        <f t="shared" si="150"/>
        <v>26</v>
      </c>
      <c r="O308" s="68">
        <f t="shared" si="150"/>
        <v>0</v>
      </c>
      <c r="P308" s="68">
        <f t="shared" si="150"/>
        <v>283</v>
      </c>
      <c r="Q308" s="68">
        <f t="shared" si="150"/>
        <v>149</v>
      </c>
      <c r="R308" s="68">
        <f t="shared" si="150"/>
        <v>0</v>
      </c>
      <c r="S308" s="68">
        <f t="shared" si="150"/>
        <v>0</v>
      </c>
      <c r="T308" s="68">
        <f t="shared" si="150"/>
        <v>0</v>
      </c>
      <c r="U308" s="68">
        <f t="shared" si="150"/>
        <v>0</v>
      </c>
      <c r="V308" s="68">
        <f t="shared" si="150"/>
        <v>0</v>
      </c>
      <c r="W308" s="68">
        <f t="shared" si="150"/>
        <v>0</v>
      </c>
      <c r="X308" s="391">
        <f t="shared" si="150"/>
        <v>26</v>
      </c>
      <c r="Y308" s="450">
        <f t="shared" si="150"/>
        <v>23</v>
      </c>
      <c r="Z308" s="450">
        <f t="shared" si="150"/>
        <v>3</v>
      </c>
      <c r="AA308" s="391">
        <f t="shared" si="150"/>
        <v>93</v>
      </c>
      <c r="AB308" s="450">
        <f t="shared" si="150"/>
        <v>1</v>
      </c>
      <c r="AC308" s="450">
        <f t="shared" si="150"/>
        <v>92</v>
      </c>
      <c r="AD308" s="391">
        <f t="shared" si="150"/>
        <v>0</v>
      </c>
      <c r="AE308" s="450">
        <f t="shared" si="150"/>
        <v>0</v>
      </c>
      <c r="AF308" s="450">
        <f t="shared" si="150"/>
        <v>0</v>
      </c>
      <c r="AG308" s="85"/>
      <c r="AH308" s="444">
        <f t="shared" si="143"/>
        <v>119</v>
      </c>
    </row>
    <row r="309" spans="1:34" s="89" customFormat="1" ht="13.2" x14ac:dyDescent="0.25">
      <c r="A309" s="77">
        <v>1</v>
      </c>
      <c r="B309" s="87" t="s">
        <v>367</v>
      </c>
      <c r="C309" s="77"/>
      <c r="D309" s="60">
        <f t="shared" ref="D309:D322" si="151">E309+F309</f>
        <v>91</v>
      </c>
      <c r="E309" s="60">
        <v>36</v>
      </c>
      <c r="F309" s="60">
        <f t="shared" ref="F309:F322" si="152">G309+H309+I309+J309+K309</f>
        <v>55</v>
      </c>
      <c r="G309" s="60"/>
      <c r="H309" s="60">
        <v>3</v>
      </c>
      <c r="I309" s="60">
        <v>52</v>
      </c>
      <c r="J309" s="60"/>
      <c r="K309" s="60"/>
      <c r="L309" s="72"/>
      <c r="M309" s="60">
        <v>20</v>
      </c>
      <c r="N309" s="60">
        <f>M309-H309</f>
        <v>17</v>
      </c>
      <c r="O309" s="72"/>
      <c r="P309" s="60">
        <v>61</v>
      </c>
      <c r="Q309" s="60">
        <f t="shared" ref="Q309:Q322" si="153">P309-I309</f>
        <v>9</v>
      </c>
      <c r="R309" s="72"/>
      <c r="S309" s="60"/>
      <c r="T309" s="60"/>
      <c r="U309" s="60"/>
      <c r="V309" s="60"/>
      <c r="W309" s="60"/>
      <c r="X309" s="393">
        <f t="shared" ref="X309:X322" si="154">Z309+Y309</f>
        <v>18</v>
      </c>
      <c r="Y309" s="452">
        <v>15</v>
      </c>
      <c r="Z309" s="452">
        <v>3</v>
      </c>
      <c r="AA309" s="393">
        <f t="shared" ref="AA309:AA322" si="155">AB309+AC309</f>
        <v>0</v>
      </c>
      <c r="AB309" s="452"/>
      <c r="AC309" s="452"/>
      <c r="AD309" s="395"/>
      <c r="AE309" s="453"/>
      <c r="AF309" s="453"/>
      <c r="AG309" s="88"/>
      <c r="AH309" s="444">
        <f t="shared" si="143"/>
        <v>18</v>
      </c>
    </row>
    <row r="310" spans="1:34" s="89" customFormat="1" ht="13.2" x14ac:dyDescent="0.25">
      <c r="A310" s="77">
        <v>2</v>
      </c>
      <c r="B310" s="87" t="s">
        <v>752</v>
      </c>
      <c r="C310" s="77"/>
      <c r="D310" s="60">
        <f t="shared" si="151"/>
        <v>8</v>
      </c>
      <c r="E310" s="60">
        <v>6</v>
      </c>
      <c r="F310" s="60">
        <f t="shared" si="152"/>
        <v>2</v>
      </c>
      <c r="G310" s="60"/>
      <c r="H310" s="60"/>
      <c r="I310" s="60">
        <v>2</v>
      </c>
      <c r="J310" s="60"/>
      <c r="K310" s="60"/>
      <c r="L310" s="60"/>
      <c r="M310" s="60">
        <v>2</v>
      </c>
      <c r="N310" s="60">
        <f>M310-H310</f>
        <v>2</v>
      </c>
      <c r="O310" s="72"/>
      <c r="P310" s="60">
        <v>2</v>
      </c>
      <c r="Q310" s="60">
        <f t="shared" si="153"/>
        <v>0</v>
      </c>
      <c r="R310" s="60"/>
      <c r="S310" s="60"/>
      <c r="T310" s="60"/>
      <c r="U310" s="60"/>
      <c r="V310" s="60"/>
      <c r="W310" s="60"/>
      <c r="X310" s="393">
        <f t="shared" si="154"/>
        <v>0</v>
      </c>
      <c r="Y310" s="452"/>
      <c r="Z310" s="452"/>
      <c r="AA310" s="393">
        <f t="shared" si="155"/>
        <v>0</v>
      </c>
      <c r="AB310" s="452"/>
      <c r="AC310" s="452"/>
      <c r="AD310" s="395"/>
      <c r="AE310" s="453"/>
      <c r="AF310" s="453"/>
      <c r="AG310" s="88"/>
      <c r="AH310" s="444">
        <f t="shared" si="143"/>
        <v>0</v>
      </c>
    </row>
    <row r="311" spans="1:34" s="89" customFormat="1" ht="13.2" x14ac:dyDescent="0.25">
      <c r="A311" s="77">
        <v>3</v>
      </c>
      <c r="B311" s="87" t="s">
        <v>727</v>
      </c>
      <c r="C311" s="77"/>
      <c r="D311" s="60">
        <f t="shared" si="151"/>
        <v>1</v>
      </c>
      <c r="E311" s="60">
        <v>1</v>
      </c>
      <c r="F311" s="60"/>
      <c r="G311" s="60"/>
      <c r="H311" s="60"/>
      <c r="I311" s="60"/>
      <c r="J311" s="60"/>
      <c r="K311" s="60"/>
      <c r="L311" s="60"/>
      <c r="M311" s="60"/>
      <c r="N311" s="60"/>
      <c r="O311" s="72"/>
      <c r="P311" s="60"/>
      <c r="Q311" s="60">
        <f t="shared" si="153"/>
        <v>0</v>
      </c>
      <c r="R311" s="60"/>
      <c r="S311" s="60"/>
      <c r="T311" s="60"/>
      <c r="U311" s="60"/>
      <c r="V311" s="60"/>
      <c r="W311" s="60"/>
      <c r="X311" s="393">
        <f t="shared" si="154"/>
        <v>1</v>
      </c>
      <c r="Y311" s="452">
        <v>1</v>
      </c>
      <c r="Z311" s="452"/>
      <c r="AA311" s="393">
        <f t="shared" si="155"/>
        <v>0</v>
      </c>
      <c r="AB311" s="452"/>
      <c r="AC311" s="452"/>
      <c r="AD311" s="395"/>
      <c r="AE311" s="453"/>
      <c r="AF311" s="453"/>
      <c r="AG311" s="88"/>
      <c r="AH311" s="444">
        <f t="shared" si="143"/>
        <v>1</v>
      </c>
    </row>
    <row r="312" spans="1:34" s="89" customFormat="1" ht="13.2" x14ac:dyDescent="0.25">
      <c r="A312" s="77">
        <v>4</v>
      </c>
      <c r="B312" s="87" t="s">
        <v>140</v>
      </c>
      <c r="C312" s="77"/>
      <c r="D312" s="60">
        <f t="shared" si="151"/>
        <v>19</v>
      </c>
      <c r="E312" s="60">
        <v>3</v>
      </c>
      <c r="F312" s="60">
        <f t="shared" si="152"/>
        <v>16</v>
      </c>
      <c r="G312" s="60"/>
      <c r="H312" s="60"/>
      <c r="I312" s="60">
        <v>1</v>
      </c>
      <c r="J312" s="60">
        <v>15</v>
      </c>
      <c r="K312" s="60"/>
      <c r="L312" s="60"/>
      <c r="M312" s="60">
        <v>1</v>
      </c>
      <c r="N312" s="60">
        <f>M312-H312</f>
        <v>1</v>
      </c>
      <c r="O312" s="72"/>
      <c r="P312" s="60">
        <v>10</v>
      </c>
      <c r="Q312" s="60">
        <f t="shared" si="153"/>
        <v>9</v>
      </c>
      <c r="R312" s="72"/>
      <c r="S312" s="60"/>
      <c r="T312" s="60"/>
      <c r="U312" s="60"/>
      <c r="V312" s="60"/>
      <c r="W312" s="60"/>
      <c r="X312" s="393">
        <f t="shared" si="154"/>
        <v>1</v>
      </c>
      <c r="Y312" s="452">
        <v>1</v>
      </c>
      <c r="Z312" s="452"/>
      <c r="AA312" s="393">
        <f t="shared" si="155"/>
        <v>1</v>
      </c>
      <c r="AB312" s="452"/>
      <c r="AC312" s="452">
        <v>1</v>
      </c>
      <c r="AD312" s="395"/>
      <c r="AE312" s="453"/>
      <c r="AF312" s="453"/>
      <c r="AG312" s="88"/>
      <c r="AH312" s="444">
        <f t="shared" si="143"/>
        <v>2</v>
      </c>
    </row>
    <row r="313" spans="1:34" s="89" customFormat="1" ht="13.2" x14ac:dyDescent="0.25">
      <c r="A313" s="77">
        <v>5</v>
      </c>
      <c r="B313" s="87" t="s">
        <v>151</v>
      </c>
      <c r="C313" s="77"/>
      <c r="D313" s="60">
        <f t="shared" si="151"/>
        <v>245</v>
      </c>
      <c r="E313" s="60">
        <v>17</v>
      </c>
      <c r="F313" s="60">
        <f t="shared" si="152"/>
        <v>228</v>
      </c>
      <c r="G313" s="60"/>
      <c r="H313" s="60"/>
      <c r="I313" s="60">
        <v>42</v>
      </c>
      <c r="J313" s="60">
        <v>186</v>
      </c>
      <c r="K313" s="60"/>
      <c r="L313" s="60"/>
      <c r="M313" s="60">
        <v>1</v>
      </c>
      <c r="N313" s="60">
        <f t="shared" ref="N313:N320" si="156">M313-H313</f>
        <v>1</v>
      </c>
      <c r="O313" s="60"/>
      <c r="P313" s="60">
        <v>135</v>
      </c>
      <c r="Q313" s="60">
        <f t="shared" si="153"/>
        <v>93</v>
      </c>
      <c r="R313" s="60"/>
      <c r="S313" s="60"/>
      <c r="T313" s="60"/>
      <c r="U313" s="60"/>
      <c r="V313" s="60"/>
      <c r="W313" s="60"/>
      <c r="X313" s="393">
        <f t="shared" si="154"/>
        <v>3</v>
      </c>
      <c r="Y313" s="452">
        <v>3</v>
      </c>
      <c r="Z313" s="452"/>
      <c r="AA313" s="393">
        <f t="shared" si="155"/>
        <v>82</v>
      </c>
      <c r="AB313" s="452"/>
      <c r="AC313" s="452">
        <v>82</v>
      </c>
      <c r="AD313" s="395"/>
      <c r="AE313" s="453"/>
      <c r="AF313" s="453"/>
      <c r="AG313" s="88"/>
      <c r="AH313" s="444">
        <f t="shared" si="143"/>
        <v>85</v>
      </c>
    </row>
    <row r="314" spans="1:34" s="89" customFormat="1" ht="13.2" x14ac:dyDescent="0.25">
      <c r="A314" s="77">
        <v>6</v>
      </c>
      <c r="B314" s="87" t="s">
        <v>749</v>
      </c>
      <c r="C314" s="77"/>
      <c r="D314" s="60">
        <f t="shared" si="151"/>
        <v>20</v>
      </c>
      <c r="E314" s="60">
        <v>3</v>
      </c>
      <c r="F314" s="60">
        <f t="shared" si="152"/>
        <v>17</v>
      </c>
      <c r="G314" s="60"/>
      <c r="H314" s="60"/>
      <c r="I314" s="60">
        <v>6</v>
      </c>
      <c r="J314" s="60">
        <v>11</v>
      </c>
      <c r="K314" s="60"/>
      <c r="L314" s="60"/>
      <c r="M314" s="60">
        <v>1</v>
      </c>
      <c r="N314" s="60">
        <f t="shared" si="156"/>
        <v>1</v>
      </c>
      <c r="O314" s="60"/>
      <c r="P314" s="60">
        <v>15</v>
      </c>
      <c r="Q314" s="60">
        <f t="shared" si="153"/>
        <v>9</v>
      </c>
      <c r="R314" s="60"/>
      <c r="S314" s="60"/>
      <c r="T314" s="60"/>
      <c r="U314" s="60"/>
      <c r="V314" s="60"/>
      <c r="W314" s="60"/>
      <c r="X314" s="393">
        <f t="shared" si="154"/>
        <v>0</v>
      </c>
      <c r="Y314" s="452"/>
      <c r="Z314" s="452"/>
      <c r="AA314" s="393">
        <f t="shared" si="155"/>
        <v>7</v>
      </c>
      <c r="AB314" s="452">
        <v>1</v>
      </c>
      <c r="AC314" s="452">
        <v>6</v>
      </c>
      <c r="AD314" s="395"/>
      <c r="AE314" s="453"/>
      <c r="AF314" s="453"/>
      <c r="AG314" s="88"/>
      <c r="AH314" s="444">
        <f t="shared" si="143"/>
        <v>7</v>
      </c>
    </row>
    <row r="315" spans="1:34" s="89" customFormat="1" ht="13.2" x14ac:dyDescent="0.25">
      <c r="A315" s="77">
        <v>7</v>
      </c>
      <c r="B315" s="87" t="s">
        <v>790</v>
      </c>
      <c r="C315" s="77"/>
      <c r="D315" s="60">
        <f t="shared" si="151"/>
        <v>20</v>
      </c>
      <c r="E315" s="60">
        <v>2</v>
      </c>
      <c r="F315" s="60">
        <f t="shared" si="152"/>
        <v>18</v>
      </c>
      <c r="G315" s="60"/>
      <c r="H315" s="60"/>
      <c r="I315" s="60">
        <v>5</v>
      </c>
      <c r="J315" s="60">
        <v>13</v>
      </c>
      <c r="K315" s="60"/>
      <c r="L315" s="60"/>
      <c r="M315" s="60"/>
      <c r="N315" s="60"/>
      <c r="O315" s="60"/>
      <c r="P315" s="60">
        <v>9</v>
      </c>
      <c r="Q315" s="60">
        <f t="shared" si="153"/>
        <v>4</v>
      </c>
      <c r="R315" s="60"/>
      <c r="S315" s="60"/>
      <c r="T315" s="60"/>
      <c r="U315" s="60"/>
      <c r="V315" s="60"/>
      <c r="W315" s="60"/>
      <c r="X315" s="393">
        <f t="shared" si="154"/>
        <v>0</v>
      </c>
      <c r="Y315" s="452"/>
      <c r="Z315" s="452"/>
      <c r="AA315" s="393">
        <f t="shared" si="155"/>
        <v>0</v>
      </c>
      <c r="AB315" s="452"/>
      <c r="AC315" s="452"/>
      <c r="AD315" s="395"/>
      <c r="AE315" s="453"/>
      <c r="AF315" s="453"/>
      <c r="AG315" s="88"/>
      <c r="AH315" s="444">
        <f t="shared" si="143"/>
        <v>0</v>
      </c>
    </row>
    <row r="316" spans="1:34" s="89" customFormat="1" ht="13.2" x14ac:dyDescent="0.25">
      <c r="A316" s="77">
        <v>8</v>
      </c>
      <c r="B316" s="87" t="s">
        <v>803</v>
      </c>
      <c r="C316" s="77"/>
      <c r="D316" s="60">
        <f t="shared" si="151"/>
        <v>13</v>
      </c>
      <c r="E316" s="60">
        <v>2</v>
      </c>
      <c r="F316" s="60">
        <f t="shared" si="152"/>
        <v>11</v>
      </c>
      <c r="G316" s="60"/>
      <c r="H316" s="60"/>
      <c r="I316" s="60"/>
      <c r="J316" s="60">
        <v>11</v>
      </c>
      <c r="K316" s="60"/>
      <c r="L316" s="60"/>
      <c r="M316" s="60"/>
      <c r="N316" s="60"/>
      <c r="O316" s="60"/>
      <c r="P316" s="60"/>
      <c r="Q316" s="60">
        <f t="shared" si="153"/>
        <v>0</v>
      </c>
      <c r="R316" s="60"/>
      <c r="S316" s="60"/>
      <c r="T316" s="60"/>
      <c r="U316" s="60"/>
      <c r="V316" s="60"/>
      <c r="W316" s="60"/>
      <c r="X316" s="393">
        <f t="shared" si="154"/>
        <v>0</v>
      </c>
      <c r="Y316" s="452"/>
      <c r="Z316" s="452"/>
      <c r="AA316" s="393">
        <f t="shared" si="155"/>
        <v>0</v>
      </c>
      <c r="AB316" s="452"/>
      <c r="AC316" s="452"/>
      <c r="AD316" s="395"/>
      <c r="AE316" s="453"/>
      <c r="AF316" s="453"/>
      <c r="AG316" s="88"/>
      <c r="AH316" s="444">
        <f t="shared" si="143"/>
        <v>0</v>
      </c>
    </row>
    <row r="317" spans="1:34" s="89" customFormat="1" ht="13.2" x14ac:dyDescent="0.25">
      <c r="A317" s="77">
        <v>9</v>
      </c>
      <c r="B317" s="87" t="s">
        <v>802</v>
      </c>
      <c r="C317" s="77"/>
      <c r="D317" s="60">
        <f t="shared" si="151"/>
        <v>3</v>
      </c>
      <c r="E317" s="60"/>
      <c r="F317" s="60">
        <f t="shared" si="152"/>
        <v>3</v>
      </c>
      <c r="G317" s="60"/>
      <c r="H317" s="60"/>
      <c r="I317" s="60">
        <v>2</v>
      </c>
      <c r="J317" s="60">
        <v>1</v>
      </c>
      <c r="K317" s="60"/>
      <c r="L317" s="60"/>
      <c r="M317" s="60"/>
      <c r="N317" s="60"/>
      <c r="O317" s="60"/>
      <c r="P317" s="60">
        <v>5</v>
      </c>
      <c r="Q317" s="60">
        <f t="shared" si="153"/>
        <v>3</v>
      </c>
      <c r="R317" s="60"/>
      <c r="S317" s="60"/>
      <c r="T317" s="60"/>
      <c r="U317" s="60"/>
      <c r="V317" s="60"/>
      <c r="W317" s="60"/>
      <c r="X317" s="393">
        <f t="shared" si="154"/>
        <v>0</v>
      </c>
      <c r="Y317" s="452"/>
      <c r="Z317" s="452"/>
      <c r="AA317" s="393">
        <f t="shared" si="155"/>
        <v>1</v>
      </c>
      <c r="AB317" s="452"/>
      <c r="AC317" s="452">
        <v>1</v>
      </c>
      <c r="AD317" s="395"/>
      <c r="AE317" s="453"/>
      <c r="AF317" s="453"/>
      <c r="AG317" s="88"/>
      <c r="AH317" s="444">
        <f t="shared" si="143"/>
        <v>1</v>
      </c>
    </row>
    <row r="318" spans="1:34" s="89" customFormat="1" ht="13.2" x14ac:dyDescent="0.25">
      <c r="A318" s="77">
        <v>10</v>
      </c>
      <c r="B318" s="87" t="s">
        <v>725</v>
      </c>
      <c r="C318" s="92"/>
      <c r="D318" s="60">
        <f t="shared" si="151"/>
        <v>21</v>
      </c>
      <c r="E318" s="60">
        <v>4</v>
      </c>
      <c r="F318" s="60">
        <f t="shared" si="152"/>
        <v>17</v>
      </c>
      <c r="G318" s="60"/>
      <c r="H318" s="60">
        <v>1</v>
      </c>
      <c r="I318" s="60">
        <v>14</v>
      </c>
      <c r="J318" s="60">
        <v>2</v>
      </c>
      <c r="K318" s="88"/>
      <c r="L318" s="88"/>
      <c r="M318" s="60">
        <v>1</v>
      </c>
      <c r="N318" s="60"/>
      <c r="O318" s="88"/>
      <c r="P318" s="60">
        <v>24</v>
      </c>
      <c r="Q318" s="60">
        <f t="shared" si="153"/>
        <v>10</v>
      </c>
      <c r="R318" s="88"/>
      <c r="S318" s="88"/>
      <c r="T318" s="88"/>
      <c r="U318" s="88"/>
      <c r="V318" s="88"/>
      <c r="W318" s="88"/>
      <c r="X318" s="393">
        <f t="shared" si="154"/>
        <v>1</v>
      </c>
      <c r="Y318" s="452">
        <v>1</v>
      </c>
      <c r="Z318" s="453"/>
      <c r="AA318" s="393">
        <f t="shared" si="155"/>
        <v>2</v>
      </c>
      <c r="AB318" s="453"/>
      <c r="AC318" s="452">
        <v>2</v>
      </c>
      <c r="AD318" s="395"/>
      <c r="AE318" s="453"/>
      <c r="AF318" s="453"/>
      <c r="AG318" s="88"/>
      <c r="AH318" s="444">
        <f t="shared" si="143"/>
        <v>3</v>
      </c>
    </row>
    <row r="319" spans="1:34" s="89" customFormat="1" ht="13.2" x14ac:dyDescent="0.25">
      <c r="A319" s="77">
        <v>11</v>
      </c>
      <c r="B319" s="87" t="s">
        <v>766</v>
      </c>
      <c r="C319" s="92"/>
      <c r="D319" s="60">
        <f t="shared" si="151"/>
        <v>0</v>
      </c>
      <c r="E319" s="60"/>
      <c r="F319" s="60">
        <f t="shared" si="152"/>
        <v>0</v>
      </c>
      <c r="G319" s="60"/>
      <c r="H319" s="60"/>
      <c r="I319" s="60"/>
      <c r="J319" s="60"/>
      <c r="K319" s="88"/>
      <c r="L319" s="88"/>
      <c r="M319" s="60"/>
      <c r="N319" s="60"/>
      <c r="O319" s="88"/>
      <c r="P319" s="60"/>
      <c r="Q319" s="60">
        <f t="shared" si="153"/>
        <v>0</v>
      </c>
      <c r="R319" s="88"/>
      <c r="S319" s="88"/>
      <c r="T319" s="88"/>
      <c r="U319" s="88"/>
      <c r="V319" s="88"/>
      <c r="W319" s="88"/>
      <c r="X319" s="393">
        <f t="shared" si="154"/>
        <v>0</v>
      </c>
      <c r="Y319" s="452"/>
      <c r="Z319" s="453"/>
      <c r="AA319" s="393">
        <f t="shared" si="155"/>
        <v>0</v>
      </c>
      <c r="AB319" s="453"/>
      <c r="AC319" s="452"/>
      <c r="AD319" s="395"/>
      <c r="AE319" s="453"/>
      <c r="AF319" s="453"/>
      <c r="AG319" s="88"/>
      <c r="AH319" s="444">
        <f t="shared" si="143"/>
        <v>0</v>
      </c>
    </row>
    <row r="320" spans="1:34" s="89" customFormat="1" ht="13.2" x14ac:dyDescent="0.25">
      <c r="A320" s="77">
        <v>12</v>
      </c>
      <c r="B320" s="87" t="s">
        <v>726</v>
      </c>
      <c r="C320" s="92"/>
      <c r="D320" s="60">
        <f t="shared" si="151"/>
        <v>14</v>
      </c>
      <c r="E320" s="60">
        <v>7</v>
      </c>
      <c r="F320" s="60">
        <f t="shared" si="152"/>
        <v>7</v>
      </c>
      <c r="G320" s="60"/>
      <c r="H320" s="60"/>
      <c r="I320" s="60">
        <v>7</v>
      </c>
      <c r="J320" s="60"/>
      <c r="K320" s="88"/>
      <c r="L320" s="88"/>
      <c r="M320" s="60">
        <v>4</v>
      </c>
      <c r="N320" s="60">
        <f t="shared" si="156"/>
        <v>4</v>
      </c>
      <c r="O320" s="88"/>
      <c r="P320" s="60">
        <v>12</v>
      </c>
      <c r="Q320" s="60">
        <f t="shared" si="153"/>
        <v>5</v>
      </c>
      <c r="R320" s="88"/>
      <c r="S320" s="88"/>
      <c r="T320" s="88"/>
      <c r="U320" s="88"/>
      <c r="V320" s="88"/>
      <c r="W320" s="88"/>
      <c r="X320" s="393">
        <f t="shared" si="154"/>
        <v>2</v>
      </c>
      <c r="Y320" s="452">
        <v>2</v>
      </c>
      <c r="Z320" s="453"/>
      <c r="AA320" s="393">
        <f t="shared" si="155"/>
        <v>0</v>
      </c>
      <c r="AB320" s="453"/>
      <c r="AC320" s="452"/>
      <c r="AD320" s="395"/>
      <c r="AE320" s="453"/>
      <c r="AF320" s="453"/>
      <c r="AG320" s="88"/>
      <c r="AH320" s="444">
        <f t="shared" si="143"/>
        <v>2</v>
      </c>
    </row>
    <row r="321" spans="1:34" s="89" customFormat="1" ht="13.2" x14ac:dyDescent="0.25">
      <c r="A321" s="77">
        <v>13</v>
      </c>
      <c r="B321" s="87" t="s">
        <v>728</v>
      </c>
      <c r="C321" s="92"/>
      <c r="D321" s="60">
        <f t="shared" si="151"/>
        <v>4</v>
      </c>
      <c r="E321" s="60">
        <v>2</v>
      </c>
      <c r="F321" s="60">
        <f t="shared" si="152"/>
        <v>2</v>
      </c>
      <c r="G321" s="60"/>
      <c r="H321" s="60"/>
      <c r="I321" s="60">
        <v>2</v>
      </c>
      <c r="J321" s="60"/>
      <c r="K321" s="88"/>
      <c r="L321" s="88"/>
      <c r="M321" s="60"/>
      <c r="N321" s="60"/>
      <c r="O321" s="88"/>
      <c r="P321" s="60">
        <v>5</v>
      </c>
      <c r="Q321" s="60">
        <f t="shared" si="153"/>
        <v>3</v>
      </c>
      <c r="R321" s="88"/>
      <c r="S321" s="88"/>
      <c r="T321" s="88"/>
      <c r="U321" s="88"/>
      <c r="V321" s="88"/>
      <c r="W321" s="88"/>
      <c r="X321" s="393">
        <f t="shared" si="154"/>
        <v>0</v>
      </c>
      <c r="Y321" s="452"/>
      <c r="Z321" s="453"/>
      <c r="AA321" s="393">
        <f t="shared" si="155"/>
        <v>0</v>
      </c>
      <c r="AB321" s="453"/>
      <c r="AC321" s="452"/>
      <c r="AD321" s="395"/>
      <c r="AE321" s="453"/>
      <c r="AF321" s="453"/>
      <c r="AG321" s="88"/>
      <c r="AH321" s="444">
        <f t="shared" si="143"/>
        <v>0</v>
      </c>
    </row>
    <row r="322" spans="1:34" s="89" customFormat="1" ht="13.2" x14ac:dyDescent="0.25">
      <c r="A322" s="77">
        <v>14</v>
      </c>
      <c r="B322" s="87" t="s">
        <v>733</v>
      </c>
      <c r="C322" s="92"/>
      <c r="D322" s="60">
        <f t="shared" si="151"/>
        <v>1</v>
      </c>
      <c r="E322" s="60"/>
      <c r="F322" s="60">
        <f t="shared" si="152"/>
        <v>1</v>
      </c>
      <c r="G322" s="60"/>
      <c r="H322" s="60"/>
      <c r="I322" s="60">
        <v>1</v>
      </c>
      <c r="J322" s="60"/>
      <c r="K322" s="88"/>
      <c r="L322" s="88"/>
      <c r="M322" s="88"/>
      <c r="N322" s="60"/>
      <c r="O322" s="88"/>
      <c r="P322" s="60">
        <v>5</v>
      </c>
      <c r="Q322" s="60">
        <f t="shared" si="153"/>
        <v>4</v>
      </c>
      <c r="R322" s="88"/>
      <c r="S322" s="88"/>
      <c r="T322" s="88"/>
      <c r="U322" s="88"/>
      <c r="V322" s="88"/>
      <c r="W322" s="88"/>
      <c r="X322" s="393">
        <f t="shared" si="154"/>
        <v>0</v>
      </c>
      <c r="Y322" s="452"/>
      <c r="Z322" s="453"/>
      <c r="AA322" s="393">
        <f t="shared" si="155"/>
        <v>0</v>
      </c>
      <c r="AB322" s="453"/>
      <c r="AC322" s="452"/>
      <c r="AD322" s="395"/>
      <c r="AE322" s="453"/>
      <c r="AF322" s="453"/>
      <c r="AG322" s="88"/>
      <c r="AH322" s="444">
        <f t="shared" si="143"/>
        <v>0</v>
      </c>
    </row>
    <row r="323" spans="1:34" s="138" customFormat="1" ht="46.95" customHeight="1" x14ac:dyDescent="0.25">
      <c r="A323" s="76">
        <v>7</v>
      </c>
      <c r="B323" s="735" t="s">
        <v>1020</v>
      </c>
      <c r="C323" s="744"/>
      <c r="D323" s="744"/>
      <c r="E323" s="744"/>
      <c r="F323" s="744"/>
      <c r="G323" s="744"/>
      <c r="H323" s="744"/>
      <c r="I323" s="744"/>
      <c r="J323" s="744"/>
      <c r="K323" s="744"/>
      <c r="L323" s="744"/>
      <c r="M323" s="744"/>
      <c r="N323" s="744"/>
      <c r="O323" s="744"/>
      <c r="P323" s="744"/>
      <c r="Q323" s="744"/>
      <c r="R323" s="744"/>
      <c r="S323" s="744"/>
      <c r="T323" s="744"/>
      <c r="U323" s="744"/>
      <c r="V323" s="744"/>
      <c r="W323" s="744"/>
      <c r="X323" s="744"/>
      <c r="Y323" s="744"/>
      <c r="Z323" s="744"/>
      <c r="AA323" s="744"/>
      <c r="AB323" s="744"/>
      <c r="AC323" s="744"/>
      <c r="AD323" s="744"/>
      <c r="AE323" s="744"/>
      <c r="AF323" s="744"/>
      <c r="AG323" s="745"/>
      <c r="AH323" s="444">
        <f t="shared" si="143"/>
        <v>0</v>
      </c>
    </row>
    <row r="324" spans="1:34" s="86" customFormat="1" ht="13.2" x14ac:dyDescent="0.25">
      <c r="A324" s="83" t="s">
        <v>723</v>
      </c>
      <c r="B324" s="84" t="s">
        <v>707</v>
      </c>
      <c r="C324" s="68">
        <f>SUM(C325:C341)</f>
        <v>149</v>
      </c>
      <c r="D324" s="68">
        <f t="shared" ref="D324:AF324" si="157">SUM(D325:D341)</f>
        <v>82</v>
      </c>
      <c r="E324" s="68">
        <f t="shared" si="157"/>
        <v>29</v>
      </c>
      <c r="F324" s="68">
        <f t="shared" si="157"/>
        <v>53</v>
      </c>
      <c r="G324" s="68">
        <f t="shared" si="157"/>
        <v>0</v>
      </c>
      <c r="H324" s="68">
        <f t="shared" si="157"/>
        <v>0</v>
      </c>
      <c r="I324" s="68">
        <f t="shared" si="157"/>
        <v>22</v>
      </c>
      <c r="J324" s="68">
        <f t="shared" si="157"/>
        <v>31</v>
      </c>
      <c r="K324" s="68">
        <f t="shared" si="157"/>
        <v>0</v>
      </c>
      <c r="L324" s="68">
        <f t="shared" si="157"/>
        <v>0</v>
      </c>
      <c r="M324" s="68">
        <f t="shared" si="157"/>
        <v>5</v>
      </c>
      <c r="N324" s="68">
        <f t="shared" si="157"/>
        <v>5</v>
      </c>
      <c r="O324" s="68">
        <f t="shared" si="157"/>
        <v>0</v>
      </c>
      <c r="P324" s="68">
        <f t="shared" si="157"/>
        <v>52</v>
      </c>
      <c r="Q324" s="68">
        <f t="shared" si="157"/>
        <v>30</v>
      </c>
      <c r="R324" s="68">
        <f t="shared" si="157"/>
        <v>0</v>
      </c>
      <c r="S324" s="68">
        <f t="shared" si="157"/>
        <v>54</v>
      </c>
      <c r="T324" s="68">
        <f t="shared" si="157"/>
        <v>23</v>
      </c>
      <c r="U324" s="68">
        <f t="shared" si="157"/>
        <v>0</v>
      </c>
      <c r="V324" s="68">
        <f t="shared" si="157"/>
        <v>0</v>
      </c>
      <c r="W324" s="68">
        <f t="shared" si="157"/>
        <v>0</v>
      </c>
      <c r="X324" s="391">
        <f t="shared" si="157"/>
        <v>2</v>
      </c>
      <c r="Y324" s="450">
        <f t="shared" si="157"/>
        <v>2</v>
      </c>
      <c r="Z324" s="450">
        <f t="shared" si="157"/>
        <v>0</v>
      </c>
      <c r="AA324" s="391">
        <f t="shared" si="157"/>
        <v>14</v>
      </c>
      <c r="AB324" s="450">
        <f t="shared" si="157"/>
        <v>2</v>
      </c>
      <c r="AC324" s="450">
        <f t="shared" si="157"/>
        <v>12</v>
      </c>
      <c r="AD324" s="391">
        <f t="shared" si="157"/>
        <v>0</v>
      </c>
      <c r="AE324" s="450">
        <f t="shared" si="157"/>
        <v>0</v>
      </c>
      <c r="AF324" s="450">
        <f t="shared" si="157"/>
        <v>0</v>
      </c>
      <c r="AG324" s="85"/>
      <c r="AH324" s="444">
        <f t="shared" si="143"/>
        <v>16</v>
      </c>
    </row>
    <row r="325" spans="1:34" s="89" customFormat="1" ht="13.2" x14ac:dyDescent="0.25">
      <c r="A325" s="77">
        <v>1</v>
      </c>
      <c r="B325" s="91" t="s">
        <v>746</v>
      </c>
      <c r="C325" s="92">
        <v>36</v>
      </c>
      <c r="D325" s="92">
        <v>17</v>
      </c>
      <c r="E325" s="92">
        <v>9</v>
      </c>
      <c r="F325" s="125">
        <f>G325+H325+I325+J325+K325</f>
        <v>8</v>
      </c>
      <c r="G325" s="125"/>
      <c r="H325" s="125"/>
      <c r="I325" s="125">
        <v>8</v>
      </c>
      <c r="J325" s="125"/>
      <c r="K325" s="125"/>
      <c r="L325" s="126"/>
      <c r="M325" s="127">
        <v>1</v>
      </c>
      <c r="N325" s="127">
        <f>M325-H325</f>
        <v>1</v>
      </c>
      <c r="O325" s="126"/>
      <c r="P325" s="127">
        <v>17</v>
      </c>
      <c r="Q325" s="127">
        <f>P325-I325</f>
        <v>9</v>
      </c>
      <c r="R325" s="126"/>
      <c r="S325" s="127">
        <f>J325</f>
        <v>0</v>
      </c>
      <c r="T325" s="127">
        <f>S325-J325</f>
        <v>0</v>
      </c>
      <c r="U325" s="125"/>
      <c r="V325" s="125"/>
      <c r="W325" s="125"/>
      <c r="X325" s="409"/>
      <c r="Y325" s="475"/>
      <c r="Z325" s="475"/>
      <c r="AA325" s="409"/>
      <c r="AB325" s="475"/>
      <c r="AC325" s="475"/>
      <c r="AD325" s="398"/>
      <c r="AE325" s="458"/>
      <c r="AF325" s="458"/>
      <c r="AG325" s="92"/>
      <c r="AH325" s="444">
        <f t="shared" si="143"/>
        <v>0</v>
      </c>
    </row>
    <row r="326" spans="1:34" s="89" customFormat="1" ht="13.2" x14ac:dyDescent="0.25">
      <c r="A326" s="77">
        <v>2</v>
      </c>
      <c r="B326" s="91" t="s">
        <v>831</v>
      </c>
      <c r="C326" s="92">
        <v>2</v>
      </c>
      <c r="D326" s="92">
        <v>2</v>
      </c>
      <c r="E326" s="92">
        <v>1</v>
      </c>
      <c r="F326" s="125">
        <f t="shared" ref="F326:F337" si="158">G326+H326+I326+J326+K326</f>
        <v>1</v>
      </c>
      <c r="G326" s="125"/>
      <c r="H326" s="125"/>
      <c r="I326" s="125">
        <v>1</v>
      </c>
      <c r="J326" s="125"/>
      <c r="K326" s="125"/>
      <c r="L326" s="126"/>
      <c r="M326" s="127"/>
      <c r="N326" s="127"/>
      <c r="O326" s="126"/>
      <c r="P326" s="127">
        <v>1</v>
      </c>
      <c r="Q326" s="127"/>
      <c r="R326" s="126"/>
      <c r="S326" s="127"/>
      <c r="T326" s="127">
        <f t="shared" ref="T326:T341" si="159">S326-J326</f>
        <v>0</v>
      </c>
      <c r="U326" s="125"/>
      <c r="V326" s="125"/>
      <c r="W326" s="125"/>
      <c r="X326" s="409"/>
      <c r="Y326" s="475"/>
      <c r="Z326" s="475"/>
      <c r="AA326" s="409"/>
      <c r="AB326" s="475"/>
      <c r="AC326" s="475"/>
      <c r="AD326" s="398"/>
      <c r="AE326" s="458"/>
      <c r="AF326" s="458"/>
      <c r="AG326" s="92"/>
      <c r="AH326" s="444">
        <f t="shared" ref="AH326:AH388" si="160">X326+AA326+AD326</f>
        <v>0</v>
      </c>
    </row>
    <row r="327" spans="1:34" s="89" customFormat="1" ht="13.2" x14ac:dyDescent="0.25">
      <c r="A327" s="77">
        <v>3</v>
      </c>
      <c r="B327" s="91" t="s">
        <v>727</v>
      </c>
      <c r="C327" s="92">
        <v>3</v>
      </c>
      <c r="D327" s="92">
        <v>2</v>
      </c>
      <c r="E327" s="92">
        <v>2</v>
      </c>
      <c r="F327" s="125">
        <f t="shared" si="158"/>
        <v>0</v>
      </c>
      <c r="G327" s="125"/>
      <c r="H327" s="125"/>
      <c r="I327" s="125"/>
      <c r="J327" s="125"/>
      <c r="K327" s="125"/>
      <c r="L327" s="126"/>
      <c r="M327" s="127">
        <v>1</v>
      </c>
      <c r="N327" s="127">
        <f t="shared" ref="N327:N328" si="161">M327-H327</f>
        <v>1</v>
      </c>
      <c r="O327" s="126"/>
      <c r="P327" s="127"/>
      <c r="Q327" s="127"/>
      <c r="R327" s="126"/>
      <c r="S327" s="127"/>
      <c r="T327" s="127">
        <f t="shared" si="159"/>
        <v>0</v>
      </c>
      <c r="U327" s="125"/>
      <c r="V327" s="125"/>
      <c r="W327" s="125"/>
      <c r="X327" s="409">
        <f t="shared" ref="X327:X330" si="162">Y327+Z327</f>
        <v>1</v>
      </c>
      <c r="Y327" s="475">
        <v>1</v>
      </c>
      <c r="Z327" s="475"/>
      <c r="AA327" s="409"/>
      <c r="AB327" s="475"/>
      <c r="AC327" s="475"/>
      <c r="AD327" s="398"/>
      <c r="AE327" s="458"/>
      <c r="AF327" s="458"/>
      <c r="AG327" s="92"/>
      <c r="AH327" s="444">
        <f t="shared" si="160"/>
        <v>1</v>
      </c>
    </row>
    <row r="328" spans="1:34" s="89" customFormat="1" ht="13.2" x14ac:dyDescent="0.25">
      <c r="A328" s="77">
        <v>4</v>
      </c>
      <c r="B328" s="91" t="s">
        <v>151</v>
      </c>
      <c r="C328" s="92">
        <v>48</v>
      </c>
      <c r="D328" s="92">
        <v>26</v>
      </c>
      <c r="E328" s="92">
        <v>6</v>
      </c>
      <c r="F328" s="125">
        <f t="shared" si="158"/>
        <v>20</v>
      </c>
      <c r="G328" s="125"/>
      <c r="H328" s="125"/>
      <c r="I328" s="125">
        <v>1</v>
      </c>
      <c r="J328" s="125">
        <v>19</v>
      </c>
      <c r="K328" s="125"/>
      <c r="L328" s="126"/>
      <c r="M328" s="127">
        <v>3</v>
      </c>
      <c r="N328" s="127">
        <f t="shared" si="161"/>
        <v>3</v>
      </c>
      <c r="O328" s="126"/>
      <c r="P328" s="127">
        <v>7</v>
      </c>
      <c r="Q328" s="127">
        <f t="shared" ref="Q328:Q341" si="163">P328-I328</f>
        <v>6</v>
      </c>
      <c r="R328" s="126"/>
      <c r="S328" s="127">
        <v>31</v>
      </c>
      <c r="T328" s="127">
        <f t="shared" si="159"/>
        <v>12</v>
      </c>
      <c r="U328" s="125"/>
      <c r="V328" s="125"/>
      <c r="W328" s="125"/>
      <c r="X328" s="409"/>
      <c r="Y328" s="475"/>
      <c r="Z328" s="475"/>
      <c r="AA328" s="409">
        <f>AB328+AC328</f>
        <v>12</v>
      </c>
      <c r="AB328" s="475">
        <v>1</v>
      </c>
      <c r="AC328" s="475">
        <v>11</v>
      </c>
      <c r="AD328" s="398"/>
      <c r="AE328" s="458"/>
      <c r="AF328" s="458"/>
      <c r="AG328" s="92"/>
      <c r="AH328" s="444">
        <f t="shared" si="160"/>
        <v>12</v>
      </c>
    </row>
    <row r="329" spans="1:34" s="89" customFormat="1" ht="13.2" x14ac:dyDescent="0.25">
      <c r="A329" s="77">
        <v>5</v>
      </c>
      <c r="B329" s="91" t="s">
        <v>790</v>
      </c>
      <c r="C329" s="92">
        <v>8</v>
      </c>
      <c r="D329" s="92">
        <v>4</v>
      </c>
      <c r="E329" s="92">
        <v>1</v>
      </c>
      <c r="F329" s="125">
        <f t="shared" si="158"/>
        <v>3</v>
      </c>
      <c r="G329" s="125"/>
      <c r="H329" s="125"/>
      <c r="I329" s="125"/>
      <c r="J329" s="125">
        <v>3</v>
      </c>
      <c r="K329" s="125"/>
      <c r="L329" s="126"/>
      <c r="M329" s="127"/>
      <c r="N329" s="127"/>
      <c r="O329" s="126"/>
      <c r="P329" s="127">
        <v>1</v>
      </c>
      <c r="Q329" s="127">
        <f t="shared" si="163"/>
        <v>1</v>
      </c>
      <c r="R329" s="126"/>
      <c r="S329" s="127">
        <v>6</v>
      </c>
      <c r="T329" s="127">
        <f t="shared" si="159"/>
        <v>3</v>
      </c>
      <c r="U329" s="125"/>
      <c r="V329" s="125"/>
      <c r="W329" s="125"/>
      <c r="X329" s="409"/>
      <c r="Y329" s="475"/>
      <c r="Z329" s="475"/>
      <c r="AA329" s="409">
        <f t="shared" ref="AA329:AA332" si="164">AB329+AC329</f>
        <v>1</v>
      </c>
      <c r="AB329" s="475">
        <v>1</v>
      </c>
      <c r="AC329" s="475"/>
      <c r="AD329" s="398"/>
      <c r="AE329" s="458"/>
      <c r="AF329" s="458"/>
      <c r="AG329" s="92"/>
      <c r="AH329" s="444">
        <f t="shared" si="160"/>
        <v>1</v>
      </c>
    </row>
    <row r="330" spans="1:34" s="89" customFormat="1" ht="13.2" x14ac:dyDescent="0.25">
      <c r="A330" s="77">
        <v>6</v>
      </c>
      <c r="B330" s="91" t="s">
        <v>749</v>
      </c>
      <c r="C330" s="92">
        <v>10</v>
      </c>
      <c r="D330" s="92">
        <v>7</v>
      </c>
      <c r="E330" s="92">
        <v>4</v>
      </c>
      <c r="F330" s="92">
        <f t="shared" si="158"/>
        <v>3</v>
      </c>
      <c r="G330" s="92"/>
      <c r="H330" s="92"/>
      <c r="I330" s="92">
        <v>1</v>
      </c>
      <c r="J330" s="92">
        <v>2</v>
      </c>
      <c r="K330" s="92"/>
      <c r="L330" s="126"/>
      <c r="M330" s="127"/>
      <c r="N330" s="127"/>
      <c r="O330" s="126"/>
      <c r="P330" s="127">
        <v>2</v>
      </c>
      <c r="Q330" s="127">
        <f t="shared" si="163"/>
        <v>1</v>
      </c>
      <c r="R330" s="126"/>
      <c r="S330" s="127">
        <v>5</v>
      </c>
      <c r="T330" s="127">
        <f t="shared" si="159"/>
        <v>3</v>
      </c>
      <c r="U330" s="92"/>
      <c r="V330" s="92"/>
      <c r="W330" s="92"/>
      <c r="X330" s="409">
        <f t="shared" si="162"/>
        <v>1</v>
      </c>
      <c r="Y330" s="475">
        <v>1</v>
      </c>
      <c r="Z330" s="475"/>
      <c r="AA330" s="409"/>
      <c r="AB330" s="475"/>
      <c r="AC330" s="475"/>
      <c r="AD330" s="398"/>
      <c r="AE330" s="458"/>
      <c r="AF330" s="458"/>
      <c r="AG330" s="92"/>
      <c r="AH330" s="444">
        <f t="shared" si="160"/>
        <v>1</v>
      </c>
    </row>
    <row r="331" spans="1:34" s="89" customFormat="1" ht="13.2" x14ac:dyDescent="0.25">
      <c r="A331" s="77">
        <v>7</v>
      </c>
      <c r="B331" s="91" t="s">
        <v>818</v>
      </c>
      <c r="C331" s="92">
        <v>3</v>
      </c>
      <c r="D331" s="92">
        <f t="shared" ref="D331:D336" si="165">E331+F331</f>
        <v>3</v>
      </c>
      <c r="E331" s="92">
        <v>2</v>
      </c>
      <c r="F331" s="92">
        <f t="shared" si="158"/>
        <v>1</v>
      </c>
      <c r="G331" s="92"/>
      <c r="H331" s="92"/>
      <c r="I331" s="92"/>
      <c r="J331" s="92">
        <v>1</v>
      </c>
      <c r="K331" s="92"/>
      <c r="L331" s="126"/>
      <c r="M331" s="127"/>
      <c r="N331" s="127"/>
      <c r="O331" s="126"/>
      <c r="P331" s="127"/>
      <c r="Q331" s="127"/>
      <c r="R331" s="126"/>
      <c r="S331" s="127">
        <v>3</v>
      </c>
      <c r="T331" s="127">
        <f t="shared" si="159"/>
        <v>2</v>
      </c>
      <c r="U331" s="92"/>
      <c r="V331" s="92"/>
      <c r="W331" s="92"/>
      <c r="X331" s="409"/>
      <c r="Y331" s="458"/>
      <c r="Z331" s="458"/>
      <c r="AA331" s="409"/>
      <c r="AB331" s="458"/>
      <c r="AC331" s="458"/>
      <c r="AD331" s="398"/>
      <c r="AE331" s="458"/>
      <c r="AF331" s="458"/>
      <c r="AG331" s="92"/>
      <c r="AH331" s="444">
        <f t="shared" si="160"/>
        <v>0</v>
      </c>
    </row>
    <row r="332" spans="1:34" s="89" customFormat="1" ht="13.2" x14ac:dyDescent="0.25">
      <c r="A332" s="77">
        <v>8</v>
      </c>
      <c r="B332" s="91" t="s">
        <v>832</v>
      </c>
      <c r="C332" s="92">
        <v>8</v>
      </c>
      <c r="D332" s="92">
        <v>5</v>
      </c>
      <c r="E332" s="92">
        <v>1</v>
      </c>
      <c r="F332" s="92">
        <f t="shared" si="158"/>
        <v>4</v>
      </c>
      <c r="G332" s="92"/>
      <c r="H332" s="92"/>
      <c r="I332" s="92"/>
      <c r="J332" s="92">
        <v>4</v>
      </c>
      <c r="K332" s="92"/>
      <c r="L332" s="126"/>
      <c r="M332" s="127"/>
      <c r="N332" s="127"/>
      <c r="O332" s="126"/>
      <c r="P332" s="127">
        <v>3</v>
      </c>
      <c r="Q332" s="127">
        <f t="shared" si="163"/>
        <v>3</v>
      </c>
      <c r="R332" s="126"/>
      <c r="S332" s="127">
        <v>4</v>
      </c>
      <c r="T332" s="127">
        <f t="shared" si="159"/>
        <v>0</v>
      </c>
      <c r="U332" s="92"/>
      <c r="V332" s="92"/>
      <c r="W332" s="92"/>
      <c r="X332" s="409"/>
      <c r="Y332" s="458"/>
      <c r="Z332" s="458"/>
      <c r="AA332" s="409">
        <f t="shared" si="164"/>
        <v>1</v>
      </c>
      <c r="AB332" s="458"/>
      <c r="AC332" s="458">
        <v>1</v>
      </c>
      <c r="AD332" s="398"/>
      <c r="AE332" s="458"/>
      <c r="AF332" s="458"/>
      <c r="AG332" s="92"/>
      <c r="AH332" s="444">
        <f t="shared" si="160"/>
        <v>1</v>
      </c>
    </row>
    <row r="333" spans="1:34" s="89" customFormat="1" ht="13.2" x14ac:dyDescent="0.25">
      <c r="A333" s="77">
        <v>9</v>
      </c>
      <c r="B333" s="91" t="s">
        <v>824</v>
      </c>
      <c r="C333" s="92">
        <v>6</v>
      </c>
      <c r="D333" s="92">
        <v>2</v>
      </c>
      <c r="E333" s="92">
        <v>1</v>
      </c>
      <c r="F333" s="92">
        <f t="shared" si="158"/>
        <v>1</v>
      </c>
      <c r="G333" s="92"/>
      <c r="H333" s="92"/>
      <c r="I333" s="92">
        <v>1</v>
      </c>
      <c r="J333" s="92"/>
      <c r="K333" s="92"/>
      <c r="L333" s="126"/>
      <c r="M333" s="127"/>
      <c r="N333" s="127"/>
      <c r="O333" s="126"/>
      <c r="P333" s="127">
        <v>2</v>
      </c>
      <c r="Q333" s="127">
        <f t="shared" si="163"/>
        <v>1</v>
      </c>
      <c r="R333" s="126"/>
      <c r="S333" s="127">
        <v>2</v>
      </c>
      <c r="T333" s="127">
        <f t="shared" si="159"/>
        <v>2</v>
      </c>
      <c r="U333" s="92"/>
      <c r="V333" s="92"/>
      <c r="W333" s="92"/>
      <c r="X333" s="409"/>
      <c r="Y333" s="458"/>
      <c r="Z333" s="458"/>
      <c r="AA333" s="409"/>
      <c r="AB333" s="458"/>
      <c r="AC333" s="458"/>
      <c r="AD333" s="398"/>
      <c r="AE333" s="458"/>
      <c r="AF333" s="458"/>
      <c r="AG333" s="92"/>
      <c r="AH333" s="444">
        <f t="shared" si="160"/>
        <v>0</v>
      </c>
    </row>
    <row r="334" spans="1:34" s="89" customFormat="1" ht="13.2" x14ac:dyDescent="0.25">
      <c r="A334" s="77">
        <v>10</v>
      </c>
      <c r="B334" s="91" t="s">
        <v>725</v>
      </c>
      <c r="C334" s="92">
        <v>14</v>
      </c>
      <c r="D334" s="92">
        <v>9</v>
      </c>
      <c r="E334" s="92">
        <v>2</v>
      </c>
      <c r="F334" s="92">
        <f t="shared" si="158"/>
        <v>7</v>
      </c>
      <c r="G334" s="92"/>
      <c r="H334" s="92"/>
      <c r="I334" s="92">
        <v>6</v>
      </c>
      <c r="J334" s="92">
        <v>1</v>
      </c>
      <c r="K334" s="92"/>
      <c r="L334" s="126"/>
      <c r="M334" s="127"/>
      <c r="N334" s="127"/>
      <c r="O334" s="126"/>
      <c r="P334" s="127">
        <v>10</v>
      </c>
      <c r="Q334" s="127">
        <f t="shared" si="163"/>
        <v>4</v>
      </c>
      <c r="R334" s="126"/>
      <c r="S334" s="127">
        <v>1</v>
      </c>
      <c r="T334" s="127">
        <f t="shared" si="159"/>
        <v>0</v>
      </c>
      <c r="U334" s="92"/>
      <c r="V334" s="92"/>
      <c r="W334" s="92"/>
      <c r="X334" s="409"/>
      <c r="Y334" s="475"/>
      <c r="Z334" s="458"/>
      <c r="AA334" s="409"/>
      <c r="AB334" s="458"/>
      <c r="AC334" s="458"/>
      <c r="AD334" s="398"/>
      <c r="AE334" s="458"/>
      <c r="AF334" s="458"/>
      <c r="AG334" s="92"/>
      <c r="AH334" s="444">
        <f t="shared" si="160"/>
        <v>0</v>
      </c>
    </row>
    <row r="335" spans="1:34" s="89" customFormat="1" ht="13.2" x14ac:dyDescent="0.25">
      <c r="A335" s="77">
        <v>11</v>
      </c>
      <c r="B335" s="91" t="s">
        <v>726</v>
      </c>
      <c r="C335" s="92">
        <v>3</v>
      </c>
      <c r="D335" s="92">
        <v>1</v>
      </c>
      <c r="E335" s="92">
        <v>0</v>
      </c>
      <c r="F335" s="92">
        <f t="shared" si="158"/>
        <v>1</v>
      </c>
      <c r="G335" s="92"/>
      <c r="H335" s="92"/>
      <c r="I335" s="92">
        <v>1</v>
      </c>
      <c r="J335" s="92"/>
      <c r="K335" s="92"/>
      <c r="L335" s="126"/>
      <c r="M335" s="127"/>
      <c r="N335" s="127"/>
      <c r="O335" s="126"/>
      <c r="P335" s="127">
        <v>3</v>
      </c>
      <c r="Q335" s="127">
        <f t="shared" si="163"/>
        <v>2</v>
      </c>
      <c r="R335" s="126"/>
      <c r="S335" s="127"/>
      <c r="T335" s="127">
        <f t="shared" si="159"/>
        <v>0</v>
      </c>
      <c r="U335" s="92"/>
      <c r="V335" s="92"/>
      <c r="W335" s="92"/>
      <c r="X335" s="409"/>
      <c r="Y335" s="458"/>
      <c r="Z335" s="458"/>
      <c r="AA335" s="409"/>
      <c r="AB335" s="458"/>
      <c r="AC335" s="458"/>
      <c r="AD335" s="398"/>
      <c r="AE335" s="458"/>
      <c r="AF335" s="458"/>
      <c r="AG335" s="92"/>
      <c r="AH335" s="444">
        <f t="shared" si="160"/>
        <v>0</v>
      </c>
    </row>
    <row r="336" spans="1:34" s="89" customFormat="1" ht="13.2" x14ac:dyDescent="0.25">
      <c r="A336" s="77">
        <v>12</v>
      </c>
      <c r="B336" s="91" t="s">
        <v>733</v>
      </c>
      <c r="C336" s="92">
        <v>2</v>
      </c>
      <c r="D336" s="92">
        <f t="shared" si="165"/>
        <v>1</v>
      </c>
      <c r="E336" s="92">
        <v>0</v>
      </c>
      <c r="F336" s="92">
        <f t="shared" si="158"/>
        <v>1</v>
      </c>
      <c r="G336" s="92"/>
      <c r="H336" s="92"/>
      <c r="I336" s="92">
        <v>1</v>
      </c>
      <c r="J336" s="92"/>
      <c r="K336" s="92"/>
      <c r="L336" s="126"/>
      <c r="M336" s="127"/>
      <c r="N336" s="127"/>
      <c r="O336" s="126"/>
      <c r="P336" s="127">
        <v>2</v>
      </c>
      <c r="Q336" s="127">
        <f t="shared" si="163"/>
        <v>1</v>
      </c>
      <c r="R336" s="126"/>
      <c r="S336" s="127"/>
      <c r="T336" s="127">
        <f t="shared" si="159"/>
        <v>0</v>
      </c>
      <c r="U336" s="92"/>
      <c r="V336" s="92"/>
      <c r="W336" s="92"/>
      <c r="X336" s="409"/>
      <c r="Y336" s="458"/>
      <c r="Z336" s="458"/>
      <c r="AA336" s="409"/>
      <c r="AB336" s="458"/>
      <c r="AC336" s="458"/>
      <c r="AD336" s="398"/>
      <c r="AE336" s="458"/>
      <c r="AF336" s="458"/>
      <c r="AG336" s="92"/>
      <c r="AH336" s="444">
        <f t="shared" si="160"/>
        <v>0</v>
      </c>
    </row>
    <row r="337" spans="1:34" s="89" customFormat="1" ht="13.2" x14ac:dyDescent="0.25">
      <c r="A337" s="77">
        <v>13</v>
      </c>
      <c r="B337" s="91" t="s">
        <v>739</v>
      </c>
      <c r="C337" s="92">
        <v>2</v>
      </c>
      <c r="D337" s="92">
        <v>1</v>
      </c>
      <c r="E337" s="92">
        <v>0</v>
      </c>
      <c r="F337" s="92">
        <f t="shared" si="158"/>
        <v>1</v>
      </c>
      <c r="G337" s="88"/>
      <c r="H337" s="88"/>
      <c r="I337" s="92"/>
      <c r="J337" s="92">
        <v>1</v>
      </c>
      <c r="K337" s="92"/>
      <c r="L337" s="88"/>
      <c r="M337" s="88"/>
      <c r="N337" s="127"/>
      <c r="O337" s="88"/>
      <c r="P337" s="127">
        <v>1</v>
      </c>
      <c r="Q337" s="127">
        <f t="shared" si="163"/>
        <v>1</v>
      </c>
      <c r="R337" s="88"/>
      <c r="S337" s="127">
        <v>1</v>
      </c>
      <c r="T337" s="127">
        <f t="shared" si="159"/>
        <v>0</v>
      </c>
      <c r="U337" s="88"/>
      <c r="V337" s="88"/>
      <c r="W337" s="88"/>
      <c r="X337" s="409"/>
      <c r="Y337" s="453"/>
      <c r="Z337" s="453"/>
      <c r="AA337" s="409"/>
      <c r="AB337" s="453"/>
      <c r="AC337" s="453"/>
      <c r="AD337" s="395"/>
      <c r="AE337" s="453"/>
      <c r="AF337" s="453"/>
      <c r="AG337" s="88"/>
      <c r="AH337" s="444">
        <f t="shared" si="160"/>
        <v>0</v>
      </c>
    </row>
    <row r="338" spans="1:34" s="89" customFormat="1" ht="13.2" x14ac:dyDescent="0.25">
      <c r="A338" s="77">
        <v>14</v>
      </c>
      <c r="B338" s="91" t="s">
        <v>744</v>
      </c>
      <c r="C338" s="92">
        <v>1</v>
      </c>
      <c r="D338" s="92">
        <v>1</v>
      </c>
      <c r="E338" s="92">
        <v>0</v>
      </c>
      <c r="F338" s="92">
        <v>1</v>
      </c>
      <c r="G338" s="88"/>
      <c r="H338" s="88"/>
      <c r="I338" s="92">
        <v>1</v>
      </c>
      <c r="J338" s="88"/>
      <c r="K338" s="88"/>
      <c r="L338" s="88"/>
      <c r="M338" s="88"/>
      <c r="N338" s="127"/>
      <c r="O338" s="88"/>
      <c r="P338" s="127">
        <v>1</v>
      </c>
      <c r="Q338" s="127"/>
      <c r="R338" s="88"/>
      <c r="S338" s="127"/>
      <c r="T338" s="127">
        <f t="shared" si="159"/>
        <v>0</v>
      </c>
      <c r="U338" s="88"/>
      <c r="V338" s="88"/>
      <c r="W338" s="88"/>
      <c r="X338" s="395"/>
      <c r="Y338" s="453"/>
      <c r="Z338" s="453"/>
      <c r="AA338" s="409"/>
      <c r="AB338" s="453"/>
      <c r="AC338" s="453"/>
      <c r="AD338" s="395"/>
      <c r="AE338" s="453"/>
      <c r="AF338" s="453"/>
      <c r="AG338" s="88"/>
      <c r="AH338" s="444">
        <f t="shared" si="160"/>
        <v>0</v>
      </c>
    </row>
    <row r="339" spans="1:34" s="89" customFormat="1" ht="13.2" x14ac:dyDescent="0.25">
      <c r="A339" s="77">
        <v>15</v>
      </c>
      <c r="B339" s="91" t="s">
        <v>728</v>
      </c>
      <c r="C339" s="92">
        <v>1</v>
      </c>
      <c r="D339" s="92">
        <v>1</v>
      </c>
      <c r="E339" s="92">
        <v>0</v>
      </c>
      <c r="F339" s="92">
        <v>1</v>
      </c>
      <c r="G339" s="88"/>
      <c r="H339" s="88"/>
      <c r="I339" s="92">
        <v>1</v>
      </c>
      <c r="J339" s="88"/>
      <c r="K339" s="88"/>
      <c r="L339" s="88"/>
      <c r="M339" s="88"/>
      <c r="N339" s="127"/>
      <c r="O339" s="88"/>
      <c r="P339" s="127">
        <v>1</v>
      </c>
      <c r="Q339" s="127"/>
      <c r="R339" s="88"/>
      <c r="S339" s="127"/>
      <c r="T339" s="127">
        <f t="shared" si="159"/>
        <v>0</v>
      </c>
      <c r="U339" s="88"/>
      <c r="V339" s="88"/>
      <c r="W339" s="88"/>
      <c r="X339" s="395"/>
      <c r="Y339" s="453"/>
      <c r="Z339" s="453"/>
      <c r="AA339" s="409"/>
      <c r="AB339" s="453"/>
      <c r="AC339" s="453"/>
      <c r="AD339" s="395"/>
      <c r="AE339" s="453"/>
      <c r="AF339" s="453"/>
      <c r="AG339" s="88"/>
      <c r="AH339" s="444">
        <f t="shared" si="160"/>
        <v>0</v>
      </c>
    </row>
    <row r="340" spans="1:34" s="89" customFormat="1" ht="13.2" x14ac:dyDescent="0.25">
      <c r="A340" s="77">
        <v>16</v>
      </c>
      <c r="B340" s="91" t="s">
        <v>754</v>
      </c>
      <c r="C340" s="92">
        <v>1</v>
      </c>
      <c r="D340" s="92">
        <v>0</v>
      </c>
      <c r="E340" s="92">
        <v>0</v>
      </c>
      <c r="F340" s="92">
        <v>0</v>
      </c>
      <c r="G340" s="88"/>
      <c r="H340" s="88"/>
      <c r="I340" s="88"/>
      <c r="J340" s="88"/>
      <c r="K340" s="88"/>
      <c r="L340" s="88"/>
      <c r="M340" s="88"/>
      <c r="N340" s="127"/>
      <c r="O340" s="88"/>
      <c r="P340" s="127"/>
      <c r="Q340" s="127"/>
      <c r="R340" s="88"/>
      <c r="S340" s="127">
        <v>1</v>
      </c>
      <c r="T340" s="127">
        <f t="shared" si="159"/>
        <v>1</v>
      </c>
      <c r="U340" s="88"/>
      <c r="V340" s="88"/>
      <c r="W340" s="88"/>
      <c r="X340" s="395"/>
      <c r="Y340" s="453"/>
      <c r="Z340" s="453"/>
      <c r="AA340" s="409"/>
      <c r="AB340" s="453"/>
      <c r="AC340" s="453"/>
      <c r="AD340" s="395"/>
      <c r="AE340" s="453"/>
      <c r="AF340" s="453"/>
      <c r="AG340" s="88"/>
      <c r="AH340" s="444">
        <f t="shared" si="160"/>
        <v>0</v>
      </c>
    </row>
    <row r="341" spans="1:34" s="89" customFormat="1" ht="13.2" x14ac:dyDescent="0.25">
      <c r="A341" s="77">
        <v>17</v>
      </c>
      <c r="B341" s="91" t="s">
        <v>833</v>
      </c>
      <c r="C341" s="92">
        <v>1</v>
      </c>
      <c r="D341" s="92">
        <v>0</v>
      </c>
      <c r="E341" s="92">
        <v>0</v>
      </c>
      <c r="F341" s="92">
        <v>0</v>
      </c>
      <c r="G341" s="88"/>
      <c r="H341" s="88"/>
      <c r="I341" s="88"/>
      <c r="J341" s="88"/>
      <c r="K341" s="88"/>
      <c r="L341" s="88"/>
      <c r="M341" s="88"/>
      <c r="N341" s="127"/>
      <c r="O341" s="88"/>
      <c r="P341" s="127">
        <v>1</v>
      </c>
      <c r="Q341" s="127">
        <f t="shared" si="163"/>
        <v>1</v>
      </c>
      <c r="R341" s="88"/>
      <c r="S341" s="127"/>
      <c r="T341" s="127">
        <f t="shared" si="159"/>
        <v>0</v>
      </c>
      <c r="U341" s="88"/>
      <c r="V341" s="88"/>
      <c r="W341" s="88"/>
      <c r="X341" s="395"/>
      <c r="Y341" s="453"/>
      <c r="Z341" s="453"/>
      <c r="AA341" s="409"/>
      <c r="AB341" s="453"/>
      <c r="AC341" s="453"/>
      <c r="AD341" s="395"/>
      <c r="AE341" s="453"/>
      <c r="AF341" s="453"/>
      <c r="AG341" s="88"/>
      <c r="AH341" s="444">
        <f t="shared" si="160"/>
        <v>0</v>
      </c>
    </row>
    <row r="342" spans="1:34" s="239" customFormat="1" ht="42" customHeight="1" x14ac:dyDescent="0.25">
      <c r="A342" s="296">
        <v>8</v>
      </c>
      <c r="B342" s="735" t="s">
        <v>978</v>
      </c>
      <c r="C342" s="744"/>
      <c r="D342" s="744"/>
      <c r="E342" s="744"/>
      <c r="F342" s="744"/>
      <c r="G342" s="744"/>
      <c r="H342" s="744"/>
      <c r="I342" s="744"/>
      <c r="J342" s="744"/>
      <c r="K342" s="744"/>
      <c r="L342" s="744"/>
      <c r="M342" s="744"/>
      <c r="N342" s="744"/>
      <c r="O342" s="744"/>
      <c r="P342" s="744"/>
      <c r="Q342" s="744"/>
      <c r="R342" s="744"/>
      <c r="S342" s="744"/>
      <c r="T342" s="744"/>
      <c r="U342" s="744"/>
      <c r="V342" s="744"/>
      <c r="W342" s="744"/>
      <c r="X342" s="744"/>
      <c r="Y342" s="744"/>
      <c r="Z342" s="744"/>
      <c r="AA342" s="744"/>
      <c r="AB342" s="744"/>
      <c r="AC342" s="744"/>
      <c r="AD342" s="744"/>
      <c r="AE342" s="744"/>
      <c r="AF342" s="744"/>
      <c r="AG342" s="745"/>
      <c r="AH342" s="444">
        <f t="shared" si="160"/>
        <v>0</v>
      </c>
    </row>
    <row r="343" spans="1:34" s="86" customFormat="1" ht="13.2" x14ac:dyDescent="0.25">
      <c r="A343" s="83"/>
      <c r="B343" s="84" t="s">
        <v>707</v>
      </c>
      <c r="C343" s="83">
        <v>109</v>
      </c>
      <c r="D343" s="68">
        <f>SUM(D344:D356)</f>
        <v>96</v>
      </c>
      <c r="E343" s="68">
        <f t="shared" ref="E343:AG343" si="166">SUM(E344:E356)</f>
        <v>30</v>
      </c>
      <c r="F343" s="68">
        <f t="shared" si="166"/>
        <v>66</v>
      </c>
      <c r="G343" s="68">
        <f t="shared" si="166"/>
        <v>0</v>
      </c>
      <c r="H343" s="68">
        <f t="shared" si="166"/>
        <v>0</v>
      </c>
      <c r="I343" s="68">
        <f t="shared" si="166"/>
        <v>23</v>
      </c>
      <c r="J343" s="68">
        <f t="shared" si="166"/>
        <v>43</v>
      </c>
      <c r="K343" s="68">
        <f t="shared" si="166"/>
        <v>0</v>
      </c>
      <c r="L343" s="68">
        <f t="shared" si="166"/>
        <v>0</v>
      </c>
      <c r="M343" s="68">
        <f t="shared" si="166"/>
        <v>0</v>
      </c>
      <c r="N343" s="68">
        <f t="shared" si="166"/>
        <v>0</v>
      </c>
      <c r="O343" s="68">
        <f t="shared" si="166"/>
        <v>0</v>
      </c>
      <c r="P343" s="68">
        <f t="shared" si="166"/>
        <v>40</v>
      </c>
      <c r="Q343" s="68">
        <f t="shared" si="166"/>
        <v>17</v>
      </c>
      <c r="R343" s="68">
        <f t="shared" si="166"/>
        <v>0</v>
      </c>
      <c r="S343" s="68">
        <f t="shared" si="166"/>
        <v>26</v>
      </c>
      <c r="T343" s="68">
        <f t="shared" si="166"/>
        <v>-17</v>
      </c>
      <c r="U343" s="68">
        <f t="shared" si="166"/>
        <v>0</v>
      </c>
      <c r="V343" s="68">
        <f t="shared" si="166"/>
        <v>0</v>
      </c>
      <c r="W343" s="68">
        <f t="shared" si="166"/>
        <v>0</v>
      </c>
      <c r="X343" s="391">
        <f t="shared" si="166"/>
        <v>9</v>
      </c>
      <c r="Y343" s="450">
        <f t="shared" si="166"/>
        <v>9</v>
      </c>
      <c r="Z343" s="450">
        <f t="shared" si="166"/>
        <v>0</v>
      </c>
      <c r="AA343" s="391">
        <f t="shared" si="166"/>
        <v>15</v>
      </c>
      <c r="AB343" s="450">
        <f t="shared" si="166"/>
        <v>4</v>
      </c>
      <c r="AC343" s="450">
        <f t="shared" si="166"/>
        <v>11</v>
      </c>
      <c r="AD343" s="391">
        <f t="shared" si="166"/>
        <v>0</v>
      </c>
      <c r="AE343" s="450">
        <f t="shared" si="166"/>
        <v>0</v>
      </c>
      <c r="AF343" s="450">
        <f t="shared" si="166"/>
        <v>0</v>
      </c>
      <c r="AG343" s="68">
        <f t="shared" si="166"/>
        <v>0</v>
      </c>
      <c r="AH343" s="444">
        <f t="shared" si="160"/>
        <v>24</v>
      </c>
    </row>
    <row r="344" spans="1:34" s="89" customFormat="1" ht="13.2" x14ac:dyDescent="0.25">
      <c r="A344" s="77">
        <v>1</v>
      </c>
      <c r="B344" s="91" t="s">
        <v>746</v>
      </c>
      <c r="C344" s="92"/>
      <c r="D344" s="92">
        <f>E344+F344</f>
        <v>16</v>
      </c>
      <c r="E344" s="92">
        <v>10</v>
      </c>
      <c r="F344" s="125">
        <f t="shared" ref="F344:F356" si="167">G344+H344+I344+J344+K344</f>
        <v>6</v>
      </c>
      <c r="G344" s="125"/>
      <c r="H344" s="125"/>
      <c r="I344" s="125">
        <v>6</v>
      </c>
      <c r="J344" s="125"/>
      <c r="K344" s="125"/>
      <c r="L344" s="126"/>
      <c r="M344" s="127"/>
      <c r="N344" s="127"/>
      <c r="O344" s="126"/>
      <c r="P344" s="127">
        <v>3</v>
      </c>
      <c r="Q344" s="128">
        <f>P344-I344</f>
        <v>-3</v>
      </c>
      <c r="R344" s="126"/>
      <c r="S344" s="127"/>
      <c r="T344" s="127"/>
      <c r="U344" s="125"/>
      <c r="V344" s="125"/>
      <c r="W344" s="125"/>
      <c r="X344" s="409">
        <f>Y344+Z344</f>
        <v>5</v>
      </c>
      <c r="Y344" s="475">
        <v>5</v>
      </c>
      <c r="Z344" s="475">
        <v>0</v>
      </c>
      <c r="AA344" s="409"/>
      <c r="AB344" s="475"/>
      <c r="AC344" s="475"/>
      <c r="AD344" s="398"/>
      <c r="AE344" s="458"/>
      <c r="AF344" s="458"/>
      <c r="AG344" s="92"/>
      <c r="AH344" s="444">
        <f t="shared" si="160"/>
        <v>5</v>
      </c>
    </row>
    <row r="345" spans="1:34" s="89" customFormat="1" ht="13.2" x14ac:dyDescent="0.25">
      <c r="A345" s="77">
        <v>2</v>
      </c>
      <c r="B345" s="91" t="s">
        <v>831</v>
      </c>
      <c r="C345" s="92"/>
      <c r="D345" s="92">
        <f t="shared" ref="D345:D355" si="168">E345+F345</f>
        <v>9</v>
      </c>
      <c r="E345" s="92">
        <v>5</v>
      </c>
      <c r="F345" s="125">
        <f t="shared" si="167"/>
        <v>4</v>
      </c>
      <c r="G345" s="125"/>
      <c r="H345" s="125"/>
      <c r="I345" s="125">
        <v>4</v>
      </c>
      <c r="J345" s="125"/>
      <c r="K345" s="125"/>
      <c r="L345" s="126"/>
      <c r="M345" s="127"/>
      <c r="N345" s="127"/>
      <c r="O345" s="126"/>
      <c r="P345" s="127">
        <v>4</v>
      </c>
      <c r="Q345" s="128">
        <f t="shared" ref="Q345:Q356" si="169">P345-I345</f>
        <v>0</v>
      </c>
      <c r="R345" s="126"/>
      <c r="S345" s="127"/>
      <c r="T345" s="127"/>
      <c r="U345" s="125"/>
      <c r="V345" s="125"/>
      <c r="W345" s="125"/>
      <c r="X345" s="409">
        <f t="shared" ref="X345:X356" si="170">Y345+Z345</f>
        <v>2</v>
      </c>
      <c r="Y345" s="475">
        <v>2</v>
      </c>
      <c r="Z345" s="475">
        <v>0</v>
      </c>
      <c r="AA345" s="409"/>
      <c r="AB345" s="475"/>
      <c r="AC345" s="475"/>
      <c r="AD345" s="398"/>
      <c r="AE345" s="458"/>
      <c r="AF345" s="458"/>
      <c r="AG345" s="92"/>
      <c r="AH345" s="444">
        <f t="shared" si="160"/>
        <v>2</v>
      </c>
    </row>
    <row r="346" spans="1:34" s="89" customFormat="1" ht="13.2" x14ac:dyDescent="0.25">
      <c r="A346" s="77">
        <v>3</v>
      </c>
      <c r="B346" s="91" t="s">
        <v>727</v>
      </c>
      <c r="C346" s="92"/>
      <c r="D346" s="92">
        <f t="shared" si="168"/>
        <v>1</v>
      </c>
      <c r="E346" s="92">
        <v>1</v>
      </c>
      <c r="F346" s="125">
        <f t="shared" si="167"/>
        <v>0</v>
      </c>
      <c r="G346" s="125"/>
      <c r="H346" s="125"/>
      <c r="I346" s="125">
        <v>0</v>
      </c>
      <c r="J346" s="125">
        <v>0</v>
      </c>
      <c r="K346" s="125"/>
      <c r="L346" s="126"/>
      <c r="M346" s="127"/>
      <c r="N346" s="127"/>
      <c r="O346" s="126"/>
      <c r="P346" s="125"/>
      <c r="Q346" s="128"/>
      <c r="R346" s="126"/>
      <c r="S346" s="127"/>
      <c r="T346" s="127"/>
      <c r="U346" s="125"/>
      <c r="V346" s="125"/>
      <c r="W346" s="125"/>
      <c r="X346" s="409">
        <f t="shared" si="170"/>
        <v>1</v>
      </c>
      <c r="Y346" s="475">
        <v>1</v>
      </c>
      <c r="Z346" s="475">
        <v>0</v>
      </c>
      <c r="AA346" s="409"/>
      <c r="AB346" s="475"/>
      <c r="AC346" s="475"/>
      <c r="AD346" s="398"/>
      <c r="AE346" s="458"/>
      <c r="AF346" s="458"/>
      <c r="AG346" s="92"/>
      <c r="AH346" s="444">
        <f t="shared" si="160"/>
        <v>1</v>
      </c>
    </row>
    <row r="347" spans="1:34" s="89" customFormat="1" ht="13.2" x14ac:dyDescent="0.25">
      <c r="A347" s="77">
        <v>4</v>
      </c>
      <c r="B347" s="91" t="s">
        <v>151</v>
      </c>
      <c r="C347" s="92"/>
      <c r="D347" s="92">
        <f t="shared" si="168"/>
        <v>40</v>
      </c>
      <c r="E347" s="92">
        <v>6</v>
      </c>
      <c r="F347" s="125">
        <f t="shared" si="167"/>
        <v>34</v>
      </c>
      <c r="G347" s="125"/>
      <c r="H347" s="125"/>
      <c r="I347" s="125">
        <v>4</v>
      </c>
      <c r="J347" s="125">
        <v>30</v>
      </c>
      <c r="K347" s="125"/>
      <c r="L347" s="126"/>
      <c r="M347" s="127"/>
      <c r="N347" s="127"/>
      <c r="O347" s="126"/>
      <c r="P347" s="125">
        <v>10</v>
      </c>
      <c r="Q347" s="128">
        <f t="shared" si="169"/>
        <v>6</v>
      </c>
      <c r="R347" s="126"/>
      <c r="S347" s="127">
        <v>20</v>
      </c>
      <c r="T347" s="127">
        <f t="shared" ref="T347:T356" si="171">S347-J347</f>
        <v>-10</v>
      </c>
      <c r="U347" s="125"/>
      <c r="V347" s="125"/>
      <c r="W347" s="125"/>
      <c r="X347" s="409">
        <f t="shared" si="170"/>
        <v>0</v>
      </c>
      <c r="Y347" s="475"/>
      <c r="Z347" s="475"/>
      <c r="AA347" s="409">
        <f>AB347+AC347</f>
        <v>10</v>
      </c>
      <c r="AB347" s="475">
        <v>4</v>
      </c>
      <c r="AC347" s="475">
        <v>6</v>
      </c>
      <c r="AD347" s="398"/>
      <c r="AE347" s="458"/>
      <c r="AF347" s="458"/>
      <c r="AG347" s="92"/>
      <c r="AH347" s="444">
        <f t="shared" si="160"/>
        <v>10</v>
      </c>
    </row>
    <row r="348" spans="1:34" s="89" customFormat="1" ht="13.2" x14ac:dyDescent="0.25">
      <c r="A348" s="77">
        <v>5</v>
      </c>
      <c r="B348" s="91" t="s">
        <v>790</v>
      </c>
      <c r="C348" s="92"/>
      <c r="D348" s="92">
        <f t="shared" si="168"/>
        <v>3</v>
      </c>
      <c r="E348" s="92">
        <v>1</v>
      </c>
      <c r="F348" s="125">
        <f t="shared" si="167"/>
        <v>2</v>
      </c>
      <c r="G348" s="125"/>
      <c r="H348" s="125"/>
      <c r="I348" s="125"/>
      <c r="J348" s="125">
        <v>2</v>
      </c>
      <c r="K348" s="125"/>
      <c r="L348" s="126"/>
      <c r="M348" s="127"/>
      <c r="N348" s="127"/>
      <c r="O348" s="126"/>
      <c r="P348" s="125">
        <v>1</v>
      </c>
      <c r="Q348" s="128">
        <f t="shared" si="169"/>
        <v>1</v>
      </c>
      <c r="R348" s="126"/>
      <c r="S348" s="127">
        <v>1</v>
      </c>
      <c r="T348" s="127">
        <f t="shared" si="171"/>
        <v>-1</v>
      </c>
      <c r="U348" s="125"/>
      <c r="V348" s="125"/>
      <c r="W348" s="125"/>
      <c r="X348" s="409">
        <f t="shared" si="170"/>
        <v>0</v>
      </c>
      <c r="Y348" s="475"/>
      <c r="Z348" s="475"/>
      <c r="AA348" s="409"/>
      <c r="AB348" s="475"/>
      <c r="AC348" s="475"/>
      <c r="AD348" s="398"/>
      <c r="AE348" s="458"/>
      <c r="AF348" s="458"/>
      <c r="AG348" s="92"/>
      <c r="AH348" s="444">
        <f t="shared" si="160"/>
        <v>0</v>
      </c>
    </row>
    <row r="349" spans="1:34" s="89" customFormat="1" ht="13.2" x14ac:dyDescent="0.25">
      <c r="A349" s="77">
        <v>6</v>
      </c>
      <c r="B349" s="91" t="s">
        <v>749</v>
      </c>
      <c r="C349" s="92"/>
      <c r="D349" s="92">
        <f t="shared" si="168"/>
        <v>3</v>
      </c>
      <c r="E349" s="92">
        <v>0</v>
      </c>
      <c r="F349" s="92">
        <f t="shared" si="167"/>
        <v>3</v>
      </c>
      <c r="G349" s="92"/>
      <c r="H349" s="92"/>
      <c r="I349" s="92">
        <v>1</v>
      </c>
      <c r="J349" s="92">
        <v>2</v>
      </c>
      <c r="K349" s="92"/>
      <c r="L349" s="126"/>
      <c r="M349" s="127"/>
      <c r="N349" s="127"/>
      <c r="O349" s="126"/>
      <c r="P349" s="127">
        <v>3</v>
      </c>
      <c r="Q349" s="128">
        <f t="shared" si="169"/>
        <v>2</v>
      </c>
      <c r="R349" s="126"/>
      <c r="S349" s="127">
        <v>0</v>
      </c>
      <c r="T349" s="127">
        <f t="shared" si="171"/>
        <v>-2</v>
      </c>
      <c r="U349" s="92"/>
      <c r="V349" s="92"/>
      <c r="W349" s="92"/>
      <c r="X349" s="409">
        <f t="shared" si="170"/>
        <v>0</v>
      </c>
      <c r="Y349" s="475"/>
      <c r="Z349" s="475"/>
      <c r="AA349" s="409">
        <f t="shared" ref="AA349" si="172">AB349+AC349</f>
        <v>2</v>
      </c>
      <c r="AB349" s="475">
        <v>0</v>
      </c>
      <c r="AC349" s="475">
        <v>2</v>
      </c>
      <c r="AD349" s="398"/>
      <c r="AE349" s="458"/>
      <c r="AF349" s="458"/>
      <c r="AG349" s="92"/>
      <c r="AH349" s="444">
        <f t="shared" si="160"/>
        <v>2</v>
      </c>
    </row>
    <row r="350" spans="1:34" s="89" customFormat="1" ht="13.2" x14ac:dyDescent="0.25">
      <c r="A350" s="77">
        <v>7</v>
      </c>
      <c r="B350" s="91" t="s">
        <v>818</v>
      </c>
      <c r="C350" s="92"/>
      <c r="D350" s="92">
        <f t="shared" si="168"/>
        <v>3</v>
      </c>
      <c r="E350" s="92">
        <v>0</v>
      </c>
      <c r="F350" s="92">
        <f t="shared" si="167"/>
        <v>3</v>
      </c>
      <c r="G350" s="92"/>
      <c r="H350" s="92"/>
      <c r="I350" s="92"/>
      <c r="J350" s="92">
        <v>3</v>
      </c>
      <c r="K350" s="92"/>
      <c r="L350" s="126"/>
      <c r="M350" s="127"/>
      <c r="N350" s="127"/>
      <c r="O350" s="126"/>
      <c r="P350" s="127"/>
      <c r="Q350" s="128">
        <f t="shared" si="169"/>
        <v>0</v>
      </c>
      <c r="R350" s="126"/>
      <c r="S350" s="127">
        <v>1</v>
      </c>
      <c r="T350" s="127">
        <f t="shared" si="171"/>
        <v>-2</v>
      </c>
      <c r="U350" s="92"/>
      <c r="V350" s="92"/>
      <c r="W350" s="92"/>
      <c r="X350" s="409">
        <f t="shared" si="170"/>
        <v>0</v>
      </c>
      <c r="Y350" s="458"/>
      <c r="Z350" s="458"/>
      <c r="AA350" s="398"/>
      <c r="AB350" s="458"/>
      <c r="AC350" s="458"/>
      <c r="AD350" s="398"/>
      <c r="AE350" s="458"/>
      <c r="AF350" s="458"/>
      <c r="AG350" s="92"/>
      <c r="AH350" s="444">
        <f t="shared" si="160"/>
        <v>0</v>
      </c>
    </row>
    <row r="351" spans="1:34" s="89" customFormat="1" ht="13.2" x14ac:dyDescent="0.25">
      <c r="A351" s="77">
        <v>8</v>
      </c>
      <c r="B351" s="91" t="s">
        <v>832</v>
      </c>
      <c r="C351" s="92"/>
      <c r="D351" s="92">
        <f t="shared" si="168"/>
        <v>7</v>
      </c>
      <c r="E351" s="92">
        <v>2</v>
      </c>
      <c r="F351" s="92">
        <f t="shared" si="167"/>
        <v>5</v>
      </c>
      <c r="G351" s="92"/>
      <c r="H351" s="92"/>
      <c r="I351" s="92">
        <v>2</v>
      </c>
      <c r="J351" s="92">
        <v>3</v>
      </c>
      <c r="K351" s="92"/>
      <c r="L351" s="126"/>
      <c r="M351" s="127"/>
      <c r="N351" s="127"/>
      <c r="O351" s="126"/>
      <c r="P351" s="127">
        <v>4</v>
      </c>
      <c r="Q351" s="128">
        <f t="shared" si="169"/>
        <v>2</v>
      </c>
      <c r="R351" s="126"/>
      <c r="S351" s="127">
        <v>2</v>
      </c>
      <c r="T351" s="127">
        <f t="shared" si="171"/>
        <v>-1</v>
      </c>
      <c r="U351" s="92"/>
      <c r="V351" s="92"/>
      <c r="W351" s="92"/>
      <c r="X351" s="409">
        <f t="shared" si="170"/>
        <v>0</v>
      </c>
      <c r="Y351" s="458"/>
      <c r="Z351" s="458"/>
      <c r="AA351" s="398"/>
      <c r="AB351" s="458"/>
      <c r="AC351" s="458"/>
      <c r="AD351" s="398"/>
      <c r="AE351" s="458"/>
      <c r="AF351" s="458"/>
      <c r="AG351" s="92"/>
      <c r="AH351" s="444">
        <f t="shared" si="160"/>
        <v>0</v>
      </c>
    </row>
    <row r="352" spans="1:34" s="89" customFormat="1" ht="13.2" x14ac:dyDescent="0.25">
      <c r="A352" s="77">
        <v>9</v>
      </c>
      <c r="B352" s="91" t="s">
        <v>824</v>
      </c>
      <c r="C352" s="92"/>
      <c r="D352" s="92">
        <f t="shared" si="168"/>
        <v>4</v>
      </c>
      <c r="E352" s="92">
        <v>2</v>
      </c>
      <c r="F352" s="92">
        <f t="shared" si="167"/>
        <v>2</v>
      </c>
      <c r="G352" s="92"/>
      <c r="H352" s="92"/>
      <c r="I352" s="92">
        <v>2</v>
      </c>
      <c r="J352" s="92"/>
      <c r="K352" s="92"/>
      <c r="L352" s="126"/>
      <c r="M352" s="127"/>
      <c r="N352" s="127"/>
      <c r="O352" s="126"/>
      <c r="P352" s="127">
        <v>3</v>
      </c>
      <c r="Q352" s="128">
        <f t="shared" si="169"/>
        <v>1</v>
      </c>
      <c r="R352" s="126"/>
      <c r="S352" s="127">
        <v>2</v>
      </c>
      <c r="T352" s="127">
        <f t="shared" si="171"/>
        <v>2</v>
      </c>
      <c r="U352" s="92"/>
      <c r="V352" s="92"/>
      <c r="W352" s="92"/>
      <c r="X352" s="409">
        <f t="shared" si="170"/>
        <v>0</v>
      </c>
      <c r="Y352" s="458"/>
      <c r="Z352" s="458"/>
      <c r="AA352" s="398"/>
      <c r="AB352" s="458"/>
      <c r="AC352" s="458"/>
      <c r="AD352" s="398"/>
      <c r="AE352" s="458"/>
      <c r="AF352" s="458"/>
      <c r="AG352" s="92"/>
      <c r="AH352" s="444">
        <f t="shared" si="160"/>
        <v>0</v>
      </c>
    </row>
    <row r="353" spans="1:34" s="89" customFormat="1" ht="13.2" x14ac:dyDescent="0.25">
      <c r="A353" s="77">
        <v>10</v>
      </c>
      <c r="B353" s="91" t="s">
        <v>725</v>
      </c>
      <c r="C353" s="92"/>
      <c r="D353" s="92">
        <f t="shared" si="168"/>
        <v>6</v>
      </c>
      <c r="E353" s="92">
        <v>2</v>
      </c>
      <c r="F353" s="92">
        <f t="shared" si="167"/>
        <v>4</v>
      </c>
      <c r="G353" s="92"/>
      <c r="H353" s="92"/>
      <c r="I353" s="92">
        <v>1</v>
      </c>
      <c r="J353" s="92">
        <v>3</v>
      </c>
      <c r="K353" s="92"/>
      <c r="L353" s="126"/>
      <c r="M353" s="127"/>
      <c r="N353" s="127"/>
      <c r="O353" s="126"/>
      <c r="P353" s="127">
        <v>4</v>
      </c>
      <c r="Q353" s="128">
        <f t="shared" si="169"/>
        <v>3</v>
      </c>
      <c r="R353" s="126"/>
      <c r="S353" s="127">
        <v>0</v>
      </c>
      <c r="T353" s="127">
        <f t="shared" si="171"/>
        <v>-3</v>
      </c>
      <c r="U353" s="92"/>
      <c r="V353" s="92"/>
      <c r="W353" s="92"/>
      <c r="X353" s="409">
        <f t="shared" si="170"/>
        <v>1</v>
      </c>
      <c r="Y353" s="475">
        <v>1</v>
      </c>
      <c r="Z353" s="458"/>
      <c r="AA353" s="398">
        <f>AB353+AC353</f>
        <v>3</v>
      </c>
      <c r="AB353" s="458">
        <v>0</v>
      </c>
      <c r="AC353" s="458">
        <v>3</v>
      </c>
      <c r="AD353" s="398"/>
      <c r="AE353" s="458"/>
      <c r="AF353" s="458"/>
      <c r="AG353" s="92"/>
      <c r="AH353" s="444">
        <f t="shared" si="160"/>
        <v>4</v>
      </c>
    </row>
    <row r="354" spans="1:34" s="89" customFormat="1" ht="13.2" x14ac:dyDescent="0.25">
      <c r="A354" s="77">
        <v>11</v>
      </c>
      <c r="B354" s="91" t="s">
        <v>726</v>
      </c>
      <c r="C354" s="92"/>
      <c r="D354" s="92">
        <f t="shared" si="168"/>
        <v>3</v>
      </c>
      <c r="E354" s="92">
        <v>1</v>
      </c>
      <c r="F354" s="92">
        <f t="shared" si="167"/>
        <v>2</v>
      </c>
      <c r="G354" s="92"/>
      <c r="H354" s="92"/>
      <c r="I354" s="92">
        <v>2</v>
      </c>
      <c r="J354" s="92"/>
      <c r="K354" s="92"/>
      <c r="L354" s="126"/>
      <c r="M354" s="127"/>
      <c r="N354" s="127"/>
      <c r="O354" s="126"/>
      <c r="P354" s="127">
        <v>6</v>
      </c>
      <c r="Q354" s="128">
        <f t="shared" si="169"/>
        <v>4</v>
      </c>
      <c r="R354" s="126"/>
      <c r="S354" s="127"/>
      <c r="T354" s="127">
        <f t="shared" si="171"/>
        <v>0</v>
      </c>
      <c r="U354" s="92"/>
      <c r="V354" s="92"/>
      <c r="W354" s="92"/>
      <c r="X354" s="409">
        <f t="shared" si="170"/>
        <v>0</v>
      </c>
      <c r="Y354" s="458"/>
      <c r="Z354" s="458"/>
      <c r="AA354" s="398"/>
      <c r="AB354" s="458"/>
      <c r="AC354" s="458"/>
      <c r="AD354" s="398"/>
      <c r="AE354" s="458"/>
      <c r="AF354" s="458"/>
      <c r="AG354" s="92"/>
      <c r="AH354" s="444">
        <f t="shared" si="160"/>
        <v>0</v>
      </c>
    </row>
    <row r="355" spans="1:34" s="89" customFormat="1" ht="13.2" x14ac:dyDescent="0.25">
      <c r="A355" s="77">
        <v>12</v>
      </c>
      <c r="B355" s="91" t="s">
        <v>733</v>
      </c>
      <c r="C355" s="92"/>
      <c r="D355" s="92">
        <f t="shared" si="168"/>
        <v>1</v>
      </c>
      <c r="E355" s="92">
        <v>0</v>
      </c>
      <c r="F355" s="92">
        <f t="shared" si="167"/>
        <v>1</v>
      </c>
      <c r="G355" s="92"/>
      <c r="H355" s="92"/>
      <c r="I355" s="92">
        <v>1</v>
      </c>
      <c r="J355" s="92"/>
      <c r="K355" s="92"/>
      <c r="L355" s="126"/>
      <c r="M355" s="127"/>
      <c r="N355" s="127"/>
      <c r="O355" s="126"/>
      <c r="P355" s="127">
        <v>1</v>
      </c>
      <c r="Q355" s="128">
        <f t="shared" si="169"/>
        <v>0</v>
      </c>
      <c r="R355" s="126"/>
      <c r="S355" s="127"/>
      <c r="T355" s="127">
        <f t="shared" si="171"/>
        <v>0</v>
      </c>
      <c r="U355" s="92"/>
      <c r="V355" s="92"/>
      <c r="W355" s="92"/>
      <c r="X355" s="409">
        <f t="shared" si="170"/>
        <v>0</v>
      </c>
      <c r="Y355" s="458"/>
      <c r="Z355" s="458"/>
      <c r="AA355" s="398"/>
      <c r="AB355" s="458"/>
      <c r="AC355" s="458"/>
      <c r="AD355" s="398"/>
      <c r="AE355" s="458"/>
      <c r="AF355" s="458"/>
      <c r="AG355" s="92"/>
      <c r="AH355" s="444">
        <f t="shared" si="160"/>
        <v>0</v>
      </c>
    </row>
    <row r="356" spans="1:34" s="89" customFormat="1" ht="13.2" x14ac:dyDescent="0.25">
      <c r="A356" s="77">
        <v>13</v>
      </c>
      <c r="B356" s="91" t="s">
        <v>739</v>
      </c>
      <c r="C356" s="92"/>
      <c r="D356" s="88"/>
      <c r="E356" s="92">
        <v>0</v>
      </c>
      <c r="F356" s="92">
        <f t="shared" si="167"/>
        <v>0</v>
      </c>
      <c r="G356" s="88"/>
      <c r="H356" s="88"/>
      <c r="I356" s="92">
        <v>0</v>
      </c>
      <c r="J356" s="92">
        <v>0</v>
      </c>
      <c r="K356" s="92"/>
      <c r="L356" s="88"/>
      <c r="M356" s="88"/>
      <c r="N356" s="88"/>
      <c r="O356" s="88"/>
      <c r="P356" s="127">
        <v>1</v>
      </c>
      <c r="Q356" s="128">
        <f t="shared" si="169"/>
        <v>1</v>
      </c>
      <c r="R356" s="88"/>
      <c r="S356" s="88"/>
      <c r="T356" s="127">
        <f t="shared" si="171"/>
        <v>0</v>
      </c>
      <c r="U356" s="88"/>
      <c r="V356" s="88"/>
      <c r="W356" s="88"/>
      <c r="X356" s="409">
        <f t="shared" si="170"/>
        <v>0</v>
      </c>
      <c r="Y356" s="453"/>
      <c r="Z356" s="453"/>
      <c r="AA356" s="395"/>
      <c r="AB356" s="453"/>
      <c r="AC356" s="453"/>
      <c r="AD356" s="395"/>
      <c r="AE356" s="453"/>
      <c r="AF356" s="453"/>
      <c r="AG356" s="88"/>
      <c r="AH356" s="444">
        <f t="shared" si="160"/>
        <v>0</v>
      </c>
    </row>
    <row r="357" spans="1:34" s="239" customFormat="1" ht="47.4" customHeight="1" x14ac:dyDescent="0.25">
      <c r="A357" s="296">
        <v>9</v>
      </c>
      <c r="B357" s="746" t="s">
        <v>1021</v>
      </c>
      <c r="C357" s="747"/>
      <c r="D357" s="747"/>
      <c r="E357" s="747"/>
      <c r="F357" s="747"/>
      <c r="G357" s="747"/>
      <c r="H357" s="747"/>
      <c r="I357" s="747"/>
      <c r="J357" s="747"/>
      <c r="K357" s="747"/>
      <c r="L357" s="747"/>
      <c r="M357" s="747"/>
      <c r="N357" s="747"/>
      <c r="O357" s="747"/>
      <c r="P357" s="747"/>
      <c r="Q357" s="747"/>
      <c r="R357" s="747"/>
      <c r="S357" s="747"/>
      <c r="T357" s="747"/>
      <c r="U357" s="747"/>
      <c r="V357" s="747"/>
      <c r="W357" s="747"/>
      <c r="X357" s="747"/>
      <c r="Y357" s="747"/>
      <c r="Z357" s="747"/>
      <c r="AA357" s="747"/>
      <c r="AB357" s="747"/>
      <c r="AC357" s="747"/>
      <c r="AD357" s="747"/>
      <c r="AE357" s="747"/>
      <c r="AF357" s="747"/>
      <c r="AG357" s="748"/>
      <c r="AH357" s="444">
        <f t="shared" si="160"/>
        <v>0</v>
      </c>
    </row>
    <row r="358" spans="1:34" s="86" customFormat="1" ht="13.2" x14ac:dyDescent="0.25">
      <c r="A358" s="83"/>
      <c r="B358" s="84" t="s">
        <v>707</v>
      </c>
      <c r="C358" s="83">
        <f>SUM(C359:C378)</f>
        <v>253</v>
      </c>
      <c r="D358" s="83">
        <f t="shared" ref="D358:AG358" si="173">SUM(D359:D378)</f>
        <v>227</v>
      </c>
      <c r="E358" s="83">
        <f t="shared" si="173"/>
        <v>54</v>
      </c>
      <c r="F358" s="83">
        <f t="shared" si="173"/>
        <v>173</v>
      </c>
      <c r="G358" s="83">
        <f t="shared" si="173"/>
        <v>0</v>
      </c>
      <c r="H358" s="83">
        <f t="shared" si="173"/>
        <v>0</v>
      </c>
      <c r="I358" s="83">
        <f t="shared" si="173"/>
        <v>60</v>
      </c>
      <c r="J358" s="83">
        <f t="shared" si="173"/>
        <v>112</v>
      </c>
      <c r="K358" s="83">
        <f t="shared" si="173"/>
        <v>1</v>
      </c>
      <c r="L358" s="83">
        <f t="shared" si="173"/>
        <v>10</v>
      </c>
      <c r="M358" s="83">
        <f t="shared" si="173"/>
        <v>86.5</v>
      </c>
      <c r="N358" s="83">
        <f t="shared" si="173"/>
        <v>86.5</v>
      </c>
      <c r="O358" s="83">
        <f t="shared" si="173"/>
        <v>10</v>
      </c>
      <c r="P358" s="83">
        <f t="shared" si="173"/>
        <v>86.5</v>
      </c>
      <c r="Q358" s="83">
        <f t="shared" si="173"/>
        <v>26.5</v>
      </c>
      <c r="R358" s="83">
        <f t="shared" si="173"/>
        <v>0</v>
      </c>
      <c r="S358" s="83">
        <f t="shared" si="173"/>
        <v>0</v>
      </c>
      <c r="T358" s="83">
        <f t="shared" si="173"/>
        <v>0</v>
      </c>
      <c r="U358" s="83">
        <f t="shared" si="173"/>
        <v>0</v>
      </c>
      <c r="V358" s="83">
        <f t="shared" si="173"/>
        <v>0</v>
      </c>
      <c r="W358" s="83">
        <f t="shared" si="173"/>
        <v>0</v>
      </c>
      <c r="X358" s="392">
        <f t="shared" si="173"/>
        <v>5</v>
      </c>
      <c r="Y358" s="451">
        <f t="shared" si="173"/>
        <v>5</v>
      </c>
      <c r="Z358" s="451">
        <f t="shared" si="173"/>
        <v>0</v>
      </c>
      <c r="AA358" s="392">
        <f t="shared" si="173"/>
        <v>15</v>
      </c>
      <c r="AB358" s="451">
        <f t="shared" si="173"/>
        <v>5</v>
      </c>
      <c r="AC358" s="451">
        <f t="shared" si="173"/>
        <v>10</v>
      </c>
      <c r="AD358" s="392">
        <f t="shared" si="173"/>
        <v>0</v>
      </c>
      <c r="AE358" s="451">
        <f t="shared" si="173"/>
        <v>0</v>
      </c>
      <c r="AF358" s="451">
        <f t="shared" si="173"/>
        <v>0</v>
      </c>
      <c r="AG358" s="83">
        <f t="shared" si="173"/>
        <v>0</v>
      </c>
      <c r="AH358" s="444">
        <f t="shared" si="160"/>
        <v>20</v>
      </c>
    </row>
    <row r="359" spans="1:34" s="240" customFormat="1" ht="13.2" x14ac:dyDescent="0.25">
      <c r="A359" s="77">
        <v>1</v>
      </c>
      <c r="B359" s="87" t="s">
        <v>367</v>
      </c>
      <c r="C359" s="77">
        <v>41</v>
      </c>
      <c r="D359" s="77">
        <f>+E359+F359</f>
        <v>45</v>
      </c>
      <c r="E359" s="77">
        <v>20</v>
      </c>
      <c r="F359" s="77">
        <f>+G359+H359+I359+J359+K359</f>
        <v>25</v>
      </c>
      <c r="G359" s="77"/>
      <c r="H359" s="77">
        <v>0</v>
      </c>
      <c r="I359" s="77">
        <v>25</v>
      </c>
      <c r="J359" s="77"/>
      <c r="K359" s="77"/>
      <c r="L359" s="131">
        <v>0.5</v>
      </c>
      <c r="M359" s="60">
        <f>L359*F359</f>
        <v>12.5</v>
      </c>
      <c r="N359" s="60">
        <f>M359-H359</f>
        <v>12.5</v>
      </c>
      <c r="O359" s="131">
        <v>0.5</v>
      </c>
      <c r="P359" s="60">
        <f>O359*F359</f>
        <v>12.5</v>
      </c>
      <c r="Q359" s="77">
        <f t="shared" ref="Q359:Q378" si="174">P359-I359</f>
        <v>-12.5</v>
      </c>
      <c r="R359" s="77"/>
      <c r="S359" s="60"/>
      <c r="T359" s="60"/>
      <c r="U359" s="77"/>
      <c r="V359" s="77"/>
      <c r="W359" s="77"/>
      <c r="X359" s="400">
        <f>+Y359+Z359</f>
        <v>5</v>
      </c>
      <c r="Y359" s="454">
        <v>5</v>
      </c>
      <c r="Z359" s="454">
        <v>0</v>
      </c>
      <c r="AA359" s="400"/>
      <c r="AB359" s="454"/>
      <c r="AC359" s="454"/>
      <c r="AD359" s="400"/>
      <c r="AE359" s="454"/>
      <c r="AF359" s="454"/>
      <c r="AG359" s="77"/>
      <c r="AH359" s="444">
        <f t="shared" si="160"/>
        <v>5</v>
      </c>
    </row>
    <row r="360" spans="1:34" s="240" customFormat="1" ht="13.2" x14ac:dyDescent="0.25">
      <c r="A360" s="77">
        <v>2</v>
      </c>
      <c r="B360" s="87" t="s">
        <v>836</v>
      </c>
      <c r="C360" s="77">
        <v>3</v>
      </c>
      <c r="D360" s="77">
        <f t="shared" ref="D360:D377" si="175">+E360+F360</f>
        <v>4</v>
      </c>
      <c r="E360" s="77">
        <v>3</v>
      </c>
      <c r="F360" s="77">
        <f>+G360+H360+I360+J360+K360</f>
        <v>1</v>
      </c>
      <c r="G360" s="77"/>
      <c r="H360" s="77">
        <v>0</v>
      </c>
      <c r="I360" s="77">
        <v>1</v>
      </c>
      <c r="J360" s="77"/>
      <c r="K360" s="77"/>
      <c r="L360" s="131">
        <v>0.5</v>
      </c>
      <c r="M360" s="60">
        <f t="shared" ref="M360:M378" si="176">L360*F360</f>
        <v>0.5</v>
      </c>
      <c r="N360" s="60">
        <f t="shared" ref="N360:N378" si="177">M360-H360</f>
        <v>0.5</v>
      </c>
      <c r="O360" s="131">
        <v>0.5</v>
      </c>
      <c r="P360" s="60">
        <f t="shared" ref="P360:P378" si="178">O360*F360</f>
        <v>0.5</v>
      </c>
      <c r="Q360" s="77">
        <f t="shared" si="174"/>
        <v>-0.5</v>
      </c>
      <c r="R360" s="77"/>
      <c r="S360" s="60"/>
      <c r="T360" s="60"/>
      <c r="U360" s="77"/>
      <c r="V360" s="77"/>
      <c r="W360" s="77"/>
      <c r="X360" s="400"/>
      <c r="Y360" s="454"/>
      <c r="Z360" s="454"/>
      <c r="AA360" s="400"/>
      <c r="AB360" s="454"/>
      <c r="AC360" s="454"/>
      <c r="AD360" s="400"/>
      <c r="AE360" s="454"/>
      <c r="AF360" s="454"/>
      <c r="AG360" s="77"/>
      <c r="AH360" s="444">
        <f t="shared" si="160"/>
        <v>0</v>
      </c>
    </row>
    <row r="361" spans="1:34" s="240" customFormat="1" ht="13.2" x14ac:dyDescent="0.25">
      <c r="A361" s="77">
        <v>3</v>
      </c>
      <c r="B361" s="87" t="s">
        <v>837</v>
      </c>
      <c r="C361" s="77">
        <v>12</v>
      </c>
      <c r="D361" s="77">
        <f t="shared" si="175"/>
        <v>14</v>
      </c>
      <c r="E361" s="77">
        <v>3</v>
      </c>
      <c r="F361" s="77">
        <f t="shared" ref="F361:F378" si="179">+G361+H361+I361+J361+K361</f>
        <v>11</v>
      </c>
      <c r="G361" s="77"/>
      <c r="H361" s="77">
        <v>0</v>
      </c>
      <c r="I361" s="77">
        <v>2</v>
      </c>
      <c r="J361" s="77">
        <v>9</v>
      </c>
      <c r="K361" s="77"/>
      <c r="L361" s="131">
        <v>0.5</v>
      </c>
      <c r="M361" s="60">
        <f t="shared" si="176"/>
        <v>5.5</v>
      </c>
      <c r="N361" s="60">
        <f t="shared" si="177"/>
        <v>5.5</v>
      </c>
      <c r="O361" s="131">
        <v>0.5</v>
      </c>
      <c r="P361" s="60">
        <f t="shared" si="178"/>
        <v>5.5</v>
      </c>
      <c r="Q361" s="60">
        <f t="shared" si="174"/>
        <v>3.5</v>
      </c>
      <c r="R361" s="77"/>
      <c r="S361" s="60"/>
      <c r="T361" s="60"/>
      <c r="U361" s="77"/>
      <c r="V361" s="77"/>
      <c r="W361" s="77"/>
      <c r="X361" s="400"/>
      <c r="Y361" s="454"/>
      <c r="Z361" s="454"/>
      <c r="AA361" s="400"/>
      <c r="AB361" s="454"/>
      <c r="AC361" s="454"/>
      <c r="AD361" s="400"/>
      <c r="AE361" s="454"/>
      <c r="AF361" s="454"/>
      <c r="AG361" s="77"/>
      <c r="AH361" s="444">
        <f t="shared" si="160"/>
        <v>0</v>
      </c>
    </row>
    <row r="362" spans="1:34" s="240" customFormat="1" ht="13.2" x14ac:dyDescent="0.25">
      <c r="A362" s="77">
        <v>4</v>
      </c>
      <c r="B362" s="87" t="s">
        <v>223</v>
      </c>
      <c r="C362" s="77">
        <v>99</v>
      </c>
      <c r="D362" s="77">
        <f t="shared" si="175"/>
        <v>90</v>
      </c>
      <c r="E362" s="77">
        <v>14</v>
      </c>
      <c r="F362" s="77">
        <v>76</v>
      </c>
      <c r="G362" s="77"/>
      <c r="H362" s="77">
        <v>0</v>
      </c>
      <c r="I362" s="77">
        <v>10</v>
      </c>
      <c r="J362" s="77">
        <v>66</v>
      </c>
      <c r="K362" s="77"/>
      <c r="L362" s="131">
        <v>0.5</v>
      </c>
      <c r="M362" s="60">
        <f t="shared" si="176"/>
        <v>38</v>
      </c>
      <c r="N362" s="60">
        <f t="shared" si="177"/>
        <v>38</v>
      </c>
      <c r="O362" s="131">
        <v>0.5</v>
      </c>
      <c r="P362" s="60">
        <f t="shared" si="178"/>
        <v>38</v>
      </c>
      <c r="Q362" s="60">
        <f t="shared" si="174"/>
        <v>28</v>
      </c>
      <c r="R362" s="77"/>
      <c r="S362" s="60"/>
      <c r="T362" s="60"/>
      <c r="U362" s="77"/>
      <c r="V362" s="77"/>
      <c r="W362" s="77"/>
      <c r="X362" s="400"/>
      <c r="Y362" s="454"/>
      <c r="Z362" s="454"/>
      <c r="AA362" s="400">
        <f>+AB362+AC362</f>
        <v>10</v>
      </c>
      <c r="AB362" s="454">
        <v>5</v>
      </c>
      <c r="AC362" s="454">
        <v>5</v>
      </c>
      <c r="AD362" s="400"/>
      <c r="AE362" s="454"/>
      <c r="AF362" s="454"/>
      <c r="AG362" s="77"/>
      <c r="AH362" s="444">
        <f t="shared" si="160"/>
        <v>10</v>
      </c>
    </row>
    <row r="363" spans="1:34" s="240" customFormat="1" ht="13.2" x14ac:dyDescent="0.25">
      <c r="A363" s="77">
        <v>5</v>
      </c>
      <c r="B363" s="87" t="s">
        <v>838</v>
      </c>
      <c r="C363" s="77">
        <v>19</v>
      </c>
      <c r="D363" s="77">
        <f t="shared" si="175"/>
        <v>18</v>
      </c>
      <c r="E363" s="77">
        <v>1</v>
      </c>
      <c r="F363" s="77">
        <f t="shared" si="179"/>
        <v>17</v>
      </c>
      <c r="G363" s="77"/>
      <c r="H363" s="77"/>
      <c r="I363" s="77">
        <v>2</v>
      </c>
      <c r="J363" s="77">
        <v>15</v>
      </c>
      <c r="K363" s="77"/>
      <c r="L363" s="131">
        <v>0.5</v>
      </c>
      <c r="M363" s="60">
        <f t="shared" si="176"/>
        <v>8.5</v>
      </c>
      <c r="N363" s="60">
        <f t="shared" si="177"/>
        <v>8.5</v>
      </c>
      <c r="O363" s="131">
        <v>0.5</v>
      </c>
      <c r="P363" s="60">
        <f t="shared" si="178"/>
        <v>8.5</v>
      </c>
      <c r="Q363" s="60">
        <f t="shared" si="174"/>
        <v>6.5</v>
      </c>
      <c r="R363" s="77"/>
      <c r="S363" s="60"/>
      <c r="T363" s="60"/>
      <c r="U363" s="77"/>
      <c r="V363" s="77"/>
      <c r="W363" s="77"/>
      <c r="X363" s="400"/>
      <c r="Y363" s="454"/>
      <c r="Z363" s="454"/>
      <c r="AA363" s="400"/>
      <c r="AB363" s="454"/>
      <c r="AC363" s="454"/>
      <c r="AD363" s="400"/>
      <c r="AE363" s="454"/>
      <c r="AF363" s="454"/>
      <c r="AG363" s="77"/>
      <c r="AH363" s="444">
        <f t="shared" si="160"/>
        <v>0</v>
      </c>
    </row>
    <row r="364" spans="1:34" s="240" customFormat="1" ht="13.2" x14ac:dyDescent="0.25">
      <c r="A364" s="77">
        <v>6</v>
      </c>
      <c r="B364" s="87" t="s">
        <v>308</v>
      </c>
      <c r="C364" s="77">
        <v>26</v>
      </c>
      <c r="D364" s="77">
        <f t="shared" si="175"/>
        <v>17</v>
      </c>
      <c r="E364" s="77">
        <v>2</v>
      </c>
      <c r="F364" s="77">
        <f t="shared" si="179"/>
        <v>15</v>
      </c>
      <c r="G364" s="77"/>
      <c r="H364" s="77"/>
      <c r="I364" s="77">
        <v>6</v>
      </c>
      <c r="J364" s="77">
        <v>9</v>
      </c>
      <c r="K364" s="77"/>
      <c r="L364" s="131">
        <v>0.5</v>
      </c>
      <c r="M364" s="60">
        <f t="shared" si="176"/>
        <v>7.5</v>
      </c>
      <c r="N364" s="60">
        <f t="shared" si="177"/>
        <v>7.5</v>
      </c>
      <c r="O364" s="131">
        <v>0.5</v>
      </c>
      <c r="P364" s="60">
        <f t="shared" si="178"/>
        <v>7.5</v>
      </c>
      <c r="Q364" s="60">
        <f t="shared" si="174"/>
        <v>1.5</v>
      </c>
      <c r="R364" s="77"/>
      <c r="S364" s="60"/>
      <c r="T364" s="60"/>
      <c r="U364" s="77"/>
      <c r="V364" s="77"/>
      <c r="W364" s="77"/>
      <c r="X364" s="400"/>
      <c r="Y364" s="454"/>
      <c r="Z364" s="454"/>
      <c r="AA364" s="400">
        <f>+AB364+AC364</f>
        <v>2</v>
      </c>
      <c r="AB364" s="454"/>
      <c r="AC364" s="454">
        <v>2</v>
      </c>
      <c r="AD364" s="400"/>
      <c r="AE364" s="454"/>
      <c r="AF364" s="454"/>
      <c r="AG364" s="77"/>
      <c r="AH364" s="444">
        <f t="shared" si="160"/>
        <v>2</v>
      </c>
    </row>
    <row r="365" spans="1:34" s="240" customFormat="1" ht="13.2" x14ac:dyDescent="0.25">
      <c r="A365" s="77">
        <v>7</v>
      </c>
      <c r="B365" s="87" t="s">
        <v>791</v>
      </c>
      <c r="C365" s="77">
        <v>2</v>
      </c>
      <c r="D365" s="77">
        <f t="shared" si="175"/>
        <v>0</v>
      </c>
      <c r="E365" s="77"/>
      <c r="F365" s="77">
        <f t="shared" si="179"/>
        <v>0</v>
      </c>
      <c r="G365" s="77"/>
      <c r="H365" s="77"/>
      <c r="I365" s="77"/>
      <c r="J365" s="77"/>
      <c r="K365" s="77"/>
      <c r="L365" s="131">
        <v>0.5</v>
      </c>
      <c r="M365" s="60">
        <f t="shared" si="176"/>
        <v>0</v>
      </c>
      <c r="N365" s="60">
        <f t="shared" si="177"/>
        <v>0</v>
      </c>
      <c r="O365" s="131">
        <v>0.5</v>
      </c>
      <c r="P365" s="60">
        <f t="shared" si="178"/>
        <v>0</v>
      </c>
      <c r="Q365" s="60">
        <f t="shared" si="174"/>
        <v>0</v>
      </c>
      <c r="R365" s="77"/>
      <c r="S365" s="60"/>
      <c r="T365" s="60"/>
      <c r="U365" s="77"/>
      <c r="V365" s="77"/>
      <c r="W365" s="77"/>
      <c r="X365" s="400"/>
      <c r="Y365" s="454"/>
      <c r="Z365" s="454"/>
      <c r="AA365" s="400"/>
      <c r="AB365" s="454"/>
      <c r="AC365" s="454"/>
      <c r="AD365" s="400"/>
      <c r="AE365" s="454"/>
      <c r="AF365" s="454"/>
      <c r="AG365" s="77"/>
      <c r="AH365" s="444">
        <f t="shared" si="160"/>
        <v>0</v>
      </c>
    </row>
    <row r="366" spans="1:34" s="240" customFormat="1" ht="13.2" x14ac:dyDescent="0.25">
      <c r="A366" s="77">
        <v>8</v>
      </c>
      <c r="B366" s="87" t="s">
        <v>727</v>
      </c>
      <c r="C366" s="77">
        <v>2</v>
      </c>
      <c r="D366" s="77">
        <f t="shared" si="175"/>
        <v>6</v>
      </c>
      <c r="E366" s="77">
        <v>2</v>
      </c>
      <c r="F366" s="77">
        <f t="shared" si="179"/>
        <v>4</v>
      </c>
      <c r="G366" s="77"/>
      <c r="H366" s="77"/>
      <c r="I366" s="77">
        <v>4</v>
      </c>
      <c r="J366" s="77"/>
      <c r="K366" s="77"/>
      <c r="L366" s="131">
        <v>0.5</v>
      </c>
      <c r="M366" s="60">
        <f t="shared" si="176"/>
        <v>2</v>
      </c>
      <c r="N366" s="60">
        <f t="shared" si="177"/>
        <v>2</v>
      </c>
      <c r="O366" s="131">
        <v>0.5</v>
      </c>
      <c r="P366" s="60">
        <f t="shared" si="178"/>
        <v>2</v>
      </c>
      <c r="Q366" s="60">
        <f t="shared" si="174"/>
        <v>-2</v>
      </c>
      <c r="R366" s="77"/>
      <c r="S366" s="60"/>
      <c r="T366" s="60"/>
      <c r="U366" s="77"/>
      <c r="V366" s="77"/>
      <c r="W366" s="77"/>
      <c r="X366" s="400"/>
      <c r="Y366" s="454"/>
      <c r="Z366" s="454"/>
      <c r="AA366" s="400"/>
      <c r="AB366" s="454"/>
      <c r="AC366" s="454"/>
      <c r="AD366" s="400"/>
      <c r="AE366" s="454"/>
      <c r="AF366" s="454"/>
      <c r="AG366" s="77"/>
      <c r="AH366" s="444">
        <f t="shared" si="160"/>
        <v>0</v>
      </c>
    </row>
    <row r="367" spans="1:34" s="240" customFormat="1" ht="13.2" x14ac:dyDescent="0.25">
      <c r="A367" s="77">
        <v>9</v>
      </c>
      <c r="B367" s="87" t="s">
        <v>839</v>
      </c>
      <c r="C367" s="77">
        <v>2</v>
      </c>
      <c r="D367" s="77">
        <f t="shared" si="175"/>
        <v>1</v>
      </c>
      <c r="E367" s="77"/>
      <c r="F367" s="77">
        <f t="shared" si="179"/>
        <v>1</v>
      </c>
      <c r="G367" s="77"/>
      <c r="H367" s="77"/>
      <c r="I367" s="77"/>
      <c r="J367" s="77">
        <v>1</v>
      </c>
      <c r="K367" s="77"/>
      <c r="L367" s="131">
        <v>0.5</v>
      </c>
      <c r="M367" s="60">
        <f t="shared" si="176"/>
        <v>0.5</v>
      </c>
      <c r="N367" s="60">
        <f t="shared" si="177"/>
        <v>0.5</v>
      </c>
      <c r="O367" s="131">
        <v>0.5</v>
      </c>
      <c r="P367" s="60">
        <f t="shared" si="178"/>
        <v>0.5</v>
      </c>
      <c r="Q367" s="60">
        <f t="shared" si="174"/>
        <v>0.5</v>
      </c>
      <c r="R367" s="77"/>
      <c r="S367" s="60"/>
      <c r="T367" s="60"/>
      <c r="U367" s="77"/>
      <c r="V367" s="77"/>
      <c r="W367" s="77"/>
      <c r="X367" s="400"/>
      <c r="Y367" s="454"/>
      <c r="Z367" s="454"/>
      <c r="AA367" s="400">
        <f>+AB367+AC367</f>
        <v>1</v>
      </c>
      <c r="AB367" s="454"/>
      <c r="AC367" s="454">
        <v>1</v>
      </c>
      <c r="AD367" s="400"/>
      <c r="AE367" s="454"/>
      <c r="AF367" s="454"/>
      <c r="AG367" s="77"/>
      <c r="AH367" s="444">
        <f t="shared" si="160"/>
        <v>1</v>
      </c>
    </row>
    <row r="368" spans="1:34" s="240" customFormat="1" ht="13.2" x14ac:dyDescent="0.25">
      <c r="A368" s="77">
        <v>10</v>
      </c>
      <c r="B368" s="87" t="s">
        <v>840</v>
      </c>
      <c r="C368" s="77">
        <v>1</v>
      </c>
      <c r="D368" s="77">
        <f t="shared" si="175"/>
        <v>2</v>
      </c>
      <c r="E368" s="77">
        <v>1</v>
      </c>
      <c r="F368" s="77">
        <f t="shared" si="179"/>
        <v>1</v>
      </c>
      <c r="G368" s="77"/>
      <c r="H368" s="77"/>
      <c r="I368" s="77">
        <v>1</v>
      </c>
      <c r="J368" s="77"/>
      <c r="K368" s="77"/>
      <c r="L368" s="131">
        <v>0.5</v>
      </c>
      <c r="M368" s="60">
        <f t="shared" si="176"/>
        <v>0.5</v>
      </c>
      <c r="N368" s="60">
        <f t="shared" si="177"/>
        <v>0.5</v>
      </c>
      <c r="O368" s="131">
        <v>0.5</v>
      </c>
      <c r="P368" s="60">
        <f t="shared" si="178"/>
        <v>0.5</v>
      </c>
      <c r="Q368" s="60">
        <f t="shared" si="174"/>
        <v>-0.5</v>
      </c>
      <c r="R368" s="77"/>
      <c r="S368" s="60"/>
      <c r="T368" s="60"/>
      <c r="U368" s="77"/>
      <c r="V368" s="77"/>
      <c r="W368" s="77"/>
      <c r="X368" s="400"/>
      <c r="Y368" s="454"/>
      <c r="Z368" s="454"/>
      <c r="AA368" s="400"/>
      <c r="AB368" s="454"/>
      <c r="AC368" s="454"/>
      <c r="AD368" s="400"/>
      <c r="AE368" s="454"/>
      <c r="AF368" s="454"/>
      <c r="AG368" s="77"/>
      <c r="AH368" s="444">
        <f t="shared" si="160"/>
        <v>0</v>
      </c>
    </row>
    <row r="369" spans="1:39" s="240" customFormat="1" ht="13.2" x14ac:dyDescent="0.25">
      <c r="A369" s="77">
        <v>11</v>
      </c>
      <c r="B369" s="87" t="s">
        <v>821</v>
      </c>
      <c r="C369" s="77">
        <v>3</v>
      </c>
      <c r="D369" s="77">
        <f t="shared" si="175"/>
        <v>4</v>
      </c>
      <c r="E369" s="77"/>
      <c r="F369" s="77">
        <f t="shared" si="179"/>
        <v>4</v>
      </c>
      <c r="G369" s="77"/>
      <c r="H369" s="77"/>
      <c r="I369" s="77"/>
      <c r="J369" s="77">
        <v>4</v>
      </c>
      <c r="K369" s="77"/>
      <c r="L369" s="131">
        <v>0.5</v>
      </c>
      <c r="M369" s="60">
        <f t="shared" si="176"/>
        <v>2</v>
      </c>
      <c r="N369" s="60">
        <f t="shared" si="177"/>
        <v>2</v>
      </c>
      <c r="O369" s="131">
        <v>0.5</v>
      </c>
      <c r="P369" s="60">
        <f t="shared" si="178"/>
        <v>2</v>
      </c>
      <c r="Q369" s="60">
        <f t="shared" si="174"/>
        <v>2</v>
      </c>
      <c r="R369" s="77"/>
      <c r="S369" s="60"/>
      <c r="T369" s="60"/>
      <c r="U369" s="77"/>
      <c r="V369" s="77"/>
      <c r="W369" s="77"/>
      <c r="X369" s="400"/>
      <c r="Y369" s="454"/>
      <c r="Z369" s="454"/>
      <c r="AA369" s="400"/>
      <c r="AB369" s="454"/>
      <c r="AC369" s="454"/>
      <c r="AD369" s="400"/>
      <c r="AE369" s="454"/>
      <c r="AF369" s="454"/>
      <c r="AG369" s="77"/>
      <c r="AH369" s="444">
        <f t="shared" si="160"/>
        <v>0</v>
      </c>
    </row>
    <row r="370" spans="1:39" s="240" customFormat="1" ht="26.4" x14ac:dyDescent="0.25">
      <c r="A370" s="77">
        <v>12</v>
      </c>
      <c r="B370" s="87" t="s">
        <v>808</v>
      </c>
      <c r="C370" s="77">
        <v>4</v>
      </c>
      <c r="D370" s="77">
        <f t="shared" si="175"/>
        <v>0</v>
      </c>
      <c r="E370" s="77"/>
      <c r="F370" s="77">
        <f t="shared" si="179"/>
        <v>0</v>
      </c>
      <c r="G370" s="77"/>
      <c r="H370" s="77"/>
      <c r="I370" s="77"/>
      <c r="J370" s="77"/>
      <c r="K370" s="77"/>
      <c r="L370" s="131">
        <v>0.5</v>
      </c>
      <c r="M370" s="60">
        <f t="shared" si="176"/>
        <v>0</v>
      </c>
      <c r="N370" s="60">
        <f t="shared" si="177"/>
        <v>0</v>
      </c>
      <c r="O370" s="131">
        <v>0.5</v>
      </c>
      <c r="P370" s="60">
        <f t="shared" si="178"/>
        <v>0</v>
      </c>
      <c r="Q370" s="60">
        <f t="shared" si="174"/>
        <v>0</v>
      </c>
      <c r="R370" s="77"/>
      <c r="S370" s="60"/>
      <c r="T370" s="60"/>
      <c r="U370" s="77"/>
      <c r="V370" s="77"/>
      <c r="W370" s="77"/>
      <c r="X370" s="400"/>
      <c r="Y370" s="454"/>
      <c r="Z370" s="454"/>
      <c r="AA370" s="400"/>
      <c r="AB370" s="454"/>
      <c r="AC370" s="454"/>
      <c r="AD370" s="400"/>
      <c r="AE370" s="454"/>
      <c r="AF370" s="454"/>
      <c r="AG370" s="77"/>
      <c r="AH370" s="444">
        <f t="shared" si="160"/>
        <v>0</v>
      </c>
    </row>
    <row r="371" spans="1:39" s="240" customFormat="1" ht="13.2" x14ac:dyDescent="0.25">
      <c r="A371" s="77">
        <v>13</v>
      </c>
      <c r="B371" s="87" t="s">
        <v>841</v>
      </c>
      <c r="C371" s="77">
        <v>13</v>
      </c>
      <c r="D371" s="77">
        <f t="shared" si="175"/>
        <v>5</v>
      </c>
      <c r="E371" s="77">
        <v>3</v>
      </c>
      <c r="F371" s="77">
        <f t="shared" si="179"/>
        <v>2</v>
      </c>
      <c r="G371" s="77"/>
      <c r="H371" s="77"/>
      <c r="I371" s="77">
        <v>2</v>
      </c>
      <c r="J371" s="77"/>
      <c r="K371" s="77"/>
      <c r="L371" s="131">
        <v>0.5</v>
      </c>
      <c r="M371" s="60">
        <f t="shared" si="176"/>
        <v>1</v>
      </c>
      <c r="N371" s="60">
        <f t="shared" si="177"/>
        <v>1</v>
      </c>
      <c r="O371" s="131">
        <v>0.5</v>
      </c>
      <c r="P371" s="60">
        <f t="shared" si="178"/>
        <v>1</v>
      </c>
      <c r="Q371" s="60">
        <f t="shared" si="174"/>
        <v>-1</v>
      </c>
      <c r="R371" s="77"/>
      <c r="S371" s="60"/>
      <c r="T371" s="60"/>
      <c r="U371" s="77"/>
      <c r="V371" s="77"/>
      <c r="W371" s="77"/>
      <c r="X371" s="400"/>
      <c r="Y371" s="454"/>
      <c r="Z371" s="454"/>
      <c r="AA371" s="400"/>
      <c r="AB371" s="454"/>
      <c r="AC371" s="454"/>
      <c r="AD371" s="400"/>
      <c r="AE371" s="454"/>
      <c r="AF371" s="454"/>
      <c r="AG371" s="77"/>
      <c r="AH371" s="444">
        <f t="shared" si="160"/>
        <v>0</v>
      </c>
    </row>
    <row r="372" spans="1:39" s="241" customFormat="1" ht="13.2" x14ac:dyDescent="0.25">
      <c r="A372" s="77">
        <v>14</v>
      </c>
      <c r="B372" s="87" t="s">
        <v>842</v>
      </c>
      <c r="C372" s="77">
        <v>1</v>
      </c>
      <c r="D372" s="77">
        <f t="shared" si="175"/>
        <v>1</v>
      </c>
      <c r="E372" s="77">
        <v>1</v>
      </c>
      <c r="F372" s="77">
        <f t="shared" si="179"/>
        <v>0</v>
      </c>
      <c r="G372" s="77"/>
      <c r="H372" s="77"/>
      <c r="I372" s="77"/>
      <c r="J372" s="77"/>
      <c r="K372" s="77"/>
      <c r="L372" s="131">
        <v>0.5</v>
      </c>
      <c r="M372" s="60">
        <f t="shared" si="176"/>
        <v>0</v>
      </c>
      <c r="N372" s="60">
        <f t="shared" si="177"/>
        <v>0</v>
      </c>
      <c r="O372" s="131">
        <v>0.5</v>
      </c>
      <c r="P372" s="60">
        <f t="shared" si="178"/>
        <v>0</v>
      </c>
      <c r="Q372" s="60">
        <f t="shared" si="174"/>
        <v>0</v>
      </c>
      <c r="R372" s="77"/>
      <c r="S372" s="60"/>
      <c r="T372" s="60"/>
      <c r="U372" s="77"/>
      <c r="V372" s="77"/>
      <c r="W372" s="77"/>
      <c r="X372" s="400"/>
      <c r="Y372" s="454"/>
      <c r="Z372" s="454"/>
      <c r="AA372" s="400"/>
      <c r="AB372" s="454"/>
      <c r="AC372" s="454"/>
      <c r="AD372" s="400"/>
      <c r="AE372" s="454"/>
      <c r="AF372" s="454"/>
      <c r="AG372" s="77"/>
      <c r="AH372" s="444">
        <f t="shared" si="160"/>
        <v>0</v>
      </c>
    </row>
    <row r="373" spans="1:39" s="240" customFormat="1" ht="26.4" x14ac:dyDescent="0.25">
      <c r="A373" s="77">
        <v>15</v>
      </c>
      <c r="B373" s="87" t="s">
        <v>843</v>
      </c>
      <c r="C373" s="77">
        <v>1</v>
      </c>
      <c r="D373" s="77">
        <f t="shared" si="175"/>
        <v>0</v>
      </c>
      <c r="E373" s="77"/>
      <c r="F373" s="77">
        <f t="shared" si="179"/>
        <v>0</v>
      </c>
      <c r="G373" s="77"/>
      <c r="H373" s="77"/>
      <c r="I373" s="77"/>
      <c r="J373" s="77"/>
      <c r="K373" s="77"/>
      <c r="L373" s="131">
        <v>0.5</v>
      </c>
      <c r="M373" s="60">
        <f t="shared" si="176"/>
        <v>0</v>
      </c>
      <c r="N373" s="60">
        <f t="shared" si="177"/>
        <v>0</v>
      </c>
      <c r="O373" s="131">
        <v>0.5</v>
      </c>
      <c r="P373" s="60">
        <f t="shared" si="178"/>
        <v>0</v>
      </c>
      <c r="Q373" s="60">
        <f t="shared" si="174"/>
        <v>0</v>
      </c>
      <c r="R373" s="77"/>
      <c r="S373" s="60"/>
      <c r="T373" s="60"/>
      <c r="U373" s="77"/>
      <c r="V373" s="77"/>
      <c r="W373" s="77"/>
      <c r="X373" s="400"/>
      <c r="Y373" s="454"/>
      <c r="Z373" s="454"/>
      <c r="AA373" s="400"/>
      <c r="AB373" s="454"/>
      <c r="AC373" s="454"/>
      <c r="AD373" s="400"/>
      <c r="AE373" s="454"/>
      <c r="AF373" s="454"/>
      <c r="AG373" s="77"/>
      <c r="AH373" s="444">
        <f t="shared" si="160"/>
        <v>0</v>
      </c>
    </row>
    <row r="374" spans="1:39" s="240" customFormat="1" ht="13.2" x14ac:dyDescent="0.25">
      <c r="A374" s="77">
        <v>16</v>
      </c>
      <c r="B374" s="87" t="s">
        <v>744</v>
      </c>
      <c r="C374" s="77">
        <v>1</v>
      </c>
      <c r="D374" s="77">
        <f t="shared" si="175"/>
        <v>0</v>
      </c>
      <c r="E374" s="77"/>
      <c r="F374" s="77">
        <f t="shared" si="179"/>
        <v>0</v>
      </c>
      <c r="G374" s="77"/>
      <c r="H374" s="77"/>
      <c r="I374" s="77"/>
      <c r="J374" s="77"/>
      <c r="K374" s="77"/>
      <c r="L374" s="131">
        <v>0.5</v>
      </c>
      <c r="M374" s="60">
        <f t="shared" si="176"/>
        <v>0</v>
      </c>
      <c r="N374" s="60">
        <f t="shared" si="177"/>
        <v>0</v>
      </c>
      <c r="O374" s="131">
        <v>0.5</v>
      </c>
      <c r="P374" s="60">
        <f t="shared" si="178"/>
        <v>0</v>
      </c>
      <c r="Q374" s="60">
        <f t="shared" si="174"/>
        <v>0</v>
      </c>
      <c r="R374" s="77"/>
      <c r="S374" s="60"/>
      <c r="T374" s="60"/>
      <c r="U374" s="77"/>
      <c r="V374" s="77"/>
      <c r="W374" s="77"/>
      <c r="X374" s="400"/>
      <c r="Y374" s="454"/>
      <c r="Z374" s="454"/>
      <c r="AA374" s="400"/>
      <c r="AB374" s="454"/>
      <c r="AC374" s="454"/>
      <c r="AD374" s="400"/>
      <c r="AE374" s="454"/>
      <c r="AF374" s="454"/>
      <c r="AG374" s="77"/>
      <c r="AH374" s="444">
        <f t="shared" si="160"/>
        <v>0</v>
      </c>
    </row>
    <row r="375" spans="1:39" s="240" customFormat="1" ht="13.2" x14ac:dyDescent="0.25">
      <c r="A375" s="77">
        <v>17</v>
      </c>
      <c r="B375" s="87" t="s">
        <v>844</v>
      </c>
      <c r="C375" s="77">
        <v>18</v>
      </c>
      <c r="D375" s="77">
        <f t="shared" si="175"/>
        <v>16</v>
      </c>
      <c r="E375" s="77">
        <v>3</v>
      </c>
      <c r="F375" s="77">
        <f t="shared" si="179"/>
        <v>13</v>
      </c>
      <c r="G375" s="77"/>
      <c r="H375" s="77"/>
      <c r="I375" s="77">
        <v>5</v>
      </c>
      <c r="J375" s="77">
        <v>8</v>
      </c>
      <c r="K375" s="77"/>
      <c r="L375" s="131">
        <v>0.5</v>
      </c>
      <c r="M375" s="60">
        <f t="shared" si="176"/>
        <v>6.5</v>
      </c>
      <c r="N375" s="60">
        <f t="shared" si="177"/>
        <v>6.5</v>
      </c>
      <c r="O375" s="131">
        <v>0.5</v>
      </c>
      <c r="P375" s="60">
        <f t="shared" si="178"/>
        <v>6.5</v>
      </c>
      <c r="Q375" s="60">
        <f t="shared" si="174"/>
        <v>1.5</v>
      </c>
      <c r="R375" s="77"/>
      <c r="S375" s="60"/>
      <c r="T375" s="60"/>
      <c r="U375" s="77"/>
      <c r="V375" s="77"/>
      <c r="W375" s="77"/>
      <c r="X375" s="400"/>
      <c r="Y375" s="454"/>
      <c r="Z375" s="454"/>
      <c r="AA375" s="400">
        <f>+AB375+AC375</f>
        <v>2</v>
      </c>
      <c r="AB375" s="454"/>
      <c r="AC375" s="454">
        <v>2</v>
      </c>
      <c r="AD375" s="400"/>
      <c r="AE375" s="454"/>
      <c r="AF375" s="454"/>
      <c r="AG375" s="77"/>
      <c r="AH375" s="444">
        <f t="shared" si="160"/>
        <v>2</v>
      </c>
    </row>
    <row r="376" spans="1:39" s="240" customFormat="1" ht="13.2" x14ac:dyDescent="0.25">
      <c r="A376" s="77">
        <v>18</v>
      </c>
      <c r="B376" s="87" t="s">
        <v>796</v>
      </c>
      <c r="C376" s="77">
        <v>4</v>
      </c>
      <c r="D376" s="77">
        <f t="shared" si="175"/>
        <v>3</v>
      </c>
      <c r="E376" s="77">
        <v>1</v>
      </c>
      <c r="F376" s="77">
        <f t="shared" si="179"/>
        <v>2</v>
      </c>
      <c r="G376" s="77"/>
      <c r="H376" s="77"/>
      <c r="I376" s="77">
        <v>2</v>
      </c>
      <c r="J376" s="77"/>
      <c r="K376" s="77"/>
      <c r="L376" s="131">
        <v>0.5</v>
      </c>
      <c r="M376" s="60">
        <f t="shared" si="176"/>
        <v>1</v>
      </c>
      <c r="N376" s="60">
        <f t="shared" si="177"/>
        <v>1</v>
      </c>
      <c r="O376" s="131">
        <v>0.5</v>
      </c>
      <c r="P376" s="60">
        <f t="shared" si="178"/>
        <v>1</v>
      </c>
      <c r="Q376" s="60">
        <f t="shared" si="174"/>
        <v>-1</v>
      </c>
      <c r="R376" s="77"/>
      <c r="S376" s="60"/>
      <c r="T376" s="60"/>
      <c r="U376" s="77"/>
      <c r="V376" s="77"/>
      <c r="W376" s="77"/>
      <c r="X376" s="400"/>
      <c r="Y376" s="454"/>
      <c r="Z376" s="454"/>
      <c r="AA376" s="400"/>
      <c r="AB376" s="454"/>
      <c r="AC376" s="454"/>
      <c r="AD376" s="400"/>
      <c r="AE376" s="454"/>
      <c r="AF376" s="454"/>
      <c r="AG376" s="77"/>
      <c r="AH376" s="444">
        <f t="shared" si="160"/>
        <v>0</v>
      </c>
    </row>
    <row r="377" spans="1:39" s="240" customFormat="1" ht="13.2" x14ac:dyDescent="0.25">
      <c r="A377" s="77">
        <v>19</v>
      </c>
      <c r="B377" s="87" t="s">
        <v>731</v>
      </c>
      <c r="C377" s="77">
        <v>1</v>
      </c>
      <c r="D377" s="77">
        <f t="shared" si="175"/>
        <v>0</v>
      </c>
      <c r="E377" s="77"/>
      <c r="F377" s="77">
        <f t="shared" si="179"/>
        <v>0</v>
      </c>
      <c r="G377" s="77"/>
      <c r="H377" s="77"/>
      <c r="I377" s="77"/>
      <c r="J377" s="77"/>
      <c r="K377" s="77"/>
      <c r="L377" s="131">
        <v>0.5</v>
      </c>
      <c r="M377" s="60">
        <f t="shared" si="176"/>
        <v>0</v>
      </c>
      <c r="N377" s="60">
        <f t="shared" si="177"/>
        <v>0</v>
      </c>
      <c r="O377" s="131">
        <v>0.5</v>
      </c>
      <c r="P377" s="60">
        <f t="shared" si="178"/>
        <v>0</v>
      </c>
      <c r="Q377" s="60">
        <f t="shared" si="174"/>
        <v>0</v>
      </c>
      <c r="R377" s="77"/>
      <c r="S377" s="60"/>
      <c r="T377" s="60"/>
      <c r="U377" s="77"/>
      <c r="V377" s="77"/>
      <c r="W377" s="77"/>
      <c r="X377" s="400"/>
      <c r="Y377" s="454"/>
      <c r="Z377" s="454"/>
      <c r="AA377" s="400"/>
      <c r="AB377" s="454"/>
      <c r="AC377" s="454"/>
      <c r="AD377" s="400"/>
      <c r="AE377" s="454"/>
      <c r="AF377" s="454"/>
      <c r="AG377" s="77"/>
      <c r="AH377" s="444">
        <f t="shared" si="160"/>
        <v>0</v>
      </c>
    </row>
    <row r="378" spans="1:39" s="240" customFormat="1" ht="13.2" x14ac:dyDescent="0.25">
      <c r="A378" s="77">
        <v>20</v>
      </c>
      <c r="B378" s="87" t="s">
        <v>815</v>
      </c>
      <c r="C378" s="77">
        <v>0</v>
      </c>
      <c r="D378" s="77">
        <f>+E378+F378</f>
        <v>1</v>
      </c>
      <c r="E378" s="77"/>
      <c r="F378" s="77">
        <f t="shared" si="179"/>
        <v>1</v>
      </c>
      <c r="G378" s="77"/>
      <c r="H378" s="77"/>
      <c r="I378" s="77"/>
      <c r="J378" s="77"/>
      <c r="K378" s="77">
        <v>1</v>
      </c>
      <c r="L378" s="131">
        <v>0.5</v>
      </c>
      <c r="M378" s="60">
        <f t="shared" si="176"/>
        <v>0.5</v>
      </c>
      <c r="N378" s="60">
        <f t="shared" si="177"/>
        <v>0.5</v>
      </c>
      <c r="O378" s="131">
        <v>0.5</v>
      </c>
      <c r="P378" s="60">
        <f t="shared" si="178"/>
        <v>0.5</v>
      </c>
      <c r="Q378" s="60">
        <f t="shared" si="174"/>
        <v>0.5</v>
      </c>
      <c r="R378" s="77"/>
      <c r="S378" s="60"/>
      <c r="T378" s="60"/>
      <c r="U378" s="77"/>
      <c r="V378" s="77"/>
      <c r="W378" s="77"/>
      <c r="X378" s="400"/>
      <c r="Y378" s="454"/>
      <c r="Z378" s="454"/>
      <c r="AA378" s="400"/>
      <c r="AB378" s="454"/>
      <c r="AC378" s="454"/>
      <c r="AD378" s="400"/>
      <c r="AE378" s="454"/>
      <c r="AF378" s="454"/>
      <c r="AG378" s="77"/>
      <c r="AH378" s="444">
        <f t="shared" si="160"/>
        <v>0</v>
      </c>
    </row>
    <row r="379" spans="1:39" s="138" customFormat="1" ht="54" customHeight="1" x14ac:dyDescent="0.25">
      <c r="A379" s="296">
        <v>10</v>
      </c>
      <c r="B379" s="746" t="s">
        <v>979</v>
      </c>
      <c r="C379" s="747"/>
      <c r="D379" s="747"/>
      <c r="E379" s="747"/>
      <c r="F379" s="747"/>
      <c r="G379" s="747"/>
      <c r="H379" s="747"/>
      <c r="I379" s="747"/>
      <c r="J379" s="747"/>
      <c r="K379" s="747"/>
      <c r="L379" s="747"/>
      <c r="M379" s="747"/>
      <c r="N379" s="747"/>
      <c r="O379" s="747"/>
      <c r="P379" s="747"/>
      <c r="Q379" s="747"/>
      <c r="R379" s="747"/>
      <c r="S379" s="747"/>
      <c r="T379" s="747"/>
      <c r="U379" s="747"/>
      <c r="V379" s="747"/>
      <c r="W379" s="747"/>
      <c r="X379" s="747"/>
      <c r="Y379" s="747"/>
      <c r="Z379" s="747"/>
      <c r="AA379" s="747"/>
      <c r="AB379" s="747"/>
      <c r="AC379" s="747"/>
      <c r="AD379" s="747"/>
      <c r="AE379" s="747"/>
      <c r="AF379" s="747"/>
      <c r="AG379" s="748"/>
      <c r="AH379" s="444">
        <f t="shared" si="160"/>
        <v>0</v>
      </c>
    </row>
    <row r="380" spans="1:39" s="86" customFormat="1" ht="13.2" x14ac:dyDescent="0.25">
      <c r="A380" s="83"/>
      <c r="B380" s="84" t="s">
        <v>707</v>
      </c>
      <c r="C380" s="83">
        <v>208</v>
      </c>
      <c r="D380" s="68">
        <f t="shared" ref="D380:AF380" si="180">SUM(D381:D397)</f>
        <v>178</v>
      </c>
      <c r="E380" s="68">
        <f t="shared" si="180"/>
        <v>43</v>
      </c>
      <c r="F380" s="68">
        <f t="shared" si="180"/>
        <v>135</v>
      </c>
      <c r="G380" s="68">
        <f t="shared" si="180"/>
        <v>0</v>
      </c>
      <c r="H380" s="68">
        <f t="shared" si="180"/>
        <v>0</v>
      </c>
      <c r="I380" s="68">
        <f t="shared" si="180"/>
        <v>43</v>
      </c>
      <c r="J380" s="68">
        <f t="shared" si="180"/>
        <v>90</v>
      </c>
      <c r="K380" s="68">
        <f t="shared" si="180"/>
        <v>2</v>
      </c>
      <c r="L380" s="68">
        <f t="shared" si="180"/>
        <v>0</v>
      </c>
      <c r="M380" s="68">
        <f t="shared" si="180"/>
        <v>2</v>
      </c>
      <c r="N380" s="68">
        <f t="shared" si="180"/>
        <v>0</v>
      </c>
      <c r="O380" s="68">
        <f t="shared" si="180"/>
        <v>0</v>
      </c>
      <c r="P380" s="68">
        <f t="shared" si="180"/>
        <v>74</v>
      </c>
      <c r="Q380" s="68">
        <f t="shared" si="180"/>
        <v>31</v>
      </c>
      <c r="R380" s="68">
        <f t="shared" si="180"/>
        <v>0</v>
      </c>
      <c r="S380" s="68">
        <f t="shared" si="180"/>
        <v>74</v>
      </c>
      <c r="T380" s="68">
        <f t="shared" si="180"/>
        <v>-16</v>
      </c>
      <c r="U380" s="68">
        <f t="shared" si="180"/>
        <v>0</v>
      </c>
      <c r="V380" s="68">
        <f t="shared" si="180"/>
        <v>0</v>
      </c>
      <c r="W380" s="68">
        <f t="shared" si="180"/>
        <v>0</v>
      </c>
      <c r="X380" s="391">
        <f t="shared" si="180"/>
        <v>12</v>
      </c>
      <c r="Y380" s="450">
        <f t="shared" si="180"/>
        <v>12</v>
      </c>
      <c r="Z380" s="450">
        <f t="shared" si="180"/>
        <v>0</v>
      </c>
      <c r="AA380" s="391">
        <f t="shared" si="180"/>
        <v>15</v>
      </c>
      <c r="AB380" s="450">
        <f t="shared" si="180"/>
        <v>2</v>
      </c>
      <c r="AC380" s="450">
        <f t="shared" si="180"/>
        <v>13</v>
      </c>
      <c r="AD380" s="391">
        <f t="shared" si="180"/>
        <v>0</v>
      </c>
      <c r="AE380" s="450">
        <f t="shared" si="180"/>
        <v>0</v>
      </c>
      <c r="AF380" s="450">
        <f t="shared" si="180"/>
        <v>0</v>
      </c>
      <c r="AG380" s="85"/>
      <c r="AH380" s="444">
        <f t="shared" si="160"/>
        <v>27</v>
      </c>
    </row>
    <row r="381" spans="1:39" s="89" customFormat="1" ht="13.2" x14ac:dyDescent="0.25">
      <c r="A381" s="77">
        <v>1</v>
      </c>
      <c r="B381" s="87" t="s">
        <v>367</v>
      </c>
      <c r="C381" s="77"/>
      <c r="D381" s="77">
        <f t="shared" ref="D381:D396" si="181">SUM(E381:F381)</f>
        <v>36</v>
      </c>
      <c r="E381" s="77">
        <v>19</v>
      </c>
      <c r="F381" s="68">
        <f t="shared" ref="F381:F396" si="182">SUM(G381:K381)</f>
        <v>17</v>
      </c>
      <c r="G381" s="60"/>
      <c r="H381" s="60"/>
      <c r="I381" s="60">
        <v>17</v>
      </c>
      <c r="J381" s="60"/>
      <c r="K381" s="60"/>
      <c r="L381" s="135"/>
      <c r="M381" s="133">
        <v>1</v>
      </c>
      <c r="N381" s="133"/>
      <c r="O381" s="135"/>
      <c r="P381" s="134">
        <v>18</v>
      </c>
      <c r="Q381" s="134">
        <f t="shared" ref="Q381:Q397" si="183">+P381-I381</f>
        <v>1</v>
      </c>
      <c r="R381" s="135"/>
      <c r="S381" s="134"/>
      <c r="T381" s="134">
        <f t="shared" ref="T381:T397" si="184">+S381-J381</f>
        <v>0</v>
      </c>
      <c r="U381" s="72"/>
      <c r="V381" s="60"/>
      <c r="W381" s="60"/>
      <c r="X381" s="393">
        <v>7</v>
      </c>
      <c r="Y381" s="452">
        <v>7</v>
      </c>
      <c r="Z381" s="452">
        <v>0</v>
      </c>
      <c r="AA381" s="393">
        <v>0</v>
      </c>
      <c r="AB381" s="452">
        <v>0</v>
      </c>
      <c r="AC381" s="452">
        <v>0</v>
      </c>
      <c r="AD381" s="393">
        <f t="shared" ref="AD381:AD389" si="185">+AE381+AF381</f>
        <v>0</v>
      </c>
      <c r="AE381" s="452">
        <v>0</v>
      </c>
      <c r="AF381" s="452">
        <v>0</v>
      </c>
      <c r="AG381" s="92"/>
      <c r="AH381" s="444">
        <f t="shared" si="160"/>
        <v>7</v>
      </c>
    </row>
    <row r="382" spans="1:39" s="89" customFormat="1" ht="13.2" x14ac:dyDescent="0.25">
      <c r="A382" s="77">
        <v>2</v>
      </c>
      <c r="B382" s="87" t="s">
        <v>752</v>
      </c>
      <c r="C382" s="77"/>
      <c r="D382" s="77">
        <f t="shared" si="181"/>
        <v>3</v>
      </c>
      <c r="E382" s="77">
        <v>2</v>
      </c>
      <c r="F382" s="68">
        <f t="shared" si="182"/>
        <v>1</v>
      </c>
      <c r="G382" s="60"/>
      <c r="H382" s="60"/>
      <c r="I382" s="60">
        <v>1</v>
      </c>
      <c r="J382" s="60"/>
      <c r="K382" s="60"/>
      <c r="L382" s="135"/>
      <c r="M382" s="133">
        <v>1</v>
      </c>
      <c r="N382" s="133"/>
      <c r="O382" s="135"/>
      <c r="P382" s="134">
        <v>1</v>
      </c>
      <c r="Q382" s="134">
        <f t="shared" si="183"/>
        <v>0</v>
      </c>
      <c r="R382" s="135"/>
      <c r="S382" s="134"/>
      <c r="T382" s="134">
        <f t="shared" si="184"/>
        <v>0</v>
      </c>
      <c r="U382" s="72"/>
      <c r="V382" s="60"/>
      <c r="W382" s="60"/>
      <c r="X382" s="393">
        <v>1</v>
      </c>
      <c r="Y382" s="452">
        <v>1</v>
      </c>
      <c r="Z382" s="452">
        <v>0</v>
      </c>
      <c r="AA382" s="393">
        <v>0</v>
      </c>
      <c r="AB382" s="452">
        <v>0</v>
      </c>
      <c r="AC382" s="452">
        <v>0</v>
      </c>
      <c r="AD382" s="393">
        <f t="shared" si="185"/>
        <v>0</v>
      </c>
      <c r="AE382" s="452">
        <v>0</v>
      </c>
      <c r="AF382" s="452">
        <v>0</v>
      </c>
      <c r="AG382" s="92"/>
      <c r="AH382" s="444">
        <f t="shared" si="160"/>
        <v>1</v>
      </c>
    </row>
    <row r="383" spans="1:39" s="89" customFormat="1" ht="13.2" x14ac:dyDescent="0.25">
      <c r="A383" s="77">
        <v>3</v>
      </c>
      <c r="B383" s="87" t="s">
        <v>140</v>
      </c>
      <c r="C383" s="77"/>
      <c r="D383" s="77">
        <f t="shared" si="181"/>
        <v>14</v>
      </c>
      <c r="E383" s="77">
        <v>2</v>
      </c>
      <c r="F383" s="68">
        <f t="shared" si="182"/>
        <v>12</v>
      </c>
      <c r="G383" s="60"/>
      <c r="H383" s="60"/>
      <c r="I383" s="60">
        <v>2</v>
      </c>
      <c r="J383" s="60">
        <v>10</v>
      </c>
      <c r="K383" s="60"/>
      <c r="L383" s="135"/>
      <c r="M383" s="133"/>
      <c r="N383" s="133"/>
      <c r="O383" s="135"/>
      <c r="P383" s="134">
        <v>7</v>
      </c>
      <c r="Q383" s="134">
        <f t="shared" si="183"/>
        <v>5</v>
      </c>
      <c r="R383" s="135"/>
      <c r="S383" s="134">
        <v>7</v>
      </c>
      <c r="T383" s="134">
        <f t="shared" si="184"/>
        <v>-3</v>
      </c>
      <c r="U383" s="72"/>
      <c r="V383" s="60"/>
      <c r="W383" s="60"/>
      <c r="X383" s="393">
        <v>1</v>
      </c>
      <c r="Y383" s="452">
        <v>1</v>
      </c>
      <c r="Z383" s="452">
        <v>0</v>
      </c>
      <c r="AA383" s="393">
        <v>4</v>
      </c>
      <c r="AB383" s="452">
        <v>1</v>
      </c>
      <c r="AC383" s="452">
        <v>3</v>
      </c>
      <c r="AD383" s="393">
        <f t="shared" si="185"/>
        <v>0</v>
      </c>
      <c r="AE383" s="452">
        <v>0</v>
      </c>
      <c r="AF383" s="452">
        <v>0</v>
      </c>
      <c r="AG383" s="92"/>
      <c r="AH383" s="444">
        <f t="shared" si="160"/>
        <v>5</v>
      </c>
    </row>
    <row r="384" spans="1:39" s="89" customFormat="1" ht="13.2" x14ac:dyDescent="0.25">
      <c r="A384" s="77">
        <v>4</v>
      </c>
      <c r="B384" s="87" t="s">
        <v>151</v>
      </c>
      <c r="C384" s="77"/>
      <c r="D384" s="77">
        <f t="shared" si="181"/>
        <v>81</v>
      </c>
      <c r="E384" s="77">
        <v>9</v>
      </c>
      <c r="F384" s="68">
        <f t="shared" si="182"/>
        <v>72</v>
      </c>
      <c r="G384" s="60"/>
      <c r="H384" s="60"/>
      <c r="I384" s="60">
        <v>10</v>
      </c>
      <c r="J384" s="60">
        <v>62</v>
      </c>
      <c r="K384" s="60"/>
      <c r="L384" s="135"/>
      <c r="M384" s="133"/>
      <c r="N384" s="133"/>
      <c r="O384" s="135"/>
      <c r="P384" s="134">
        <v>22</v>
      </c>
      <c r="Q384" s="134">
        <f t="shared" si="183"/>
        <v>12</v>
      </c>
      <c r="R384" s="135"/>
      <c r="S384" s="134">
        <v>50</v>
      </c>
      <c r="T384" s="134">
        <f t="shared" si="184"/>
        <v>-12</v>
      </c>
      <c r="U384" s="72"/>
      <c r="V384" s="60"/>
      <c r="W384" s="60"/>
      <c r="X384" s="393">
        <v>0</v>
      </c>
      <c r="Y384" s="452">
        <v>0</v>
      </c>
      <c r="Z384" s="452">
        <v>0</v>
      </c>
      <c r="AA384" s="393">
        <v>7</v>
      </c>
      <c r="AB384" s="452">
        <v>0</v>
      </c>
      <c r="AC384" s="452">
        <v>7</v>
      </c>
      <c r="AD384" s="393">
        <f t="shared" si="185"/>
        <v>0</v>
      </c>
      <c r="AE384" s="452">
        <v>0</v>
      </c>
      <c r="AF384" s="452">
        <v>0</v>
      </c>
      <c r="AG384" s="92"/>
      <c r="AH384" s="444">
        <f t="shared" si="160"/>
        <v>7</v>
      </c>
      <c r="AM384" s="89">
        <f>85-16-16</f>
        <v>53</v>
      </c>
    </row>
    <row r="385" spans="1:34" s="89" customFormat="1" ht="13.2" x14ac:dyDescent="0.25">
      <c r="A385" s="77">
        <v>5</v>
      </c>
      <c r="B385" s="87" t="s">
        <v>790</v>
      </c>
      <c r="C385" s="77"/>
      <c r="D385" s="77">
        <f t="shared" si="181"/>
        <v>13</v>
      </c>
      <c r="E385" s="77">
        <v>2</v>
      </c>
      <c r="F385" s="68">
        <f t="shared" si="182"/>
        <v>11</v>
      </c>
      <c r="G385" s="60"/>
      <c r="H385" s="60"/>
      <c r="I385" s="60">
        <v>5</v>
      </c>
      <c r="J385" s="60">
        <v>6</v>
      </c>
      <c r="K385" s="60"/>
      <c r="L385" s="135"/>
      <c r="M385" s="133"/>
      <c r="N385" s="133"/>
      <c r="O385" s="135"/>
      <c r="P385" s="134">
        <v>5</v>
      </c>
      <c r="Q385" s="134">
        <f t="shared" si="183"/>
        <v>0</v>
      </c>
      <c r="R385" s="135"/>
      <c r="S385" s="134">
        <v>6</v>
      </c>
      <c r="T385" s="134">
        <f t="shared" si="184"/>
        <v>0</v>
      </c>
      <c r="U385" s="72"/>
      <c r="V385" s="60"/>
      <c r="W385" s="60"/>
      <c r="X385" s="393">
        <v>0</v>
      </c>
      <c r="Y385" s="452">
        <v>0</v>
      </c>
      <c r="Z385" s="452">
        <v>0</v>
      </c>
      <c r="AA385" s="393"/>
      <c r="AB385" s="452"/>
      <c r="AC385" s="452"/>
      <c r="AD385" s="393">
        <f t="shared" si="185"/>
        <v>0</v>
      </c>
      <c r="AE385" s="452">
        <v>0</v>
      </c>
      <c r="AF385" s="452">
        <v>0</v>
      </c>
      <c r="AG385" s="92"/>
      <c r="AH385" s="444">
        <f t="shared" si="160"/>
        <v>0</v>
      </c>
    </row>
    <row r="386" spans="1:34" s="89" customFormat="1" ht="13.2" x14ac:dyDescent="0.25">
      <c r="A386" s="77">
        <v>6</v>
      </c>
      <c r="B386" s="87" t="s">
        <v>786</v>
      </c>
      <c r="C386" s="77"/>
      <c r="D386" s="77">
        <v>14</v>
      </c>
      <c r="E386" s="77">
        <v>3</v>
      </c>
      <c r="F386" s="77">
        <v>11</v>
      </c>
      <c r="G386" s="77">
        <v>0</v>
      </c>
      <c r="H386" s="77">
        <v>0</v>
      </c>
      <c r="I386" s="77">
        <v>3</v>
      </c>
      <c r="J386" s="77">
        <v>7</v>
      </c>
      <c r="K386" s="77">
        <v>1</v>
      </c>
      <c r="L386" s="77">
        <v>0</v>
      </c>
      <c r="M386" s="77">
        <v>0</v>
      </c>
      <c r="N386" s="77">
        <v>0</v>
      </c>
      <c r="O386" s="77">
        <v>0</v>
      </c>
      <c r="P386" s="77">
        <v>5</v>
      </c>
      <c r="Q386" s="77">
        <v>2</v>
      </c>
      <c r="R386" s="77">
        <v>0</v>
      </c>
      <c r="S386" s="77">
        <v>8</v>
      </c>
      <c r="T386" s="77">
        <v>1</v>
      </c>
      <c r="U386" s="77">
        <v>0</v>
      </c>
      <c r="V386" s="77">
        <v>0</v>
      </c>
      <c r="W386" s="77">
        <v>0</v>
      </c>
      <c r="X386" s="77">
        <v>0</v>
      </c>
      <c r="Y386" s="77">
        <v>0</v>
      </c>
      <c r="Z386" s="77">
        <v>0</v>
      </c>
      <c r="AA386" s="77">
        <v>3</v>
      </c>
      <c r="AB386" s="77">
        <v>1</v>
      </c>
      <c r="AC386" s="77">
        <v>2</v>
      </c>
      <c r="AD386" s="77">
        <v>0</v>
      </c>
      <c r="AE386" s="77">
        <v>0</v>
      </c>
      <c r="AF386" s="77">
        <v>0</v>
      </c>
      <c r="AG386" s="92"/>
      <c r="AH386" s="444"/>
    </row>
    <row r="387" spans="1:34" s="89" customFormat="1" ht="26.4" x14ac:dyDescent="0.25">
      <c r="A387" s="77">
        <v>7</v>
      </c>
      <c r="B387" s="87" t="s">
        <v>846</v>
      </c>
      <c r="C387" s="77"/>
      <c r="D387" s="77">
        <f t="shared" si="181"/>
        <v>1</v>
      </c>
      <c r="E387" s="77">
        <v>1</v>
      </c>
      <c r="F387" s="68">
        <f t="shared" si="182"/>
        <v>0</v>
      </c>
      <c r="G387" s="60"/>
      <c r="H387" s="60"/>
      <c r="I387" s="60">
        <v>0</v>
      </c>
      <c r="J387" s="60">
        <v>0</v>
      </c>
      <c r="K387" s="60"/>
      <c r="L387" s="135"/>
      <c r="M387" s="133"/>
      <c r="N387" s="133"/>
      <c r="O387" s="135"/>
      <c r="P387" s="134"/>
      <c r="Q387" s="134">
        <f t="shared" si="183"/>
        <v>0</v>
      </c>
      <c r="R387" s="135"/>
      <c r="S387" s="134"/>
      <c r="T387" s="134">
        <f t="shared" si="184"/>
        <v>0</v>
      </c>
      <c r="U387" s="72"/>
      <c r="V387" s="60"/>
      <c r="W387" s="60"/>
      <c r="X387" s="393">
        <v>0</v>
      </c>
      <c r="Y387" s="452">
        <v>0</v>
      </c>
      <c r="Z387" s="452">
        <v>0</v>
      </c>
      <c r="AA387" s="393">
        <v>0</v>
      </c>
      <c r="AB387" s="452">
        <v>0</v>
      </c>
      <c r="AC387" s="452">
        <v>0</v>
      </c>
      <c r="AD387" s="393">
        <f t="shared" si="185"/>
        <v>0</v>
      </c>
      <c r="AE387" s="452">
        <v>0</v>
      </c>
      <c r="AF387" s="452">
        <v>0</v>
      </c>
      <c r="AG387" s="92"/>
      <c r="AH387" s="444">
        <f t="shared" si="160"/>
        <v>0</v>
      </c>
    </row>
    <row r="388" spans="1:34" s="89" customFormat="1" ht="13.2" x14ac:dyDescent="0.25">
      <c r="A388" s="77">
        <v>8</v>
      </c>
      <c r="B388" s="91" t="s">
        <v>725</v>
      </c>
      <c r="C388" s="92"/>
      <c r="D388" s="77">
        <f t="shared" si="181"/>
        <v>6</v>
      </c>
      <c r="E388" s="77">
        <v>3</v>
      </c>
      <c r="F388" s="68">
        <f t="shared" si="182"/>
        <v>3</v>
      </c>
      <c r="G388" s="90"/>
      <c r="H388" s="90"/>
      <c r="I388" s="77">
        <v>1</v>
      </c>
      <c r="J388" s="77">
        <v>2</v>
      </c>
      <c r="K388" s="77"/>
      <c r="L388" s="135"/>
      <c r="M388" s="133"/>
      <c r="N388" s="133"/>
      <c r="O388" s="135"/>
      <c r="P388" s="134">
        <v>3</v>
      </c>
      <c r="Q388" s="134">
        <f t="shared" si="183"/>
        <v>2</v>
      </c>
      <c r="R388" s="135"/>
      <c r="S388" s="134">
        <v>1</v>
      </c>
      <c r="T388" s="134">
        <f t="shared" si="184"/>
        <v>-1</v>
      </c>
      <c r="U388" s="72"/>
      <c r="V388" s="60"/>
      <c r="W388" s="60"/>
      <c r="X388" s="393">
        <v>2</v>
      </c>
      <c r="Y388" s="452">
        <v>2</v>
      </c>
      <c r="Z388" s="452">
        <v>0</v>
      </c>
      <c r="AA388" s="393">
        <v>1</v>
      </c>
      <c r="AB388" s="452">
        <v>0</v>
      </c>
      <c r="AC388" s="452">
        <v>1</v>
      </c>
      <c r="AD388" s="393">
        <f t="shared" si="185"/>
        <v>0</v>
      </c>
      <c r="AE388" s="452">
        <v>0</v>
      </c>
      <c r="AF388" s="452">
        <v>0</v>
      </c>
      <c r="AG388" s="92"/>
      <c r="AH388" s="444">
        <f t="shared" si="160"/>
        <v>3</v>
      </c>
    </row>
    <row r="389" spans="1:34" s="89" customFormat="1" ht="13.2" x14ac:dyDescent="0.25">
      <c r="A389" s="77">
        <v>10</v>
      </c>
      <c r="B389" s="91" t="s">
        <v>766</v>
      </c>
      <c r="C389" s="92"/>
      <c r="D389" s="77">
        <f t="shared" si="181"/>
        <v>0</v>
      </c>
      <c r="E389" s="77">
        <v>0</v>
      </c>
      <c r="F389" s="68">
        <f t="shared" si="182"/>
        <v>0</v>
      </c>
      <c r="G389" s="90"/>
      <c r="H389" s="90"/>
      <c r="I389" s="77"/>
      <c r="J389" s="77"/>
      <c r="K389" s="77"/>
      <c r="L389" s="60"/>
      <c r="M389" s="133"/>
      <c r="N389" s="133"/>
      <c r="O389" s="60"/>
      <c r="P389" s="134">
        <v>1</v>
      </c>
      <c r="Q389" s="134">
        <f t="shared" si="183"/>
        <v>1</v>
      </c>
      <c r="R389" s="60"/>
      <c r="S389" s="134"/>
      <c r="T389" s="134">
        <f t="shared" si="184"/>
        <v>0</v>
      </c>
      <c r="U389" s="60"/>
      <c r="V389" s="60"/>
      <c r="W389" s="60"/>
      <c r="X389" s="393">
        <v>0</v>
      </c>
      <c r="Y389" s="452">
        <v>0</v>
      </c>
      <c r="Z389" s="452">
        <v>0</v>
      </c>
      <c r="AA389" s="393">
        <v>0</v>
      </c>
      <c r="AB389" s="452">
        <v>0</v>
      </c>
      <c r="AC389" s="452">
        <v>0</v>
      </c>
      <c r="AD389" s="393">
        <f t="shared" si="185"/>
        <v>0</v>
      </c>
      <c r="AE389" s="452">
        <v>0</v>
      </c>
      <c r="AF389" s="452">
        <v>0</v>
      </c>
      <c r="AG389" s="88"/>
      <c r="AH389" s="444">
        <f t="shared" ref="AH389:AH452" si="186">X389+AA389+AD389</f>
        <v>0</v>
      </c>
    </row>
    <row r="390" spans="1:34" s="89" customFormat="1" ht="13.2" x14ac:dyDescent="0.25">
      <c r="A390" s="77">
        <v>11</v>
      </c>
      <c r="B390" s="91" t="s">
        <v>824</v>
      </c>
      <c r="C390" s="92"/>
      <c r="D390" s="77">
        <f t="shared" si="181"/>
        <v>5</v>
      </c>
      <c r="E390" s="77">
        <v>2</v>
      </c>
      <c r="F390" s="68">
        <f t="shared" si="182"/>
        <v>3</v>
      </c>
      <c r="G390" s="90"/>
      <c r="H390" s="90"/>
      <c r="I390" s="77">
        <v>2</v>
      </c>
      <c r="J390" s="77">
        <v>1</v>
      </c>
      <c r="K390" s="77"/>
      <c r="L390" s="60"/>
      <c r="M390" s="133"/>
      <c r="N390" s="133"/>
      <c r="O390" s="60"/>
      <c r="P390" s="134">
        <v>2</v>
      </c>
      <c r="Q390" s="134">
        <f t="shared" si="183"/>
        <v>0</v>
      </c>
      <c r="R390" s="60"/>
      <c r="S390" s="134">
        <v>1</v>
      </c>
      <c r="T390" s="134">
        <f t="shared" si="184"/>
        <v>0</v>
      </c>
      <c r="U390" s="60"/>
      <c r="V390" s="60"/>
      <c r="W390" s="60"/>
      <c r="X390" s="398">
        <v>1</v>
      </c>
      <c r="Y390" s="458">
        <v>1</v>
      </c>
      <c r="Z390" s="458">
        <v>0</v>
      </c>
      <c r="AA390" s="398">
        <v>0</v>
      </c>
      <c r="AB390" s="458">
        <v>0</v>
      </c>
      <c r="AC390" s="458">
        <v>0</v>
      </c>
      <c r="AD390" s="398">
        <v>0</v>
      </c>
      <c r="AE390" s="458">
        <v>0</v>
      </c>
      <c r="AF390" s="458">
        <v>0</v>
      </c>
      <c r="AG390" s="88"/>
      <c r="AH390" s="444">
        <f t="shared" si="186"/>
        <v>1</v>
      </c>
    </row>
    <row r="391" spans="1:34" s="89" customFormat="1" ht="13.2" x14ac:dyDescent="0.25">
      <c r="A391" s="77">
        <v>12</v>
      </c>
      <c r="B391" s="91" t="s">
        <v>733</v>
      </c>
      <c r="C391" s="92"/>
      <c r="D391" s="77">
        <f t="shared" si="181"/>
        <v>1</v>
      </c>
      <c r="E391" s="77">
        <v>0</v>
      </c>
      <c r="F391" s="68">
        <f t="shared" si="182"/>
        <v>1</v>
      </c>
      <c r="G391" s="90"/>
      <c r="H391" s="90"/>
      <c r="I391" s="77">
        <v>1</v>
      </c>
      <c r="J391" s="77"/>
      <c r="K391" s="77"/>
      <c r="L391" s="60"/>
      <c r="M391" s="133"/>
      <c r="N391" s="133"/>
      <c r="O391" s="60"/>
      <c r="P391" s="134">
        <v>2</v>
      </c>
      <c r="Q391" s="134">
        <f t="shared" si="183"/>
        <v>1</v>
      </c>
      <c r="R391" s="60"/>
      <c r="S391" s="134"/>
      <c r="T391" s="134">
        <f t="shared" si="184"/>
        <v>0</v>
      </c>
      <c r="U391" s="60"/>
      <c r="V391" s="60"/>
      <c r="W391" s="60"/>
      <c r="X391" s="393">
        <v>0</v>
      </c>
      <c r="Y391" s="452">
        <v>0</v>
      </c>
      <c r="Z391" s="452">
        <v>0</v>
      </c>
      <c r="AA391" s="393">
        <v>0</v>
      </c>
      <c r="AB391" s="452">
        <v>0</v>
      </c>
      <c r="AC391" s="452">
        <v>0</v>
      </c>
      <c r="AD391" s="393">
        <f>+AE391+AF391</f>
        <v>0</v>
      </c>
      <c r="AE391" s="452">
        <v>0</v>
      </c>
      <c r="AF391" s="452">
        <v>0</v>
      </c>
      <c r="AG391" s="88"/>
      <c r="AH391" s="444">
        <f t="shared" si="186"/>
        <v>0</v>
      </c>
    </row>
    <row r="392" spans="1:34" s="89" customFormat="1" ht="13.2" x14ac:dyDescent="0.25">
      <c r="A392" s="77">
        <v>13</v>
      </c>
      <c r="B392" s="91" t="s">
        <v>847</v>
      </c>
      <c r="C392" s="92"/>
      <c r="D392" s="77">
        <f t="shared" si="181"/>
        <v>1</v>
      </c>
      <c r="E392" s="77">
        <v>0</v>
      </c>
      <c r="F392" s="68">
        <f t="shared" si="182"/>
        <v>1</v>
      </c>
      <c r="G392" s="90"/>
      <c r="H392" s="90"/>
      <c r="I392" s="77"/>
      <c r="J392" s="77"/>
      <c r="K392" s="77">
        <v>1</v>
      </c>
      <c r="L392" s="60"/>
      <c r="M392" s="133"/>
      <c r="N392" s="133"/>
      <c r="O392" s="60"/>
      <c r="P392" s="134"/>
      <c r="Q392" s="134">
        <f t="shared" si="183"/>
        <v>0</v>
      </c>
      <c r="R392" s="60"/>
      <c r="S392" s="134"/>
      <c r="T392" s="134">
        <f t="shared" si="184"/>
        <v>0</v>
      </c>
      <c r="U392" s="60"/>
      <c r="V392" s="60"/>
      <c r="W392" s="60"/>
      <c r="X392" s="393">
        <v>0</v>
      </c>
      <c r="Y392" s="452">
        <v>0</v>
      </c>
      <c r="Z392" s="452">
        <v>0</v>
      </c>
      <c r="AA392" s="393">
        <v>0</v>
      </c>
      <c r="AB392" s="452">
        <v>0</v>
      </c>
      <c r="AC392" s="452">
        <v>0</v>
      </c>
      <c r="AD392" s="393">
        <f>+AE392+AF392</f>
        <v>0</v>
      </c>
      <c r="AE392" s="452">
        <v>0</v>
      </c>
      <c r="AF392" s="452">
        <v>0</v>
      </c>
      <c r="AG392" s="88"/>
      <c r="AH392" s="444">
        <f t="shared" si="186"/>
        <v>0</v>
      </c>
    </row>
    <row r="393" spans="1:34" s="89" customFormat="1" ht="13.2" x14ac:dyDescent="0.25">
      <c r="A393" s="77">
        <v>14</v>
      </c>
      <c r="B393" s="91" t="s">
        <v>791</v>
      </c>
      <c r="C393" s="92"/>
      <c r="D393" s="77">
        <f t="shared" si="181"/>
        <v>0</v>
      </c>
      <c r="E393" s="90"/>
      <c r="F393" s="68">
        <f t="shared" si="182"/>
        <v>0</v>
      </c>
      <c r="G393" s="90"/>
      <c r="H393" s="90"/>
      <c r="I393" s="90"/>
      <c r="J393" s="90"/>
      <c r="K393" s="90"/>
      <c r="L393" s="88"/>
      <c r="M393" s="88"/>
      <c r="N393" s="88"/>
      <c r="O393" s="88"/>
      <c r="P393" s="77"/>
      <c r="Q393" s="134">
        <f t="shared" si="183"/>
        <v>0</v>
      </c>
      <c r="R393" s="88"/>
      <c r="S393" s="88">
        <v>1</v>
      </c>
      <c r="T393" s="134">
        <f t="shared" si="184"/>
        <v>1</v>
      </c>
      <c r="U393" s="88"/>
      <c r="V393" s="88"/>
      <c r="W393" s="88"/>
      <c r="X393" s="395"/>
      <c r="Y393" s="453"/>
      <c r="Z393" s="453"/>
      <c r="AA393" s="395"/>
      <c r="AB393" s="453"/>
      <c r="AC393" s="453"/>
      <c r="AD393" s="395"/>
      <c r="AE393" s="453"/>
      <c r="AF393" s="453"/>
      <c r="AG393" s="88"/>
      <c r="AH393" s="444">
        <f t="shared" si="186"/>
        <v>0</v>
      </c>
    </row>
    <row r="394" spans="1:34" s="89" customFormat="1" ht="13.2" x14ac:dyDescent="0.25">
      <c r="A394" s="77">
        <v>15</v>
      </c>
      <c r="B394" s="91" t="s">
        <v>727</v>
      </c>
      <c r="C394" s="92"/>
      <c r="D394" s="77">
        <f t="shared" si="181"/>
        <v>0</v>
      </c>
      <c r="E394" s="90"/>
      <c r="F394" s="68">
        <f t="shared" si="182"/>
        <v>0</v>
      </c>
      <c r="G394" s="90"/>
      <c r="H394" s="90"/>
      <c r="I394" s="90"/>
      <c r="J394" s="90"/>
      <c r="K394" s="90"/>
      <c r="L394" s="88"/>
      <c r="M394" s="88"/>
      <c r="N394" s="88"/>
      <c r="O394" s="88"/>
      <c r="P394" s="77">
        <v>2</v>
      </c>
      <c r="Q394" s="134">
        <f t="shared" si="183"/>
        <v>2</v>
      </c>
      <c r="R394" s="88"/>
      <c r="S394" s="88"/>
      <c r="T394" s="134">
        <f t="shared" si="184"/>
        <v>0</v>
      </c>
      <c r="U394" s="88"/>
      <c r="V394" s="88"/>
      <c r="W394" s="88"/>
      <c r="X394" s="395"/>
      <c r="Y394" s="453"/>
      <c r="Z394" s="453"/>
      <c r="AA394" s="395"/>
      <c r="AB394" s="453"/>
      <c r="AC394" s="453"/>
      <c r="AD394" s="395"/>
      <c r="AE394" s="453"/>
      <c r="AF394" s="453"/>
      <c r="AG394" s="88"/>
      <c r="AH394" s="444">
        <f t="shared" si="186"/>
        <v>0</v>
      </c>
    </row>
    <row r="395" spans="1:34" s="89" customFormat="1" ht="13.2" x14ac:dyDescent="0.25">
      <c r="A395" s="77">
        <v>16</v>
      </c>
      <c r="B395" s="91" t="s">
        <v>739</v>
      </c>
      <c r="C395" s="92"/>
      <c r="D395" s="77">
        <f t="shared" si="181"/>
        <v>1</v>
      </c>
      <c r="E395" s="90"/>
      <c r="F395" s="68">
        <f t="shared" si="182"/>
        <v>1</v>
      </c>
      <c r="G395" s="90"/>
      <c r="H395" s="90"/>
      <c r="I395" s="90">
        <v>1</v>
      </c>
      <c r="J395" s="90"/>
      <c r="K395" s="90"/>
      <c r="L395" s="88"/>
      <c r="M395" s="88"/>
      <c r="N395" s="88"/>
      <c r="O395" s="88"/>
      <c r="P395" s="77">
        <v>1</v>
      </c>
      <c r="Q395" s="134">
        <f t="shared" si="183"/>
        <v>0</v>
      </c>
      <c r="R395" s="88"/>
      <c r="S395" s="88"/>
      <c r="T395" s="134">
        <f t="shared" si="184"/>
        <v>0</v>
      </c>
      <c r="U395" s="88"/>
      <c r="V395" s="88"/>
      <c r="W395" s="88"/>
      <c r="X395" s="395"/>
      <c r="Y395" s="453"/>
      <c r="Z395" s="453"/>
      <c r="AA395" s="395"/>
      <c r="AB395" s="453"/>
      <c r="AC395" s="453"/>
      <c r="AD395" s="395"/>
      <c r="AE395" s="453"/>
      <c r="AF395" s="453"/>
      <c r="AG395" s="88"/>
      <c r="AH395" s="444">
        <f t="shared" si="186"/>
        <v>0</v>
      </c>
    </row>
    <row r="396" spans="1:34" s="89" customFormat="1" ht="13.2" x14ac:dyDescent="0.25">
      <c r="A396" s="77">
        <v>17</v>
      </c>
      <c r="B396" s="91" t="s">
        <v>803</v>
      </c>
      <c r="C396" s="92"/>
      <c r="D396" s="77">
        <f t="shared" si="181"/>
        <v>2</v>
      </c>
      <c r="E396" s="88"/>
      <c r="F396" s="68">
        <f t="shared" si="182"/>
        <v>2</v>
      </c>
      <c r="G396" s="88"/>
      <c r="H396" s="88"/>
      <c r="I396" s="88"/>
      <c r="J396" s="88">
        <v>2</v>
      </c>
      <c r="K396" s="88"/>
      <c r="L396" s="88"/>
      <c r="M396" s="88"/>
      <c r="N396" s="88"/>
      <c r="O396" s="88"/>
      <c r="P396" s="77"/>
      <c r="Q396" s="134">
        <f t="shared" si="183"/>
        <v>0</v>
      </c>
      <c r="R396" s="88"/>
      <c r="S396" s="88"/>
      <c r="T396" s="134">
        <f t="shared" si="184"/>
        <v>-2</v>
      </c>
      <c r="U396" s="88"/>
      <c r="V396" s="88"/>
      <c r="W396" s="88"/>
      <c r="X396" s="395"/>
      <c r="Y396" s="453"/>
      <c r="Z396" s="453"/>
      <c r="AA396" s="395"/>
      <c r="AB396" s="453"/>
      <c r="AC396" s="453"/>
      <c r="AD396" s="395"/>
      <c r="AE396" s="453"/>
      <c r="AF396" s="453"/>
      <c r="AG396" s="88"/>
      <c r="AH396" s="444">
        <f t="shared" si="186"/>
        <v>0</v>
      </c>
    </row>
    <row r="397" spans="1:34" s="89" customFormat="1" ht="13.2" x14ac:dyDescent="0.25">
      <c r="A397" s="77">
        <v>18</v>
      </c>
      <c r="B397" s="91" t="s">
        <v>726</v>
      </c>
      <c r="C397" s="92"/>
      <c r="D397" s="88"/>
      <c r="E397" s="88"/>
      <c r="F397" s="88"/>
      <c r="G397" s="88"/>
      <c r="H397" s="88"/>
      <c r="I397" s="88"/>
      <c r="J397" s="88"/>
      <c r="K397" s="88"/>
      <c r="L397" s="88"/>
      <c r="M397" s="88"/>
      <c r="N397" s="88"/>
      <c r="O397" s="88"/>
      <c r="P397" s="77">
        <v>5</v>
      </c>
      <c r="Q397" s="134">
        <f t="shared" si="183"/>
        <v>5</v>
      </c>
      <c r="R397" s="88"/>
      <c r="S397" s="88"/>
      <c r="T397" s="134">
        <f t="shared" si="184"/>
        <v>0</v>
      </c>
      <c r="U397" s="88"/>
      <c r="V397" s="88"/>
      <c r="W397" s="88"/>
      <c r="X397" s="395"/>
      <c r="Y397" s="453"/>
      <c r="Z397" s="453"/>
      <c r="AA397" s="395"/>
      <c r="AB397" s="453"/>
      <c r="AC397" s="453"/>
      <c r="AD397" s="395"/>
      <c r="AE397" s="453"/>
      <c r="AF397" s="453"/>
      <c r="AG397" s="88"/>
      <c r="AH397" s="444">
        <f t="shared" si="186"/>
        <v>0</v>
      </c>
    </row>
    <row r="398" spans="1:34" s="239" customFormat="1" ht="36.6" customHeight="1" x14ac:dyDescent="0.25">
      <c r="A398" s="296">
        <v>11</v>
      </c>
      <c r="B398" s="746" t="s">
        <v>1023</v>
      </c>
      <c r="C398" s="749"/>
      <c r="D398" s="749"/>
      <c r="E398" s="749"/>
      <c r="F398" s="749"/>
      <c r="G398" s="749"/>
      <c r="H398" s="749"/>
      <c r="I398" s="749"/>
      <c r="J398" s="749"/>
      <c r="K398" s="749"/>
      <c r="L398" s="749"/>
      <c r="M398" s="749"/>
      <c r="N398" s="749"/>
      <c r="O398" s="749"/>
      <c r="P398" s="749"/>
      <c r="Q398" s="749"/>
      <c r="R398" s="749"/>
      <c r="S398" s="749"/>
      <c r="T398" s="749"/>
      <c r="U398" s="749"/>
      <c r="V398" s="749"/>
      <c r="W398" s="749"/>
      <c r="X398" s="749"/>
      <c r="Y398" s="749"/>
      <c r="Z398" s="749"/>
      <c r="AA398" s="749"/>
      <c r="AB398" s="749"/>
      <c r="AC398" s="749"/>
      <c r="AD398" s="749"/>
      <c r="AE398" s="749"/>
      <c r="AF398" s="749"/>
      <c r="AG398" s="750"/>
      <c r="AH398" s="444">
        <f t="shared" si="186"/>
        <v>0</v>
      </c>
    </row>
    <row r="399" spans="1:34" s="313" customFormat="1" ht="13.2" x14ac:dyDescent="0.25">
      <c r="A399" s="83"/>
      <c r="B399" s="84" t="s">
        <v>707</v>
      </c>
      <c r="C399" s="83">
        <f>SUM(C400:C414)</f>
        <v>95</v>
      </c>
      <c r="D399" s="83">
        <f t="shared" ref="D399:AG399" si="187">SUM(D400:D414)</f>
        <v>85</v>
      </c>
      <c r="E399" s="83">
        <f t="shared" si="187"/>
        <v>18</v>
      </c>
      <c r="F399" s="83">
        <f t="shared" si="187"/>
        <v>67</v>
      </c>
      <c r="G399" s="83">
        <f t="shared" si="187"/>
        <v>0</v>
      </c>
      <c r="H399" s="83">
        <f t="shared" si="187"/>
        <v>2</v>
      </c>
      <c r="I399" s="83">
        <f t="shared" si="187"/>
        <v>31</v>
      </c>
      <c r="J399" s="83">
        <f t="shared" si="187"/>
        <v>33</v>
      </c>
      <c r="K399" s="83">
        <f t="shared" si="187"/>
        <v>0</v>
      </c>
      <c r="L399" s="83">
        <f t="shared" si="187"/>
        <v>0</v>
      </c>
      <c r="M399" s="83">
        <f t="shared" si="187"/>
        <v>0</v>
      </c>
      <c r="N399" s="83">
        <f t="shared" si="187"/>
        <v>0</v>
      </c>
      <c r="O399" s="83">
        <f t="shared" si="187"/>
        <v>0</v>
      </c>
      <c r="P399" s="83">
        <f t="shared" si="187"/>
        <v>4</v>
      </c>
      <c r="Q399" s="83">
        <f t="shared" si="187"/>
        <v>10</v>
      </c>
      <c r="R399" s="83">
        <f t="shared" si="187"/>
        <v>0</v>
      </c>
      <c r="S399" s="83">
        <f t="shared" si="187"/>
        <v>0</v>
      </c>
      <c r="T399" s="83">
        <f t="shared" si="187"/>
        <v>0</v>
      </c>
      <c r="U399" s="83">
        <f t="shared" si="187"/>
        <v>0</v>
      </c>
      <c r="V399" s="83">
        <f t="shared" si="187"/>
        <v>0</v>
      </c>
      <c r="W399" s="83">
        <f t="shared" si="187"/>
        <v>0</v>
      </c>
      <c r="X399" s="392">
        <f t="shared" si="187"/>
        <v>0</v>
      </c>
      <c r="Y399" s="451">
        <f t="shared" si="187"/>
        <v>0</v>
      </c>
      <c r="Z399" s="451">
        <f t="shared" si="187"/>
        <v>0</v>
      </c>
      <c r="AA399" s="392">
        <f t="shared" si="187"/>
        <v>4</v>
      </c>
      <c r="AB399" s="451">
        <f t="shared" si="187"/>
        <v>2</v>
      </c>
      <c r="AC399" s="451">
        <f t="shared" si="187"/>
        <v>2</v>
      </c>
      <c r="AD399" s="392">
        <f t="shared" si="187"/>
        <v>1</v>
      </c>
      <c r="AE399" s="451">
        <f t="shared" si="187"/>
        <v>0</v>
      </c>
      <c r="AF399" s="451">
        <f t="shared" si="187"/>
        <v>1</v>
      </c>
      <c r="AG399" s="83">
        <f t="shared" si="187"/>
        <v>0</v>
      </c>
      <c r="AH399" s="444">
        <f t="shared" si="186"/>
        <v>5</v>
      </c>
    </row>
    <row r="400" spans="1:34" s="242" customFormat="1" ht="13.2" x14ac:dyDescent="0.25">
      <c r="A400" s="70">
        <v>1</v>
      </c>
      <c r="B400" s="100" t="s">
        <v>746</v>
      </c>
      <c r="C400" s="117"/>
      <c r="D400" s="73">
        <v>20</v>
      </c>
      <c r="E400" s="73">
        <v>7</v>
      </c>
      <c r="F400" s="59">
        <v>13</v>
      </c>
      <c r="G400" s="73"/>
      <c r="H400" s="117">
        <v>2</v>
      </c>
      <c r="I400" s="73">
        <v>11</v>
      </c>
      <c r="J400" s="73"/>
      <c r="K400" s="73"/>
      <c r="L400" s="73"/>
      <c r="M400" s="60"/>
      <c r="N400" s="60"/>
      <c r="O400" s="73"/>
      <c r="P400" s="73"/>
      <c r="Q400" s="88"/>
      <c r="R400" s="73"/>
      <c r="S400" s="73"/>
      <c r="T400" s="88"/>
      <c r="U400" s="88"/>
      <c r="V400" s="88"/>
      <c r="W400" s="88"/>
      <c r="X400" s="395"/>
      <c r="Y400" s="453"/>
      <c r="Z400" s="453"/>
      <c r="AA400" s="395"/>
      <c r="AB400" s="453"/>
      <c r="AC400" s="453"/>
      <c r="AD400" s="395"/>
      <c r="AE400" s="453"/>
      <c r="AF400" s="453"/>
      <c r="AG400" s="73"/>
      <c r="AH400" s="444">
        <f t="shared" si="186"/>
        <v>0</v>
      </c>
    </row>
    <row r="401" spans="1:34" s="226" customFormat="1" ht="13.2" x14ac:dyDescent="0.25">
      <c r="A401" s="70">
        <v>2</v>
      </c>
      <c r="B401" s="100" t="s">
        <v>836</v>
      </c>
      <c r="C401" s="117">
        <v>3</v>
      </c>
      <c r="D401" s="73">
        <v>3</v>
      </c>
      <c r="E401" s="73">
        <v>0</v>
      </c>
      <c r="F401" s="59">
        <v>3</v>
      </c>
      <c r="G401" s="73"/>
      <c r="H401" s="73"/>
      <c r="I401" s="73">
        <v>3</v>
      </c>
      <c r="J401" s="73"/>
      <c r="K401" s="73"/>
      <c r="L401" s="73"/>
      <c r="M401" s="60"/>
      <c r="N401" s="60"/>
      <c r="O401" s="73"/>
      <c r="P401" s="73"/>
      <c r="Q401" s="88"/>
      <c r="R401" s="73"/>
      <c r="S401" s="73"/>
      <c r="T401" s="88"/>
      <c r="U401" s="88"/>
      <c r="V401" s="88"/>
      <c r="W401" s="88"/>
      <c r="X401" s="395"/>
      <c r="Y401" s="453"/>
      <c r="Z401" s="453"/>
      <c r="AA401" s="395"/>
      <c r="AB401" s="453"/>
      <c r="AC401" s="453"/>
      <c r="AD401" s="395"/>
      <c r="AE401" s="453"/>
      <c r="AF401" s="453"/>
      <c r="AG401" s="73"/>
      <c r="AH401" s="444">
        <f t="shared" si="186"/>
        <v>0</v>
      </c>
    </row>
    <row r="402" spans="1:34" s="226" customFormat="1" ht="13.2" x14ac:dyDescent="0.25">
      <c r="A402" s="70">
        <v>3</v>
      </c>
      <c r="B402" s="100" t="s">
        <v>140</v>
      </c>
      <c r="C402" s="117">
        <v>8</v>
      </c>
      <c r="D402" s="73">
        <v>7</v>
      </c>
      <c r="E402" s="73">
        <v>1</v>
      </c>
      <c r="F402" s="59">
        <v>6</v>
      </c>
      <c r="G402" s="73"/>
      <c r="H402" s="73"/>
      <c r="I402" s="73">
        <v>2</v>
      </c>
      <c r="J402" s="73">
        <v>4</v>
      </c>
      <c r="K402" s="73"/>
      <c r="L402" s="73"/>
      <c r="M402" s="60"/>
      <c r="N402" s="60"/>
      <c r="O402" s="73"/>
      <c r="P402" s="73">
        <v>1</v>
      </c>
      <c r="Q402" s="88">
        <v>1</v>
      </c>
      <c r="R402" s="73"/>
      <c r="S402" s="73"/>
      <c r="T402" s="88"/>
      <c r="U402" s="88"/>
      <c r="V402" s="88"/>
      <c r="W402" s="88"/>
      <c r="X402" s="395"/>
      <c r="Y402" s="453"/>
      <c r="Z402" s="453"/>
      <c r="AA402" s="395">
        <f t="shared" ref="AA402:AA406" si="188">AB402+AC402</f>
        <v>1</v>
      </c>
      <c r="AB402" s="453">
        <v>0</v>
      </c>
      <c r="AC402" s="453">
        <v>1</v>
      </c>
      <c r="AD402" s="395"/>
      <c r="AE402" s="453"/>
      <c r="AF402" s="453"/>
      <c r="AG402" s="73"/>
      <c r="AH402" s="444">
        <f t="shared" si="186"/>
        <v>1</v>
      </c>
    </row>
    <row r="403" spans="1:34" s="226" customFormat="1" ht="13.2" x14ac:dyDescent="0.25">
      <c r="A403" s="70">
        <v>4</v>
      </c>
      <c r="B403" s="100" t="s">
        <v>151</v>
      </c>
      <c r="C403" s="117">
        <v>38</v>
      </c>
      <c r="D403" s="73">
        <v>27</v>
      </c>
      <c r="E403" s="73">
        <v>7</v>
      </c>
      <c r="F403" s="59">
        <v>20</v>
      </c>
      <c r="G403" s="73"/>
      <c r="H403" s="73"/>
      <c r="I403" s="73">
        <v>3</v>
      </c>
      <c r="J403" s="73">
        <v>17</v>
      </c>
      <c r="K403" s="73"/>
      <c r="L403" s="73"/>
      <c r="M403" s="60"/>
      <c r="N403" s="60"/>
      <c r="O403" s="73"/>
      <c r="P403" s="73">
        <v>2</v>
      </c>
      <c r="Q403" s="88">
        <v>7</v>
      </c>
      <c r="R403" s="73"/>
      <c r="S403" s="73"/>
      <c r="T403" s="88"/>
      <c r="U403" s="88"/>
      <c r="V403" s="88"/>
      <c r="W403" s="88"/>
      <c r="X403" s="395"/>
      <c r="Y403" s="453"/>
      <c r="Z403" s="453"/>
      <c r="AA403" s="395">
        <f t="shared" si="188"/>
        <v>2</v>
      </c>
      <c r="AB403" s="453">
        <v>2</v>
      </c>
      <c r="AC403" s="453">
        <v>0</v>
      </c>
      <c r="AD403" s="395"/>
      <c r="AE403" s="453"/>
      <c r="AF403" s="453"/>
      <c r="AG403" s="73"/>
      <c r="AH403" s="444">
        <f t="shared" si="186"/>
        <v>2</v>
      </c>
    </row>
    <row r="404" spans="1:34" s="226" customFormat="1" ht="13.2" x14ac:dyDescent="0.25">
      <c r="A404" s="70">
        <v>5</v>
      </c>
      <c r="B404" s="100" t="s">
        <v>848</v>
      </c>
      <c r="C404" s="117">
        <v>5</v>
      </c>
      <c r="D404" s="73">
        <v>2</v>
      </c>
      <c r="E404" s="73">
        <v>0</v>
      </c>
      <c r="F404" s="59">
        <v>2</v>
      </c>
      <c r="G404" s="73"/>
      <c r="H404" s="73"/>
      <c r="I404" s="73"/>
      <c r="J404" s="73">
        <v>2</v>
      </c>
      <c r="K404" s="73"/>
      <c r="L404" s="73"/>
      <c r="M404" s="60"/>
      <c r="N404" s="60"/>
      <c r="O404" s="73"/>
      <c r="P404" s="73"/>
      <c r="Q404" s="88"/>
      <c r="R404" s="73"/>
      <c r="S404" s="73"/>
      <c r="T404" s="88"/>
      <c r="U404" s="88"/>
      <c r="V404" s="88"/>
      <c r="W404" s="88"/>
      <c r="X404" s="395"/>
      <c r="Y404" s="453"/>
      <c r="Z404" s="453"/>
      <c r="AA404" s="395"/>
      <c r="AB404" s="453"/>
      <c r="AC404" s="453"/>
      <c r="AD404" s="395"/>
      <c r="AE404" s="453"/>
      <c r="AF404" s="453"/>
      <c r="AG404" s="73"/>
      <c r="AH404" s="444">
        <f t="shared" si="186"/>
        <v>0</v>
      </c>
    </row>
    <row r="405" spans="1:34" s="226" customFormat="1" ht="13.2" x14ac:dyDescent="0.25">
      <c r="A405" s="70">
        <v>6</v>
      </c>
      <c r="B405" s="100" t="s">
        <v>803</v>
      </c>
      <c r="C405" s="117">
        <v>8</v>
      </c>
      <c r="D405" s="73">
        <v>8</v>
      </c>
      <c r="E405" s="73">
        <v>0</v>
      </c>
      <c r="F405" s="59">
        <v>8</v>
      </c>
      <c r="G405" s="73"/>
      <c r="H405" s="73"/>
      <c r="I405" s="73"/>
      <c r="J405" s="73">
        <v>7</v>
      </c>
      <c r="K405" s="73"/>
      <c r="L405" s="73"/>
      <c r="M405" s="60"/>
      <c r="N405" s="60"/>
      <c r="O405" s="73"/>
      <c r="P405" s="73"/>
      <c r="Q405" s="88"/>
      <c r="R405" s="73"/>
      <c r="S405" s="73"/>
      <c r="T405" s="88"/>
      <c r="U405" s="88"/>
      <c r="V405" s="88"/>
      <c r="W405" s="88"/>
      <c r="X405" s="395"/>
      <c r="Y405" s="453"/>
      <c r="Z405" s="453"/>
      <c r="AA405" s="395"/>
      <c r="AB405" s="453"/>
      <c r="AC405" s="453"/>
      <c r="AD405" s="395"/>
      <c r="AE405" s="453"/>
      <c r="AF405" s="453"/>
      <c r="AG405" s="73"/>
      <c r="AH405" s="444">
        <f t="shared" si="186"/>
        <v>0</v>
      </c>
    </row>
    <row r="406" spans="1:34" s="226" customFormat="1" ht="13.2" x14ac:dyDescent="0.25">
      <c r="A406" s="70">
        <v>7</v>
      </c>
      <c r="B406" s="100" t="s">
        <v>749</v>
      </c>
      <c r="C406" s="117">
        <v>6</v>
      </c>
      <c r="D406" s="73">
        <v>2</v>
      </c>
      <c r="E406" s="73">
        <v>0</v>
      </c>
      <c r="F406" s="59">
        <v>2</v>
      </c>
      <c r="G406" s="73"/>
      <c r="H406" s="73"/>
      <c r="I406" s="73">
        <v>1</v>
      </c>
      <c r="J406" s="73">
        <v>1</v>
      </c>
      <c r="K406" s="73"/>
      <c r="L406" s="73"/>
      <c r="M406" s="60"/>
      <c r="N406" s="60"/>
      <c r="O406" s="73"/>
      <c r="P406" s="73">
        <v>1</v>
      </c>
      <c r="Q406" s="88">
        <v>2</v>
      </c>
      <c r="R406" s="73"/>
      <c r="S406" s="73"/>
      <c r="T406" s="88"/>
      <c r="U406" s="88"/>
      <c r="V406" s="88"/>
      <c r="W406" s="88"/>
      <c r="X406" s="395"/>
      <c r="Y406" s="453"/>
      <c r="Z406" s="453"/>
      <c r="AA406" s="395">
        <f t="shared" si="188"/>
        <v>1</v>
      </c>
      <c r="AB406" s="453">
        <v>0</v>
      </c>
      <c r="AC406" s="453">
        <v>1</v>
      </c>
      <c r="AD406" s="395"/>
      <c r="AE406" s="453"/>
      <c r="AF406" s="453"/>
      <c r="AG406" s="73"/>
      <c r="AH406" s="444">
        <f t="shared" si="186"/>
        <v>1</v>
      </c>
    </row>
    <row r="407" spans="1:34" s="226" customFormat="1" ht="13.2" x14ac:dyDescent="0.25">
      <c r="A407" s="70">
        <v>8</v>
      </c>
      <c r="B407" s="100" t="s">
        <v>849</v>
      </c>
      <c r="C407" s="117">
        <v>1</v>
      </c>
      <c r="D407" s="73">
        <v>1</v>
      </c>
      <c r="E407" s="73">
        <v>0</v>
      </c>
      <c r="F407" s="59">
        <v>1</v>
      </c>
      <c r="G407" s="73"/>
      <c r="H407" s="73"/>
      <c r="I407" s="73">
        <v>1</v>
      </c>
      <c r="J407" s="73"/>
      <c r="K407" s="73"/>
      <c r="L407" s="73"/>
      <c r="M407" s="60"/>
      <c r="N407" s="60"/>
      <c r="O407" s="73"/>
      <c r="P407" s="73"/>
      <c r="Q407" s="88"/>
      <c r="R407" s="73"/>
      <c r="S407" s="73"/>
      <c r="T407" s="88"/>
      <c r="U407" s="88"/>
      <c r="V407" s="88"/>
      <c r="W407" s="88"/>
      <c r="X407" s="395"/>
      <c r="Y407" s="453"/>
      <c r="Z407" s="453"/>
      <c r="AA407" s="395"/>
      <c r="AB407" s="453"/>
      <c r="AC407" s="453"/>
      <c r="AD407" s="395"/>
      <c r="AE407" s="453"/>
      <c r="AF407" s="453"/>
      <c r="AG407" s="73"/>
      <c r="AH407" s="444">
        <f t="shared" si="186"/>
        <v>0</v>
      </c>
    </row>
    <row r="408" spans="1:34" s="226" customFormat="1" ht="13.2" x14ac:dyDescent="0.25">
      <c r="A408" s="70">
        <v>9</v>
      </c>
      <c r="B408" s="100" t="s">
        <v>725</v>
      </c>
      <c r="C408" s="117">
        <v>8</v>
      </c>
      <c r="D408" s="73">
        <v>7</v>
      </c>
      <c r="E408" s="73">
        <v>1</v>
      </c>
      <c r="F408" s="59">
        <v>6</v>
      </c>
      <c r="G408" s="73"/>
      <c r="H408" s="73"/>
      <c r="I408" s="73">
        <v>5</v>
      </c>
      <c r="J408" s="73">
        <v>1</v>
      </c>
      <c r="K408" s="73"/>
      <c r="L408" s="73"/>
      <c r="M408" s="60"/>
      <c r="N408" s="60"/>
      <c r="O408" s="73"/>
      <c r="P408" s="73"/>
      <c r="Q408" s="88"/>
      <c r="R408" s="73"/>
      <c r="S408" s="73"/>
      <c r="T408" s="88"/>
      <c r="U408" s="88"/>
      <c r="V408" s="88"/>
      <c r="W408" s="88"/>
      <c r="X408" s="395"/>
      <c r="Y408" s="453"/>
      <c r="Z408" s="453"/>
      <c r="AA408" s="395"/>
      <c r="AB408" s="453"/>
      <c r="AC408" s="453"/>
      <c r="AD408" s="395"/>
      <c r="AE408" s="453"/>
      <c r="AF408" s="453"/>
      <c r="AG408" s="73"/>
      <c r="AH408" s="444">
        <f t="shared" si="186"/>
        <v>0</v>
      </c>
    </row>
    <row r="409" spans="1:34" s="226" customFormat="1" ht="13.2" x14ac:dyDescent="0.25">
      <c r="A409" s="70">
        <v>10</v>
      </c>
      <c r="B409" s="100" t="s">
        <v>766</v>
      </c>
      <c r="C409" s="117">
        <v>1</v>
      </c>
      <c r="D409" s="73">
        <v>1</v>
      </c>
      <c r="E409" s="73">
        <v>0</v>
      </c>
      <c r="F409" s="59">
        <v>1</v>
      </c>
      <c r="G409" s="73"/>
      <c r="H409" s="73"/>
      <c r="I409" s="73">
        <v>1</v>
      </c>
      <c r="J409" s="73"/>
      <c r="K409" s="73"/>
      <c r="L409" s="73"/>
      <c r="M409" s="60"/>
      <c r="N409" s="60"/>
      <c r="O409" s="73"/>
      <c r="P409" s="73"/>
      <c r="Q409" s="88"/>
      <c r="R409" s="73"/>
      <c r="S409" s="73"/>
      <c r="T409" s="88"/>
      <c r="U409" s="88"/>
      <c r="V409" s="88"/>
      <c r="W409" s="88"/>
      <c r="X409" s="395"/>
      <c r="Y409" s="453"/>
      <c r="Z409" s="453"/>
      <c r="AA409" s="395"/>
      <c r="AB409" s="453"/>
      <c r="AC409" s="453"/>
      <c r="AD409" s="395"/>
      <c r="AE409" s="453"/>
      <c r="AF409" s="453"/>
      <c r="AG409" s="73"/>
      <c r="AH409" s="444">
        <f t="shared" si="186"/>
        <v>0</v>
      </c>
    </row>
    <row r="410" spans="1:34" s="226" customFormat="1" ht="13.2" x14ac:dyDescent="0.25">
      <c r="A410" s="70">
        <v>11</v>
      </c>
      <c r="B410" s="100" t="s">
        <v>850</v>
      </c>
      <c r="C410" s="117">
        <v>2</v>
      </c>
      <c r="D410" s="73">
        <v>1</v>
      </c>
      <c r="E410" s="73">
        <v>0</v>
      </c>
      <c r="F410" s="59">
        <v>1</v>
      </c>
      <c r="G410" s="73"/>
      <c r="H410" s="73"/>
      <c r="I410" s="73">
        <v>1</v>
      </c>
      <c r="J410" s="73"/>
      <c r="K410" s="73"/>
      <c r="L410" s="73"/>
      <c r="M410" s="60"/>
      <c r="N410" s="60"/>
      <c r="O410" s="73"/>
      <c r="P410" s="73"/>
      <c r="Q410" s="88"/>
      <c r="R410" s="73"/>
      <c r="S410" s="73"/>
      <c r="T410" s="88"/>
      <c r="U410" s="88"/>
      <c r="V410" s="88"/>
      <c r="W410" s="88"/>
      <c r="X410" s="395"/>
      <c r="Y410" s="453"/>
      <c r="Z410" s="453"/>
      <c r="AA410" s="395"/>
      <c r="AB410" s="453"/>
      <c r="AC410" s="453"/>
      <c r="AD410" s="395"/>
      <c r="AE410" s="453"/>
      <c r="AF410" s="453"/>
      <c r="AG410" s="73"/>
      <c r="AH410" s="444">
        <f t="shared" si="186"/>
        <v>0</v>
      </c>
    </row>
    <row r="411" spans="1:34" s="226" customFormat="1" ht="13.2" x14ac:dyDescent="0.25">
      <c r="A411" s="70">
        <v>12</v>
      </c>
      <c r="B411" s="100" t="s">
        <v>802</v>
      </c>
      <c r="C411" s="117">
        <v>7</v>
      </c>
      <c r="D411" s="73">
        <v>4</v>
      </c>
      <c r="E411" s="73">
        <v>1</v>
      </c>
      <c r="F411" s="59">
        <v>3</v>
      </c>
      <c r="G411" s="73"/>
      <c r="H411" s="73"/>
      <c r="I411" s="73">
        <v>2</v>
      </c>
      <c r="J411" s="73">
        <v>1</v>
      </c>
      <c r="K411" s="73"/>
      <c r="L411" s="73"/>
      <c r="M411" s="60"/>
      <c r="N411" s="60"/>
      <c r="O411" s="73"/>
      <c r="P411" s="73"/>
      <c r="Q411" s="88"/>
      <c r="R411" s="73"/>
      <c r="S411" s="73"/>
      <c r="T411" s="88"/>
      <c r="U411" s="88"/>
      <c r="V411" s="88"/>
      <c r="W411" s="88"/>
      <c r="X411" s="395"/>
      <c r="Y411" s="453"/>
      <c r="Z411" s="453"/>
      <c r="AA411" s="395"/>
      <c r="AB411" s="453"/>
      <c r="AC411" s="453"/>
      <c r="AD411" s="395"/>
      <c r="AE411" s="453"/>
      <c r="AF411" s="453"/>
      <c r="AG411" s="73"/>
      <c r="AH411" s="444">
        <f t="shared" si="186"/>
        <v>0</v>
      </c>
    </row>
    <row r="412" spans="1:34" s="226" customFormat="1" ht="26.4" x14ac:dyDescent="0.25">
      <c r="A412" s="70">
        <v>13</v>
      </c>
      <c r="B412" s="100" t="s">
        <v>851</v>
      </c>
      <c r="C412" s="117">
        <v>2</v>
      </c>
      <c r="D412" s="73">
        <v>0</v>
      </c>
      <c r="E412" s="73">
        <v>0</v>
      </c>
      <c r="F412" s="59">
        <v>0</v>
      </c>
      <c r="G412" s="73"/>
      <c r="H412" s="73"/>
      <c r="I412" s="73">
        <v>0</v>
      </c>
      <c r="J412" s="73"/>
      <c r="K412" s="73"/>
      <c r="L412" s="73"/>
      <c r="M412" s="60"/>
      <c r="N412" s="60"/>
      <c r="O412" s="73"/>
      <c r="P412" s="73"/>
      <c r="Q412" s="88"/>
      <c r="R412" s="73"/>
      <c r="S412" s="73"/>
      <c r="T412" s="88"/>
      <c r="U412" s="88"/>
      <c r="V412" s="88"/>
      <c r="W412" s="88"/>
      <c r="X412" s="395"/>
      <c r="Y412" s="453"/>
      <c r="Z412" s="453"/>
      <c r="AA412" s="395"/>
      <c r="AB412" s="453"/>
      <c r="AC412" s="453"/>
      <c r="AD412" s="395"/>
      <c r="AE412" s="453"/>
      <c r="AF412" s="453"/>
      <c r="AG412" s="73"/>
      <c r="AH412" s="444">
        <f t="shared" si="186"/>
        <v>0</v>
      </c>
    </row>
    <row r="413" spans="1:34" s="226" customFormat="1" ht="13.2" x14ac:dyDescent="0.25">
      <c r="A413" s="70">
        <v>14</v>
      </c>
      <c r="B413" s="100" t="s">
        <v>43</v>
      </c>
      <c r="C413" s="117">
        <v>1</v>
      </c>
      <c r="D413" s="73">
        <v>0</v>
      </c>
      <c r="E413" s="73">
        <v>0</v>
      </c>
      <c r="F413" s="59">
        <v>0</v>
      </c>
      <c r="G413" s="73"/>
      <c r="H413" s="73"/>
      <c r="I413" s="73">
        <v>0</v>
      </c>
      <c r="J413" s="73">
        <v>0</v>
      </c>
      <c r="K413" s="73"/>
      <c r="L413" s="73"/>
      <c r="M413" s="60"/>
      <c r="N413" s="60"/>
      <c r="O413" s="73"/>
      <c r="P413" s="73"/>
      <c r="Q413" s="88"/>
      <c r="R413" s="73"/>
      <c r="S413" s="73"/>
      <c r="T413" s="88"/>
      <c r="U413" s="88"/>
      <c r="V413" s="88"/>
      <c r="W413" s="88"/>
      <c r="X413" s="395"/>
      <c r="Y413" s="453"/>
      <c r="Z413" s="453"/>
      <c r="AA413" s="395"/>
      <c r="AB413" s="453"/>
      <c r="AC413" s="453"/>
      <c r="AD413" s="395">
        <v>1</v>
      </c>
      <c r="AE413" s="453">
        <v>0</v>
      </c>
      <c r="AF413" s="453">
        <v>1</v>
      </c>
      <c r="AG413" s="73"/>
      <c r="AH413" s="444">
        <f t="shared" si="186"/>
        <v>1</v>
      </c>
    </row>
    <row r="414" spans="1:34" s="226" customFormat="1" ht="13.2" x14ac:dyDescent="0.25">
      <c r="A414" s="70">
        <v>15</v>
      </c>
      <c r="B414" s="100" t="s">
        <v>726</v>
      </c>
      <c r="C414" s="117">
        <v>5</v>
      </c>
      <c r="D414" s="73">
        <v>2</v>
      </c>
      <c r="E414" s="73">
        <v>1</v>
      </c>
      <c r="F414" s="59">
        <v>1</v>
      </c>
      <c r="G414" s="73"/>
      <c r="H414" s="73"/>
      <c r="I414" s="73">
        <v>1</v>
      </c>
      <c r="J414" s="73"/>
      <c r="K414" s="73"/>
      <c r="L414" s="73"/>
      <c r="M414" s="60"/>
      <c r="N414" s="60"/>
      <c r="O414" s="73"/>
      <c r="P414" s="73"/>
      <c r="Q414" s="88"/>
      <c r="R414" s="73"/>
      <c r="S414" s="73"/>
      <c r="T414" s="88"/>
      <c r="U414" s="88"/>
      <c r="V414" s="88"/>
      <c r="W414" s="88"/>
      <c r="X414" s="395"/>
      <c r="Y414" s="453"/>
      <c r="Z414" s="453"/>
      <c r="AA414" s="395"/>
      <c r="AB414" s="453"/>
      <c r="AC414" s="453"/>
      <c r="AD414" s="395"/>
      <c r="AE414" s="453"/>
      <c r="AF414" s="453"/>
      <c r="AG414" s="73"/>
      <c r="AH414" s="444">
        <f t="shared" si="186"/>
        <v>0</v>
      </c>
    </row>
    <row r="415" spans="1:34" s="315" customFormat="1" ht="59.4" customHeight="1" x14ac:dyDescent="0.25">
      <c r="A415" s="155">
        <v>12</v>
      </c>
      <c r="B415" s="738" t="s">
        <v>980</v>
      </c>
      <c r="C415" s="739"/>
      <c r="D415" s="739"/>
      <c r="E415" s="739"/>
      <c r="F415" s="739"/>
      <c r="G415" s="739"/>
      <c r="H415" s="739"/>
      <c r="I415" s="739"/>
      <c r="J415" s="739"/>
      <c r="K415" s="739"/>
      <c r="L415" s="739"/>
      <c r="M415" s="739"/>
      <c r="N415" s="739"/>
      <c r="O415" s="739"/>
      <c r="P415" s="739"/>
      <c r="Q415" s="739"/>
      <c r="R415" s="739"/>
      <c r="S415" s="739"/>
      <c r="T415" s="739"/>
      <c r="U415" s="739"/>
      <c r="V415" s="739"/>
      <c r="W415" s="739"/>
      <c r="X415" s="739"/>
      <c r="Y415" s="739"/>
      <c r="Z415" s="739"/>
      <c r="AA415" s="739"/>
      <c r="AB415" s="739"/>
      <c r="AC415" s="739"/>
      <c r="AD415" s="739"/>
      <c r="AE415" s="739"/>
      <c r="AF415" s="740"/>
      <c r="AG415" s="154"/>
      <c r="AH415" s="444">
        <f t="shared" si="186"/>
        <v>0</v>
      </c>
    </row>
    <row r="416" spans="1:34" s="316" customFormat="1" ht="13.2" x14ac:dyDescent="0.25">
      <c r="A416" s="83"/>
      <c r="B416" s="84" t="s">
        <v>707</v>
      </c>
      <c r="C416" s="83">
        <f>SUM(C417:C422)</f>
        <v>118</v>
      </c>
      <c r="D416" s="83">
        <f t="shared" ref="D416:AF416" si="189">SUM(D417:D422)</f>
        <v>106</v>
      </c>
      <c r="E416" s="83">
        <f t="shared" si="189"/>
        <v>27</v>
      </c>
      <c r="F416" s="83">
        <f t="shared" si="189"/>
        <v>74</v>
      </c>
      <c r="G416" s="83">
        <f t="shared" si="189"/>
        <v>0</v>
      </c>
      <c r="H416" s="83">
        <f t="shared" si="189"/>
        <v>0</v>
      </c>
      <c r="I416" s="83">
        <f t="shared" si="189"/>
        <v>42</v>
      </c>
      <c r="J416" s="83">
        <f t="shared" si="189"/>
        <v>37</v>
      </c>
      <c r="K416" s="83">
        <f t="shared" si="189"/>
        <v>0</v>
      </c>
      <c r="L416" s="83">
        <f t="shared" si="189"/>
        <v>0.4</v>
      </c>
      <c r="M416" s="83">
        <f t="shared" si="189"/>
        <v>6.8000000000000007</v>
      </c>
      <c r="N416" s="83">
        <f t="shared" si="189"/>
        <v>0</v>
      </c>
      <c r="O416" s="83">
        <f t="shared" si="189"/>
        <v>2.1050000000000004</v>
      </c>
      <c r="P416" s="83">
        <f t="shared" si="189"/>
        <v>36.799999999999997</v>
      </c>
      <c r="Q416" s="83">
        <f t="shared" si="189"/>
        <v>14</v>
      </c>
      <c r="R416" s="83">
        <f t="shared" si="189"/>
        <v>1.2949999999999999</v>
      </c>
      <c r="S416" s="83">
        <f t="shared" si="189"/>
        <v>32.96</v>
      </c>
      <c r="T416" s="83">
        <f t="shared" si="189"/>
        <v>27</v>
      </c>
      <c r="U416" s="83">
        <f t="shared" si="189"/>
        <v>0</v>
      </c>
      <c r="V416" s="83">
        <f t="shared" si="189"/>
        <v>0</v>
      </c>
      <c r="W416" s="83">
        <f t="shared" si="189"/>
        <v>0</v>
      </c>
      <c r="X416" s="392">
        <f t="shared" si="189"/>
        <v>5</v>
      </c>
      <c r="Y416" s="451">
        <f t="shared" si="189"/>
        <v>5</v>
      </c>
      <c r="Z416" s="451">
        <f t="shared" si="189"/>
        <v>0</v>
      </c>
      <c r="AA416" s="392">
        <f t="shared" si="189"/>
        <v>10</v>
      </c>
      <c r="AB416" s="451">
        <f t="shared" si="189"/>
        <v>0</v>
      </c>
      <c r="AC416" s="451">
        <f t="shared" si="189"/>
        <v>10</v>
      </c>
      <c r="AD416" s="392">
        <f t="shared" si="189"/>
        <v>0</v>
      </c>
      <c r="AE416" s="451">
        <f t="shared" si="189"/>
        <v>0</v>
      </c>
      <c r="AF416" s="451">
        <f t="shared" si="189"/>
        <v>0</v>
      </c>
      <c r="AG416" s="85"/>
      <c r="AH416" s="444">
        <f t="shared" si="186"/>
        <v>15</v>
      </c>
    </row>
    <row r="417" spans="1:34" s="226" customFormat="1" ht="105.6" x14ac:dyDescent="0.25">
      <c r="A417" s="77">
        <v>1</v>
      </c>
      <c r="B417" s="87" t="s">
        <v>367</v>
      </c>
      <c r="C417" s="77">
        <v>30</v>
      </c>
      <c r="D417" s="77">
        <v>29</v>
      </c>
      <c r="E417" s="77">
        <v>12</v>
      </c>
      <c r="F417" s="60">
        <v>17</v>
      </c>
      <c r="G417" s="60"/>
      <c r="H417" s="60"/>
      <c r="I417" s="60">
        <v>17</v>
      </c>
      <c r="J417" s="60"/>
      <c r="K417" s="60"/>
      <c r="L417" s="72">
        <v>0.4</v>
      </c>
      <c r="M417" s="60">
        <v>6.8000000000000007</v>
      </c>
      <c r="N417" s="60"/>
      <c r="O417" s="72">
        <v>0.4</v>
      </c>
      <c r="P417" s="60">
        <v>6.8000000000000007</v>
      </c>
      <c r="Q417" s="60"/>
      <c r="R417" s="72"/>
      <c r="S417" s="60"/>
      <c r="T417" s="60"/>
      <c r="U417" s="60"/>
      <c r="V417" s="60"/>
      <c r="W417" s="60"/>
      <c r="X417" s="393">
        <v>4</v>
      </c>
      <c r="Y417" s="452">
        <v>4</v>
      </c>
      <c r="Z417" s="452"/>
      <c r="AA417" s="393"/>
      <c r="AB417" s="452"/>
      <c r="AC417" s="452"/>
      <c r="AD417" s="395"/>
      <c r="AE417" s="453"/>
      <c r="AF417" s="453"/>
      <c r="AG417" s="90" t="s">
        <v>852</v>
      </c>
      <c r="AH417" s="444">
        <f t="shared" si="186"/>
        <v>4</v>
      </c>
    </row>
    <row r="418" spans="1:34" s="226" customFormat="1" ht="13.2" x14ac:dyDescent="0.25">
      <c r="A418" s="77">
        <v>2</v>
      </c>
      <c r="B418" s="87" t="s">
        <v>752</v>
      </c>
      <c r="C418" s="77">
        <v>5</v>
      </c>
      <c r="D418" s="77">
        <v>5</v>
      </c>
      <c r="E418" s="77">
        <v>0</v>
      </c>
      <c r="F418" s="60">
        <v>5</v>
      </c>
      <c r="G418" s="60"/>
      <c r="H418" s="60"/>
      <c r="I418" s="60">
        <v>5</v>
      </c>
      <c r="J418" s="60"/>
      <c r="K418" s="60"/>
      <c r="L418" s="60"/>
      <c r="M418" s="60"/>
      <c r="N418" s="60"/>
      <c r="O418" s="72"/>
      <c r="P418" s="60"/>
      <c r="Q418" s="60"/>
      <c r="R418" s="60"/>
      <c r="S418" s="60"/>
      <c r="T418" s="60"/>
      <c r="U418" s="60"/>
      <c r="V418" s="60"/>
      <c r="W418" s="60"/>
      <c r="X418" s="393"/>
      <c r="Y418" s="452"/>
      <c r="Z418" s="452"/>
      <c r="AA418" s="393"/>
      <c r="AB418" s="452"/>
      <c r="AC418" s="452"/>
      <c r="AD418" s="398"/>
      <c r="AE418" s="458"/>
      <c r="AF418" s="458"/>
      <c r="AG418" s="92"/>
      <c r="AH418" s="444">
        <f t="shared" si="186"/>
        <v>0</v>
      </c>
    </row>
    <row r="419" spans="1:34" s="226" customFormat="1" ht="79.2" x14ac:dyDescent="0.25">
      <c r="A419" s="77">
        <v>3</v>
      </c>
      <c r="B419" s="87" t="s">
        <v>140</v>
      </c>
      <c r="C419" s="77">
        <v>10</v>
      </c>
      <c r="D419" s="77">
        <v>7</v>
      </c>
      <c r="E419" s="77">
        <v>3</v>
      </c>
      <c r="F419" s="60">
        <v>4</v>
      </c>
      <c r="G419" s="60"/>
      <c r="H419" s="60"/>
      <c r="I419" s="60">
        <v>2</v>
      </c>
      <c r="J419" s="60">
        <v>2</v>
      </c>
      <c r="K419" s="60"/>
      <c r="L419" s="60"/>
      <c r="M419" s="60"/>
      <c r="N419" s="60"/>
      <c r="O419" s="72">
        <v>0.72</v>
      </c>
      <c r="P419" s="60">
        <v>5</v>
      </c>
      <c r="Q419" s="60">
        <v>3</v>
      </c>
      <c r="R419" s="72">
        <v>0.28000000000000003</v>
      </c>
      <c r="S419" s="60">
        <v>2</v>
      </c>
      <c r="T419" s="60">
        <v>0</v>
      </c>
      <c r="U419" s="60"/>
      <c r="V419" s="60"/>
      <c r="W419" s="60"/>
      <c r="X419" s="393"/>
      <c r="Y419" s="452"/>
      <c r="Z419" s="452"/>
      <c r="AA419" s="393">
        <v>3</v>
      </c>
      <c r="AB419" s="452"/>
      <c r="AC419" s="452">
        <v>3</v>
      </c>
      <c r="AD419" s="400"/>
      <c r="AE419" s="454"/>
      <c r="AF419" s="454"/>
      <c r="AG419" s="77" t="s">
        <v>853</v>
      </c>
      <c r="AH419" s="444">
        <f t="shared" si="186"/>
        <v>3</v>
      </c>
    </row>
    <row r="420" spans="1:34" s="226" customFormat="1" ht="198" x14ac:dyDescent="0.25">
      <c r="A420" s="77">
        <v>4</v>
      </c>
      <c r="B420" s="87" t="s">
        <v>151</v>
      </c>
      <c r="C420" s="77">
        <v>54</v>
      </c>
      <c r="D420" s="77">
        <v>46</v>
      </c>
      <c r="E420" s="77">
        <v>7</v>
      </c>
      <c r="F420" s="60">
        <v>39</v>
      </c>
      <c r="G420" s="60"/>
      <c r="H420" s="60"/>
      <c r="I420" s="60">
        <v>12</v>
      </c>
      <c r="J420" s="60">
        <v>27</v>
      </c>
      <c r="K420" s="60"/>
      <c r="L420" s="60"/>
      <c r="M420" s="60"/>
      <c r="N420" s="60"/>
      <c r="O420" s="72">
        <v>0.42499999999999999</v>
      </c>
      <c r="P420" s="60">
        <v>20</v>
      </c>
      <c r="Q420" s="60">
        <v>8</v>
      </c>
      <c r="R420" s="72">
        <v>0.57499999999999996</v>
      </c>
      <c r="S420" s="60">
        <v>27</v>
      </c>
      <c r="T420" s="60">
        <v>27</v>
      </c>
      <c r="U420" s="60"/>
      <c r="V420" s="60"/>
      <c r="W420" s="60"/>
      <c r="X420" s="393">
        <v>1</v>
      </c>
      <c r="Y420" s="452">
        <v>1</v>
      </c>
      <c r="Z420" s="452"/>
      <c r="AA420" s="393">
        <v>4</v>
      </c>
      <c r="AB420" s="452"/>
      <c r="AC420" s="452">
        <v>4</v>
      </c>
      <c r="AD420" s="398"/>
      <c r="AE420" s="458"/>
      <c r="AF420" s="458"/>
      <c r="AG420" s="77" t="s">
        <v>854</v>
      </c>
      <c r="AH420" s="444">
        <f t="shared" si="186"/>
        <v>5</v>
      </c>
    </row>
    <row r="421" spans="1:34" s="226" customFormat="1" ht="79.2" x14ac:dyDescent="0.25">
      <c r="A421" s="77">
        <v>5</v>
      </c>
      <c r="B421" s="87" t="s">
        <v>855</v>
      </c>
      <c r="C421" s="77">
        <v>12</v>
      </c>
      <c r="D421" s="77">
        <v>12</v>
      </c>
      <c r="E421" s="77">
        <v>3</v>
      </c>
      <c r="F421" s="60">
        <v>9</v>
      </c>
      <c r="G421" s="77"/>
      <c r="H421" s="77"/>
      <c r="I421" s="77">
        <v>2</v>
      </c>
      <c r="J421" s="77">
        <v>7</v>
      </c>
      <c r="K421" s="77"/>
      <c r="L421" s="77"/>
      <c r="M421" s="77"/>
      <c r="N421" s="77"/>
      <c r="O421" s="131">
        <v>0.56000000000000005</v>
      </c>
      <c r="P421" s="60">
        <v>5</v>
      </c>
      <c r="Q421" s="77">
        <v>3</v>
      </c>
      <c r="R421" s="131">
        <v>0.44</v>
      </c>
      <c r="S421" s="60">
        <v>3.96</v>
      </c>
      <c r="T421" s="77"/>
      <c r="U421" s="77"/>
      <c r="V421" s="77"/>
      <c r="W421" s="77"/>
      <c r="X421" s="393"/>
      <c r="Y421" s="454"/>
      <c r="Z421" s="454"/>
      <c r="AA421" s="393">
        <v>2</v>
      </c>
      <c r="AB421" s="452"/>
      <c r="AC421" s="452">
        <v>2</v>
      </c>
      <c r="AD421" s="400"/>
      <c r="AE421" s="454"/>
      <c r="AF421" s="454"/>
      <c r="AG421" s="77" t="s">
        <v>856</v>
      </c>
      <c r="AH421" s="444">
        <f t="shared" si="186"/>
        <v>2</v>
      </c>
    </row>
    <row r="422" spans="1:34" s="226" customFormat="1" ht="13.2" x14ac:dyDescent="0.25">
      <c r="A422" s="77">
        <v>6</v>
      </c>
      <c r="B422" s="87" t="s">
        <v>857</v>
      </c>
      <c r="C422" s="77">
        <v>7</v>
      </c>
      <c r="D422" s="77">
        <v>7</v>
      </c>
      <c r="E422" s="77">
        <v>2</v>
      </c>
      <c r="F422" s="60"/>
      <c r="G422" s="77"/>
      <c r="H422" s="77"/>
      <c r="I422" s="77">
        <v>4</v>
      </c>
      <c r="J422" s="77">
        <v>1</v>
      </c>
      <c r="K422" s="77"/>
      <c r="L422" s="77"/>
      <c r="M422" s="77"/>
      <c r="N422" s="77"/>
      <c r="O422" s="131"/>
      <c r="P422" s="60"/>
      <c r="Q422" s="77"/>
      <c r="R422" s="131"/>
      <c r="S422" s="60"/>
      <c r="T422" s="77"/>
      <c r="U422" s="77"/>
      <c r="V422" s="77"/>
      <c r="W422" s="77"/>
      <c r="X422" s="393"/>
      <c r="Y422" s="454"/>
      <c r="Z422" s="454"/>
      <c r="AA422" s="393">
        <v>1</v>
      </c>
      <c r="AB422" s="452"/>
      <c r="AC422" s="452">
        <v>1</v>
      </c>
      <c r="AD422" s="400"/>
      <c r="AE422" s="454"/>
      <c r="AF422" s="454"/>
      <c r="AG422" s="77" t="s">
        <v>858</v>
      </c>
      <c r="AH422" s="444">
        <f t="shared" si="186"/>
        <v>1</v>
      </c>
    </row>
    <row r="423" spans="1:34" s="315" customFormat="1" ht="57" customHeight="1" x14ac:dyDescent="0.25">
      <c r="A423" s="296">
        <v>13</v>
      </c>
      <c r="B423" s="735" t="s">
        <v>981</v>
      </c>
      <c r="C423" s="736"/>
      <c r="D423" s="736"/>
      <c r="E423" s="736"/>
      <c r="F423" s="736"/>
      <c r="G423" s="736"/>
      <c r="H423" s="736"/>
      <c r="I423" s="736"/>
      <c r="J423" s="736"/>
      <c r="K423" s="736"/>
      <c r="L423" s="736"/>
      <c r="M423" s="736"/>
      <c r="N423" s="736"/>
      <c r="O423" s="736"/>
      <c r="P423" s="736"/>
      <c r="Q423" s="736"/>
      <c r="R423" s="736"/>
      <c r="S423" s="736"/>
      <c r="T423" s="736"/>
      <c r="U423" s="736"/>
      <c r="V423" s="736"/>
      <c r="W423" s="736"/>
      <c r="X423" s="736"/>
      <c r="Y423" s="736"/>
      <c r="Z423" s="736"/>
      <c r="AA423" s="736"/>
      <c r="AB423" s="736"/>
      <c r="AC423" s="736"/>
      <c r="AD423" s="736"/>
      <c r="AE423" s="736"/>
      <c r="AF423" s="736"/>
      <c r="AG423" s="737"/>
      <c r="AH423" s="444">
        <f t="shared" si="186"/>
        <v>0</v>
      </c>
    </row>
    <row r="424" spans="1:34" s="316" customFormat="1" ht="13.2" x14ac:dyDescent="0.25">
      <c r="A424" s="83"/>
      <c r="B424" s="84" t="s">
        <v>707</v>
      </c>
      <c r="C424" s="83">
        <f>SUM(C425:C440)</f>
        <v>254</v>
      </c>
      <c r="D424" s="83">
        <f t="shared" ref="D424:AF424" si="190">SUM(D425:D440)</f>
        <v>165</v>
      </c>
      <c r="E424" s="83">
        <f t="shared" si="190"/>
        <v>40</v>
      </c>
      <c r="F424" s="83">
        <f t="shared" si="190"/>
        <v>125</v>
      </c>
      <c r="G424" s="83">
        <f t="shared" si="190"/>
        <v>0</v>
      </c>
      <c r="H424" s="83">
        <f t="shared" si="190"/>
        <v>0</v>
      </c>
      <c r="I424" s="83">
        <f t="shared" si="190"/>
        <v>48</v>
      </c>
      <c r="J424" s="83">
        <f t="shared" si="190"/>
        <v>76</v>
      </c>
      <c r="K424" s="83">
        <f t="shared" si="190"/>
        <v>1</v>
      </c>
      <c r="L424" s="83">
        <f t="shared" si="190"/>
        <v>0</v>
      </c>
      <c r="M424" s="83">
        <f t="shared" si="190"/>
        <v>0</v>
      </c>
      <c r="N424" s="83">
        <f t="shared" si="190"/>
        <v>0</v>
      </c>
      <c r="O424" s="83">
        <f t="shared" si="190"/>
        <v>0</v>
      </c>
      <c r="P424" s="83">
        <f t="shared" si="190"/>
        <v>0</v>
      </c>
      <c r="Q424" s="83">
        <f t="shared" si="190"/>
        <v>0</v>
      </c>
      <c r="R424" s="83">
        <f t="shared" si="190"/>
        <v>0</v>
      </c>
      <c r="S424" s="83">
        <f t="shared" si="190"/>
        <v>0</v>
      </c>
      <c r="T424" s="83">
        <f t="shared" si="190"/>
        <v>0</v>
      </c>
      <c r="U424" s="83">
        <f t="shared" si="190"/>
        <v>0</v>
      </c>
      <c r="V424" s="83">
        <f t="shared" si="190"/>
        <v>0</v>
      </c>
      <c r="W424" s="83">
        <f t="shared" si="190"/>
        <v>0</v>
      </c>
      <c r="X424" s="392">
        <f t="shared" si="190"/>
        <v>2</v>
      </c>
      <c r="Y424" s="451">
        <f t="shared" si="190"/>
        <v>2</v>
      </c>
      <c r="Z424" s="451">
        <f t="shared" si="190"/>
        <v>0</v>
      </c>
      <c r="AA424" s="392">
        <f t="shared" si="190"/>
        <v>7</v>
      </c>
      <c r="AB424" s="451">
        <f t="shared" si="190"/>
        <v>2</v>
      </c>
      <c r="AC424" s="451">
        <f t="shared" si="190"/>
        <v>5</v>
      </c>
      <c r="AD424" s="392">
        <f t="shared" si="190"/>
        <v>0</v>
      </c>
      <c r="AE424" s="451">
        <f t="shared" si="190"/>
        <v>0</v>
      </c>
      <c r="AF424" s="451">
        <f t="shared" si="190"/>
        <v>0</v>
      </c>
      <c r="AG424" s="85"/>
      <c r="AH424" s="444">
        <f t="shared" si="186"/>
        <v>9</v>
      </c>
    </row>
    <row r="425" spans="1:34" s="226" customFormat="1" ht="39.6" x14ac:dyDescent="0.25">
      <c r="A425" s="78">
        <v>1</v>
      </c>
      <c r="B425" s="71" t="s">
        <v>746</v>
      </c>
      <c r="C425" s="70">
        <v>57</v>
      </c>
      <c r="D425" s="70">
        <v>37</v>
      </c>
      <c r="E425" s="244">
        <v>20</v>
      </c>
      <c r="F425" s="59">
        <v>17</v>
      </c>
      <c r="G425" s="70"/>
      <c r="H425" s="70"/>
      <c r="I425" s="70">
        <v>17</v>
      </c>
      <c r="J425" s="77"/>
      <c r="K425" s="70"/>
      <c r="L425" s="110"/>
      <c r="M425" s="111">
        <v>0</v>
      </c>
      <c r="N425" s="111">
        <v>0</v>
      </c>
      <c r="O425" s="110"/>
      <c r="P425" s="111">
        <v>0</v>
      </c>
      <c r="Q425" s="133">
        <v>0</v>
      </c>
      <c r="R425" s="59"/>
      <c r="S425" s="59"/>
      <c r="T425" s="77"/>
      <c r="U425" s="88"/>
      <c r="V425" s="88"/>
      <c r="W425" s="88"/>
      <c r="X425" s="393">
        <v>2</v>
      </c>
      <c r="Y425" s="452">
        <v>2</v>
      </c>
      <c r="Z425" s="452"/>
      <c r="AA425" s="393"/>
      <c r="AB425" s="452"/>
      <c r="AC425" s="452"/>
      <c r="AD425" s="400"/>
      <c r="AE425" s="453"/>
      <c r="AF425" s="453"/>
      <c r="AG425" s="77" t="s">
        <v>859</v>
      </c>
      <c r="AH425" s="444">
        <f t="shared" si="186"/>
        <v>2</v>
      </c>
    </row>
    <row r="426" spans="1:34" s="226" customFormat="1" ht="13.2" x14ac:dyDescent="0.25">
      <c r="A426" s="78">
        <v>2</v>
      </c>
      <c r="B426" s="100" t="s">
        <v>860</v>
      </c>
      <c r="C426" s="70">
        <v>6</v>
      </c>
      <c r="D426" s="70">
        <v>2</v>
      </c>
      <c r="E426" s="244">
        <v>1</v>
      </c>
      <c r="F426" s="59">
        <v>1</v>
      </c>
      <c r="G426" s="70"/>
      <c r="H426" s="70"/>
      <c r="I426" s="77">
        <v>1</v>
      </c>
      <c r="J426" s="77"/>
      <c r="K426" s="70"/>
      <c r="L426" s="72"/>
      <c r="M426" s="111">
        <v>0</v>
      </c>
      <c r="N426" s="111">
        <v>0</v>
      </c>
      <c r="O426" s="72"/>
      <c r="P426" s="111">
        <v>0</v>
      </c>
      <c r="Q426" s="133">
        <v>0</v>
      </c>
      <c r="R426" s="72"/>
      <c r="S426" s="60"/>
      <c r="T426" s="77"/>
      <c r="U426" s="88"/>
      <c r="V426" s="88"/>
      <c r="W426" s="88"/>
      <c r="X426" s="393"/>
      <c r="Y426" s="454"/>
      <c r="Z426" s="454"/>
      <c r="AA426" s="393"/>
      <c r="AB426" s="454"/>
      <c r="AC426" s="454"/>
      <c r="AD426" s="400"/>
      <c r="AE426" s="453"/>
      <c r="AF426" s="453"/>
      <c r="AG426" s="73"/>
      <c r="AH426" s="444">
        <f t="shared" si="186"/>
        <v>0</v>
      </c>
    </row>
    <row r="427" spans="1:34" s="226" customFormat="1" ht="13.2" x14ac:dyDescent="0.25">
      <c r="A427" s="78">
        <v>3</v>
      </c>
      <c r="B427" s="100" t="s">
        <v>837</v>
      </c>
      <c r="C427" s="70">
        <v>13</v>
      </c>
      <c r="D427" s="70">
        <v>13</v>
      </c>
      <c r="E427" s="244">
        <v>2</v>
      </c>
      <c r="F427" s="59">
        <v>11</v>
      </c>
      <c r="G427" s="70"/>
      <c r="H427" s="70"/>
      <c r="I427" s="77">
        <v>1</v>
      </c>
      <c r="J427" s="77">
        <v>10</v>
      </c>
      <c r="K427" s="70"/>
      <c r="L427" s="72"/>
      <c r="M427" s="111">
        <v>0</v>
      </c>
      <c r="N427" s="111">
        <v>0</v>
      </c>
      <c r="O427" s="72"/>
      <c r="P427" s="111">
        <v>0</v>
      </c>
      <c r="Q427" s="133"/>
      <c r="R427" s="72"/>
      <c r="S427" s="133">
        <v>0</v>
      </c>
      <c r="T427" s="77"/>
      <c r="U427" s="88"/>
      <c r="V427" s="88"/>
      <c r="W427" s="88"/>
      <c r="X427" s="393"/>
      <c r="Y427" s="454"/>
      <c r="Z427" s="454"/>
      <c r="AA427" s="393"/>
      <c r="AB427" s="454"/>
      <c r="AC427" s="454"/>
      <c r="AD427" s="400"/>
      <c r="AE427" s="453"/>
      <c r="AF427" s="453"/>
      <c r="AG427" s="73"/>
      <c r="AH427" s="444">
        <f t="shared" si="186"/>
        <v>0</v>
      </c>
    </row>
    <row r="428" spans="1:34" s="226" customFormat="1" ht="39.6" x14ac:dyDescent="0.25">
      <c r="A428" s="78">
        <v>4</v>
      </c>
      <c r="B428" s="100" t="s">
        <v>223</v>
      </c>
      <c r="C428" s="70">
        <v>98</v>
      </c>
      <c r="D428" s="70">
        <v>61</v>
      </c>
      <c r="E428" s="244">
        <v>9</v>
      </c>
      <c r="F428" s="59">
        <v>52</v>
      </c>
      <c r="G428" s="70"/>
      <c r="H428" s="70"/>
      <c r="I428" s="77">
        <v>5</v>
      </c>
      <c r="J428" s="77">
        <v>47</v>
      </c>
      <c r="K428" s="70"/>
      <c r="L428" s="110"/>
      <c r="M428" s="111">
        <v>0</v>
      </c>
      <c r="N428" s="111">
        <v>0</v>
      </c>
      <c r="O428" s="72"/>
      <c r="P428" s="111">
        <v>0</v>
      </c>
      <c r="Q428" s="133"/>
      <c r="R428" s="72"/>
      <c r="S428" s="133">
        <v>0</v>
      </c>
      <c r="T428" s="77"/>
      <c r="U428" s="88"/>
      <c r="V428" s="88"/>
      <c r="W428" s="88"/>
      <c r="X428" s="393"/>
      <c r="Y428" s="454"/>
      <c r="Z428" s="454"/>
      <c r="AA428" s="393">
        <v>4</v>
      </c>
      <c r="AB428" s="454">
        <v>1</v>
      </c>
      <c r="AC428" s="454">
        <v>3</v>
      </c>
      <c r="AD428" s="400"/>
      <c r="AE428" s="453"/>
      <c r="AF428" s="453"/>
      <c r="AG428" s="70" t="s">
        <v>861</v>
      </c>
      <c r="AH428" s="444">
        <f t="shared" si="186"/>
        <v>4</v>
      </c>
    </row>
    <row r="429" spans="1:34" s="226" customFormat="1" ht="13.2" x14ac:dyDescent="0.25">
      <c r="A429" s="78">
        <v>5</v>
      </c>
      <c r="B429" s="100" t="s">
        <v>838</v>
      </c>
      <c r="C429" s="70">
        <v>10</v>
      </c>
      <c r="D429" s="70">
        <v>6</v>
      </c>
      <c r="E429" s="244">
        <v>1</v>
      </c>
      <c r="F429" s="59">
        <v>5</v>
      </c>
      <c r="G429" s="70"/>
      <c r="H429" s="70"/>
      <c r="I429" s="77">
        <v>2</v>
      </c>
      <c r="J429" s="77">
        <v>3</v>
      </c>
      <c r="K429" s="70"/>
      <c r="L429" s="110"/>
      <c r="M429" s="111">
        <v>0</v>
      </c>
      <c r="N429" s="111">
        <v>0</v>
      </c>
      <c r="O429" s="110"/>
      <c r="P429" s="111">
        <v>0</v>
      </c>
      <c r="Q429" s="133"/>
      <c r="R429" s="72"/>
      <c r="S429" s="133">
        <v>0</v>
      </c>
      <c r="T429" s="77"/>
      <c r="U429" s="88"/>
      <c r="V429" s="88"/>
      <c r="W429" s="88"/>
      <c r="X429" s="393"/>
      <c r="Y429" s="454"/>
      <c r="Z429" s="454"/>
      <c r="AA429" s="393"/>
      <c r="AB429" s="454"/>
      <c r="AC429" s="454"/>
      <c r="AD429" s="400"/>
      <c r="AE429" s="453"/>
      <c r="AF429" s="453"/>
      <c r="AG429" s="73"/>
      <c r="AH429" s="444">
        <f t="shared" si="186"/>
        <v>0</v>
      </c>
    </row>
    <row r="430" spans="1:34" s="226" customFormat="1" ht="13.2" x14ac:dyDescent="0.25">
      <c r="A430" s="78">
        <v>6</v>
      </c>
      <c r="B430" s="100" t="s">
        <v>308</v>
      </c>
      <c r="C430" s="70">
        <v>14</v>
      </c>
      <c r="D430" s="70">
        <v>11</v>
      </c>
      <c r="E430" s="244">
        <v>1</v>
      </c>
      <c r="F430" s="59">
        <v>10</v>
      </c>
      <c r="G430" s="70"/>
      <c r="H430" s="70"/>
      <c r="I430" s="77">
        <v>4</v>
      </c>
      <c r="J430" s="77">
        <v>6</v>
      </c>
      <c r="K430" s="70"/>
      <c r="L430" s="144"/>
      <c r="M430" s="111">
        <v>0</v>
      </c>
      <c r="N430" s="111">
        <v>0</v>
      </c>
      <c r="O430" s="144"/>
      <c r="P430" s="111">
        <v>0</v>
      </c>
      <c r="Q430" s="133"/>
      <c r="R430" s="144"/>
      <c r="S430" s="133">
        <v>0</v>
      </c>
      <c r="T430" s="77"/>
      <c r="U430" s="88"/>
      <c r="V430" s="88"/>
      <c r="W430" s="88"/>
      <c r="X430" s="393"/>
      <c r="Y430" s="454"/>
      <c r="Z430" s="454"/>
      <c r="AA430" s="393"/>
      <c r="AB430" s="454"/>
      <c r="AC430" s="454"/>
      <c r="AD430" s="400"/>
      <c r="AE430" s="453"/>
      <c r="AF430" s="453"/>
      <c r="AG430" s="73"/>
      <c r="AH430" s="444">
        <f t="shared" si="186"/>
        <v>0</v>
      </c>
    </row>
    <row r="431" spans="1:34" s="226" customFormat="1" ht="13.2" x14ac:dyDescent="0.25">
      <c r="A431" s="78">
        <v>7</v>
      </c>
      <c r="B431" s="100" t="s">
        <v>791</v>
      </c>
      <c r="C431" s="70">
        <v>1</v>
      </c>
      <c r="D431" s="70"/>
      <c r="E431" s="244"/>
      <c r="F431" s="59">
        <v>0</v>
      </c>
      <c r="G431" s="70"/>
      <c r="H431" s="70"/>
      <c r="I431" s="77"/>
      <c r="J431" s="77"/>
      <c r="K431" s="70"/>
      <c r="L431" s="70">
        <v>0</v>
      </c>
      <c r="M431" s="111">
        <v>0</v>
      </c>
      <c r="N431" s="111">
        <v>0</v>
      </c>
      <c r="O431" s="70"/>
      <c r="P431" s="111">
        <v>0</v>
      </c>
      <c r="Q431" s="133">
        <v>0</v>
      </c>
      <c r="R431" s="70"/>
      <c r="S431" s="133"/>
      <c r="T431" s="77"/>
      <c r="U431" s="88"/>
      <c r="V431" s="88"/>
      <c r="W431" s="88"/>
      <c r="X431" s="393"/>
      <c r="Y431" s="454"/>
      <c r="Z431" s="454"/>
      <c r="AA431" s="393"/>
      <c r="AB431" s="454"/>
      <c r="AC431" s="454"/>
      <c r="AD431" s="400"/>
      <c r="AE431" s="453"/>
      <c r="AF431" s="453"/>
      <c r="AG431" s="73"/>
      <c r="AH431" s="444">
        <f t="shared" si="186"/>
        <v>0</v>
      </c>
    </row>
    <row r="432" spans="1:34" s="226" customFormat="1" ht="52.8" x14ac:dyDescent="0.25">
      <c r="A432" s="78">
        <v>8</v>
      </c>
      <c r="B432" s="100" t="s">
        <v>862</v>
      </c>
      <c r="C432" s="70">
        <v>3</v>
      </c>
      <c r="D432" s="70">
        <v>2</v>
      </c>
      <c r="E432" s="244">
        <v>1</v>
      </c>
      <c r="F432" s="59">
        <v>1</v>
      </c>
      <c r="G432" s="70"/>
      <c r="H432" s="70"/>
      <c r="I432" s="77">
        <v>1</v>
      </c>
      <c r="J432" s="77"/>
      <c r="K432" s="70"/>
      <c r="L432" s="144"/>
      <c r="M432" s="111">
        <v>0</v>
      </c>
      <c r="N432" s="111">
        <v>0</v>
      </c>
      <c r="O432" s="144"/>
      <c r="P432" s="111">
        <v>0</v>
      </c>
      <c r="Q432" s="133">
        <v>0</v>
      </c>
      <c r="R432" s="70"/>
      <c r="S432" s="133"/>
      <c r="T432" s="77"/>
      <c r="U432" s="88"/>
      <c r="V432" s="88"/>
      <c r="W432" s="88"/>
      <c r="X432" s="393"/>
      <c r="Y432" s="454"/>
      <c r="Z432" s="454"/>
      <c r="AA432" s="393">
        <v>1</v>
      </c>
      <c r="AB432" s="454"/>
      <c r="AC432" s="454">
        <v>1</v>
      </c>
      <c r="AD432" s="400"/>
      <c r="AE432" s="453"/>
      <c r="AF432" s="453"/>
      <c r="AG432" s="70" t="s">
        <v>863</v>
      </c>
      <c r="AH432" s="444">
        <f t="shared" si="186"/>
        <v>1</v>
      </c>
    </row>
    <row r="433" spans="1:36" s="226" customFormat="1" ht="13.2" x14ac:dyDescent="0.25">
      <c r="A433" s="78">
        <v>9</v>
      </c>
      <c r="B433" s="100" t="s">
        <v>840</v>
      </c>
      <c r="C433" s="70">
        <v>6</v>
      </c>
      <c r="D433" s="70">
        <v>4</v>
      </c>
      <c r="E433" s="244"/>
      <c r="F433" s="59">
        <v>4</v>
      </c>
      <c r="G433" s="70"/>
      <c r="H433" s="70"/>
      <c r="I433" s="77">
        <v>4</v>
      </c>
      <c r="J433" s="77"/>
      <c r="K433" s="70"/>
      <c r="L433" s="70">
        <v>0</v>
      </c>
      <c r="M433" s="111">
        <v>0</v>
      </c>
      <c r="N433" s="111">
        <v>0</v>
      </c>
      <c r="O433" s="144"/>
      <c r="P433" s="111">
        <v>0</v>
      </c>
      <c r="Q433" s="133"/>
      <c r="R433" s="70"/>
      <c r="S433" s="133"/>
      <c r="T433" s="77"/>
      <c r="U433" s="88"/>
      <c r="V433" s="88"/>
      <c r="W433" s="88"/>
      <c r="X433" s="393"/>
      <c r="Y433" s="454"/>
      <c r="Z433" s="454"/>
      <c r="AA433" s="393"/>
      <c r="AB433" s="454"/>
      <c r="AC433" s="454"/>
      <c r="AD433" s="400"/>
      <c r="AE433" s="453"/>
      <c r="AF433" s="453"/>
      <c r="AG433" s="73"/>
      <c r="AH433" s="444">
        <f t="shared" si="186"/>
        <v>0</v>
      </c>
    </row>
    <row r="434" spans="1:36" s="226" customFormat="1" ht="13.2" x14ac:dyDescent="0.25">
      <c r="A434" s="78">
        <v>10</v>
      </c>
      <c r="B434" s="100" t="s">
        <v>821</v>
      </c>
      <c r="C434" s="70">
        <v>4</v>
      </c>
      <c r="D434" s="70">
        <v>5</v>
      </c>
      <c r="E434" s="244"/>
      <c r="F434" s="59">
        <v>5</v>
      </c>
      <c r="G434" s="70"/>
      <c r="H434" s="70"/>
      <c r="I434" s="77"/>
      <c r="J434" s="77">
        <v>5</v>
      </c>
      <c r="K434" s="70"/>
      <c r="L434" s="70"/>
      <c r="M434" s="111">
        <v>0</v>
      </c>
      <c r="N434" s="111">
        <v>0</v>
      </c>
      <c r="O434" s="70"/>
      <c r="P434" s="111">
        <v>0</v>
      </c>
      <c r="Q434" s="133">
        <v>0</v>
      </c>
      <c r="R434" s="144"/>
      <c r="S434" s="133">
        <v>0</v>
      </c>
      <c r="T434" s="77"/>
      <c r="U434" s="88"/>
      <c r="V434" s="88"/>
      <c r="W434" s="88"/>
      <c r="X434" s="393"/>
      <c r="Y434" s="454"/>
      <c r="Z434" s="454"/>
      <c r="AA434" s="393"/>
      <c r="AB434" s="454"/>
      <c r="AC434" s="454"/>
      <c r="AD434" s="400"/>
      <c r="AE434" s="453"/>
      <c r="AF434" s="453"/>
      <c r="AG434" s="73"/>
      <c r="AH434" s="444">
        <f t="shared" si="186"/>
        <v>0</v>
      </c>
    </row>
    <row r="435" spans="1:36" s="226" customFormat="1" ht="13.2" x14ac:dyDescent="0.25">
      <c r="A435" s="78">
        <v>11</v>
      </c>
      <c r="B435" s="100" t="s">
        <v>739</v>
      </c>
      <c r="C435" s="70">
        <v>5</v>
      </c>
      <c r="D435" s="70">
        <v>2</v>
      </c>
      <c r="E435" s="244"/>
      <c r="F435" s="59">
        <v>2</v>
      </c>
      <c r="G435" s="70"/>
      <c r="H435" s="70"/>
      <c r="I435" s="77"/>
      <c r="J435" s="77">
        <v>2</v>
      </c>
      <c r="K435" s="70"/>
      <c r="L435" s="70"/>
      <c r="M435" s="111">
        <v>0</v>
      </c>
      <c r="N435" s="111">
        <v>0</v>
      </c>
      <c r="O435" s="144"/>
      <c r="P435" s="111">
        <v>0</v>
      </c>
      <c r="Q435" s="133">
        <v>0</v>
      </c>
      <c r="R435" s="70"/>
      <c r="S435" s="133"/>
      <c r="T435" s="77"/>
      <c r="U435" s="88"/>
      <c r="V435" s="88"/>
      <c r="W435" s="88"/>
      <c r="X435" s="393"/>
      <c r="Y435" s="454"/>
      <c r="Z435" s="454"/>
      <c r="AA435" s="393"/>
      <c r="AB435" s="454"/>
      <c r="AC435" s="454"/>
      <c r="AD435" s="400"/>
      <c r="AE435" s="453"/>
      <c r="AF435" s="453"/>
      <c r="AG435" s="73"/>
      <c r="AH435" s="444">
        <f t="shared" si="186"/>
        <v>0</v>
      </c>
    </row>
    <row r="436" spans="1:36" s="226" customFormat="1" ht="13.2" x14ac:dyDescent="0.25">
      <c r="A436" s="78">
        <v>12</v>
      </c>
      <c r="B436" s="100" t="s">
        <v>796</v>
      </c>
      <c r="C436" s="70">
        <v>5</v>
      </c>
      <c r="D436" s="70">
        <v>2</v>
      </c>
      <c r="E436" s="244"/>
      <c r="F436" s="59">
        <v>2</v>
      </c>
      <c r="G436" s="70"/>
      <c r="H436" s="70"/>
      <c r="I436" s="77">
        <v>2</v>
      </c>
      <c r="J436" s="77"/>
      <c r="K436" s="70"/>
      <c r="L436" s="70"/>
      <c r="M436" s="111">
        <v>0</v>
      </c>
      <c r="N436" s="111">
        <v>0</v>
      </c>
      <c r="O436" s="144"/>
      <c r="P436" s="111">
        <v>0</v>
      </c>
      <c r="Q436" s="133"/>
      <c r="R436" s="70"/>
      <c r="S436" s="133"/>
      <c r="T436" s="77"/>
      <c r="U436" s="88"/>
      <c r="V436" s="88"/>
      <c r="W436" s="88"/>
      <c r="X436" s="393"/>
      <c r="Y436" s="454"/>
      <c r="Z436" s="454"/>
      <c r="AA436" s="393"/>
      <c r="AB436" s="454"/>
      <c r="AC436" s="454"/>
      <c r="AD436" s="400"/>
      <c r="AE436" s="453"/>
      <c r="AF436" s="453"/>
      <c r="AG436" s="73"/>
      <c r="AH436" s="444">
        <f t="shared" si="186"/>
        <v>0</v>
      </c>
    </row>
    <row r="437" spans="1:36" s="226" customFormat="1" ht="13.2" x14ac:dyDescent="0.25">
      <c r="A437" s="78">
        <v>13</v>
      </c>
      <c r="B437" s="100" t="s">
        <v>841</v>
      </c>
      <c r="C437" s="70">
        <v>13</v>
      </c>
      <c r="D437" s="70">
        <v>7</v>
      </c>
      <c r="E437" s="244">
        <v>2</v>
      </c>
      <c r="F437" s="59">
        <v>5</v>
      </c>
      <c r="G437" s="70"/>
      <c r="H437" s="70"/>
      <c r="I437" s="77">
        <v>5</v>
      </c>
      <c r="J437" s="77"/>
      <c r="K437" s="70"/>
      <c r="L437" s="144"/>
      <c r="M437" s="111">
        <v>0</v>
      </c>
      <c r="N437" s="111">
        <v>0</v>
      </c>
      <c r="O437" s="144"/>
      <c r="P437" s="111">
        <v>0</v>
      </c>
      <c r="Q437" s="133">
        <v>0</v>
      </c>
      <c r="R437" s="70"/>
      <c r="S437" s="133"/>
      <c r="T437" s="77"/>
      <c r="U437" s="88"/>
      <c r="V437" s="88"/>
      <c r="W437" s="88"/>
      <c r="X437" s="393"/>
      <c r="Y437" s="454"/>
      <c r="Z437" s="454"/>
      <c r="AA437" s="393"/>
      <c r="AB437" s="454"/>
      <c r="AC437" s="454"/>
      <c r="AD437" s="400"/>
      <c r="AE437" s="453"/>
      <c r="AF437" s="453"/>
      <c r="AG437" s="73"/>
      <c r="AH437" s="444">
        <f t="shared" si="186"/>
        <v>0</v>
      </c>
    </row>
    <row r="438" spans="1:36" s="226" customFormat="1" ht="13.2" x14ac:dyDescent="0.25">
      <c r="A438" s="78">
        <v>14</v>
      </c>
      <c r="B438" s="100" t="s">
        <v>810</v>
      </c>
      <c r="C438" s="70">
        <v>1</v>
      </c>
      <c r="D438" s="70">
        <v>1</v>
      </c>
      <c r="E438" s="244"/>
      <c r="F438" s="59">
        <v>1</v>
      </c>
      <c r="G438" s="70"/>
      <c r="H438" s="70"/>
      <c r="I438" s="77"/>
      <c r="J438" s="77">
        <v>1</v>
      </c>
      <c r="K438" s="70"/>
      <c r="L438" s="70"/>
      <c r="M438" s="111">
        <v>0</v>
      </c>
      <c r="N438" s="111">
        <v>0</v>
      </c>
      <c r="O438" s="70"/>
      <c r="P438" s="111">
        <v>0</v>
      </c>
      <c r="Q438" s="133">
        <v>0</v>
      </c>
      <c r="R438" s="144"/>
      <c r="S438" s="133">
        <v>0</v>
      </c>
      <c r="T438" s="77"/>
      <c r="U438" s="88"/>
      <c r="V438" s="88"/>
      <c r="W438" s="88"/>
      <c r="X438" s="393"/>
      <c r="Y438" s="454"/>
      <c r="Z438" s="454"/>
      <c r="AA438" s="393"/>
      <c r="AB438" s="454"/>
      <c r="AC438" s="454"/>
      <c r="AD438" s="400"/>
      <c r="AE438" s="453"/>
      <c r="AF438" s="453"/>
      <c r="AG438" s="73"/>
      <c r="AH438" s="444">
        <f t="shared" si="186"/>
        <v>0</v>
      </c>
    </row>
    <row r="439" spans="1:36" s="226" customFormat="1" ht="39.6" x14ac:dyDescent="0.25">
      <c r="A439" s="78">
        <v>15</v>
      </c>
      <c r="B439" s="100" t="s">
        <v>844</v>
      </c>
      <c r="C439" s="70">
        <v>18</v>
      </c>
      <c r="D439" s="70">
        <v>11</v>
      </c>
      <c r="E439" s="244">
        <v>3</v>
      </c>
      <c r="F439" s="59">
        <v>8</v>
      </c>
      <c r="G439" s="70"/>
      <c r="H439" s="70"/>
      <c r="I439" s="77">
        <v>6</v>
      </c>
      <c r="J439" s="77">
        <v>2</v>
      </c>
      <c r="K439" s="70"/>
      <c r="L439" s="70"/>
      <c r="M439" s="111">
        <v>0</v>
      </c>
      <c r="N439" s="111">
        <v>0</v>
      </c>
      <c r="O439" s="144"/>
      <c r="P439" s="111">
        <v>0</v>
      </c>
      <c r="Q439" s="133"/>
      <c r="R439" s="144"/>
      <c r="S439" s="133">
        <v>0</v>
      </c>
      <c r="T439" s="77"/>
      <c r="U439" s="88"/>
      <c r="V439" s="88"/>
      <c r="W439" s="88"/>
      <c r="X439" s="393"/>
      <c r="Y439" s="454"/>
      <c r="Z439" s="454"/>
      <c r="AA439" s="393">
        <v>2</v>
      </c>
      <c r="AB439" s="454">
        <v>1</v>
      </c>
      <c r="AC439" s="454">
        <v>1</v>
      </c>
      <c r="AD439" s="400"/>
      <c r="AE439" s="453"/>
      <c r="AF439" s="453"/>
      <c r="AG439" s="70" t="s">
        <v>750</v>
      </c>
      <c r="AH439" s="444">
        <f t="shared" si="186"/>
        <v>2</v>
      </c>
    </row>
    <row r="440" spans="1:36" s="226" customFormat="1" ht="13.2" x14ac:dyDescent="0.25">
      <c r="A440" s="78">
        <v>16</v>
      </c>
      <c r="B440" s="246" t="s">
        <v>864</v>
      </c>
      <c r="C440" s="245"/>
      <c r="D440" s="245">
        <v>1</v>
      </c>
      <c r="E440" s="244"/>
      <c r="F440" s="59">
        <v>1</v>
      </c>
      <c r="G440" s="70"/>
      <c r="H440" s="70"/>
      <c r="I440" s="77"/>
      <c r="J440" s="77"/>
      <c r="K440" s="70">
        <v>1</v>
      </c>
      <c r="L440" s="70"/>
      <c r="M440" s="111">
        <v>0</v>
      </c>
      <c r="N440" s="111">
        <v>0</v>
      </c>
      <c r="O440" s="70"/>
      <c r="P440" s="111">
        <v>0</v>
      </c>
      <c r="Q440" s="133">
        <v>0</v>
      </c>
      <c r="R440" s="70"/>
      <c r="S440" s="133"/>
      <c r="T440" s="77"/>
      <c r="U440" s="88"/>
      <c r="V440" s="88"/>
      <c r="W440" s="88"/>
      <c r="X440" s="393"/>
      <c r="Y440" s="454"/>
      <c r="Z440" s="454"/>
      <c r="AA440" s="393"/>
      <c r="AB440" s="454"/>
      <c r="AC440" s="454"/>
      <c r="AD440" s="400"/>
      <c r="AE440" s="453"/>
      <c r="AF440" s="453"/>
      <c r="AG440" s="73"/>
      <c r="AH440" s="444">
        <f t="shared" si="186"/>
        <v>0</v>
      </c>
    </row>
    <row r="441" spans="1:36" s="243" customFormat="1" ht="63.6" customHeight="1" x14ac:dyDescent="0.25">
      <c r="A441" s="296">
        <v>14</v>
      </c>
      <c r="B441" s="752" t="s">
        <v>982</v>
      </c>
      <c r="C441" s="753"/>
      <c r="D441" s="753"/>
      <c r="E441" s="753"/>
      <c r="F441" s="753"/>
      <c r="G441" s="753"/>
      <c r="H441" s="753"/>
      <c r="I441" s="753"/>
      <c r="J441" s="753"/>
      <c r="K441" s="753"/>
      <c r="L441" s="753"/>
      <c r="M441" s="753"/>
      <c r="N441" s="753"/>
      <c r="O441" s="753"/>
      <c r="P441" s="753"/>
      <c r="Q441" s="753"/>
      <c r="R441" s="753"/>
      <c r="S441" s="753"/>
      <c r="T441" s="753"/>
      <c r="U441" s="753"/>
      <c r="V441" s="753"/>
      <c r="W441" s="753"/>
      <c r="X441" s="753"/>
      <c r="Y441" s="753"/>
      <c r="Z441" s="753"/>
      <c r="AA441" s="753"/>
      <c r="AB441" s="753"/>
      <c r="AC441" s="753"/>
      <c r="AD441" s="753"/>
      <c r="AE441" s="753"/>
      <c r="AF441" s="753"/>
      <c r="AG441" s="754"/>
      <c r="AH441" s="444">
        <f t="shared" si="186"/>
        <v>0</v>
      </c>
    </row>
    <row r="442" spans="1:36" s="21" customFormat="1" ht="13.2" x14ac:dyDescent="0.25">
      <c r="A442" s="8"/>
      <c r="B442" s="143" t="s">
        <v>707</v>
      </c>
      <c r="C442" s="8">
        <f>SUM(C443:C462)</f>
        <v>398</v>
      </c>
      <c r="D442" s="8">
        <f t="shared" ref="D442:AF442" si="191">SUM(D443:D462)</f>
        <v>274</v>
      </c>
      <c r="E442" s="8">
        <f t="shared" si="191"/>
        <v>62</v>
      </c>
      <c r="F442" s="8">
        <f t="shared" si="191"/>
        <v>212</v>
      </c>
      <c r="G442" s="8">
        <f t="shared" si="191"/>
        <v>0</v>
      </c>
      <c r="H442" s="8">
        <f t="shared" si="191"/>
        <v>0</v>
      </c>
      <c r="I442" s="8">
        <f t="shared" si="191"/>
        <v>60</v>
      </c>
      <c r="J442" s="8">
        <f t="shared" si="191"/>
        <v>151</v>
      </c>
      <c r="K442" s="8">
        <f t="shared" si="191"/>
        <v>1</v>
      </c>
      <c r="L442" s="8">
        <f t="shared" si="191"/>
        <v>0</v>
      </c>
      <c r="M442" s="8">
        <f t="shared" si="191"/>
        <v>2</v>
      </c>
      <c r="N442" s="8">
        <f t="shared" si="191"/>
        <v>0</v>
      </c>
      <c r="O442" s="8">
        <f t="shared" si="191"/>
        <v>0</v>
      </c>
      <c r="P442" s="8">
        <f t="shared" si="191"/>
        <v>29</v>
      </c>
      <c r="Q442" s="8">
        <f t="shared" si="191"/>
        <v>0</v>
      </c>
      <c r="R442" s="8">
        <f t="shared" si="191"/>
        <v>0</v>
      </c>
      <c r="S442" s="8">
        <f t="shared" si="191"/>
        <v>0</v>
      </c>
      <c r="T442" s="8">
        <f t="shared" si="191"/>
        <v>0</v>
      </c>
      <c r="U442" s="8">
        <f t="shared" si="191"/>
        <v>0</v>
      </c>
      <c r="V442" s="8">
        <f t="shared" si="191"/>
        <v>0</v>
      </c>
      <c r="W442" s="8">
        <f t="shared" si="191"/>
        <v>0</v>
      </c>
      <c r="X442" s="8">
        <f t="shared" si="191"/>
        <v>21</v>
      </c>
      <c r="Y442" s="8">
        <f t="shared" si="191"/>
        <v>19</v>
      </c>
      <c r="Z442" s="8">
        <f t="shared" si="191"/>
        <v>2</v>
      </c>
      <c r="AA442" s="8">
        <f t="shared" si="191"/>
        <v>36</v>
      </c>
      <c r="AB442" s="8">
        <f t="shared" si="191"/>
        <v>7</v>
      </c>
      <c r="AC442" s="8">
        <f t="shared" si="191"/>
        <v>29</v>
      </c>
      <c r="AD442" s="8">
        <f t="shared" si="191"/>
        <v>0</v>
      </c>
      <c r="AE442" s="8">
        <f t="shared" si="191"/>
        <v>0</v>
      </c>
      <c r="AF442" s="8">
        <f t="shared" si="191"/>
        <v>0</v>
      </c>
      <c r="AG442" s="69"/>
      <c r="AH442" s="444">
        <f t="shared" si="186"/>
        <v>57</v>
      </c>
      <c r="AI442" s="109"/>
      <c r="AJ442" s="109"/>
    </row>
    <row r="443" spans="1:36" s="10" customFormat="1" ht="39.6" x14ac:dyDescent="0.25">
      <c r="A443" s="244">
        <v>10</v>
      </c>
      <c r="B443" s="71" t="s">
        <v>746</v>
      </c>
      <c r="C443" s="70">
        <v>82</v>
      </c>
      <c r="D443" s="70">
        <v>59</v>
      </c>
      <c r="E443" s="244">
        <v>25</v>
      </c>
      <c r="F443" s="59">
        <v>34</v>
      </c>
      <c r="G443" s="70"/>
      <c r="H443" s="70"/>
      <c r="I443" s="70">
        <v>34</v>
      </c>
      <c r="J443" s="77"/>
      <c r="K443" s="70"/>
      <c r="L443" s="110"/>
      <c r="M443" s="111">
        <v>2</v>
      </c>
      <c r="N443" s="111"/>
      <c r="O443" s="110"/>
      <c r="P443" s="111"/>
      <c r="Q443" s="133"/>
      <c r="R443" s="59"/>
      <c r="S443" s="59"/>
      <c r="T443" s="70"/>
      <c r="U443" s="70"/>
      <c r="V443" s="70"/>
      <c r="W443" s="70"/>
      <c r="X443" s="393">
        <v>18</v>
      </c>
      <c r="Y443" s="454">
        <v>16</v>
      </c>
      <c r="Z443" s="454">
        <v>2</v>
      </c>
      <c r="AA443" s="393"/>
      <c r="AB443" s="454"/>
      <c r="AC443" s="454"/>
      <c r="AD443" s="400"/>
      <c r="AE443" s="454"/>
      <c r="AF443" s="454"/>
      <c r="AG443" s="70" t="s">
        <v>68</v>
      </c>
      <c r="AH443" s="444">
        <f t="shared" si="186"/>
        <v>18</v>
      </c>
      <c r="AI443" s="26"/>
    </row>
    <row r="444" spans="1:36" s="10" customFormat="1" ht="13.2" x14ac:dyDescent="0.25">
      <c r="A444" s="244">
        <v>11</v>
      </c>
      <c r="B444" s="71" t="s">
        <v>860</v>
      </c>
      <c r="C444" s="70">
        <v>9</v>
      </c>
      <c r="D444" s="70">
        <v>5</v>
      </c>
      <c r="E444" s="244">
        <v>3</v>
      </c>
      <c r="F444" s="59">
        <v>2</v>
      </c>
      <c r="G444" s="70"/>
      <c r="H444" s="70"/>
      <c r="I444" s="77">
        <v>2</v>
      </c>
      <c r="J444" s="77"/>
      <c r="K444" s="70"/>
      <c r="L444" s="72"/>
      <c r="M444" s="111"/>
      <c r="N444" s="111"/>
      <c r="O444" s="72"/>
      <c r="P444" s="111"/>
      <c r="Q444" s="133"/>
      <c r="R444" s="110"/>
      <c r="S444" s="59"/>
      <c r="T444" s="70"/>
      <c r="U444" s="70"/>
      <c r="V444" s="70"/>
      <c r="W444" s="70"/>
      <c r="X444" s="393"/>
      <c r="Y444" s="454"/>
      <c r="Z444" s="454"/>
      <c r="AA444" s="393"/>
      <c r="AB444" s="454"/>
      <c r="AC444" s="454"/>
      <c r="AD444" s="400"/>
      <c r="AE444" s="454"/>
      <c r="AF444" s="454"/>
      <c r="AG444" s="70"/>
      <c r="AH444" s="444">
        <f t="shared" si="186"/>
        <v>0</v>
      </c>
      <c r="AI444" s="26"/>
    </row>
    <row r="445" spans="1:36" s="10" customFormat="1" ht="92.4" x14ac:dyDescent="0.25">
      <c r="A445" s="244">
        <v>12</v>
      </c>
      <c r="B445" s="71" t="s">
        <v>837</v>
      </c>
      <c r="C445" s="70">
        <v>20</v>
      </c>
      <c r="D445" s="70">
        <v>18</v>
      </c>
      <c r="E445" s="244">
        <v>4</v>
      </c>
      <c r="F445" s="59">
        <v>14</v>
      </c>
      <c r="G445" s="70"/>
      <c r="H445" s="70"/>
      <c r="I445" s="77">
        <v>2</v>
      </c>
      <c r="J445" s="77">
        <v>12</v>
      </c>
      <c r="K445" s="70"/>
      <c r="L445" s="72"/>
      <c r="M445" s="111"/>
      <c r="N445" s="111"/>
      <c r="O445" s="72"/>
      <c r="P445" s="111">
        <v>5</v>
      </c>
      <c r="Q445" s="133"/>
      <c r="R445" s="110"/>
      <c r="S445" s="111"/>
      <c r="T445" s="70"/>
      <c r="U445" s="70"/>
      <c r="V445" s="70"/>
      <c r="W445" s="70"/>
      <c r="X445" s="393">
        <v>1</v>
      </c>
      <c r="Y445" s="454">
        <v>1</v>
      </c>
      <c r="Z445" s="454"/>
      <c r="AA445" s="418">
        <v>5</v>
      </c>
      <c r="AB445" s="454"/>
      <c r="AC445" s="454">
        <v>5</v>
      </c>
      <c r="AD445" s="400"/>
      <c r="AE445" s="454"/>
      <c r="AF445" s="454"/>
      <c r="AG445" s="70" t="s">
        <v>865</v>
      </c>
      <c r="AH445" s="444">
        <f t="shared" si="186"/>
        <v>6</v>
      </c>
      <c r="AI445" s="26"/>
    </row>
    <row r="446" spans="1:36" s="10" customFormat="1" ht="79.2" x14ac:dyDescent="0.25">
      <c r="A446" s="244">
        <v>13</v>
      </c>
      <c r="B446" s="71" t="s">
        <v>223</v>
      </c>
      <c r="C446" s="70">
        <v>158</v>
      </c>
      <c r="D446" s="70">
        <v>116</v>
      </c>
      <c r="E446" s="244">
        <v>16</v>
      </c>
      <c r="F446" s="59">
        <v>100</v>
      </c>
      <c r="G446" s="70"/>
      <c r="H446" s="70"/>
      <c r="I446" s="77">
        <v>6</v>
      </c>
      <c r="J446" s="77">
        <v>94</v>
      </c>
      <c r="K446" s="70"/>
      <c r="L446" s="110"/>
      <c r="M446" s="111"/>
      <c r="N446" s="111"/>
      <c r="O446" s="72"/>
      <c r="P446" s="111">
        <v>11</v>
      </c>
      <c r="Q446" s="133"/>
      <c r="R446" s="110"/>
      <c r="S446" s="111"/>
      <c r="T446" s="70"/>
      <c r="U446" s="70"/>
      <c r="V446" s="70"/>
      <c r="W446" s="70"/>
      <c r="X446" s="393">
        <v>1</v>
      </c>
      <c r="Y446" s="454">
        <v>1</v>
      </c>
      <c r="Z446" s="454"/>
      <c r="AA446" s="418">
        <v>14</v>
      </c>
      <c r="AB446" s="454">
        <v>3</v>
      </c>
      <c r="AC446" s="454">
        <v>11</v>
      </c>
      <c r="AD446" s="400"/>
      <c r="AE446" s="454"/>
      <c r="AF446" s="454"/>
      <c r="AG446" s="70" t="s">
        <v>866</v>
      </c>
      <c r="AH446" s="444">
        <f t="shared" si="186"/>
        <v>15</v>
      </c>
      <c r="AI446" s="26"/>
    </row>
    <row r="447" spans="1:36" s="10" customFormat="1" ht="39.6" x14ac:dyDescent="0.25">
      <c r="A447" s="244">
        <v>14</v>
      </c>
      <c r="B447" s="71" t="s">
        <v>838</v>
      </c>
      <c r="C447" s="70">
        <v>18</v>
      </c>
      <c r="D447" s="70">
        <v>17</v>
      </c>
      <c r="E447" s="244">
        <v>3</v>
      </c>
      <c r="F447" s="59">
        <v>14</v>
      </c>
      <c r="G447" s="70"/>
      <c r="H447" s="70"/>
      <c r="I447" s="77"/>
      <c r="J447" s="77">
        <v>14</v>
      </c>
      <c r="K447" s="70"/>
      <c r="L447" s="110"/>
      <c r="M447" s="111"/>
      <c r="N447" s="111"/>
      <c r="O447" s="110"/>
      <c r="P447" s="111"/>
      <c r="Q447" s="133"/>
      <c r="R447" s="110"/>
      <c r="S447" s="111"/>
      <c r="T447" s="70"/>
      <c r="U447" s="70"/>
      <c r="V447" s="70"/>
      <c r="W447" s="70"/>
      <c r="X447" s="393"/>
      <c r="Y447" s="454"/>
      <c r="Z447" s="454"/>
      <c r="AA447" s="418">
        <v>1</v>
      </c>
      <c r="AB447" s="454">
        <v>1</v>
      </c>
      <c r="AC447" s="454"/>
      <c r="AD447" s="400"/>
      <c r="AE447" s="454"/>
      <c r="AF447" s="454"/>
      <c r="AG447" s="70" t="s">
        <v>867</v>
      </c>
      <c r="AH447" s="444">
        <f t="shared" si="186"/>
        <v>1</v>
      </c>
      <c r="AI447" s="26"/>
    </row>
    <row r="448" spans="1:36" s="10" customFormat="1" ht="39.6" x14ac:dyDescent="0.25">
      <c r="A448" s="244">
        <v>15</v>
      </c>
      <c r="B448" s="71" t="s">
        <v>308</v>
      </c>
      <c r="C448" s="70">
        <v>35</v>
      </c>
      <c r="D448" s="70">
        <v>21</v>
      </c>
      <c r="E448" s="244">
        <v>5</v>
      </c>
      <c r="F448" s="59">
        <v>16</v>
      </c>
      <c r="G448" s="70"/>
      <c r="H448" s="70"/>
      <c r="I448" s="77">
        <v>2</v>
      </c>
      <c r="J448" s="77">
        <v>14</v>
      </c>
      <c r="K448" s="70"/>
      <c r="L448" s="144"/>
      <c r="M448" s="111"/>
      <c r="N448" s="111"/>
      <c r="O448" s="110"/>
      <c r="P448" s="111">
        <v>8</v>
      </c>
      <c r="Q448" s="133"/>
      <c r="R448" s="144"/>
      <c r="S448" s="111"/>
      <c r="T448" s="70"/>
      <c r="U448" s="70"/>
      <c r="V448" s="70"/>
      <c r="W448" s="70"/>
      <c r="X448" s="393"/>
      <c r="Y448" s="454"/>
      <c r="Z448" s="454"/>
      <c r="AA448" s="418">
        <v>8</v>
      </c>
      <c r="AB448" s="454"/>
      <c r="AC448" s="454">
        <v>8</v>
      </c>
      <c r="AD448" s="400"/>
      <c r="AE448" s="454"/>
      <c r="AF448" s="454"/>
      <c r="AG448" s="70" t="s">
        <v>313</v>
      </c>
      <c r="AH448" s="444">
        <f t="shared" si="186"/>
        <v>8</v>
      </c>
      <c r="AI448" s="26"/>
    </row>
    <row r="449" spans="1:35" s="10" customFormat="1" ht="13.2" x14ac:dyDescent="0.25">
      <c r="A449" s="244">
        <v>16</v>
      </c>
      <c r="B449" s="71" t="s">
        <v>791</v>
      </c>
      <c r="C449" s="70">
        <v>1</v>
      </c>
      <c r="D449" s="70">
        <v>0</v>
      </c>
      <c r="E449" s="244">
        <v>0</v>
      </c>
      <c r="F449" s="59">
        <v>0</v>
      </c>
      <c r="G449" s="70"/>
      <c r="H449" s="70"/>
      <c r="I449" s="77"/>
      <c r="J449" s="77"/>
      <c r="K449" s="70"/>
      <c r="L449" s="70"/>
      <c r="M449" s="111"/>
      <c r="N449" s="111"/>
      <c r="O449" s="70"/>
      <c r="P449" s="111"/>
      <c r="Q449" s="133"/>
      <c r="R449" s="70"/>
      <c r="S449" s="111"/>
      <c r="T449" s="70"/>
      <c r="U449" s="70"/>
      <c r="V449" s="70"/>
      <c r="W449" s="70"/>
      <c r="X449" s="393"/>
      <c r="Y449" s="454"/>
      <c r="Z449" s="454"/>
      <c r="AA449" s="418">
        <v>0</v>
      </c>
      <c r="AB449" s="454"/>
      <c r="AC449" s="454"/>
      <c r="AD449" s="400"/>
      <c r="AE449" s="454"/>
      <c r="AF449" s="454"/>
      <c r="AG449" s="70"/>
      <c r="AH449" s="444">
        <f t="shared" si="186"/>
        <v>0</v>
      </c>
      <c r="AI449" s="26"/>
    </row>
    <row r="450" spans="1:35" s="10" customFormat="1" ht="13.2" x14ac:dyDescent="0.25">
      <c r="A450" s="244">
        <v>17</v>
      </c>
      <c r="B450" s="71" t="s">
        <v>862</v>
      </c>
      <c r="C450" s="70">
        <v>0</v>
      </c>
      <c r="D450" s="70">
        <v>1</v>
      </c>
      <c r="E450" s="244">
        <v>0</v>
      </c>
      <c r="F450" s="59">
        <v>1</v>
      </c>
      <c r="G450" s="70"/>
      <c r="H450" s="70"/>
      <c r="I450" s="77">
        <v>1</v>
      </c>
      <c r="J450" s="77"/>
      <c r="K450" s="70"/>
      <c r="L450" s="144"/>
      <c r="M450" s="111"/>
      <c r="N450" s="111"/>
      <c r="O450" s="144"/>
      <c r="P450" s="111"/>
      <c r="Q450" s="133"/>
      <c r="R450" s="70"/>
      <c r="S450" s="111"/>
      <c r="T450" s="70"/>
      <c r="U450" s="70"/>
      <c r="V450" s="70"/>
      <c r="W450" s="70"/>
      <c r="X450" s="393"/>
      <c r="Y450" s="454"/>
      <c r="Z450" s="454"/>
      <c r="AA450" s="418">
        <v>0</v>
      </c>
      <c r="AB450" s="454"/>
      <c r="AC450" s="454"/>
      <c r="AD450" s="400"/>
      <c r="AE450" s="454"/>
      <c r="AF450" s="454"/>
      <c r="AG450" s="70"/>
      <c r="AH450" s="444">
        <f t="shared" si="186"/>
        <v>0</v>
      </c>
      <c r="AI450" s="26"/>
    </row>
    <row r="451" spans="1:35" s="10" customFormat="1" ht="39.6" x14ac:dyDescent="0.25">
      <c r="A451" s="244">
        <v>18</v>
      </c>
      <c r="B451" s="71" t="s">
        <v>840</v>
      </c>
      <c r="C451" s="70">
        <v>3</v>
      </c>
      <c r="D451" s="70">
        <v>3</v>
      </c>
      <c r="E451" s="244">
        <v>1</v>
      </c>
      <c r="F451" s="59">
        <v>2</v>
      </c>
      <c r="G451" s="70"/>
      <c r="H451" s="70"/>
      <c r="I451" s="77"/>
      <c r="J451" s="77">
        <v>2</v>
      </c>
      <c r="K451" s="70"/>
      <c r="L451" s="70"/>
      <c r="M451" s="111"/>
      <c r="N451" s="111"/>
      <c r="O451" s="110"/>
      <c r="P451" s="111">
        <v>2</v>
      </c>
      <c r="Q451" s="133"/>
      <c r="R451" s="70"/>
      <c r="S451" s="111"/>
      <c r="T451" s="70"/>
      <c r="U451" s="70"/>
      <c r="V451" s="70"/>
      <c r="W451" s="70"/>
      <c r="X451" s="393"/>
      <c r="Y451" s="454"/>
      <c r="Z451" s="454"/>
      <c r="AA451" s="418">
        <v>3</v>
      </c>
      <c r="AB451" s="454">
        <v>1</v>
      </c>
      <c r="AC451" s="454">
        <v>2</v>
      </c>
      <c r="AD451" s="400"/>
      <c r="AE451" s="454"/>
      <c r="AF451" s="454"/>
      <c r="AG451" s="70" t="s">
        <v>868</v>
      </c>
      <c r="AH451" s="444">
        <f t="shared" si="186"/>
        <v>3</v>
      </c>
      <c r="AI451" s="26"/>
    </row>
    <row r="452" spans="1:35" s="10" customFormat="1" ht="13.2" x14ac:dyDescent="0.25">
      <c r="A452" s="244">
        <v>19</v>
      </c>
      <c r="B452" s="71" t="s">
        <v>821</v>
      </c>
      <c r="C452" s="70">
        <v>2</v>
      </c>
      <c r="D452" s="70">
        <v>2</v>
      </c>
      <c r="E452" s="244">
        <v>0</v>
      </c>
      <c r="F452" s="59">
        <v>2</v>
      </c>
      <c r="G452" s="70"/>
      <c r="H452" s="70"/>
      <c r="I452" s="77"/>
      <c r="J452" s="77">
        <v>2</v>
      </c>
      <c r="K452" s="70"/>
      <c r="L452" s="70"/>
      <c r="M452" s="111"/>
      <c r="N452" s="111"/>
      <c r="O452" s="70"/>
      <c r="P452" s="111"/>
      <c r="Q452" s="133"/>
      <c r="R452" s="144"/>
      <c r="S452" s="111"/>
      <c r="T452" s="70"/>
      <c r="U452" s="70"/>
      <c r="V452" s="70"/>
      <c r="W452" s="70"/>
      <c r="X452" s="393"/>
      <c r="Y452" s="454"/>
      <c r="Z452" s="454"/>
      <c r="AA452" s="418"/>
      <c r="AB452" s="454"/>
      <c r="AC452" s="454"/>
      <c r="AD452" s="400"/>
      <c r="AE452" s="454"/>
      <c r="AF452" s="454"/>
      <c r="AG452" s="70"/>
      <c r="AH452" s="444">
        <f t="shared" si="186"/>
        <v>0</v>
      </c>
      <c r="AI452" s="26"/>
    </row>
    <row r="453" spans="1:35" s="10" customFormat="1" ht="13.2" x14ac:dyDescent="0.25">
      <c r="A453" s="244">
        <v>20</v>
      </c>
      <c r="B453" s="71" t="s">
        <v>869</v>
      </c>
      <c r="C453" s="70">
        <v>1</v>
      </c>
      <c r="D453" s="70">
        <v>0</v>
      </c>
      <c r="E453" s="244">
        <v>0</v>
      </c>
      <c r="F453" s="59"/>
      <c r="G453" s="70"/>
      <c r="H453" s="70"/>
      <c r="I453" s="77"/>
      <c r="J453" s="77"/>
      <c r="K453" s="70"/>
      <c r="L453" s="70"/>
      <c r="M453" s="111"/>
      <c r="N453" s="111"/>
      <c r="O453" s="70"/>
      <c r="P453" s="111"/>
      <c r="Q453" s="133"/>
      <c r="R453" s="144"/>
      <c r="S453" s="111"/>
      <c r="T453" s="70"/>
      <c r="U453" s="70"/>
      <c r="V453" s="70"/>
      <c r="W453" s="70"/>
      <c r="X453" s="393"/>
      <c r="Y453" s="454"/>
      <c r="Z453" s="454"/>
      <c r="AA453" s="418"/>
      <c r="AB453" s="454"/>
      <c r="AC453" s="454"/>
      <c r="AD453" s="400"/>
      <c r="AE453" s="454"/>
      <c r="AF453" s="454"/>
      <c r="AG453" s="70"/>
      <c r="AH453" s="444">
        <f t="shared" ref="AH453:AH516" si="192">X453+AA453+AD453</f>
        <v>0</v>
      </c>
      <c r="AI453" s="26"/>
    </row>
    <row r="454" spans="1:35" s="10" customFormat="1" ht="13.2" x14ac:dyDescent="0.25">
      <c r="A454" s="244">
        <v>21</v>
      </c>
      <c r="B454" s="71" t="s">
        <v>870</v>
      </c>
      <c r="C454" s="70">
        <v>4</v>
      </c>
      <c r="D454" s="70">
        <v>0</v>
      </c>
      <c r="E454" s="244">
        <v>0</v>
      </c>
      <c r="F454" s="59"/>
      <c r="G454" s="70"/>
      <c r="H454" s="70"/>
      <c r="I454" s="77"/>
      <c r="J454" s="77"/>
      <c r="K454" s="70"/>
      <c r="L454" s="70"/>
      <c r="M454" s="111"/>
      <c r="N454" s="111"/>
      <c r="O454" s="70"/>
      <c r="P454" s="111"/>
      <c r="Q454" s="133"/>
      <c r="R454" s="144"/>
      <c r="S454" s="111"/>
      <c r="T454" s="70"/>
      <c r="U454" s="70"/>
      <c r="V454" s="70"/>
      <c r="W454" s="70"/>
      <c r="X454" s="393"/>
      <c r="Y454" s="454"/>
      <c r="Z454" s="454"/>
      <c r="AA454" s="418"/>
      <c r="AB454" s="454"/>
      <c r="AC454" s="454"/>
      <c r="AD454" s="400"/>
      <c r="AE454" s="454"/>
      <c r="AF454" s="454"/>
      <c r="AG454" s="70"/>
      <c r="AH454" s="444">
        <f t="shared" si="192"/>
        <v>0</v>
      </c>
      <c r="AI454" s="26"/>
    </row>
    <row r="455" spans="1:35" s="10" customFormat="1" ht="13.2" x14ac:dyDescent="0.25">
      <c r="A455" s="244">
        <v>22</v>
      </c>
      <c r="B455" s="71" t="s">
        <v>739</v>
      </c>
      <c r="C455" s="70">
        <v>11</v>
      </c>
      <c r="D455" s="70">
        <v>0</v>
      </c>
      <c r="E455" s="244">
        <v>0</v>
      </c>
      <c r="F455" s="59">
        <v>0</v>
      </c>
      <c r="G455" s="70"/>
      <c r="H455" s="70"/>
      <c r="I455" s="77"/>
      <c r="J455" s="77"/>
      <c r="K455" s="70"/>
      <c r="L455" s="70"/>
      <c r="M455" s="111"/>
      <c r="N455" s="111"/>
      <c r="O455" s="144"/>
      <c r="P455" s="111"/>
      <c r="Q455" s="133"/>
      <c r="R455" s="70"/>
      <c r="S455" s="111"/>
      <c r="T455" s="70"/>
      <c r="U455" s="70"/>
      <c r="V455" s="70"/>
      <c r="W455" s="70"/>
      <c r="X455" s="393"/>
      <c r="Y455" s="454"/>
      <c r="Z455" s="454"/>
      <c r="AA455" s="418"/>
      <c r="AB455" s="454"/>
      <c r="AC455" s="454"/>
      <c r="AD455" s="400"/>
      <c r="AE455" s="454"/>
      <c r="AF455" s="454"/>
      <c r="AG455" s="70"/>
      <c r="AH455" s="444">
        <f t="shared" si="192"/>
        <v>0</v>
      </c>
      <c r="AI455" s="26"/>
    </row>
    <row r="456" spans="1:35" s="10" customFormat="1" ht="13.2" x14ac:dyDescent="0.25">
      <c r="A456" s="244">
        <v>23</v>
      </c>
      <c r="B456" s="71" t="s">
        <v>796</v>
      </c>
      <c r="C456" s="70">
        <v>10</v>
      </c>
      <c r="D456" s="70">
        <v>6</v>
      </c>
      <c r="E456" s="244">
        <v>1</v>
      </c>
      <c r="F456" s="59">
        <v>5</v>
      </c>
      <c r="G456" s="70"/>
      <c r="H456" s="70"/>
      <c r="I456" s="77">
        <v>1</v>
      </c>
      <c r="J456" s="77">
        <v>4</v>
      </c>
      <c r="K456" s="70"/>
      <c r="L456" s="70"/>
      <c r="M456" s="111"/>
      <c r="N456" s="111"/>
      <c r="O456" s="144"/>
      <c r="P456" s="111"/>
      <c r="Q456" s="133"/>
      <c r="R456" s="70"/>
      <c r="S456" s="111"/>
      <c r="T456" s="70"/>
      <c r="U456" s="70"/>
      <c r="V456" s="70"/>
      <c r="W456" s="70"/>
      <c r="X456" s="393"/>
      <c r="Y456" s="454"/>
      <c r="Z456" s="454"/>
      <c r="AA456" s="418"/>
      <c r="AB456" s="454"/>
      <c r="AC456" s="454"/>
      <c r="AD456" s="400"/>
      <c r="AE456" s="454"/>
      <c r="AF456" s="454"/>
      <c r="AG456" s="70"/>
      <c r="AH456" s="444">
        <f t="shared" si="192"/>
        <v>0</v>
      </c>
      <c r="AI456" s="26"/>
    </row>
    <row r="457" spans="1:35" s="10" customFormat="1" ht="39.6" x14ac:dyDescent="0.25">
      <c r="A457" s="244">
        <v>24</v>
      </c>
      <c r="B457" s="71" t="s">
        <v>841</v>
      </c>
      <c r="C457" s="70">
        <v>15</v>
      </c>
      <c r="D457" s="70">
        <v>5</v>
      </c>
      <c r="E457" s="244">
        <v>1</v>
      </c>
      <c r="F457" s="59">
        <v>4</v>
      </c>
      <c r="G457" s="70"/>
      <c r="H457" s="70"/>
      <c r="I457" s="77">
        <v>4</v>
      </c>
      <c r="J457" s="77"/>
      <c r="K457" s="70"/>
      <c r="L457" s="144"/>
      <c r="M457" s="111"/>
      <c r="N457" s="111"/>
      <c r="O457" s="144"/>
      <c r="P457" s="111"/>
      <c r="Q457" s="133"/>
      <c r="R457" s="70"/>
      <c r="S457" s="111"/>
      <c r="T457" s="70"/>
      <c r="U457" s="70"/>
      <c r="V457" s="70"/>
      <c r="W457" s="70"/>
      <c r="X457" s="393">
        <v>1</v>
      </c>
      <c r="Y457" s="454">
        <v>1</v>
      </c>
      <c r="Z457" s="454"/>
      <c r="AA457" s="418"/>
      <c r="AB457" s="454"/>
      <c r="AC457" s="454"/>
      <c r="AD457" s="400"/>
      <c r="AE457" s="454"/>
      <c r="AF457" s="454"/>
      <c r="AG457" s="70" t="s">
        <v>197</v>
      </c>
      <c r="AH457" s="444">
        <f t="shared" si="192"/>
        <v>1</v>
      </c>
      <c r="AI457" s="26"/>
    </row>
    <row r="458" spans="1:35" s="10" customFormat="1" ht="13.2" x14ac:dyDescent="0.25">
      <c r="A458" s="244">
        <v>25</v>
      </c>
      <c r="B458" s="71" t="s">
        <v>43</v>
      </c>
      <c r="C458" s="70">
        <v>2</v>
      </c>
      <c r="D458" s="70">
        <v>2</v>
      </c>
      <c r="E458" s="244">
        <v>0</v>
      </c>
      <c r="F458" s="59">
        <v>2</v>
      </c>
      <c r="G458" s="70"/>
      <c r="H458" s="70"/>
      <c r="I458" s="77"/>
      <c r="J458" s="77">
        <v>2</v>
      </c>
      <c r="K458" s="70"/>
      <c r="L458" s="144"/>
      <c r="M458" s="111"/>
      <c r="N458" s="111"/>
      <c r="O458" s="144"/>
      <c r="P458" s="111"/>
      <c r="Q458" s="133"/>
      <c r="R458" s="70"/>
      <c r="S458" s="111"/>
      <c r="T458" s="70"/>
      <c r="U458" s="70"/>
      <c r="V458" s="70"/>
      <c r="W458" s="70"/>
      <c r="X458" s="393"/>
      <c r="Y458" s="454"/>
      <c r="Z458" s="454"/>
      <c r="AA458" s="418"/>
      <c r="AB458" s="454"/>
      <c r="AC458" s="454"/>
      <c r="AD458" s="400"/>
      <c r="AE458" s="454"/>
      <c r="AF458" s="454"/>
      <c r="AG458" s="70"/>
      <c r="AH458" s="444">
        <f t="shared" si="192"/>
        <v>0</v>
      </c>
      <c r="AI458" s="26"/>
    </row>
    <row r="459" spans="1:35" s="10" customFormat="1" ht="13.2" x14ac:dyDescent="0.25">
      <c r="A459" s="244">
        <v>26</v>
      </c>
      <c r="B459" s="71" t="s">
        <v>810</v>
      </c>
      <c r="C459" s="70">
        <v>2</v>
      </c>
      <c r="D459" s="70">
        <v>0</v>
      </c>
      <c r="E459" s="244">
        <v>0</v>
      </c>
      <c r="F459" s="59">
        <v>0</v>
      </c>
      <c r="G459" s="70"/>
      <c r="H459" s="70"/>
      <c r="I459" s="77"/>
      <c r="J459" s="77"/>
      <c r="K459" s="70"/>
      <c r="L459" s="70"/>
      <c r="M459" s="111"/>
      <c r="N459" s="111"/>
      <c r="O459" s="70"/>
      <c r="P459" s="111"/>
      <c r="Q459" s="133"/>
      <c r="R459" s="144"/>
      <c r="S459" s="111"/>
      <c r="T459" s="70"/>
      <c r="U459" s="70"/>
      <c r="V459" s="70"/>
      <c r="W459" s="70"/>
      <c r="X459" s="393"/>
      <c r="Y459" s="454"/>
      <c r="Z459" s="454"/>
      <c r="AA459" s="418"/>
      <c r="AB459" s="454"/>
      <c r="AC459" s="454"/>
      <c r="AD459" s="400"/>
      <c r="AE459" s="454"/>
      <c r="AF459" s="454"/>
      <c r="AG459" s="70"/>
      <c r="AH459" s="444">
        <f t="shared" si="192"/>
        <v>0</v>
      </c>
      <c r="AI459" s="26"/>
    </row>
    <row r="460" spans="1:35" s="10" customFormat="1" ht="39.6" x14ac:dyDescent="0.25">
      <c r="A460" s="244">
        <v>27</v>
      </c>
      <c r="B460" s="71" t="s">
        <v>844</v>
      </c>
      <c r="C460" s="70">
        <v>24</v>
      </c>
      <c r="D460" s="70">
        <v>18</v>
      </c>
      <c r="E460" s="244">
        <v>3</v>
      </c>
      <c r="F460" s="59">
        <v>15</v>
      </c>
      <c r="G460" s="70"/>
      <c r="H460" s="70"/>
      <c r="I460" s="77">
        <v>8</v>
      </c>
      <c r="J460" s="77">
        <v>7</v>
      </c>
      <c r="K460" s="70"/>
      <c r="L460" s="70"/>
      <c r="M460" s="111"/>
      <c r="N460" s="111"/>
      <c r="O460" s="144"/>
      <c r="P460" s="111">
        <v>3</v>
      </c>
      <c r="Q460" s="133"/>
      <c r="R460" s="144"/>
      <c r="S460" s="111"/>
      <c r="T460" s="70"/>
      <c r="U460" s="70"/>
      <c r="V460" s="70"/>
      <c r="W460" s="70"/>
      <c r="X460" s="393"/>
      <c r="Y460" s="454"/>
      <c r="Z460" s="454"/>
      <c r="AA460" s="418">
        <v>5</v>
      </c>
      <c r="AB460" s="454">
        <v>2</v>
      </c>
      <c r="AC460" s="454">
        <v>3</v>
      </c>
      <c r="AD460" s="400"/>
      <c r="AE460" s="454"/>
      <c r="AF460" s="454"/>
      <c r="AG460" s="70" t="s">
        <v>857</v>
      </c>
      <c r="AH460" s="444">
        <f t="shared" si="192"/>
        <v>5</v>
      </c>
      <c r="AI460" s="26"/>
    </row>
    <row r="461" spans="1:35" s="10" customFormat="1" ht="13.2" x14ac:dyDescent="0.25">
      <c r="A461" s="244">
        <v>28</v>
      </c>
      <c r="B461" s="71" t="s">
        <v>751</v>
      </c>
      <c r="C461" s="70">
        <v>1</v>
      </c>
      <c r="D461" s="70">
        <v>0</v>
      </c>
      <c r="E461" s="244">
        <v>0</v>
      </c>
      <c r="F461" s="59">
        <v>0</v>
      </c>
      <c r="G461" s="70"/>
      <c r="H461" s="70"/>
      <c r="I461" s="77"/>
      <c r="J461" s="77"/>
      <c r="K461" s="70"/>
      <c r="L461" s="70"/>
      <c r="M461" s="111"/>
      <c r="N461" s="111"/>
      <c r="O461" s="144"/>
      <c r="P461" s="111"/>
      <c r="Q461" s="133"/>
      <c r="R461" s="144"/>
      <c r="S461" s="111"/>
      <c r="T461" s="70"/>
      <c r="U461" s="70"/>
      <c r="V461" s="70"/>
      <c r="W461" s="70"/>
      <c r="X461" s="393"/>
      <c r="Y461" s="454"/>
      <c r="Z461" s="454"/>
      <c r="AA461" s="418"/>
      <c r="AB461" s="454"/>
      <c r="AC461" s="454"/>
      <c r="AD461" s="400"/>
      <c r="AE461" s="454"/>
      <c r="AF461" s="454"/>
      <c r="AG461" s="70"/>
      <c r="AH461" s="444">
        <f t="shared" si="192"/>
        <v>0</v>
      </c>
      <c r="AI461" s="26"/>
    </row>
    <row r="462" spans="1:35" s="446" customFormat="1" ht="13.8" x14ac:dyDescent="0.3">
      <c r="A462" s="244">
        <v>29</v>
      </c>
      <c r="B462" s="246" t="s">
        <v>871</v>
      </c>
      <c r="C462" s="245">
        <v>0</v>
      </c>
      <c r="D462" s="70">
        <v>1</v>
      </c>
      <c r="E462" s="244">
        <v>0</v>
      </c>
      <c r="F462" s="59">
        <v>1</v>
      </c>
      <c r="G462" s="70"/>
      <c r="H462" s="70"/>
      <c r="I462" s="77"/>
      <c r="J462" s="77"/>
      <c r="K462" s="70">
        <v>1</v>
      </c>
      <c r="L462" s="70"/>
      <c r="M462" s="111"/>
      <c r="N462" s="111"/>
      <c r="O462" s="70"/>
      <c r="P462" s="111"/>
      <c r="Q462" s="133"/>
      <c r="R462" s="70"/>
      <c r="S462" s="111"/>
      <c r="T462" s="70"/>
      <c r="U462" s="70"/>
      <c r="V462" s="70"/>
      <c r="W462" s="70"/>
      <c r="X462" s="393"/>
      <c r="Y462" s="454"/>
      <c r="Z462" s="454"/>
      <c r="AA462" s="418"/>
      <c r="AB462" s="454"/>
      <c r="AC462" s="454"/>
      <c r="AD462" s="400"/>
      <c r="AE462" s="454"/>
      <c r="AF462" s="454"/>
      <c r="AG462" s="70"/>
      <c r="AH462" s="444">
        <f t="shared" si="192"/>
        <v>0</v>
      </c>
    </row>
    <row r="463" spans="1:35" s="315" customFormat="1" ht="70.2" customHeight="1" x14ac:dyDescent="0.25">
      <c r="A463" s="296">
        <v>15</v>
      </c>
      <c r="B463" s="720" t="s">
        <v>1025</v>
      </c>
      <c r="C463" s="730"/>
      <c r="D463" s="730"/>
      <c r="E463" s="730"/>
      <c r="F463" s="730"/>
      <c r="G463" s="730"/>
      <c r="H463" s="730"/>
      <c r="I463" s="730"/>
      <c r="J463" s="730"/>
      <c r="K463" s="730"/>
      <c r="L463" s="730"/>
      <c r="M463" s="730"/>
      <c r="N463" s="730"/>
      <c r="O463" s="730"/>
      <c r="P463" s="730"/>
      <c r="Q463" s="730"/>
      <c r="R463" s="730"/>
      <c r="S463" s="730"/>
      <c r="T463" s="730"/>
      <c r="U463" s="730"/>
      <c r="V463" s="730"/>
      <c r="W463" s="730"/>
      <c r="X463" s="730"/>
      <c r="Y463" s="730"/>
      <c r="Z463" s="730"/>
      <c r="AA463" s="730"/>
      <c r="AB463" s="730"/>
      <c r="AC463" s="730"/>
      <c r="AD463" s="730"/>
      <c r="AE463" s="730"/>
      <c r="AF463" s="730"/>
      <c r="AG463" s="731"/>
      <c r="AH463" s="444">
        <f t="shared" si="192"/>
        <v>0</v>
      </c>
    </row>
    <row r="464" spans="1:35" s="21" customFormat="1" ht="13.2" x14ac:dyDescent="0.25">
      <c r="A464" s="8"/>
      <c r="B464" s="105" t="s">
        <v>707</v>
      </c>
      <c r="C464" s="8">
        <f>SUM(C465:C483)</f>
        <v>250</v>
      </c>
      <c r="D464" s="8">
        <f t="shared" ref="D464:AF464" si="193">SUM(D465:D483)</f>
        <v>208</v>
      </c>
      <c r="E464" s="8">
        <f t="shared" si="193"/>
        <v>55</v>
      </c>
      <c r="F464" s="8">
        <f t="shared" si="193"/>
        <v>153</v>
      </c>
      <c r="G464" s="8">
        <f t="shared" si="193"/>
        <v>0</v>
      </c>
      <c r="H464" s="8">
        <f t="shared" si="193"/>
        <v>0</v>
      </c>
      <c r="I464" s="8">
        <f t="shared" si="193"/>
        <v>92</v>
      </c>
      <c r="J464" s="8">
        <f t="shared" si="193"/>
        <v>61</v>
      </c>
      <c r="K464" s="8">
        <f t="shared" si="193"/>
        <v>0</v>
      </c>
      <c r="L464" s="8">
        <f t="shared" si="193"/>
        <v>0</v>
      </c>
      <c r="M464" s="8">
        <f t="shared" si="193"/>
        <v>0</v>
      </c>
      <c r="N464" s="8">
        <f t="shared" si="193"/>
        <v>0</v>
      </c>
      <c r="O464" s="8">
        <f t="shared" si="193"/>
        <v>6.75</v>
      </c>
      <c r="P464" s="8">
        <f t="shared" si="193"/>
        <v>95</v>
      </c>
      <c r="Q464" s="8">
        <f t="shared" si="193"/>
        <v>3</v>
      </c>
      <c r="R464" s="8">
        <f t="shared" si="193"/>
        <v>4.25</v>
      </c>
      <c r="S464" s="8">
        <f t="shared" si="193"/>
        <v>60</v>
      </c>
      <c r="T464" s="8">
        <f t="shared" si="193"/>
        <v>-1</v>
      </c>
      <c r="U464" s="8">
        <f t="shared" si="193"/>
        <v>0</v>
      </c>
      <c r="V464" s="8">
        <f t="shared" si="193"/>
        <v>0</v>
      </c>
      <c r="W464" s="8">
        <f t="shared" si="193"/>
        <v>0</v>
      </c>
      <c r="X464" s="8">
        <f t="shared" si="193"/>
        <v>11</v>
      </c>
      <c r="Y464" s="8">
        <f t="shared" si="193"/>
        <v>11</v>
      </c>
      <c r="Z464" s="8">
        <f t="shared" si="193"/>
        <v>0</v>
      </c>
      <c r="AA464" s="8">
        <f t="shared" si="193"/>
        <v>2</v>
      </c>
      <c r="AB464" s="8">
        <f t="shared" si="193"/>
        <v>0</v>
      </c>
      <c r="AC464" s="8">
        <f t="shared" si="193"/>
        <v>2</v>
      </c>
      <c r="AD464" s="8">
        <f t="shared" si="193"/>
        <v>0</v>
      </c>
      <c r="AE464" s="8">
        <f t="shared" si="193"/>
        <v>0</v>
      </c>
      <c r="AF464" s="8">
        <f t="shared" si="193"/>
        <v>0</v>
      </c>
      <c r="AG464" s="253"/>
      <c r="AH464" s="444">
        <f t="shared" si="192"/>
        <v>13</v>
      </c>
    </row>
    <row r="465" spans="1:34" s="260" customFormat="1" ht="13.2" x14ac:dyDescent="0.25">
      <c r="A465" s="6">
        <v>1</v>
      </c>
      <c r="B465" s="61" t="s">
        <v>746</v>
      </c>
      <c r="C465" s="6">
        <v>56</v>
      </c>
      <c r="D465" s="7">
        <v>46</v>
      </c>
      <c r="E465" s="7">
        <v>25</v>
      </c>
      <c r="F465" s="7">
        <f>G465+H465+I465+J465+K465</f>
        <v>21</v>
      </c>
      <c r="G465" s="7">
        <v>0</v>
      </c>
      <c r="H465" s="7">
        <v>0</v>
      </c>
      <c r="I465" s="7">
        <v>21</v>
      </c>
      <c r="J465" s="7"/>
      <c r="K465" s="7"/>
      <c r="L465" s="254"/>
      <c r="M465" s="255"/>
      <c r="N465" s="255"/>
      <c r="O465" s="254">
        <v>1</v>
      </c>
      <c r="P465" s="255">
        <f>O465*F465</f>
        <v>21</v>
      </c>
      <c r="Q465" s="256">
        <f>P465-I465</f>
        <v>0</v>
      </c>
      <c r="R465" s="254"/>
      <c r="S465" s="255"/>
      <c r="T465" s="256"/>
      <c r="U465" s="256"/>
      <c r="V465" s="256"/>
      <c r="W465" s="256"/>
      <c r="X465" s="410">
        <f>Y465+Z465</f>
        <v>7</v>
      </c>
      <c r="Y465" s="476">
        <v>7</v>
      </c>
      <c r="Z465" s="476"/>
      <c r="AA465" s="410"/>
      <c r="AB465" s="476"/>
      <c r="AC465" s="476"/>
      <c r="AD465" s="431"/>
      <c r="AE465" s="477"/>
      <c r="AF465" s="477"/>
      <c r="AG465" s="259"/>
      <c r="AH465" s="444">
        <f t="shared" si="192"/>
        <v>7</v>
      </c>
    </row>
    <row r="466" spans="1:34" s="260" customFormat="1" ht="13.2" x14ac:dyDescent="0.25">
      <c r="A466" s="6">
        <v>2</v>
      </c>
      <c r="B466" s="61" t="s">
        <v>752</v>
      </c>
      <c r="C466" s="6">
        <v>2</v>
      </c>
      <c r="D466" s="7">
        <v>2</v>
      </c>
      <c r="E466" s="7">
        <v>1</v>
      </c>
      <c r="F466" s="7">
        <f t="shared" ref="F466:F483" si="194">G466+H466+I466+J466+K466</f>
        <v>1</v>
      </c>
      <c r="G466" s="7">
        <v>0</v>
      </c>
      <c r="H466" s="7">
        <v>0</v>
      </c>
      <c r="I466" s="7">
        <v>1</v>
      </c>
      <c r="J466" s="7"/>
      <c r="K466" s="7"/>
      <c r="L466" s="254"/>
      <c r="M466" s="255"/>
      <c r="N466" s="255"/>
      <c r="O466" s="254">
        <v>1</v>
      </c>
      <c r="P466" s="255">
        <f>O466*F466</f>
        <v>1</v>
      </c>
      <c r="Q466" s="256"/>
      <c r="R466" s="254"/>
      <c r="S466" s="255"/>
      <c r="T466" s="256"/>
      <c r="U466" s="256"/>
      <c r="V466" s="256"/>
      <c r="W466" s="256"/>
      <c r="X466" s="410">
        <f>Y466+Z466</f>
        <v>1</v>
      </c>
      <c r="Y466" s="476">
        <v>1</v>
      </c>
      <c r="Z466" s="476"/>
      <c r="AA466" s="410"/>
      <c r="AB466" s="476"/>
      <c r="AC466" s="476"/>
      <c r="AD466" s="431"/>
      <c r="AE466" s="477"/>
      <c r="AF466" s="477"/>
      <c r="AG466" s="259"/>
      <c r="AH466" s="444">
        <f t="shared" si="192"/>
        <v>1</v>
      </c>
    </row>
    <row r="467" spans="1:34" s="260" customFormat="1" ht="13.2" x14ac:dyDescent="0.25">
      <c r="A467" s="6">
        <v>3</v>
      </c>
      <c r="B467" s="61" t="s">
        <v>140</v>
      </c>
      <c r="C467" s="6">
        <v>15</v>
      </c>
      <c r="D467" s="7">
        <v>13</v>
      </c>
      <c r="E467" s="7">
        <v>3</v>
      </c>
      <c r="F467" s="7">
        <f t="shared" si="194"/>
        <v>10</v>
      </c>
      <c r="G467" s="7">
        <v>0</v>
      </c>
      <c r="H467" s="7">
        <v>0</v>
      </c>
      <c r="I467" s="7">
        <v>2</v>
      </c>
      <c r="J467" s="7">
        <v>8</v>
      </c>
      <c r="K467" s="7"/>
      <c r="L467" s="254"/>
      <c r="M467" s="255"/>
      <c r="N467" s="255"/>
      <c r="O467" s="254">
        <v>0.2</v>
      </c>
      <c r="P467" s="255">
        <f>O467*F467</f>
        <v>2</v>
      </c>
      <c r="Q467" s="256">
        <f>P467-I467</f>
        <v>0</v>
      </c>
      <c r="R467" s="254">
        <v>0.8</v>
      </c>
      <c r="S467" s="255">
        <f>R467*F467</f>
        <v>8</v>
      </c>
      <c r="T467" s="256">
        <f>S467-J467</f>
        <v>0</v>
      </c>
      <c r="U467" s="256"/>
      <c r="V467" s="256"/>
      <c r="W467" s="256"/>
      <c r="X467" s="410"/>
      <c r="Y467" s="476"/>
      <c r="Z467" s="476"/>
      <c r="AA467" s="410"/>
      <c r="AB467" s="476"/>
      <c r="AC467" s="476"/>
      <c r="AD467" s="431"/>
      <c r="AE467" s="477"/>
      <c r="AF467" s="477"/>
      <c r="AG467" s="259"/>
      <c r="AH467" s="444">
        <f t="shared" si="192"/>
        <v>0</v>
      </c>
    </row>
    <row r="468" spans="1:34" s="9" customFormat="1" ht="13.2" x14ac:dyDescent="0.25">
      <c r="A468" s="6">
        <v>4</v>
      </c>
      <c r="B468" s="71" t="s">
        <v>151</v>
      </c>
      <c r="C468" s="6">
        <v>107</v>
      </c>
      <c r="D468" s="7">
        <v>96</v>
      </c>
      <c r="E468" s="59">
        <v>14</v>
      </c>
      <c r="F468" s="7">
        <f t="shared" si="194"/>
        <v>82</v>
      </c>
      <c r="G468" s="7">
        <v>0</v>
      </c>
      <c r="H468" s="7">
        <v>0</v>
      </c>
      <c r="I468" s="59">
        <v>49</v>
      </c>
      <c r="J468" s="59">
        <v>33</v>
      </c>
      <c r="K468" s="59"/>
      <c r="L468" s="254"/>
      <c r="M468" s="255"/>
      <c r="N468" s="255"/>
      <c r="O468" s="254">
        <v>0.62</v>
      </c>
      <c r="P468" s="255">
        <v>51</v>
      </c>
      <c r="Q468" s="256">
        <f>P468-I468</f>
        <v>2</v>
      </c>
      <c r="R468" s="254">
        <v>0.38</v>
      </c>
      <c r="S468" s="255">
        <v>33</v>
      </c>
      <c r="T468" s="256">
        <f>S468-J468</f>
        <v>0</v>
      </c>
      <c r="U468" s="261"/>
      <c r="V468" s="261"/>
      <c r="W468" s="261"/>
      <c r="X468" s="411">
        <f>Y468+Z468</f>
        <v>1</v>
      </c>
      <c r="Y468" s="478">
        <v>1</v>
      </c>
      <c r="Z468" s="478"/>
      <c r="AA468" s="411">
        <f>AB468+AC468</f>
        <v>1</v>
      </c>
      <c r="AB468" s="478"/>
      <c r="AC468" s="478">
        <v>1</v>
      </c>
      <c r="AD468" s="432"/>
      <c r="AE468" s="479"/>
      <c r="AF468" s="479"/>
      <c r="AG468" s="264"/>
      <c r="AH468" s="444">
        <f t="shared" si="192"/>
        <v>2</v>
      </c>
    </row>
    <row r="469" spans="1:34" s="9" customFormat="1" ht="13.2" x14ac:dyDescent="0.25">
      <c r="A469" s="6">
        <v>5</v>
      </c>
      <c r="B469" s="71" t="s">
        <v>790</v>
      </c>
      <c r="C469" s="6">
        <v>14</v>
      </c>
      <c r="D469" s="7">
        <v>14</v>
      </c>
      <c r="E469" s="59">
        <v>1</v>
      </c>
      <c r="F469" s="7">
        <f t="shared" si="194"/>
        <v>13</v>
      </c>
      <c r="G469" s="7">
        <v>0</v>
      </c>
      <c r="H469" s="7">
        <v>0</v>
      </c>
      <c r="I469" s="59">
        <v>3</v>
      </c>
      <c r="J469" s="59">
        <v>10</v>
      </c>
      <c r="K469" s="59"/>
      <c r="L469" s="254"/>
      <c r="M469" s="255"/>
      <c r="N469" s="255"/>
      <c r="O469" s="254">
        <v>0.3</v>
      </c>
      <c r="P469" s="255">
        <v>4</v>
      </c>
      <c r="Q469" s="256">
        <f>P469-I469</f>
        <v>1</v>
      </c>
      <c r="R469" s="254">
        <v>0.7</v>
      </c>
      <c r="S469" s="255">
        <v>9</v>
      </c>
      <c r="T469" s="256">
        <f>S469-J469</f>
        <v>-1</v>
      </c>
      <c r="U469" s="261"/>
      <c r="V469" s="261"/>
      <c r="W469" s="261"/>
      <c r="X469" s="411"/>
      <c r="Y469" s="478"/>
      <c r="Z469" s="478"/>
      <c r="AA469" s="411">
        <f>AB469+AC469</f>
        <v>1</v>
      </c>
      <c r="AB469" s="478"/>
      <c r="AC469" s="478">
        <v>1</v>
      </c>
      <c r="AD469" s="432"/>
      <c r="AE469" s="479"/>
      <c r="AF469" s="479"/>
      <c r="AG469" s="264"/>
      <c r="AH469" s="444">
        <f t="shared" si="192"/>
        <v>1</v>
      </c>
    </row>
    <row r="470" spans="1:34" s="9" customFormat="1" ht="13.2" x14ac:dyDescent="0.25">
      <c r="A470" s="6">
        <v>6</v>
      </c>
      <c r="B470" s="71" t="s">
        <v>737</v>
      </c>
      <c r="C470" s="6">
        <v>16</v>
      </c>
      <c r="D470" s="7">
        <v>12</v>
      </c>
      <c r="E470" s="59">
        <v>2</v>
      </c>
      <c r="F470" s="7">
        <f t="shared" si="194"/>
        <v>10</v>
      </c>
      <c r="G470" s="7">
        <v>0</v>
      </c>
      <c r="H470" s="7">
        <v>0</v>
      </c>
      <c r="I470" s="59">
        <v>3</v>
      </c>
      <c r="J470" s="59">
        <v>7</v>
      </c>
      <c r="K470" s="59"/>
      <c r="L470" s="254"/>
      <c r="M470" s="255"/>
      <c r="N470" s="255"/>
      <c r="O470" s="254">
        <v>0.3</v>
      </c>
      <c r="P470" s="255">
        <f>O470*F470</f>
        <v>3</v>
      </c>
      <c r="Q470" s="256">
        <f>P470-I470</f>
        <v>0</v>
      </c>
      <c r="R470" s="254">
        <v>0.7</v>
      </c>
      <c r="S470" s="255">
        <f>R470*F470</f>
        <v>7</v>
      </c>
      <c r="T470" s="256">
        <f>S470-J470</f>
        <v>0</v>
      </c>
      <c r="U470" s="261"/>
      <c r="V470" s="261"/>
      <c r="W470" s="261"/>
      <c r="X470" s="411"/>
      <c r="Y470" s="478"/>
      <c r="Z470" s="478"/>
      <c r="AA470" s="411"/>
      <c r="AB470" s="478"/>
      <c r="AC470" s="478"/>
      <c r="AD470" s="432"/>
      <c r="AE470" s="479"/>
      <c r="AF470" s="479"/>
      <c r="AG470" s="264"/>
      <c r="AH470" s="444">
        <f t="shared" si="192"/>
        <v>0</v>
      </c>
    </row>
    <row r="471" spans="1:34" s="9" customFormat="1" ht="13.2" x14ac:dyDescent="0.25">
      <c r="A471" s="6">
        <v>7</v>
      </c>
      <c r="B471" s="71" t="s">
        <v>754</v>
      </c>
      <c r="C471" s="6">
        <v>1</v>
      </c>
      <c r="D471" s="7">
        <v>0</v>
      </c>
      <c r="E471" s="59"/>
      <c r="F471" s="7">
        <f t="shared" si="194"/>
        <v>0</v>
      </c>
      <c r="G471" s="7">
        <v>0</v>
      </c>
      <c r="H471" s="7">
        <v>0</v>
      </c>
      <c r="I471" s="59"/>
      <c r="J471" s="59"/>
      <c r="K471" s="59"/>
      <c r="L471" s="254"/>
      <c r="M471" s="255"/>
      <c r="N471" s="255"/>
      <c r="O471" s="254"/>
      <c r="P471" s="255"/>
      <c r="Q471" s="256"/>
      <c r="R471" s="254"/>
      <c r="S471" s="255"/>
      <c r="T471" s="256"/>
      <c r="U471" s="261"/>
      <c r="V471" s="261"/>
      <c r="W471" s="261"/>
      <c r="X471" s="411"/>
      <c r="Y471" s="478"/>
      <c r="Z471" s="478"/>
      <c r="AA471" s="411"/>
      <c r="AB471" s="478"/>
      <c r="AC471" s="478"/>
      <c r="AD471" s="432"/>
      <c r="AE471" s="479"/>
      <c r="AF471" s="479"/>
      <c r="AG471" s="264"/>
      <c r="AH471" s="444">
        <f t="shared" si="192"/>
        <v>0</v>
      </c>
    </row>
    <row r="472" spans="1:34" s="9" customFormat="1" ht="13.2" x14ac:dyDescent="0.25">
      <c r="A472" s="6">
        <v>8</v>
      </c>
      <c r="B472" s="71" t="s">
        <v>727</v>
      </c>
      <c r="C472" s="6">
        <v>4</v>
      </c>
      <c r="D472" s="7">
        <v>4</v>
      </c>
      <c r="E472" s="59">
        <v>4</v>
      </c>
      <c r="F472" s="7">
        <f t="shared" si="194"/>
        <v>0</v>
      </c>
      <c r="G472" s="7">
        <v>0</v>
      </c>
      <c r="H472" s="7">
        <v>0</v>
      </c>
      <c r="I472" s="59">
        <v>0</v>
      </c>
      <c r="J472" s="59">
        <v>0</v>
      </c>
      <c r="K472" s="59"/>
      <c r="L472" s="254"/>
      <c r="M472" s="255"/>
      <c r="N472" s="255"/>
      <c r="O472" s="254"/>
      <c r="P472" s="255"/>
      <c r="Q472" s="256"/>
      <c r="R472" s="254"/>
      <c r="S472" s="255"/>
      <c r="T472" s="256"/>
      <c r="U472" s="261"/>
      <c r="V472" s="261"/>
      <c r="W472" s="261"/>
      <c r="X472" s="411">
        <f>Y472+Z472</f>
        <v>1</v>
      </c>
      <c r="Y472" s="478">
        <v>1</v>
      </c>
      <c r="Z472" s="478"/>
      <c r="AA472" s="411"/>
      <c r="AB472" s="478"/>
      <c r="AC472" s="478"/>
      <c r="AD472" s="432"/>
      <c r="AE472" s="479"/>
      <c r="AF472" s="479"/>
      <c r="AG472" s="264"/>
      <c r="AH472" s="444">
        <f t="shared" si="192"/>
        <v>1</v>
      </c>
    </row>
    <row r="473" spans="1:34" s="9" customFormat="1" ht="13.2" x14ac:dyDescent="0.25">
      <c r="A473" s="6">
        <v>9</v>
      </c>
      <c r="B473" s="71" t="s">
        <v>802</v>
      </c>
      <c r="C473" s="6">
        <v>4</v>
      </c>
      <c r="D473" s="7">
        <v>4</v>
      </c>
      <c r="E473" s="59">
        <v>1</v>
      </c>
      <c r="F473" s="7">
        <f t="shared" si="194"/>
        <v>3</v>
      </c>
      <c r="G473" s="7">
        <v>0</v>
      </c>
      <c r="H473" s="7">
        <v>0</v>
      </c>
      <c r="I473" s="59">
        <v>1</v>
      </c>
      <c r="J473" s="59">
        <v>2</v>
      </c>
      <c r="K473" s="59"/>
      <c r="L473" s="254"/>
      <c r="M473" s="255"/>
      <c r="N473" s="255"/>
      <c r="O473" s="254">
        <v>0.33</v>
      </c>
      <c r="P473" s="255">
        <v>1</v>
      </c>
      <c r="Q473" s="256">
        <f>P473-I473</f>
        <v>0</v>
      </c>
      <c r="R473" s="254">
        <v>0.67</v>
      </c>
      <c r="S473" s="255">
        <v>2</v>
      </c>
      <c r="T473" s="256">
        <f>S473-J473</f>
        <v>0</v>
      </c>
      <c r="U473" s="261"/>
      <c r="V473" s="261"/>
      <c r="W473" s="261"/>
      <c r="X473" s="411">
        <f>Y473+Z473</f>
        <v>1</v>
      </c>
      <c r="Y473" s="478">
        <v>1</v>
      </c>
      <c r="Z473" s="478"/>
      <c r="AA473" s="411"/>
      <c r="AB473" s="478"/>
      <c r="AC473" s="478"/>
      <c r="AD473" s="432"/>
      <c r="AE473" s="479"/>
      <c r="AF473" s="479"/>
      <c r="AG473" s="264"/>
      <c r="AH473" s="444">
        <f t="shared" si="192"/>
        <v>1</v>
      </c>
    </row>
    <row r="474" spans="1:34" s="9" customFormat="1" ht="13.2" x14ac:dyDescent="0.25">
      <c r="A474" s="6">
        <v>10</v>
      </c>
      <c r="B474" s="71" t="s">
        <v>877</v>
      </c>
      <c r="C474" s="6">
        <v>1</v>
      </c>
      <c r="D474" s="7">
        <v>0</v>
      </c>
      <c r="E474" s="59"/>
      <c r="F474" s="7">
        <f t="shared" si="194"/>
        <v>0</v>
      </c>
      <c r="G474" s="7">
        <v>0</v>
      </c>
      <c r="H474" s="7">
        <v>0</v>
      </c>
      <c r="I474" s="59"/>
      <c r="J474" s="59"/>
      <c r="K474" s="59"/>
      <c r="L474" s="254"/>
      <c r="M474" s="255"/>
      <c r="N474" s="255"/>
      <c r="O474" s="254"/>
      <c r="P474" s="255"/>
      <c r="Q474" s="256"/>
      <c r="R474" s="254"/>
      <c r="S474" s="255"/>
      <c r="T474" s="256"/>
      <c r="U474" s="261"/>
      <c r="V474" s="261"/>
      <c r="W474" s="261"/>
      <c r="X474" s="411"/>
      <c r="Y474" s="478"/>
      <c r="Z474" s="478"/>
      <c r="AA474" s="411"/>
      <c r="AB474" s="478"/>
      <c r="AC474" s="478"/>
      <c r="AD474" s="432"/>
      <c r="AE474" s="479"/>
      <c r="AF474" s="479"/>
      <c r="AG474" s="264"/>
      <c r="AH474" s="444">
        <f t="shared" si="192"/>
        <v>0</v>
      </c>
    </row>
    <row r="475" spans="1:34" s="9" customFormat="1" ht="13.2" x14ac:dyDescent="0.25">
      <c r="A475" s="6">
        <v>11</v>
      </c>
      <c r="B475" s="71" t="s">
        <v>738</v>
      </c>
      <c r="C475" s="6">
        <v>1</v>
      </c>
      <c r="D475" s="7">
        <v>0</v>
      </c>
      <c r="E475" s="59"/>
      <c r="F475" s="7">
        <f t="shared" si="194"/>
        <v>0</v>
      </c>
      <c r="G475" s="7">
        <v>0</v>
      </c>
      <c r="H475" s="7">
        <v>0</v>
      </c>
      <c r="I475" s="59"/>
      <c r="J475" s="59"/>
      <c r="K475" s="59"/>
      <c r="L475" s="254"/>
      <c r="M475" s="255"/>
      <c r="N475" s="255"/>
      <c r="O475" s="254"/>
      <c r="P475" s="255"/>
      <c r="Q475" s="256"/>
      <c r="R475" s="254"/>
      <c r="S475" s="255"/>
      <c r="T475" s="256"/>
      <c r="U475" s="261"/>
      <c r="V475" s="261"/>
      <c r="W475" s="261"/>
      <c r="X475" s="411"/>
      <c r="Y475" s="478"/>
      <c r="Z475" s="478"/>
      <c r="AA475" s="411"/>
      <c r="AB475" s="478"/>
      <c r="AC475" s="478"/>
      <c r="AD475" s="432"/>
      <c r="AE475" s="479"/>
      <c r="AF475" s="479"/>
      <c r="AG475" s="264"/>
      <c r="AH475" s="444">
        <f t="shared" si="192"/>
        <v>0</v>
      </c>
    </row>
    <row r="476" spans="1:34" s="9" customFormat="1" ht="13.2" x14ac:dyDescent="0.25">
      <c r="A476" s="6">
        <v>12</v>
      </c>
      <c r="B476" s="71" t="s">
        <v>728</v>
      </c>
      <c r="C476" s="6">
        <v>0</v>
      </c>
      <c r="D476" s="7">
        <v>0</v>
      </c>
      <c r="E476" s="59"/>
      <c r="F476" s="7">
        <f t="shared" si="194"/>
        <v>0</v>
      </c>
      <c r="G476" s="7">
        <v>0</v>
      </c>
      <c r="H476" s="7">
        <v>0</v>
      </c>
      <c r="I476" s="59"/>
      <c r="J476" s="59"/>
      <c r="K476" s="59"/>
      <c r="L476" s="254"/>
      <c r="M476" s="255"/>
      <c r="N476" s="255"/>
      <c r="O476" s="254"/>
      <c r="P476" s="255"/>
      <c r="Q476" s="256"/>
      <c r="R476" s="254"/>
      <c r="S476" s="255"/>
      <c r="T476" s="256"/>
      <c r="U476" s="261"/>
      <c r="V476" s="261"/>
      <c r="W476" s="261"/>
      <c r="X476" s="411"/>
      <c r="Y476" s="478"/>
      <c r="Z476" s="478"/>
      <c r="AA476" s="411"/>
      <c r="AB476" s="478"/>
      <c r="AC476" s="478"/>
      <c r="AD476" s="432"/>
      <c r="AE476" s="479"/>
      <c r="AF476" s="479"/>
      <c r="AG476" s="264"/>
      <c r="AH476" s="444">
        <f t="shared" si="192"/>
        <v>0</v>
      </c>
    </row>
    <row r="477" spans="1:34" s="9" customFormat="1" ht="13.2" x14ac:dyDescent="0.25">
      <c r="A477" s="6">
        <v>13</v>
      </c>
      <c r="B477" s="71" t="s">
        <v>807</v>
      </c>
      <c r="C477" s="6">
        <v>2</v>
      </c>
      <c r="D477" s="7">
        <v>0</v>
      </c>
      <c r="E477" s="59"/>
      <c r="F477" s="7">
        <f t="shared" si="194"/>
        <v>0</v>
      </c>
      <c r="G477" s="7">
        <v>0</v>
      </c>
      <c r="H477" s="7">
        <v>0</v>
      </c>
      <c r="I477" s="59"/>
      <c r="J477" s="59"/>
      <c r="K477" s="59"/>
      <c r="L477" s="254"/>
      <c r="M477" s="255"/>
      <c r="N477" s="255"/>
      <c r="O477" s="254"/>
      <c r="P477" s="255"/>
      <c r="Q477" s="256"/>
      <c r="R477" s="254"/>
      <c r="S477" s="255"/>
      <c r="T477" s="256"/>
      <c r="U477" s="261"/>
      <c r="V477" s="261"/>
      <c r="W477" s="261"/>
      <c r="X477" s="411"/>
      <c r="Y477" s="478"/>
      <c r="Z477" s="478"/>
      <c r="AA477" s="411"/>
      <c r="AB477" s="478"/>
      <c r="AC477" s="478"/>
      <c r="AD477" s="432"/>
      <c r="AE477" s="479"/>
      <c r="AF477" s="479"/>
      <c r="AG477" s="264"/>
      <c r="AH477" s="444">
        <f t="shared" si="192"/>
        <v>0</v>
      </c>
    </row>
    <row r="478" spans="1:34" s="9" customFormat="1" ht="13.2" x14ac:dyDescent="0.25">
      <c r="A478" s="6">
        <v>14</v>
      </c>
      <c r="B478" s="71" t="s">
        <v>726</v>
      </c>
      <c r="C478" s="6">
        <v>10</v>
      </c>
      <c r="D478" s="7">
        <v>4</v>
      </c>
      <c r="E478" s="59">
        <v>1</v>
      </c>
      <c r="F478" s="7">
        <v>3</v>
      </c>
      <c r="G478" s="7">
        <v>0</v>
      </c>
      <c r="H478" s="7">
        <v>0</v>
      </c>
      <c r="I478" s="59">
        <v>3</v>
      </c>
      <c r="J478" s="59">
        <v>0</v>
      </c>
      <c r="K478" s="59"/>
      <c r="L478" s="254"/>
      <c r="M478" s="255"/>
      <c r="N478" s="255"/>
      <c r="O478" s="254">
        <v>1</v>
      </c>
      <c r="P478" s="255">
        <f>F478*O478</f>
        <v>3</v>
      </c>
      <c r="Q478" s="256">
        <f>P478-I478</f>
        <v>0</v>
      </c>
      <c r="R478" s="254"/>
      <c r="S478" s="255"/>
      <c r="T478" s="256"/>
      <c r="U478" s="261"/>
      <c r="V478" s="261"/>
      <c r="W478" s="261"/>
      <c r="X478" s="411"/>
      <c r="Y478" s="478"/>
      <c r="Z478" s="478"/>
      <c r="AA478" s="411"/>
      <c r="AB478" s="478"/>
      <c r="AC478" s="478"/>
      <c r="AD478" s="432"/>
      <c r="AE478" s="479"/>
      <c r="AF478" s="479"/>
      <c r="AG478" s="264"/>
      <c r="AH478" s="444">
        <f t="shared" si="192"/>
        <v>0</v>
      </c>
    </row>
    <row r="479" spans="1:34" s="9" customFormat="1" ht="13.2" x14ac:dyDescent="0.25">
      <c r="A479" s="6">
        <v>15</v>
      </c>
      <c r="B479" s="71" t="s">
        <v>744</v>
      </c>
      <c r="C479" s="6">
        <v>2</v>
      </c>
      <c r="D479" s="7">
        <v>1</v>
      </c>
      <c r="E479" s="59">
        <v>0</v>
      </c>
      <c r="F479" s="7">
        <f t="shared" si="194"/>
        <v>1</v>
      </c>
      <c r="G479" s="7">
        <v>0</v>
      </c>
      <c r="H479" s="7">
        <v>0</v>
      </c>
      <c r="I479" s="59">
        <v>0</v>
      </c>
      <c r="J479" s="59">
        <v>1</v>
      </c>
      <c r="K479" s="59"/>
      <c r="L479" s="254"/>
      <c r="M479" s="255"/>
      <c r="N479" s="255"/>
      <c r="O479" s="254"/>
      <c r="P479" s="255"/>
      <c r="Q479" s="256"/>
      <c r="R479" s="254">
        <v>1</v>
      </c>
      <c r="S479" s="255">
        <f>R479*J479</f>
        <v>1</v>
      </c>
      <c r="T479" s="256">
        <f>S479-J479</f>
        <v>0</v>
      </c>
      <c r="U479" s="261"/>
      <c r="V479" s="261"/>
      <c r="W479" s="261"/>
      <c r="X479" s="411"/>
      <c r="Y479" s="478"/>
      <c r="Z479" s="478"/>
      <c r="AA479" s="411"/>
      <c r="AB479" s="478"/>
      <c r="AC479" s="478"/>
      <c r="AD479" s="432"/>
      <c r="AE479" s="479"/>
      <c r="AF479" s="479"/>
      <c r="AG479" s="264"/>
      <c r="AH479" s="444">
        <f t="shared" si="192"/>
        <v>0</v>
      </c>
    </row>
    <row r="480" spans="1:34" s="9" customFormat="1" ht="13.2" x14ac:dyDescent="0.25">
      <c r="A480" s="6">
        <v>16</v>
      </c>
      <c r="B480" s="71" t="s">
        <v>763</v>
      </c>
      <c r="C480" s="6">
        <v>1</v>
      </c>
      <c r="D480" s="7">
        <v>0</v>
      </c>
      <c r="E480" s="59"/>
      <c r="F480" s="7"/>
      <c r="G480" s="7"/>
      <c r="H480" s="7"/>
      <c r="I480" s="59"/>
      <c r="J480" s="59"/>
      <c r="K480" s="59"/>
      <c r="L480" s="254"/>
      <c r="M480" s="255"/>
      <c r="N480" s="255"/>
      <c r="O480" s="254"/>
      <c r="P480" s="255"/>
      <c r="Q480" s="256"/>
      <c r="R480" s="254"/>
      <c r="S480" s="255"/>
      <c r="T480" s="256"/>
      <c r="U480" s="261"/>
      <c r="V480" s="261"/>
      <c r="W480" s="261"/>
      <c r="X480" s="411"/>
      <c r="Y480" s="478"/>
      <c r="Z480" s="478"/>
      <c r="AA480" s="411"/>
      <c r="AB480" s="478"/>
      <c r="AC480" s="478"/>
      <c r="AD480" s="432"/>
      <c r="AE480" s="479"/>
      <c r="AF480" s="479"/>
      <c r="AG480" s="264"/>
      <c r="AH480" s="444">
        <f t="shared" si="192"/>
        <v>0</v>
      </c>
    </row>
    <row r="481" spans="1:34" s="9" customFormat="1" ht="26.4" x14ac:dyDescent="0.25">
      <c r="A481" s="6">
        <v>17</v>
      </c>
      <c r="B481" s="71" t="s">
        <v>878</v>
      </c>
      <c r="C481" s="6">
        <v>1</v>
      </c>
      <c r="D481" s="7">
        <v>1</v>
      </c>
      <c r="E481" s="59">
        <v>1</v>
      </c>
      <c r="F481" s="7"/>
      <c r="G481" s="7"/>
      <c r="H481" s="7"/>
      <c r="I481" s="59"/>
      <c r="J481" s="59"/>
      <c r="K481" s="59"/>
      <c r="L481" s="254"/>
      <c r="M481" s="255"/>
      <c r="N481" s="255"/>
      <c r="O481" s="254"/>
      <c r="P481" s="255"/>
      <c r="Q481" s="256"/>
      <c r="R481" s="254"/>
      <c r="S481" s="255"/>
      <c r="T481" s="256"/>
      <c r="U481" s="261"/>
      <c r="V481" s="261"/>
      <c r="W481" s="261"/>
      <c r="X481" s="411"/>
      <c r="Y481" s="478"/>
      <c r="Z481" s="478"/>
      <c r="AA481" s="411"/>
      <c r="AB481" s="478"/>
      <c r="AC481" s="478"/>
      <c r="AD481" s="432"/>
      <c r="AE481" s="479"/>
      <c r="AF481" s="479"/>
      <c r="AG481" s="264"/>
      <c r="AH481" s="444">
        <f t="shared" si="192"/>
        <v>0</v>
      </c>
    </row>
    <row r="482" spans="1:34" s="9" customFormat="1" ht="13.2" x14ac:dyDescent="0.25">
      <c r="A482" s="6">
        <v>18</v>
      </c>
      <c r="B482" s="71" t="s">
        <v>750</v>
      </c>
      <c r="C482" s="6">
        <v>10</v>
      </c>
      <c r="D482" s="7">
        <v>10</v>
      </c>
      <c r="E482" s="59">
        <v>2</v>
      </c>
      <c r="F482" s="7">
        <v>8</v>
      </c>
      <c r="G482" s="7">
        <v>0</v>
      </c>
      <c r="H482" s="7">
        <v>0</v>
      </c>
      <c r="I482" s="59">
        <v>8</v>
      </c>
      <c r="J482" s="59">
        <v>0</v>
      </c>
      <c r="K482" s="59"/>
      <c r="L482" s="254"/>
      <c r="M482" s="255"/>
      <c r="N482" s="255"/>
      <c r="O482" s="254">
        <v>1</v>
      </c>
      <c r="P482" s="255">
        <f>O482*F482</f>
        <v>8</v>
      </c>
      <c r="Q482" s="256">
        <f>P482-I482</f>
        <v>0</v>
      </c>
      <c r="R482" s="254"/>
      <c r="S482" s="255"/>
      <c r="T482" s="256"/>
      <c r="U482" s="261"/>
      <c r="V482" s="261"/>
      <c r="W482" s="261"/>
      <c r="X482" s="411"/>
      <c r="Y482" s="478"/>
      <c r="Z482" s="478"/>
      <c r="AA482" s="411"/>
      <c r="AB482" s="478"/>
      <c r="AC482" s="478"/>
      <c r="AD482" s="432"/>
      <c r="AE482" s="479"/>
      <c r="AF482" s="479"/>
      <c r="AG482" s="264"/>
      <c r="AH482" s="444">
        <f t="shared" si="192"/>
        <v>0</v>
      </c>
    </row>
    <row r="483" spans="1:34" s="9" customFormat="1" ht="26.4" x14ac:dyDescent="0.25">
      <c r="A483" s="6">
        <v>19</v>
      </c>
      <c r="B483" s="71" t="s">
        <v>768</v>
      </c>
      <c r="C483" s="6">
        <v>3</v>
      </c>
      <c r="D483" s="7">
        <v>1</v>
      </c>
      <c r="E483" s="59">
        <v>0</v>
      </c>
      <c r="F483" s="7">
        <f t="shared" si="194"/>
        <v>1</v>
      </c>
      <c r="G483" s="7">
        <v>0</v>
      </c>
      <c r="H483" s="7">
        <v>0</v>
      </c>
      <c r="I483" s="59">
        <v>1</v>
      </c>
      <c r="J483" s="59">
        <v>0</v>
      </c>
      <c r="K483" s="59"/>
      <c r="L483" s="254"/>
      <c r="M483" s="255"/>
      <c r="N483" s="255"/>
      <c r="O483" s="254">
        <v>1</v>
      </c>
      <c r="P483" s="255">
        <f>O483*I483</f>
        <v>1</v>
      </c>
      <c r="Q483" s="256">
        <f>P483-I483</f>
        <v>0</v>
      </c>
      <c r="R483" s="254"/>
      <c r="S483" s="255"/>
      <c r="T483" s="256"/>
      <c r="U483" s="261"/>
      <c r="V483" s="261"/>
      <c r="W483" s="261"/>
      <c r="X483" s="411"/>
      <c r="Y483" s="478"/>
      <c r="Z483" s="478"/>
      <c r="AA483" s="411"/>
      <c r="AB483" s="478"/>
      <c r="AC483" s="478"/>
      <c r="AD483" s="432"/>
      <c r="AE483" s="479"/>
      <c r="AF483" s="479"/>
      <c r="AG483" s="264"/>
      <c r="AH483" s="444">
        <f t="shared" si="192"/>
        <v>0</v>
      </c>
    </row>
    <row r="484" spans="1:34" s="239" customFormat="1" ht="44.4" customHeight="1" x14ac:dyDescent="0.25">
      <c r="A484" s="296">
        <v>16</v>
      </c>
      <c r="B484" s="746" t="s">
        <v>983</v>
      </c>
      <c r="C484" s="749"/>
      <c r="D484" s="749"/>
      <c r="E484" s="749"/>
      <c r="F484" s="749"/>
      <c r="G484" s="749"/>
      <c r="H484" s="749"/>
      <c r="I484" s="749"/>
      <c r="J484" s="749"/>
      <c r="K484" s="749"/>
      <c r="L484" s="749"/>
      <c r="M484" s="749"/>
      <c r="N484" s="749"/>
      <c r="O484" s="749"/>
      <c r="P484" s="749"/>
      <c r="Q484" s="749"/>
      <c r="R484" s="749"/>
      <c r="S484" s="749"/>
      <c r="T484" s="749"/>
      <c r="U484" s="749"/>
      <c r="V484" s="749"/>
      <c r="W484" s="749"/>
      <c r="X484" s="749"/>
      <c r="Y484" s="749"/>
      <c r="Z484" s="749"/>
      <c r="AA484" s="749"/>
      <c r="AB484" s="749"/>
      <c r="AC484" s="749"/>
      <c r="AD484" s="749"/>
      <c r="AE484" s="749"/>
      <c r="AF484" s="749"/>
      <c r="AG484" s="750"/>
      <c r="AH484" s="444">
        <f t="shared" si="192"/>
        <v>0</v>
      </c>
    </row>
    <row r="485" spans="1:34" s="21" customFormat="1" ht="13.2" x14ac:dyDescent="0.25">
      <c r="A485" s="8" t="s">
        <v>723</v>
      </c>
      <c r="B485" s="105" t="s">
        <v>707</v>
      </c>
      <c r="C485" s="285">
        <f>SUM(C486:C515)</f>
        <v>426</v>
      </c>
      <c r="D485" s="285">
        <f t="shared" ref="D485:AF485" si="195">SUM(D486:D515)</f>
        <v>316</v>
      </c>
      <c r="E485" s="285">
        <f t="shared" si="195"/>
        <v>49</v>
      </c>
      <c r="F485" s="285">
        <f t="shared" si="195"/>
        <v>267</v>
      </c>
      <c r="G485" s="285">
        <f t="shared" si="195"/>
        <v>0</v>
      </c>
      <c r="H485" s="285">
        <f t="shared" si="195"/>
        <v>0</v>
      </c>
      <c r="I485" s="285">
        <f t="shared" si="195"/>
        <v>212</v>
      </c>
      <c r="J485" s="285">
        <f t="shared" si="195"/>
        <v>54</v>
      </c>
      <c r="K485" s="285">
        <f t="shared" si="195"/>
        <v>1</v>
      </c>
      <c r="L485" s="285">
        <f t="shared" si="195"/>
        <v>5</v>
      </c>
      <c r="M485" s="285">
        <f t="shared" si="195"/>
        <v>120</v>
      </c>
      <c r="N485" s="285">
        <f t="shared" si="195"/>
        <v>120</v>
      </c>
      <c r="O485" s="285">
        <f t="shared" si="195"/>
        <v>5</v>
      </c>
      <c r="P485" s="285">
        <f t="shared" si="195"/>
        <v>120</v>
      </c>
      <c r="Q485" s="285">
        <f t="shared" si="195"/>
        <v>-71</v>
      </c>
      <c r="R485" s="285">
        <f t="shared" si="195"/>
        <v>7.5</v>
      </c>
      <c r="S485" s="285">
        <f t="shared" si="195"/>
        <v>122</v>
      </c>
      <c r="T485" s="285">
        <f t="shared" si="195"/>
        <v>73</v>
      </c>
      <c r="U485" s="285">
        <f t="shared" si="195"/>
        <v>0</v>
      </c>
      <c r="V485" s="285">
        <f t="shared" si="195"/>
        <v>0</v>
      </c>
      <c r="W485" s="285">
        <f t="shared" si="195"/>
        <v>0</v>
      </c>
      <c r="X485" s="417">
        <f t="shared" si="195"/>
        <v>17</v>
      </c>
      <c r="Y485" s="483">
        <f t="shared" si="195"/>
        <v>15</v>
      </c>
      <c r="Z485" s="483">
        <f t="shared" si="195"/>
        <v>2</v>
      </c>
      <c r="AA485" s="417">
        <f t="shared" si="195"/>
        <v>5</v>
      </c>
      <c r="AB485" s="483">
        <f t="shared" si="195"/>
        <v>0</v>
      </c>
      <c r="AC485" s="483">
        <f t="shared" si="195"/>
        <v>5</v>
      </c>
      <c r="AD485" s="417">
        <f t="shared" si="195"/>
        <v>0</v>
      </c>
      <c r="AE485" s="483">
        <f t="shared" si="195"/>
        <v>0</v>
      </c>
      <c r="AF485" s="483">
        <f t="shared" si="195"/>
        <v>0</v>
      </c>
      <c r="AG485" s="272"/>
      <c r="AH485" s="444">
        <f t="shared" si="192"/>
        <v>22</v>
      </c>
    </row>
    <row r="486" spans="1:34" s="10" customFormat="1" ht="13.2" x14ac:dyDescent="0.25">
      <c r="A486" s="70">
        <v>1</v>
      </c>
      <c r="B486" s="71" t="s">
        <v>367</v>
      </c>
      <c r="C486" s="70">
        <v>96</v>
      </c>
      <c r="D486" s="70">
        <f>E486+F486</f>
        <v>60</v>
      </c>
      <c r="E486" s="70">
        <v>23</v>
      </c>
      <c r="F486" s="59">
        <f>G486+H486+I486+J486+K486</f>
        <v>37</v>
      </c>
      <c r="G486" s="60"/>
      <c r="H486" s="60">
        <v>0</v>
      </c>
      <c r="I486" s="60">
        <v>37</v>
      </c>
      <c r="J486" s="60"/>
      <c r="K486" s="60"/>
      <c r="L486" s="72">
        <v>0.5</v>
      </c>
      <c r="M486" s="58">
        <f t="shared" ref="M486:M496" si="196">F486*L486</f>
        <v>18.5</v>
      </c>
      <c r="N486" s="60">
        <f>M486-H486</f>
        <v>18.5</v>
      </c>
      <c r="O486" s="72">
        <v>0.5</v>
      </c>
      <c r="P486" s="68">
        <f>F486*O486</f>
        <v>18.5</v>
      </c>
      <c r="Q486" s="60">
        <f>P486-I486</f>
        <v>-18.5</v>
      </c>
      <c r="R486" s="72">
        <v>0.5</v>
      </c>
      <c r="S486" s="60">
        <f>F486*R486</f>
        <v>18.5</v>
      </c>
      <c r="T486" s="60">
        <f>S486-J486</f>
        <v>18.5</v>
      </c>
      <c r="U486" s="60"/>
      <c r="V486" s="60"/>
      <c r="W486" s="60"/>
      <c r="X486" s="411">
        <f>Y486+Z486</f>
        <v>10</v>
      </c>
      <c r="Y486" s="452">
        <v>10</v>
      </c>
      <c r="Z486" s="452">
        <v>0</v>
      </c>
      <c r="AA486" s="393">
        <f>AB486+AC486</f>
        <v>0</v>
      </c>
      <c r="AB486" s="452">
        <v>0</v>
      </c>
      <c r="AC486" s="452"/>
      <c r="AD486" s="395"/>
      <c r="AE486" s="453"/>
      <c r="AF486" s="453"/>
      <c r="AG486" s="73"/>
      <c r="AH486" s="444">
        <f t="shared" si="192"/>
        <v>10</v>
      </c>
    </row>
    <row r="487" spans="1:34" s="10" customFormat="1" ht="13.2" x14ac:dyDescent="0.25">
      <c r="A487" s="70">
        <v>2</v>
      </c>
      <c r="B487" s="71" t="s">
        <v>752</v>
      </c>
      <c r="C487" s="70">
        <v>1</v>
      </c>
      <c r="D487" s="70">
        <f t="shared" ref="D487:D496" si="197">E487+F487</f>
        <v>1</v>
      </c>
      <c r="E487" s="70">
        <v>0</v>
      </c>
      <c r="F487" s="59">
        <f t="shared" ref="F487:F496" si="198">G487+H487+I487+J487+K487</f>
        <v>1</v>
      </c>
      <c r="G487" s="60"/>
      <c r="H487" s="60">
        <v>0</v>
      </c>
      <c r="I487" s="117">
        <v>1</v>
      </c>
      <c r="J487" s="60"/>
      <c r="K487" s="60"/>
      <c r="L487" s="72">
        <v>0.5</v>
      </c>
      <c r="M487" s="58">
        <f t="shared" si="196"/>
        <v>0.5</v>
      </c>
      <c r="N487" s="60">
        <f t="shared" ref="N487:N495" si="199">M487-H487</f>
        <v>0.5</v>
      </c>
      <c r="O487" s="72">
        <v>0.5</v>
      </c>
      <c r="P487" s="68">
        <f t="shared" ref="P487:P496" si="200">F487*O487</f>
        <v>0.5</v>
      </c>
      <c r="Q487" s="60">
        <f t="shared" ref="Q487:Q496" si="201">P487-I487</f>
        <v>-0.5</v>
      </c>
      <c r="R487" s="72">
        <v>0.5</v>
      </c>
      <c r="S487" s="60">
        <f t="shared" ref="S487:S495" si="202">F487*R487</f>
        <v>0.5</v>
      </c>
      <c r="T487" s="60">
        <f t="shared" ref="T487:T495" si="203">S487-J487</f>
        <v>0.5</v>
      </c>
      <c r="U487" s="60"/>
      <c r="V487" s="60"/>
      <c r="W487" s="60"/>
      <c r="X487" s="411"/>
      <c r="Y487" s="452"/>
      <c r="Z487" s="452"/>
      <c r="AA487" s="393"/>
      <c r="AB487" s="452">
        <v>0</v>
      </c>
      <c r="AC487" s="452"/>
      <c r="AD487" s="395"/>
      <c r="AE487" s="453"/>
      <c r="AF487" s="453"/>
      <c r="AG487" s="73"/>
      <c r="AH487" s="444">
        <f t="shared" si="192"/>
        <v>0</v>
      </c>
    </row>
    <row r="488" spans="1:34" s="10" customFormat="1" ht="13.2" x14ac:dyDescent="0.25">
      <c r="A488" s="70">
        <v>3</v>
      </c>
      <c r="B488" s="71" t="s">
        <v>140</v>
      </c>
      <c r="C488" s="70">
        <v>26</v>
      </c>
      <c r="D488" s="70">
        <f t="shared" si="197"/>
        <v>22</v>
      </c>
      <c r="E488" s="70">
        <v>3</v>
      </c>
      <c r="F488" s="59">
        <f t="shared" si="198"/>
        <v>19</v>
      </c>
      <c r="G488" s="60"/>
      <c r="H488" s="60">
        <v>0</v>
      </c>
      <c r="I488" s="60">
        <v>3</v>
      </c>
      <c r="J488" s="60">
        <v>16</v>
      </c>
      <c r="K488" s="60"/>
      <c r="L488" s="72">
        <v>0.5</v>
      </c>
      <c r="M488" s="58">
        <f t="shared" si="196"/>
        <v>9.5</v>
      </c>
      <c r="N488" s="60">
        <f t="shared" si="199"/>
        <v>9.5</v>
      </c>
      <c r="O488" s="72">
        <v>0.5</v>
      </c>
      <c r="P488" s="68">
        <f t="shared" si="200"/>
        <v>9.5</v>
      </c>
      <c r="Q488" s="60">
        <f t="shared" si="201"/>
        <v>6.5</v>
      </c>
      <c r="R488" s="72">
        <v>0.5</v>
      </c>
      <c r="S488" s="60">
        <f t="shared" si="202"/>
        <v>9.5</v>
      </c>
      <c r="T488" s="60">
        <f t="shared" si="203"/>
        <v>-6.5</v>
      </c>
      <c r="U488" s="60"/>
      <c r="V488" s="60"/>
      <c r="W488" s="60"/>
      <c r="X488" s="411">
        <f t="shared" ref="X488:X514" si="204">Y488+Z488</f>
        <v>1</v>
      </c>
      <c r="Y488" s="452">
        <v>1</v>
      </c>
      <c r="Z488" s="452"/>
      <c r="AA488" s="393"/>
      <c r="AB488" s="452">
        <v>0</v>
      </c>
      <c r="AC488" s="452"/>
      <c r="AD488" s="395"/>
      <c r="AE488" s="453"/>
      <c r="AF488" s="453"/>
      <c r="AG488" s="73"/>
      <c r="AH488" s="444">
        <f t="shared" si="192"/>
        <v>1</v>
      </c>
    </row>
    <row r="489" spans="1:34" s="10" customFormat="1" ht="13.2" x14ac:dyDescent="0.25">
      <c r="A489" s="70">
        <v>4</v>
      </c>
      <c r="B489" s="71" t="s">
        <v>151</v>
      </c>
      <c r="C489" s="70">
        <v>202</v>
      </c>
      <c r="D489" s="70">
        <f t="shared" si="197"/>
        <v>165</v>
      </c>
      <c r="E489" s="70">
        <v>11</v>
      </c>
      <c r="F489" s="59">
        <f t="shared" si="198"/>
        <v>154</v>
      </c>
      <c r="G489" s="59"/>
      <c r="H489" s="60">
        <v>0</v>
      </c>
      <c r="I489" s="59">
        <v>123</v>
      </c>
      <c r="J489" s="59">
        <v>31</v>
      </c>
      <c r="K489" s="59"/>
      <c r="L489" s="72">
        <v>0.5</v>
      </c>
      <c r="M489" s="58">
        <f t="shared" si="196"/>
        <v>77</v>
      </c>
      <c r="N489" s="60">
        <f t="shared" si="199"/>
        <v>77</v>
      </c>
      <c r="O489" s="110">
        <v>0.5</v>
      </c>
      <c r="P489" s="68">
        <f t="shared" si="200"/>
        <v>77</v>
      </c>
      <c r="Q489" s="60">
        <f t="shared" si="201"/>
        <v>-46</v>
      </c>
      <c r="R489" s="72">
        <v>0.5</v>
      </c>
      <c r="S489" s="60">
        <f t="shared" si="202"/>
        <v>77</v>
      </c>
      <c r="T489" s="60">
        <f t="shared" si="203"/>
        <v>46</v>
      </c>
      <c r="U489" s="60"/>
      <c r="V489" s="60"/>
      <c r="W489" s="60"/>
      <c r="X489" s="411">
        <f t="shared" si="204"/>
        <v>3</v>
      </c>
      <c r="Y489" s="452">
        <v>1</v>
      </c>
      <c r="Z489" s="452">
        <v>2</v>
      </c>
      <c r="AA489" s="393">
        <f t="shared" ref="AA489:AA491" si="205">AB489+AC489</f>
        <v>4</v>
      </c>
      <c r="AB489" s="452">
        <v>0</v>
      </c>
      <c r="AC489" s="452">
        <v>4</v>
      </c>
      <c r="AD489" s="395"/>
      <c r="AE489" s="453"/>
      <c r="AF489" s="453"/>
      <c r="AG489" s="73"/>
      <c r="AH489" s="444">
        <f t="shared" si="192"/>
        <v>7</v>
      </c>
    </row>
    <row r="490" spans="1:34" s="10" customFormat="1" ht="13.2" x14ac:dyDescent="0.25">
      <c r="A490" s="70">
        <v>5</v>
      </c>
      <c r="B490" s="100" t="s">
        <v>790</v>
      </c>
      <c r="C490" s="117">
        <v>16</v>
      </c>
      <c r="D490" s="70">
        <f t="shared" si="197"/>
        <v>13</v>
      </c>
      <c r="E490" s="117">
        <v>0</v>
      </c>
      <c r="F490" s="59">
        <f t="shared" si="198"/>
        <v>13</v>
      </c>
      <c r="G490" s="73"/>
      <c r="H490" s="60">
        <v>0</v>
      </c>
      <c r="I490" s="117">
        <v>12</v>
      </c>
      <c r="J490" s="70">
        <v>1</v>
      </c>
      <c r="K490" s="73"/>
      <c r="L490" s="72">
        <v>0.5</v>
      </c>
      <c r="M490" s="58">
        <f t="shared" si="196"/>
        <v>6.5</v>
      </c>
      <c r="N490" s="60">
        <f t="shared" si="199"/>
        <v>6.5</v>
      </c>
      <c r="O490" s="72">
        <v>0.5</v>
      </c>
      <c r="P490" s="68">
        <f t="shared" si="200"/>
        <v>6.5</v>
      </c>
      <c r="Q490" s="60">
        <f t="shared" si="201"/>
        <v>-5.5</v>
      </c>
      <c r="R490" s="72">
        <v>0.5</v>
      </c>
      <c r="S490" s="60">
        <f t="shared" si="202"/>
        <v>6.5</v>
      </c>
      <c r="T490" s="60">
        <f t="shared" si="203"/>
        <v>5.5</v>
      </c>
      <c r="U490" s="88"/>
      <c r="V490" s="88"/>
      <c r="W490" s="88"/>
      <c r="X490" s="411"/>
      <c r="Y490" s="454"/>
      <c r="Z490" s="454"/>
      <c r="AA490" s="393"/>
      <c r="AB490" s="454">
        <v>0</v>
      </c>
      <c r="AC490" s="454"/>
      <c r="AD490" s="395"/>
      <c r="AE490" s="453"/>
      <c r="AF490" s="453"/>
      <c r="AG490" s="73"/>
      <c r="AH490" s="444">
        <f t="shared" si="192"/>
        <v>0</v>
      </c>
    </row>
    <row r="491" spans="1:34" s="10" customFormat="1" ht="13.2" x14ac:dyDescent="0.25">
      <c r="A491" s="70">
        <v>6</v>
      </c>
      <c r="B491" s="100" t="s">
        <v>749</v>
      </c>
      <c r="C491" s="117">
        <v>17</v>
      </c>
      <c r="D491" s="70">
        <f t="shared" si="197"/>
        <v>15</v>
      </c>
      <c r="E491" s="117">
        <v>3</v>
      </c>
      <c r="F491" s="59">
        <f t="shared" si="198"/>
        <v>12</v>
      </c>
      <c r="G491" s="73"/>
      <c r="H491" s="60">
        <v>0</v>
      </c>
      <c r="I491" s="117">
        <v>12</v>
      </c>
      <c r="J491" s="70"/>
      <c r="K491" s="73"/>
      <c r="L491" s="72">
        <v>0.5</v>
      </c>
      <c r="M491" s="58">
        <f t="shared" si="196"/>
        <v>6</v>
      </c>
      <c r="N491" s="60">
        <f t="shared" si="199"/>
        <v>6</v>
      </c>
      <c r="O491" s="110">
        <v>0.5</v>
      </c>
      <c r="P491" s="68">
        <f t="shared" si="200"/>
        <v>6</v>
      </c>
      <c r="Q491" s="60">
        <f t="shared" si="201"/>
        <v>-6</v>
      </c>
      <c r="R491" s="72">
        <v>0.5</v>
      </c>
      <c r="S491" s="60">
        <f t="shared" si="202"/>
        <v>6</v>
      </c>
      <c r="T491" s="60">
        <f t="shared" si="203"/>
        <v>6</v>
      </c>
      <c r="U491" s="88"/>
      <c r="V491" s="88"/>
      <c r="W491" s="88"/>
      <c r="X491" s="411"/>
      <c r="Y491" s="454"/>
      <c r="Z491" s="454"/>
      <c r="AA491" s="393">
        <f t="shared" si="205"/>
        <v>1</v>
      </c>
      <c r="AB491" s="454">
        <v>0</v>
      </c>
      <c r="AC491" s="454">
        <v>1</v>
      </c>
      <c r="AD491" s="395"/>
      <c r="AE491" s="453"/>
      <c r="AF491" s="453"/>
      <c r="AG491" s="73"/>
      <c r="AH491" s="444">
        <f t="shared" si="192"/>
        <v>1</v>
      </c>
    </row>
    <row r="492" spans="1:34" s="10" customFormat="1" ht="13.2" x14ac:dyDescent="0.25">
      <c r="A492" s="70">
        <v>7</v>
      </c>
      <c r="B492" s="71" t="s">
        <v>754</v>
      </c>
      <c r="C492" s="70">
        <v>1</v>
      </c>
      <c r="D492" s="70">
        <f t="shared" si="197"/>
        <v>0</v>
      </c>
      <c r="E492" s="117">
        <v>0</v>
      </c>
      <c r="F492" s="59">
        <f t="shared" si="198"/>
        <v>0</v>
      </c>
      <c r="G492" s="73"/>
      <c r="H492" s="60">
        <v>0</v>
      </c>
      <c r="I492" s="117"/>
      <c r="J492" s="70"/>
      <c r="K492" s="73"/>
      <c r="L492" s="72">
        <v>0.5</v>
      </c>
      <c r="M492" s="58">
        <f t="shared" si="196"/>
        <v>0</v>
      </c>
      <c r="N492" s="60">
        <f t="shared" si="199"/>
        <v>0</v>
      </c>
      <c r="O492" s="72">
        <v>0.5</v>
      </c>
      <c r="P492" s="68">
        <f t="shared" si="200"/>
        <v>0</v>
      </c>
      <c r="Q492" s="60">
        <f t="shared" si="201"/>
        <v>0</v>
      </c>
      <c r="R492" s="72">
        <v>0.5</v>
      </c>
      <c r="S492" s="60">
        <f t="shared" si="202"/>
        <v>0</v>
      </c>
      <c r="T492" s="60">
        <f t="shared" si="203"/>
        <v>0</v>
      </c>
      <c r="U492" s="88"/>
      <c r="V492" s="88"/>
      <c r="W492" s="88"/>
      <c r="X492" s="411"/>
      <c r="Y492" s="454"/>
      <c r="Z492" s="454"/>
      <c r="AA492" s="393"/>
      <c r="AB492" s="454">
        <v>0</v>
      </c>
      <c r="AC492" s="454"/>
      <c r="AD492" s="395"/>
      <c r="AE492" s="453"/>
      <c r="AF492" s="453"/>
      <c r="AG492" s="73"/>
      <c r="AH492" s="444">
        <f t="shared" si="192"/>
        <v>0</v>
      </c>
    </row>
    <row r="493" spans="1:34" s="10" customFormat="1" ht="13.2" x14ac:dyDescent="0.25">
      <c r="A493" s="70">
        <v>8</v>
      </c>
      <c r="B493" s="100" t="s">
        <v>727</v>
      </c>
      <c r="C493" s="117">
        <v>4</v>
      </c>
      <c r="D493" s="70">
        <f t="shared" si="197"/>
        <v>4</v>
      </c>
      <c r="E493" s="117">
        <v>4</v>
      </c>
      <c r="F493" s="59">
        <f t="shared" si="198"/>
        <v>0</v>
      </c>
      <c r="G493" s="73"/>
      <c r="H493" s="60">
        <v>0</v>
      </c>
      <c r="I493" s="117"/>
      <c r="J493" s="70"/>
      <c r="K493" s="73"/>
      <c r="L493" s="72">
        <v>0.5</v>
      </c>
      <c r="M493" s="58">
        <f t="shared" si="196"/>
        <v>0</v>
      </c>
      <c r="N493" s="60">
        <f t="shared" si="199"/>
        <v>0</v>
      </c>
      <c r="O493" s="110">
        <v>0.5</v>
      </c>
      <c r="P493" s="68">
        <f t="shared" si="200"/>
        <v>0</v>
      </c>
      <c r="Q493" s="60">
        <f t="shared" si="201"/>
        <v>0</v>
      </c>
      <c r="R493" s="72">
        <v>0.5</v>
      </c>
      <c r="S493" s="60">
        <f t="shared" si="202"/>
        <v>0</v>
      </c>
      <c r="T493" s="60">
        <f t="shared" si="203"/>
        <v>0</v>
      </c>
      <c r="U493" s="88"/>
      <c r="V493" s="88"/>
      <c r="W493" s="88"/>
      <c r="X493" s="411">
        <f t="shared" si="204"/>
        <v>1</v>
      </c>
      <c r="Y493" s="454">
        <v>1</v>
      </c>
      <c r="Z493" s="454"/>
      <c r="AA493" s="393"/>
      <c r="AB493" s="454">
        <v>0</v>
      </c>
      <c r="AC493" s="454"/>
      <c r="AD493" s="395"/>
      <c r="AE493" s="453"/>
      <c r="AF493" s="453"/>
      <c r="AG493" s="73"/>
      <c r="AH493" s="444">
        <f t="shared" si="192"/>
        <v>1</v>
      </c>
    </row>
    <row r="494" spans="1:34" s="10" customFormat="1" ht="13.2" x14ac:dyDescent="0.25">
      <c r="A494" s="70">
        <v>9</v>
      </c>
      <c r="B494" s="100" t="s">
        <v>877</v>
      </c>
      <c r="C494" s="117">
        <v>1</v>
      </c>
      <c r="D494" s="70">
        <f t="shared" si="197"/>
        <v>0</v>
      </c>
      <c r="E494" s="117">
        <v>0</v>
      </c>
      <c r="F494" s="59">
        <f t="shared" si="198"/>
        <v>0</v>
      </c>
      <c r="G494" s="73"/>
      <c r="H494" s="60">
        <v>0</v>
      </c>
      <c r="I494" s="117"/>
      <c r="J494" s="70"/>
      <c r="K494" s="73"/>
      <c r="L494" s="72">
        <v>0.5</v>
      </c>
      <c r="M494" s="58">
        <f t="shared" si="196"/>
        <v>0</v>
      </c>
      <c r="N494" s="60">
        <f t="shared" si="199"/>
        <v>0</v>
      </c>
      <c r="O494" s="72">
        <v>0.5</v>
      </c>
      <c r="P494" s="68">
        <f t="shared" si="200"/>
        <v>0</v>
      </c>
      <c r="Q494" s="60">
        <f t="shared" si="201"/>
        <v>0</v>
      </c>
      <c r="R494" s="72">
        <v>0.5</v>
      </c>
      <c r="S494" s="60">
        <f t="shared" si="202"/>
        <v>0</v>
      </c>
      <c r="T494" s="60">
        <f t="shared" si="203"/>
        <v>0</v>
      </c>
      <c r="U494" s="88"/>
      <c r="V494" s="88"/>
      <c r="W494" s="88"/>
      <c r="X494" s="411"/>
      <c r="Y494" s="454"/>
      <c r="Z494" s="454"/>
      <c r="AA494" s="393"/>
      <c r="AB494" s="454">
        <v>0</v>
      </c>
      <c r="AC494" s="454"/>
      <c r="AD494" s="395"/>
      <c r="AE494" s="453"/>
      <c r="AF494" s="453"/>
      <c r="AG494" s="73"/>
      <c r="AH494" s="444">
        <f t="shared" si="192"/>
        <v>0</v>
      </c>
    </row>
    <row r="495" spans="1:34" s="10" customFormat="1" ht="13.2" x14ac:dyDescent="0.25">
      <c r="A495" s="70">
        <v>10</v>
      </c>
      <c r="B495" s="100" t="s">
        <v>802</v>
      </c>
      <c r="C495" s="117">
        <v>6</v>
      </c>
      <c r="D495" s="70">
        <f t="shared" si="197"/>
        <v>6</v>
      </c>
      <c r="E495" s="117">
        <v>2</v>
      </c>
      <c r="F495" s="59">
        <f t="shared" si="198"/>
        <v>4</v>
      </c>
      <c r="G495" s="73"/>
      <c r="H495" s="60">
        <v>0</v>
      </c>
      <c r="I495" s="117">
        <v>3</v>
      </c>
      <c r="J495" s="70">
        <v>1</v>
      </c>
      <c r="K495" s="73"/>
      <c r="L495" s="72">
        <v>0.5</v>
      </c>
      <c r="M495" s="58">
        <f>F495*L495</f>
        <v>2</v>
      </c>
      <c r="N495" s="60">
        <f t="shared" si="199"/>
        <v>2</v>
      </c>
      <c r="O495" s="110">
        <v>0.5</v>
      </c>
      <c r="P495" s="68">
        <f t="shared" si="200"/>
        <v>2</v>
      </c>
      <c r="Q495" s="60">
        <f t="shared" si="201"/>
        <v>-1</v>
      </c>
      <c r="R495" s="72">
        <v>0.5</v>
      </c>
      <c r="S495" s="60">
        <f t="shared" si="202"/>
        <v>2</v>
      </c>
      <c r="T495" s="60">
        <f t="shared" si="203"/>
        <v>1</v>
      </c>
      <c r="U495" s="88"/>
      <c r="V495" s="88"/>
      <c r="W495" s="88"/>
      <c r="X495" s="411"/>
      <c r="Y495" s="454"/>
      <c r="Z495" s="454"/>
      <c r="AA495" s="393"/>
      <c r="AB495" s="454">
        <v>0</v>
      </c>
      <c r="AC495" s="454"/>
      <c r="AD495" s="395"/>
      <c r="AE495" s="453"/>
      <c r="AF495" s="453"/>
      <c r="AG495" s="73"/>
      <c r="AH495" s="444">
        <f t="shared" si="192"/>
        <v>0</v>
      </c>
    </row>
    <row r="496" spans="1:34" s="10" customFormat="1" ht="13.2" x14ac:dyDescent="0.25">
      <c r="A496" s="70">
        <v>11</v>
      </c>
      <c r="B496" s="100" t="s">
        <v>803</v>
      </c>
      <c r="C496" s="117">
        <v>2</v>
      </c>
      <c r="D496" s="70">
        <f t="shared" si="197"/>
        <v>2</v>
      </c>
      <c r="E496" s="117">
        <v>0</v>
      </c>
      <c r="F496" s="59">
        <f t="shared" si="198"/>
        <v>2</v>
      </c>
      <c r="G496" s="73"/>
      <c r="H496" s="73"/>
      <c r="I496" s="117"/>
      <c r="J496" s="70">
        <v>2</v>
      </c>
      <c r="K496" s="73"/>
      <c r="L496" s="70"/>
      <c r="M496" s="58">
        <f t="shared" si="196"/>
        <v>0</v>
      </c>
      <c r="N496" s="73"/>
      <c r="O496" s="73"/>
      <c r="P496" s="68">
        <f t="shared" si="200"/>
        <v>0</v>
      </c>
      <c r="Q496" s="60">
        <f t="shared" si="201"/>
        <v>0</v>
      </c>
      <c r="R496" s="73"/>
      <c r="S496" s="60"/>
      <c r="T496" s="60"/>
      <c r="U496" s="88"/>
      <c r="V496" s="88"/>
      <c r="W496" s="88"/>
      <c r="X496" s="411"/>
      <c r="Y496" s="454"/>
      <c r="Z496" s="454"/>
      <c r="AA496" s="393"/>
      <c r="AB496" s="454">
        <v>0</v>
      </c>
      <c r="AC496" s="454"/>
      <c r="AD496" s="395"/>
      <c r="AE496" s="453"/>
      <c r="AF496" s="453"/>
      <c r="AG496" s="73"/>
      <c r="AH496" s="444">
        <f t="shared" si="192"/>
        <v>0</v>
      </c>
    </row>
    <row r="497" spans="1:34" s="10" customFormat="1" ht="13.2" x14ac:dyDescent="0.25">
      <c r="A497" s="70">
        <v>12</v>
      </c>
      <c r="B497" s="100" t="s">
        <v>733</v>
      </c>
      <c r="C497" s="117">
        <v>2</v>
      </c>
      <c r="D497" s="70">
        <f>E497+F497</f>
        <v>2</v>
      </c>
      <c r="E497" s="73">
        <v>0</v>
      </c>
      <c r="F497" s="73">
        <f>G497+H497+I497+J497+K497</f>
        <v>2</v>
      </c>
      <c r="G497" s="73"/>
      <c r="H497" s="73"/>
      <c r="I497" s="73">
        <v>2</v>
      </c>
      <c r="J497" s="73"/>
      <c r="K497" s="73"/>
      <c r="L497" s="73"/>
      <c r="M497" s="58"/>
      <c r="N497" s="73"/>
      <c r="O497" s="73"/>
      <c r="P497" s="68"/>
      <c r="Q497" s="60"/>
      <c r="R497" s="103">
        <v>0.5</v>
      </c>
      <c r="S497" s="73">
        <f>F497*R497</f>
        <v>1</v>
      </c>
      <c r="T497" s="88">
        <f>S497-J497</f>
        <v>1</v>
      </c>
      <c r="U497" s="88"/>
      <c r="V497" s="88"/>
      <c r="W497" s="88"/>
      <c r="X497" s="411"/>
      <c r="Y497" s="453"/>
      <c r="Z497" s="453"/>
      <c r="AA497" s="393"/>
      <c r="AB497" s="453"/>
      <c r="AC497" s="453"/>
      <c r="AD497" s="395"/>
      <c r="AE497" s="453"/>
      <c r="AF497" s="453"/>
      <c r="AG497" s="73"/>
      <c r="AH497" s="444">
        <f t="shared" si="192"/>
        <v>0</v>
      </c>
    </row>
    <row r="498" spans="1:34" s="10" customFormat="1" ht="13.2" x14ac:dyDescent="0.25">
      <c r="A498" s="70">
        <v>13</v>
      </c>
      <c r="B498" s="100" t="s">
        <v>588</v>
      </c>
      <c r="C498" s="117">
        <v>1</v>
      </c>
      <c r="D498" s="70">
        <f t="shared" ref="D498:D501" si="206">E498+F498</f>
        <v>0</v>
      </c>
      <c r="E498" s="73">
        <v>0</v>
      </c>
      <c r="F498" s="73">
        <f t="shared" ref="F498:F501" si="207">G498+H498+I498+J498+K498</f>
        <v>0</v>
      </c>
      <c r="G498" s="73"/>
      <c r="H498" s="73"/>
      <c r="I498" s="73"/>
      <c r="J498" s="73"/>
      <c r="K498" s="73"/>
      <c r="L498" s="73"/>
      <c r="M498" s="58"/>
      <c r="N498" s="73"/>
      <c r="O498" s="73"/>
      <c r="P498" s="68"/>
      <c r="Q498" s="60"/>
      <c r="R498" s="103">
        <v>0.5</v>
      </c>
      <c r="S498" s="73">
        <f t="shared" ref="S498:S501" si="208">F498*R498</f>
        <v>0</v>
      </c>
      <c r="T498" s="88">
        <f t="shared" ref="T498:T501" si="209">S498-J498</f>
        <v>0</v>
      </c>
      <c r="U498" s="88"/>
      <c r="V498" s="88"/>
      <c r="W498" s="88"/>
      <c r="X498" s="411"/>
      <c r="Y498" s="453"/>
      <c r="Z498" s="453"/>
      <c r="AA498" s="393"/>
      <c r="AB498" s="453"/>
      <c r="AC498" s="453"/>
      <c r="AD498" s="395"/>
      <c r="AE498" s="453"/>
      <c r="AF498" s="453"/>
      <c r="AG498" s="73"/>
      <c r="AH498" s="444">
        <f t="shared" si="192"/>
        <v>0</v>
      </c>
    </row>
    <row r="499" spans="1:34" s="10" customFormat="1" ht="13.2" x14ac:dyDescent="0.25">
      <c r="A499" s="70">
        <v>14</v>
      </c>
      <c r="B499" s="100" t="s">
        <v>738</v>
      </c>
      <c r="C499" s="117">
        <v>2</v>
      </c>
      <c r="D499" s="70">
        <f t="shared" si="206"/>
        <v>1</v>
      </c>
      <c r="E499" s="73">
        <v>0</v>
      </c>
      <c r="F499" s="73">
        <f t="shared" si="207"/>
        <v>1</v>
      </c>
      <c r="G499" s="73"/>
      <c r="H499" s="73"/>
      <c r="I499" s="73"/>
      <c r="J499" s="73"/>
      <c r="K499" s="73">
        <v>1</v>
      </c>
      <c r="L499" s="73"/>
      <c r="M499" s="58"/>
      <c r="N499" s="73"/>
      <c r="O499" s="73"/>
      <c r="P499" s="68"/>
      <c r="Q499" s="60"/>
      <c r="R499" s="103">
        <v>0.5</v>
      </c>
      <c r="S499" s="73">
        <f t="shared" si="208"/>
        <v>0.5</v>
      </c>
      <c r="T499" s="88">
        <f t="shared" si="209"/>
        <v>0.5</v>
      </c>
      <c r="U499" s="88"/>
      <c r="V499" s="88"/>
      <c r="W499" s="88"/>
      <c r="X499" s="411"/>
      <c r="Y499" s="453"/>
      <c r="Z499" s="453"/>
      <c r="AA499" s="393"/>
      <c r="AB499" s="453"/>
      <c r="AC499" s="453"/>
      <c r="AD499" s="395"/>
      <c r="AE499" s="454">
        <v>0</v>
      </c>
      <c r="AF499" s="454"/>
      <c r="AG499" s="73"/>
      <c r="AH499" s="444">
        <f t="shared" si="192"/>
        <v>0</v>
      </c>
    </row>
    <row r="500" spans="1:34" s="10" customFormat="1" ht="13.2" x14ac:dyDescent="0.25">
      <c r="A500" s="70">
        <v>15</v>
      </c>
      <c r="B500" s="100" t="s">
        <v>739</v>
      </c>
      <c r="C500" s="117">
        <v>2</v>
      </c>
      <c r="D500" s="70">
        <f t="shared" si="206"/>
        <v>1</v>
      </c>
      <c r="E500" s="73">
        <v>0</v>
      </c>
      <c r="F500" s="73">
        <f t="shared" si="207"/>
        <v>1</v>
      </c>
      <c r="G500" s="73"/>
      <c r="H500" s="73"/>
      <c r="I500" s="73">
        <v>1</v>
      </c>
      <c r="J500" s="73"/>
      <c r="K500" s="73"/>
      <c r="L500" s="73"/>
      <c r="M500" s="58"/>
      <c r="N500" s="73"/>
      <c r="O500" s="73"/>
      <c r="P500" s="68"/>
      <c r="Q500" s="60"/>
      <c r="R500" s="103">
        <v>0.5</v>
      </c>
      <c r="S500" s="73">
        <f t="shared" si="208"/>
        <v>0.5</v>
      </c>
      <c r="T500" s="88">
        <f t="shared" si="209"/>
        <v>0.5</v>
      </c>
      <c r="U500" s="88"/>
      <c r="V500" s="88"/>
      <c r="W500" s="88"/>
      <c r="X500" s="411"/>
      <c r="Y500" s="453"/>
      <c r="Z500" s="453"/>
      <c r="AA500" s="393"/>
      <c r="AB500" s="453"/>
      <c r="AC500" s="453"/>
      <c r="AD500" s="395"/>
      <c r="AE500" s="453"/>
      <c r="AF500" s="453"/>
      <c r="AG500" s="73"/>
      <c r="AH500" s="444">
        <f t="shared" si="192"/>
        <v>0</v>
      </c>
    </row>
    <row r="501" spans="1:34" s="10" customFormat="1" ht="13.2" x14ac:dyDescent="0.25">
      <c r="A501" s="70">
        <v>16</v>
      </c>
      <c r="B501" s="100" t="s">
        <v>879</v>
      </c>
      <c r="C501" s="117">
        <v>1</v>
      </c>
      <c r="D501" s="70">
        <f t="shared" si="206"/>
        <v>0</v>
      </c>
      <c r="E501" s="73">
        <v>0</v>
      </c>
      <c r="F501" s="73">
        <f t="shared" si="207"/>
        <v>0</v>
      </c>
      <c r="G501" s="73"/>
      <c r="H501" s="73"/>
      <c r="I501" s="73"/>
      <c r="J501" s="73"/>
      <c r="K501" s="73"/>
      <c r="L501" s="73"/>
      <c r="M501" s="58"/>
      <c r="N501" s="73"/>
      <c r="O501" s="73"/>
      <c r="P501" s="68"/>
      <c r="Q501" s="60"/>
      <c r="R501" s="103">
        <v>0.5</v>
      </c>
      <c r="S501" s="73">
        <f t="shared" si="208"/>
        <v>0</v>
      </c>
      <c r="T501" s="88">
        <f t="shared" si="209"/>
        <v>0</v>
      </c>
      <c r="U501" s="88"/>
      <c r="V501" s="88"/>
      <c r="W501" s="88"/>
      <c r="X501" s="411"/>
      <c r="Y501" s="453"/>
      <c r="Z501" s="453"/>
      <c r="AA501" s="393"/>
      <c r="AB501" s="453"/>
      <c r="AC501" s="453"/>
      <c r="AD501" s="395"/>
      <c r="AE501" s="453"/>
      <c r="AF501" s="453"/>
      <c r="AG501" s="73"/>
      <c r="AH501" s="444">
        <f t="shared" si="192"/>
        <v>0</v>
      </c>
    </row>
    <row r="502" spans="1:34" s="10" customFormat="1" ht="13.2" x14ac:dyDescent="0.25">
      <c r="A502" s="70">
        <v>17</v>
      </c>
      <c r="B502" s="100" t="s">
        <v>880</v>
      </c>
      <c r="C502" s="117">
        <v>2</v>
      </c>
      <c r="D502" s="70">
        <f>E502+F502</f>
        <v>0</v>
      </c>
      <c r="E502" s="73"/>
      <c r="F502" s="73">
        <f>G502+H502+I502+J502+K502</f>
        <v>0</v>
      </c>
      <c r="G502" s="73"/>
      <c r="H502" s="73"/>
      <c r="I502" s="73"/>
      <c r="J502" s="73"/>
      <c r="K502" s="73"/>
      <c r="L502" s="73"/>
      <c r="M502" s="58"/>
      <c r="N502" s="73"/>
      <c r="O502" s="73"/>
      <c r="P502" s="68"/>
      <c r="Q502" s="60"/>
      <c r="R502" s="73"/>
      <c r="S502" s="73"/>
      <c r="T502" s="88"/>
      <c r="U502" s="88"/>
      <c r="V502" s="88"/>
      <c r="W502" s="88"/>
      <c r="X502" s="411"/>
      <c r="Y502" s="453"/>
      <c r="Z502" s="453"/>
      <c r="AA502" s="393"/>
      <c r="AB502" s="453"/>
      <c r="AC502" s="453"/>
      <c r="AD502" s="395"/>
      <c r="AE502" s="453"/>
      <c r="AF502" s="453"/>
      <c r="AG502" s="73"/>
      <c r="AH502" s="444">
        <f t="shared" si="192"/>
        <v>0</v>
      </c>
    </row>
    <row r="503" spans="1:34" s="10" customFormat="1" ht="26.4" x14ac:dyDescent="0.25">
      <c r="A503" s="70">
        <v>18</v>
      </c>
      <c r="B503" s="100" t="s">
        <v>881</v>
      </c>
      <c r="C503" s="117">
        <v>3</v>
      </c>
      <c r="D503" s="70">
        <f t="shared" ref="D503:D515" si="210">E503+F503</f>
        <v>1</v>
      </c>
      <c r="E503" s="73">
        <v>1</v>
      </c>
      <c r="F503" s="73">
        <f t="shared" ref="F503:F515" si="211">G503+H503+I503+J503+K503</f>
        <v>0</v>
      </c>
      <c r="G503" s="73"/>
      <c r="H503" s="73"/>
      <c r="I503" s="73"/>
      <c r="J503" s="73"/>
      <c r="K503" s="73"/>
      <c r="L503" s="73"/>
      <c r="M503" s="58"/>
      <c r="N503" s="73"/>
      <c r="O503" s="73"/>
      <c r="P503" s="68"/>
      <c r="Q503" s="60"/>
      <c r="R503" s="73"/>
      <c r="S503" s="73"/>
      <c r="T503" s="88"/>
      <c r="U503" s="88"/>
      <c r="V503" s="88"/>
      <c r="W503" s="88"/>
      <c r="X503" s="411"/>
      <c r="Y503" s="453"/>
      <c r="Z503" s="453"/>
      <c r="AA503" s="393"/>
      <c r="AB503" s="453"/>
      <c r="AC503" s="453"/>
      <c r="AD503" s="395"/>
      <c r="AE503" s="453"/>
      <c r="AF503" s="453"/>
      <c r="AG503" s="73"/>
      <c r="AH503" s="444">
        <f t="shared" si="192"/>
        <v>0</v>
      </c>
    </row>
    <row r="504" spans="1:34" s="10" customFormat="1" ht="13.2" x14ac:dyDescent="0.25">
      <c r="A504" s="70">
        <v>19</v>
      </c>
      <c r="B504" s="100" t="s">
        <v>882</v>
      </c>
      <c r="C504" s="117">
        <v>2</v>
      </c>
      <c r="D504" s="70">
        <f t="shared" si="210"/>
        <v>0</v>
      </c>
      <c r="E504" s="73"/>
      <c r="F504" s="73">
        <f t="shared" si="211"/>
        <v>0</v>
      </c>
      <c r="G504" s="73"/>
      <c r="H504" s="73"/>
      <c r="I504" s="73"/>
      <c r="J504" s="73"/>
      <c r="K504" s="73"/>
      <c r="L504" s="73"/>
      <c r="M504" s="58"/>
      <c r="N504" s="73"/>
      <c r="O504" s="73"/>
      <c r="P504" s="68"/>
      <c r="Q504" s="60"/>
      <c r="R504" s="73"/>
      <c r="S504" s="73"/>
      <c r="T504" s="88"/>
      <c r="U504" s="88"/>
      <c r="V504" s="88"/>
      <c r="W504" s="88"/>
      <c r="X504" s="411"/>
      <c r="Y504" s="453"/>
      <c r="Z504" s="453"/>
      <c r="AA504" s="393"/>
      <c r="AB504" s="453"/>
      <c r="AC504" s="453"/>
      <c r="AD504" s="395"/>
      <c r="AE504" s="453"/>
      <c r="AF504" s="453"/>
      <c r="AG504" s="73"/>
      <c r="AH504" s="444">
        <f t="shared" si="192"/>
        <v>0</v>
      </c>
    </row>
    <row r="505" spans="1:34" s="10" customFormat="1" ht="13.2" x14ac:dyDescent="0.25">
      <c r="A505" s="70">
        <v>20</v>
      </c>
      <c r="B505" s="100" t="s">
        <v>883</v>
      </c>
      <c r="C505" s="117">
        <v>3</v>
      </c>
      <c r="D505" s="70">
        <f t="shared" si="210"/>
        <v>1</v>
      </c>
      <c r="E505" s="73"/>
      <c r="F505" s="73">
        <f t="shared" si="211"/>
        <v>1</v>
      </c>
      <c r="G505" s="73"/>
      <c r="H505" s="73"/>
      <c r="I505" s="73">
        <v>1</v>
      </c>
      <c r="J505" s="73"/>
      <c r="K505" s="73"/>
      <c r="L505" s="73"/>
      <c r="M505" s="58"/>
      <c r="N505" s="73"/>
      <c r="O505" s="73"/>
      <c r="P505" s="68"/>
      <c r="Q505" s="60"/>
      <c r="R505" s="73"/>
      <c r="S505" s="73"/>
      <c r="T505" s="88"/>
      <c r="U505" s="88"/>
      <c r="V505" s="88"/>
      <c r="W505" s="88"/>
      <c r="X505" s="411"/>
      <c r="Y505" s="453"/>
      <c r="Z505" s="453"/>
      <c r="AA505" s="393"/>
      <c r="AB505" s="453"/>
      <c r="AC505" s="453"/>
      <c r="AD505" s="395"/>
      <c r="AE505" s="453"/>
      <c r="AF505" s="453"/>
      <c r="AG505" s="73"/>
      <c r="AH505" s="444">
        <f t="shared" si="192"/>
        <v>0</v>
      </c>
    </row>
    <row r="506" spans="1:34" s="10" customFormat="1" ht="13.2" x14ac:dyDescent="0.25">
      <c r="A506" s="70">
        <v>21</v>
      </c>
      <c r="B506" s="100" t="s">
        <v>884</v>
      </c>
      <c r="C506" s="117">
        <v>3</v>
      </c>
      <c r="D506" s="70">
        <f t="shared" si="210"/>
        <v>1</v>
      </c>
      <c r="E506" s="73"/>
      <c r="F506" s="73">
        <f t="shared" si="211"/>
        <v>1</v>
      </c>
      <c r="G506" s="73"/>
      <c r="H506" s="73"/>
      <c r="I506" s="73"/>
      <c r="J506" s="73">
        <v>1</v>
      </c>
      <c r="K506" s="73"/>
      <c r="L506" s="73"/>
      <c r="M506" s="58"/>
      <c r="N506" s="73"/>
      <c r="O506" s="103"/>
      <c r="P506" s="68"/>
      <c r="Q506" s="60"/>
      <c r="R506" s="73"/>
      <c r="S506" s="73"/>
      <c r="T506" s="88"/>
      <c r="U506" s="88"/>
      <c r="V506" s="88"/>
      <c r="W506" s="88"/>
      <c r="X506" s="411"/>
      <c r="Y506" s="453"/>
      <c r="Z506" s="453"/>
      <c r="AA506" s="393"/>
      <c r="AB506" s="453"/>
      <c r="AC506" s="453"/>
      <c r="AD506" s="395"/>
      <c r="AE506" s="453"/>
      <c r="AF506" s="453"/>
      <c r="AG506" s="73"/>
      <c r="AH506" s="444">
        <f t="shared" si="192"/>
        <v>0</v>
      </c>
    </row>
    <row r="507" spans="1:34" s="10" customFormat="1" ht="13.2" x14ac:dyDescent="0.25">
      <c r="A507" s="70">
        <v>22</v>
      </c>
      <c r="B507" s="100" t="s">
        <v>885</v>
      </c>
      <c r="C507" s="117">
        <v>1</v>
      </c>
      <c r="D507" s="70">
        <f t="shared" si="210"/>
        <v>0</v>
      </c>
      <c r="E507" s="73"/>
      <c r="F507" s="73">
        <f t="shared" si="211"/>
        <v>0</v>
      </c>
      <c r="G507" s="73"/>
      <c r="H507" s="73"/>
      <c r="I507" s="73"/>
      <c r="J507" s="73"/>
      <c r="K507" s="73"/>
      <c r="L507" s="73"/>
      <c r="M507" s="58"/>
      <c r="N507" s="73"/>
      <c r="O507" s="73"/>
      <c r="P507" s="68"/>
      <c r="Q507" s="60"/>
      <c r="R507" s="73"/>
      <c r="S507" s="73"/>
      <c r="T507" s="88"/>
      <c r="U507" s="88"/>
      <c r="V507" s="88"/>
      <c r="W507" s="88"/>
      <c r="X507" s="411"/>
      <c r="Y507" s="453"/>
      <c r="Z507" s="453"/>
      <c r="AA507" s="393"/>
      <c r="AB507" s="453"/>
      <c r="AC507" s="453"/>
      <c r="AD507" s="395"/>
      <c r="AE507" s="453"/>
      <c r="AF507" s="453"/>
      <c r="AG507" s="73"/>
      <c r="AH507" s="444">
        <f t="shared" si="192"/>
        <v>0</v>
      </c>
    </row>
    <row r="508" spans="1:34" s="10" customFormat="1" ht="13.2" x14ac:dyDescent="0.25">
      <c r="A508" s="70">
        <v>23</v>
      </c>
      <c r="B508" s="100" t="s">
        <v>744</v>
      </c>
      <c r="C508" s="117">
        <v>1</v>
      </c>
      <c r="D508" s="70">
        <f t="shared" si="210"/>
        <v>1</v>
      </c>
      <c r="E508" s="73"/>
      <c r="F508" s="73">
        <f t="shared" si="211"/>
        <v>1</v>
      </c>
      <c r="G508" s="73"/>
      <c r="H508" s="73"/>
      <c r="I508" s="73">
        <v>1</v>
      </c>
      <c r="J508" s="73"/>
      <c r="K508" s="73"/>
      <c r="L508" s="73"/>
      <c r="M508" s="58"/>
      <c r="N508" s="73"/>
      <c r="O508" s="73"/>
      <c r="P508" s="68"/>
      <c r="Q508" s="60"/>
      <c r="R508" s="73"/>
      <c r="S508" s="73"/>
      <c r="T508" s="88"/>
      <c r="U508" s="88"/>
      <c r="V508" s="88"/>
      <c r="W508" s="88"/>
      <c r="X508" s="411"/>
      <c r="Y508" s="453"/>
      <c r="Z508" s="453"/>
      <c r="AA508" s="393"/>
      <c r="AB508" s="453"/>
      <c r="AC508" s="453"/>
      <c r="AD508" s="395"/>
      <c r="AE508" s="453"/>
      <c r="AF508" s="453"/>
      <c r="AG508" s="73"/>
      <c r="AH508" s="444">
        <f t="shared" si="192"/>
        <v>0</v>
      </c>
    </row>
    <row r="509" spans="1:34" s="10" customFormat="1" ht="13.2" x14ac:dyDescent="0.25">
      <c r="A509" s="70">
        <v>24</v>
      </c>
      <c r="B509" s="100" t="s">
        <v>763</v>
      </c>
      <c r="C509" s="117">
        <v>2</v>
      </c>
      <c r="D509" s="70">
        <f t="shared" si="210"/>
        <v>0</v>
      </c>
      <c r="E509" s="73"/>
      <c r="F509" s="73">
        <f t="shared" si="211"/>
        <v>0</v>
      </c>
      <c r="G509" s="73"/>
      <c r="H509" s="73"/>
      <c r="I509" s="73"/>
      <c r="J509" s="73"/>
      <c r="K509" s="73"/>
      <c r="L509" s="73"/>
      <c r="M509" s="58"/>
      <c r="N509" s="73"/>
      <c r="O509" s="73"/>
      <c r="P509" s="68"/>
      <c r="Q509" s="60"/>
      <c r="R509" s="73"/>
      <c r="S509" s="73"/>
      <c r="T509" s="88"/>
      <c r="U509" s="88"/>
      <c r="V509" s="88"/>
      <c r="W509" s="88"/>
      <c r="X509" s="411"/>
      <c r="Y509" s="453"/>
      <c r="Z509" s="453"/>
      <c r="AA509" s="393"/>
      <c r="AB509" s="453"/>
      <c r="AC509" s="453"/>
      <c r="AD509" s="395"/>
      <c r="AE509" s="453"/>
      <c r="AF509" s="453"/>
      <c r="AG509" s="73"/>
      <c r="AH509" s="444">
        <f t="shared" si="192"/>
        <v>0</v>
      </c>
    </row>
    <row r="510" spans="1:34" s="10" customFormat="1" ht="13.2" x14ac:dyDescent="0.25">
      <c r="A510" s="70">
        <v>25</v>
      </c>
      <c r="B510" s="100" t="s">
        <v>886</v>
      </c>
      <c r="C510" s="117">
        <v>3</v>
      </c>
      <c r="D510" s="70">
        <f t="shared" si="210"/>
        <v>0</v>
      </c>
      <c r="E510" s="73"/>
      <c r="F510" s="73">
        <f t="shared" si="211"/>
        <v>0</v>
      </c>
      <c r="G510" s="73"/>
      <c r="H510" s="73"/>
      <c r="I510" s="73"/>
      <c r="J510" s="73"/>
      <c r="K510" s="73"/>
      <c r="L510" s="73"/>
      <c r="M510" s="58"/>
      <c r="N510" s="73"/>
      <c r="O510" s="73"/>
      <c r="P510" s="68"/>
      <c r="Q510" s="60"/>
      <c r="R510" s="73"/>
      <c r="S510" s="73"/>
      <c r="T510" s="88"/>
      <c r="U510" s="88"/>
      <c r="V510" s="88"/>
      <c r="W510" s="88"/>
      <c r="X510" s="411"/>
      <c r="Y510" s="453"/>
      <c r="Z510" s="453"/>
      <c r="AA510" s="393"/>
      <c r="AB510" s="453"/>
      <c r="AC510" s="453"/>
      <c r="AD510" s="395"/>
      <c r="AE510" s="453"/>
      <c r="AF510" s="453"/>
      <c r="AG510" s="73"/>
      <c r="AH510" s="444">
        <f t="shared" si="192"/>
        <v>0</v>
      </c>
    </row>
    <row r="511" spans="1:34" s="10" customFormat="1" ht="13.2" x14ac:dyDescent="0.25">
      <c r="A511" s="70">
        <v>26</v>
      </c>
      <c r="B511" s="100" t="s">
        <v>887</v>
      </c>
      <c r="C511" s="117">
        <v>2</v>
      </c>
      <c r="D511" s="70">
        <f t="shared" si="210"/>
        <v>0</v>
      </c>
      <c r="E511" s="73"/>
      <c r="F511" s="73">
        <f t="shared" si="211"/>
        <v>0</v>
      </c>
      <c r="G511" s="73"/>
      <c r="H511" s="73"/>
      <c r="I511" s="73"/>
      <c r="J511" s="73"/>
      <c r="K511" s="73"/>
      <c r="L511" s="73"/>
      <c r="M511" s="58"/>
      <c r="N511" s="73"/>
      <c r="O511" s="73"/>
      <c r="P511" s="68"/>
      <c r="Q511" s="60"/>
      <c r="R511" s="73"/>
      <c r="S511" s="73"/>
      <c r="T511" s="88"/>
      <c r="U511" s="88"/>
      <c r="V511" s="88"/>
      <c r="W511" s="88"/>
      <c r="X511" s="411"/>
      <c r="Y511" s="453"/>
      <c r="Z511" s="453"/>
      <c r="AA511" s="393"/>
      <c r="AB511" s="453"/>
      <c r="AC511" s="453"/>
      <c r="AD511" s="395"/>
      <c r="AE511" s="453"/>
      <c r="AF511" s="453"/>
      <c r="AG511" s="73"/>
      <c r="AH511" s="444">
        <f t="shared" si="192"/>
        <v>0</v>
      </c>
    </row>
    <row r="512" spans="1:34" s="10" customFormat="1" ht="13.2" x14ac:dyDescent="0.25">
      <c r="A512" s="70">
        <v>27</v>
      </c>
      <c r="B512" s="100" t="s">
        <v>731</v>
      </c>
      <c r="C512" s="117">
        <v>2</v>
      </c>
      <c r="D512" s="70">
        <f t="shared" si="210"/>
        <v>0</v>
      </c>
      <c r="E512" s="73"/>
      <c r="F512" s="73">
        <f t="shared" si="211"/>
        <v>0</v>
      </c>
      <c r="G512" s="73"/>
      <c r="H512" s="73"/>
      <c r="I512" s="73"/>
      <c r="J512" s="73"/>
      <c r="K512" s="73"/>
      <c r="L512" s="73"/>
      <c r="M512" s="58"/>
      <c r="N512" s="73"/>
      <c r="O512" s="73"/>
      <c r="P512" s="68"/>
      <c r="Q512" s="60"/>
      <c r="R512" s="73"/>
      <c r="S512" s="73"/>
      <c r="T512" s="88"/>
      <c r="U512" s="88"/>
      <c r="V512" s="88"/>
      <c r="W512" s="88"/>
      <c r="X512" s="411"/>
      <c r="Y512" s="453"/>
      <c r="Z512" s="453"/>
      <c r="AA512" s="393"/>
      <c r="AB512" s="453"/>
      <c r="AC512" s="453"/>
      <c r="AD512" s="395"/>
      <c r="AE512" s="453"/>
      <c r="AF512" s="453"/>
      <c r="AG512" s="73"/>
      <c r="AH512" s="444">
        <f t="shared" si="192"/>
        <v>0</v>
      </c>
    </row>
    <row r="513" spans="1:34" s="10" customFormat="1" ht="13.2" x14ac:dyDescent="0.25">
      <c r="A513" s="70">
        <v>28</v>
      </c>
      <c r="B513" s="100" t="s">
        <v>888</v>
      </c>
      <c r="C513" s="117">
        <v>0</v>
      </c>
      <c r="D513" s="70">
        <f t="shared" si="210"/>
        <v>0</v>
      </c>
      <c r="E513" s="73"/>
      <c r="F513" s="73">
        <f t="shared" si="211"/>
        <v>0</v>
      </c>
      <c r="G513" s="73"/>
      <c r="H513" s="73"/>
      <c r="I513" s="73"/>
      <c r="J513" s="73"/>
      <c r="K513" s="73"/>
      <c r="L513" s="73"/>
      <c r="M513" s="58"/>
      <c r="N513" s="73"/>
      <c r="O513" s="73"/>
      <c r="P513" s="68"/>
      <c r="Q513" s="60"/>
      <c r="R513" s="73"/>
      <c r="S513" s="73"/>
      <c r="T513" s="88"/>
      <c r="U513" s="88"/>
      <c r="V513" s="88"/>
      <c r="W513" s="88"/>
      <c r="X513" s="411"/>
      <c r="Y513" s="453"/>
      <c r="Z513" s="453"/>
      <c r="AA513" s="393"/>
      <c r="AB513" s="453"/>
      <c r="AC513" s="453"/>
      <c r="AD513" s="395"/>
      <c r="AE513" s="453"/>
      <c r="AF513" s="453"/>
      <c r="AG513" s="73"/>
      <c r="AH513" s="444">
        <f t="shared" si="192"/>
        <v>0</v>
      </c>
    </row>
    <row r="514" spans="1:34" s="10" customFormat="1" ht="13.2" x14ac:dyDescent="0.25">
      <c r="A514" s="70">
        <v>29</v>
      </c>
      <c r="B514" s="100" t="s">
        <v>750</v>
      </c>
      <c r="C514" s="117">
        <v>22</v>
      </c>
      <c r="D514" s="70">
        <f t="shared" si="210"/>
        <v>20</v>
      </c>
      <c r="E514" s="73">
        <v>2</v>
      </c>
      <c r="F514" s="73">
        <f t="shared" si="211"/>
        <v>18</v>
      </c>
      <c r="G514" s="73"/>
      <c r="H514" s="73"/>
      <c r="I514" s="73">
        <v>16</v>
      </c>
      <c r="J514" s="73">
        <v>2</v>
      </c>
      <c r="K514" s="73"/>
      <c r="L514" s="103"/>
      <c r="M514" s="58"/>
      <c r="N514" s="73"/>
      <c r="O514" s="73"/>
      <c r="P514" s="68"/>
      <c r="Q514" s="60"/>
      <c r="R514" s="73"/>
      <c r="S514" s="73"/>
      <c r="T514" s="88"/>
      <c r="U514" s="88"/>
      <c r="V514" s="88"/>
      <c r="W514" s="88"/>
      <c r="X514" s="411">
        <f t="shared" si="204"/>
        <v>2</v>
      </c>
      <c r="Y514" s="453">
        <v>2</v>
      </c>
      <c r="Z514" s="453">
        <v>0</v>
      </c>
      <c r="AA514" s="393"/>
      <c r="AB514" s="453"/>
      <c r="AC514" s="453"/>
      <c r="AD514" s="395"/>
      <c r="AE514" s="453"/>
      <c r="AF514" s="453"/>
      <c r="AG514" s="73"/>
      <c r="AH514" s="444">
        <f t="shared" si="192"/>
        <v>2</v>
      </c>
    </row>
    <row r="515" spans="1:34" s="10" customFormat="1" ht="13.2" x14ac:dyDescent="0.25">
      <c r="A515" s="70">
        <v>30</v>
      </c>
      <c r="B515" s="100" t="s">
        <v>751</v>
      </c>
      <c r="C515" s="117">
        <v>0</v>
      </c>
      <c r="D515" s="70">
        <f t="shared" si="210"/>
        <v>0</v>
      </c>
      <c r="E515" s="73"/>
      <c r="F515" s="73">
        <f t="shared" si="211"/>
        <v>0</v>
      </c>
      <c r="G515" s="73"/>
      <c r="H515" s="73"/>
      <c r="I515" s="73"/>
      <c r="J515" s="73"/>
      <c r="K515" s="73"/>
      <c r="L515" s="73"/>
      <c r="M515" s="58"/>
      <c r="N515" s="73"/>
      <c r="O515" s="73"/>
      <c r="P515" s="68"/>
      <c r="Q515" s="60"/>
      <c r="R515" s="73"/>
      <c r="S515" s="73"/>
      <c r="T515" s="88"/>
      <c r="U515" s="88"/>
      <c r="V515" s="88"/>
      <c r="W515" s="88"/>
      <c r="X515" s="411"/>
      <c r="Y515" s="453"/>
      <c r="Z515" s="453"/>
      <c r="AA515" s="393"/>
      <c r="AB515" s="453"/>
      <c r="AC515" s="453"/>
      <c r="AD515" s="395"/>
      <c r="AE515" s="453"/>
      <c r="AF515" s="453"/>
      <c r="AG515" s="73"/>
      <c r="AH515" s="444">
        <f t="shared" si="192"/>
        <v>0</v>
      </c>
    </row>
    <row r="516" spans="1:34" s="297" customFormat="1" ht="42.6" customHeight="1" x14ac:dyDescent="0.25">
      <c r="A516" s="155">
        <v>17</v>
      </c>
      <c r="B516" s="738" t="s">
        <v>984</v>
      </c>
      <c r="C516" s="739"/>
      <c r="D516" s="739"/>
      <c r="E516" s="739"/>
      <c r="F516" s="739"/>
      <c r="G516" s="739"/>
      <c r="H516" s="739"/>
      <c r="I516" s="739"/>
      <c r="J516" s="739"/>
      <c r="K516" s="739"/>
      <c r="L516" s="739"/>
      <c r="M516" s="739"/>
      <c r="N516" s="739"/>
      <c r="O516" s="739"/>
      <c r="P516" s="739"/>
      <c r="Q516" s="739"/>
      <c r="R516" s="739"/>
      <c r="S516" s="739"/>
      <c r="T516" s="739"/>
      <c r="U516" s="739"/>
      <c r="V516" s="739"/>
      <c r="W516" s="739"/>
      <c r="X516" s="739"/>
      <c r="Y516" s="739"/>
      <c r="Z516" s="739"/>
      <c r="AA516" s="739"/>
      <c r="AB516" s="739"/>
      <c r="AC516" s="739"/>
      <c r="AD516" s="739"/>
      <c r="AE516" s="739"/>
      <c r="AF516" s="739"/>
      <c r="AG516" s="740"/>
      <c r="AH516" s="444">
        <f t="shared" si="192"/>
        <v>0</v>
      </c>
    </row>
    <row r="517" spans="1:34" s="21" customFormat="1" ht="13.2" x14ac:dyDescent="0.25">
      <c r="A517" s="8" t="s">
        <v>723</v>
      </c>
      <c r="B517" s="105" t="s">
        <v>707</v>
      </c>
      <c r="C517" s="8">
        <f>SUM(C518:C535)</f>
        <v>290</v>
      </c>
      <c r="D517" s="8">
        <f t="shared" ref="D517:AF517" si="212">SUM(D518:D535)</f>
        <v>261</v>
      </c>
      <c r="E517" s="8">
        <f t="shared" si="212"/>
        <v>59</v>
      </c>
      <c r="F517" s="8">
        <f t="shared" si="212"/>
        <v>202</v>
      </c>
      <c r="G517" s="8">
        <f t="shared" si="212"/>
        <v>0</v>
      </c>
      <c r="H517" s="8">
        <f t="shared" si="212"/>
        <v>0</v>
      </c>
      <c r="I517" s="8">
        <f t="shared" si="212"/>
        <v>138</v>
      </c>
      <c r="J517" s="8">
        <f t="shared" si="212"/>
        <v>64</v>
      </c>
      <c r="K517" s="8">
        <f t="shared" si="212"/>
        <v>0</v>
      </c>
      <c r="L517" s="8">
        <f t="shared" si="212"/>
        <v>0</v>
      </c>
      <c r="M517" s="8">
        <f t="shared" si="212"/>
        <v>0</v>
      </c>
      <c r="N517" s="8">
        <f t="shared" si="212"/>
        <v>0</v>
      </c>
      <c r="O517" s="8">
        <f t="shared" si="212"/>
        <v>16.22</v>
      </c>
      <c r="P517" s="8">
        <f t="shared" si="212"/>
        <v>145.69000000000003</v>
      </c>
      <c r="Q517" s="8">
        <f t="shared" si="212"/>
        <v>7.6899999999999968</v>
      </c>
      <c r="R517" s="8">
        <f t="shared" si="212"/>
        <v>1.78</v>
      </c>
      <c r="S517" s="8">
        <f t="shared" si="212"/>
        <v>56.31</v>
      </c>
      <c r="T517" s="8">
        <f t="shared" si="212"/>
        <v>-7.6900000000000039</v>
      </c>
      <c r="U517" s="8">
        <f t="shared" si="212"/>
        <v>0</v>
      </c>
      <c r="V517" s="8">
        <f t="shared" si="212"/>
        <v>0</v>
      </c>
      <c r="W517" s="8">
        <f t="shared" si="212"/>
        <v>0</v>
      </c>
      <c r="X517" s="8">
        <f t="shared" si="212"/>
        <v>5</v>
      </c>
      <c r="Y517" s="8">
        <f t="shared" si="212"/>
        <v>5</v>
      </c>
      <c r="Z517" s="8">
        <f t="shared" si="212"/>
        <v>0</v>
      </c>
      <c r="AA517" s="8">
        <f t="shared" si="212"/>
        <v>7</v>
      </c>
      <c r="AB517" s="8">
        <f t="shared" si="212"/>
        <v>0</v>
      </c>
      <c r="AC517" s="8">
        <f t="shared" si="212"/>
        <v>7</v>
      </c>
      <c r="AD517" s="8">
        <f t="shared" si="212"/>
        <v>0</v>
      </c>
      <c r="AE517" s="8">
        <f t="shared" si="212"/>
        <v>0</v>
      </c>
      <c r="AF517" s="8">
        <f t="shared" si="212"/>
        <v>0</v>
      </c>
      <c r="AG517" s="8"/>
      <c r="AH517" s="444">
        <f t="shared" ref="AH517:AH580" si="213">X517+AA517+AD517</f>
        <v>12</v>
      </c>
    </row>
    <row r="518" spans="1:34" s="149" customFormat="1" ht="13.2" x14ac:dyDescent="0.25">
      <c r="A518" s="70">
        <v>1</v>
      </c>
      <c r="B518" s="71" t="s">
        <v>367</v>
      </c>
      <c r="C518" s="70">
        <v>57</v>
      </c>
      <c r="D518" s="59">
        <f t="shared" ref="D518:D535" si="214">E518+F518</f>
        <v>49</v>
      </c>
      <c r="E518" s="70">
        <v>29</v>
      </c>
      <c r="F518" s="59">
        <f>G518+H518+I518+J518+K518</f>
        <v>20</v>
      </c>
      <c r="G518" s="60"/>
      <c r="H518" s="60"/>
      <c r="I518" s="60">
        <v>20</v>
      </c>
      <c r="J518" s="60"/>
      <c r="K518" s="60"/>
      <c r="L518" s="72">
        <v>0</v>
      </c>
      <c r="M518" s="60">
        <f>F518*L518</f>
        <v>0</v>
      </c>
      <c r="N518" s="60">
        <f>M518-H518</f>
        <v>0</v>
      </c>
      <c r="O518" s="72">
        <v>1</v>
      </c>
      <c r="P518" s="133">
        <f>F518*O518</f>
        <v>20</v>
      </c>
      <c r="Q518" s="60">
        <f>P518-I518</f>
        <v>0</v>
      </c>
      <c r="R518" s="72"/>
      <c r="S518" s="60"/>
      <c r="T518" s="60"/>
      <c r="U518" s="60"/>
      <c r="V518" s="60"/>
      <c r="W518" s="60"/>
      <c r="X518" s="393">
        <f>Y518+Z518</f>
        <v>2</v>
      </c>
      <c r="Y518" s="452">
        <v>2</v>
      </c>
      <c r="Z518" s="452"/>
      <c r="AA518" s="393">
        <f>AB518+AC518</f>
        <v>0</v>
      </c>
      <c r="AB518" s="452"/>
      <c r="AC518" s="452"/>
      <c r="AD518" s="400">
        <f>AE518+AF518</f>
        <v>0</v>
      </c>
      <c r="AE518" s="454"/>
      <c r="AF518" s="454"/>
      <c r="AG518" s="70"/>
      <c r="AH518" s="444">
        <f t="shared" si="213"/>
        <v>2</v>
      </c>
    </row>
    <row r="519" spans="1:34" s="150" customFormat="1" ht="13.2" x14ac:dyDescent="0.25">
      <c r="A519" s="70">
        <v>2</v>
      </c>
      <c r="B519" s="71" t="s">
        <v>752</v>
      </c>
      <c r="C519" s="70">
        <v>10</v>
      </c>
      <c r="D519" s="59">
        <f t="shared" si="214"/>
        <v>9</v>
      </c>
      <c r="E519" s="70">
        <v>4</v>
      </c>
      <c r="F519" s="59">
        <f t="shared" ref="F519:F535" si="215">G519+H519+I519+J519+K519</f>
        <v>5</v>
      </c>
      <c r="G519" s="60"/>
      <c r="H519" s="60"/>
      <c r="I519" s="60">
        <v>5</v>
      </c>
      <c r="J519" s="60"/>
      <c r="K519" s="60"/>
      <c r="L519" s="72">
        <v>0</v>
      </c>
      <c r="M519" s="60">
        <f t="shared" ref="M519:M535" si="216">F519*L519</f>
        <v>0</v>
      </c>
      <c r="N519" s="60">
        <f t="shared" ref="N519:N535" si="217">M519-H519</f>
        <v>0</v>
      </c>
      <c r="O519" s="72">
        <v>1</v>
      </c>
      <c r="P519" s="133">
        <f t="shared" ref="P519:P535" si="218">F519*O519</f>
        <v>5</v>
      </c>
      <c r="Q519" s="60">
        <f t="shared" ref="Q519:Q535" si="219">P519-I519</f>
        <v>0</v>
      </c>
      <c r="R519" s="60"/>
      <c r="S519" s="60"/>
      <c r="T519" s="60"/>
      <c r="U519" s="60"/>
      <c r="V519" s="60"/>
      <c r="W519" s="60"/>
      <c r="X519" s="393">
        <f t="shared" ref="X519:X535" si="220">Y519+Z519</f>
        <v>0</v>
      </c>
      <c r="Y519" s="452"/>
      <c r="Z519" s="452"/>
      <c r="AA519" s="393">
        <f t="shared" ref="AA519:AA535" si="221">AB519+AC519</f>
        <v>0</v>
      </c>
      <c r="AB519" s="452"/>
      <c r="AC519" s="452"/>
      <c r="AD519" s="400">
        <f t="shared" ref="AD519:AD535" si="222">AE519+AF519</f>
        <v>0</v>
      </c>
      <c r="AE519" s="454"/>
      <c r="AF519" s="454"/>
      <c r="AG519" s="70"/>
      <c r="AH519" s="444">
        <f t="shared" si="213"/>
        <v>0</v>
      </c>
    </row>
    <row r="520" spans="1:34" s="149" customFormat="1" ht="13.2" x14ac:dyDescent="0.25">
      <c r="A520" s="70">
        <v>3</v>
      </c>
      <c r="B520" s="71" t="s">
        <v>140</v>
      </c>
      <c r="C520" s="70">
        <v>17</v>
      </c>
      <c r="D520" s="59">
        <f t="shared" si="214"/>
        <v>17</v>
      </c>
      <c r="E520" s="70">
        <v>2</v>
      </c>
      <c r="F520" s="59">
        <f t="shared" si="215"/>
        <v>15</v>
      </c>
      <c r="G520" s="59"/>
      <c r="H520" s="59"/>
      <c r="I520" s="59">
        <v>5</v>
      </c>
      <c r="J520" s="59">
        <v>10</v>
      </c>
      <c r="K520" s="59"/>
      <c r="L520" s="72">
        <v>0</v>
      </c>
      <c r="M520" s="60">
        <f t="shared" si="216"/>
        <v>0</v>
      </c>
      <c r="N520" s="60">
        <f t="shared" si="217"/>
        <v>0</v>
      </c>
      <c r="O520" s="72">
        <v>0.4</v>
      </c>
      <c r="P520" s="133">
        <f>F520*O520</f>
        <v>6</v>
      </c>
      <c r="Q520" s="133">
        <f t="shared" si="219"/>
        <v>1</v>
      </c>
      <c r="R520" s="72">
        <v>0.6</v>
      </c>
      <c r="S520" s="111">
        <f>F520*R520</f>
        <v>9</v>
      </c>
      <c r="T520" s="133">
        <f>S520-J520</f>
        <v>-1</v>
      </c>
      <c r="U520" s="60"/>
      <c r="V520" s="60"/>
      <c r="W520" s="60"/>
      <c r="X520" s="393">
        <f t="shared" si="220"/>
        <v>1</v>
      </c>
      <c r="Y520" s="452">
        <v>1</v>
      </c>
      <c r="Z520" s="452"/>
      <c r="AA520" s="393">
        <f t="shared" si="221"/>
        <v>1</v>
      </c>
      <c r="AB520" s="452"/>
      <c r="AC520" s="452">
        <v>1</v>
      </c>
      <c r="AD520" s="400">
        <f t="shared" si="222"/>
        <v>0</v>
      </c>
      <c r="AE520" s="454"/>
      <c r="AF520" s="454"/>
      <c r="AG520" s="70"/>
      <c r="AH520" s="444">
        <f t="shared" si="213"/>
        <v>2</v>
      </c>
    </row>
    <row r="521" spans="1:34" s="149" customFormat="1" ht="13.2" x14ac:dyDescent="0.25">
      <c r="A521" s="70">
        <v>4</v>
      </c>
      <c r="B521" s="71" t="s">
        <v>151</v>
      </c>
      <c r="C521" s="70">
        <v>120</v>
      </c>
      <c r="D521" s="59">
        <f t="shared" si="214"/>
        <v>119</v>
      </c>
      <c r="E521" s="70">
        <v>12</v>
      </c>
      <c r="F521" s="59">
        <f t="shared" si="215"/>
        <v>107</v>
      </c>
      <c r="G521" s="59"/>
      <c r="H521" s="59"/>
      <c r="I521" s="59">
        <v>66</v>
      </c>
      <c r="J521" s="59">
        <v>41</v>
      </c>
      <c r="K521" s="59"/>
      <c r="L521" s="72">
        <v>0</v>
      </c>
      <c r="M521" s="60">
        <f t="shared" si="216"/>
        <v>0</v>
      </c>
      <c r="N521" s="60">
        <f t="shared" si="217"/>
        <v>0</v>
      </c>
      <c r="O521" s="72">
        <v>0.65</v>
      </c>
      <c r="P521" s="133">
        <f t="shared" si="218"/>
        <v>69.55</v>
      </c>
      <c r="Q521" s="133">
        <f t="shared" si="219"/>
        <v>3.5499999999999972</v>
      </c>
      <c r="R521" s="72">
        <v>0.35</v>
      </c>
      <c r="S521" s="133">
        <f>F521*R521</f>
        <v>37.449999999999996</v>
      </c>
      <c r="T521" s="133">
        <f>S521-J521</f>
        <v>-3.5500000000000043</v>
      </c>
      <c r="U521" s="60"/>
      <c r="V521" s="60"/>
      <c r="W521" s="60"/>
      <c r="X521" s="393">
        <f t="shared" si="220"/>
        <v>0</v>
      </c>
      <c r="Y521" s="452"/>
      <c r="Z521" s="452"/>
      <c r="AA521" s="393">
        <f t="shared" si="221"/>
        <v>3</v>
      </c>
      <c r="AB521" s="452"/>
      <c r="AC521" s="452">
        <v>3</v>
      </c>
      <c r="AD521" s="400">
        <f t="shared" si="222"/>
        <v>0</v>
      </c>
      <c r="AE521" s="454"/>
      <c r="AF521" s="454"/>
      <c r="AG521" s="77"/>
      <c r="AH521" s="444">
        <f t="shared" si="213"/>
        <v>3</v>
      </c>
    </row>
    <row r="522" spans="1:34" s="150" customFormat="1" ht="13.2" x14ac:dyDescent="0.25">
      <c r="A522" s="70">
        <v>5</v>
      </c>
      <c r="B522" s="71" t="s">
        <v>790</v>
      </c>
      <c r="C522" s="70">
        <v>16</v>
      </c>
      <c r="D522" s="59">
        <f t="shared" si="214"/>
        <v>14</v>
      </c>
      <c r="E522" s="70">
        <v>1</v>
      </c>
      <c r="F522" s="59">
        <f t="shared" si="215"/>
        <v>13</v>
      </c>
      <c r="G522" s="59"/>
      <c r="H522" s="59"/>
      <c r="I522" s="59">
        <v>10</v>
      </c>
      <c r="J522" s="59">
        <v>3</v>
      </c>
      <c r="K522" s="59"/>
      <c r="L522" s="72">
        <v>0</v>
      </c>
      <c r="M522" s="60">
        <f t="shared" si="216"/>
        <v>0</v>
      </c>
      <c r="N522" s="60">
        <f t="shared" si="217"/>
        <v>0</v>
      </c>
      <c r="O522" s="72">
        <v>0.77</v>
      </c>
      <c r="P522" s="133">
        <f t="shared" si="218"/>
        <v>10.01</v>
      </c>
      <c r="Q522" s="133">
        <f t="shared" si="219"/>
        <v>9.9999999999997868E-3</v>
      </c>
      <c r="R522" s="72">
        <v>0.23</v>
      </c>
      <c r="S522" s="133">
        <f>F522*R522</f>
        <v>2.99</v>
      </c>
      <c r="T522" s="133">
        <f>S522-J522</f>
        <v>-9.9999999999997868E-3</v>
      </c>
      <c r="U522" s="60"/>
      <c r="V522" s="60"/>
      <c r="W522" s="60"/>
      <c r="X522" s="393">
        <f t="shared" si="220"/>
        <v>0</v>
      </c>
      <c r="Y522" s="452"/>
      <c r="Z522" s="452"/>
      <c r="AA522" s="393">
        <f t="shared" si="221"/>
        <v>0</v>
      </c>
      <c r="AB522" s="452"/>
      <c r="AC522" s="452"/>
      <c r="AD522" s="400">
        <f t="shared" si="222"/>
        <v>0</v>
      </c>
      <c r="AE522" s="454"/>
      <c r="AF522" s="454"/>
      <c r="AG522" s="70"/>
      <c r="AH522" s="444">
        <f t="shared" si="213"/>
        <v>0</v>
      </c>
    </row>
    <row r="523" spans="1:34" s="149" customFormat="1" ht="13.2" x14ac:dyDescent="0.25">
      <c r="A523" s="70">
        <v>6</v>
      </c>
      <c r="B523" s="100" t="s">
        <v>737</v>
      </c>
      <c r="C523" s="70">
        <v>19</v>
      </c>
      <c r="D523" s="59">
        <f t="shared" si="214"/>
        <v>19</v>
      </c>
      <c r="E523" s="70">
        <v>3</v>
      </c>
      <c r="F523" s="59">
        <f t="shared" si="215"/>
        <v>16</v>
      </c>
      <c r="G523" s="70"/>
      <c r="H523" s="70"/>
      <c r="I523" s="70">
        <v>10</v>
      </c>
      <c r="J523" s="70">
        <v>6</v>
      </c>
      <c r="K523" s="70"/>
      <c r="L523" s="72">
        <v>0</v>
      </c>
      <c r="M523" s="60">
        <f t="shared" si="216"/>
        <v>0</v>
      </c>
      <c r="N523" s="60">
        <f t="shared" si="217"/>
        <v>0</v>
      </c>
      <c r="O523" s="72">
        <v>0.75</v>
      </c>
      <c r="P523" s="133">
        <f t="shared" si="218"/>
        <v>12</v>
      </c>
      <c r="Q523" s="133">
        <f t="shared" si="219"/>
        <v>2</v>
      </c>
      <c r="R523" s="72">
        <v>0.25</v>
      </c>
      <c r="S523" s="133">
        <f t="shared" ref="S523:S534" si="223">F523*R523</f>
        <v>4</v>
      </c>
      <c r="T523" s="133">
        <f t="shared" ref="T523:T534" si="224">S523-J523</f>
        <v>-2</v>
      </c>
      <c r="U523" s="77"/>
      <c r="V523" s="77"/>
      <c r="W523" s="77"/>
      <c r="X523" s="393">
        <f t="shared" si="220"/>
        <v>0</v>
      </c>
      <c r="Y523" s="454"/>
      <c r="Z523" s="454"/>
      <c r="AA523" s="393">
        <f t="shared" si="221"/>
        <v>2</v>
      </c>
      <c r="AB523" s="454"/>
      <c r="AC523" s="454">
        <v>2</v>
      </c>
      <c r="AD523" s="400">
        <f t="shared" si="222"/>
        <v>0</v>
      </c>
      <c r="AE523" s="454"/>
      <c r="AF523" s="454"/>
      <c r="AG523" s="70"/>
      <c r="AH523" s="444">
        <f t="shared" si="213"/>
        <v>2</v>
      </c>
    </row>
    <row r="524" spans="1:34" s="150" customFormat="1" ht="13.2" x14ac:dyDescent="0.25">
      <c r="A524" s="70">
        <v>7</v>
      </c>
      <c r="B524" s="100" t="s">
        <v>754</v>
      </c>
      <c r="C524" s="70">
        <v>0</v>
      </c>
      <c r="D524" s="59">
        <f t="shared" si="214"/>
        <v>0</v>
      </c>
      <c r="E524" s="70"/>
      <c r="F524" s="59">
        <f t="shared" si="215"/>
        <v>0</v>
      </c>
      <c r="G524" s="70"/>
      <c r="H524" s="70"/>
      <c r="I524" s="70"/>
      <c r="J524" s="70"/>
      <c r="K524" s="70"/>
      <c r="L524" s="72">
        <v>0</v>
      </c>
      <c r="M524" s="60">
        <f t="shared" si="216"/>
        <v>0</v>
      </c>
      <c r="N524" s="60">
        <f t="shared" si="217"/>
        <v>0</v>
      </c>
      <c r="O524" s="72">
        <v>1</v>
      </c>
      <c r="P524" s="133">
        <f t="shared" si="218"/>
        <v>0</v>
      </c>
      <c r="Q524" s="133">
        <f t="shared" si="219"/>
        <v>0</v>
      </c>
      <c r="R524" s="72"/>
      <c r="S524" s="133"/>
      <c r="T524" s="133"/>
      <c r="U524" s="77"/>
      <c r="V524" s="77"/>
      <c r="W524" s="77"/>
      <c r="X524" s="393">
        <f t="shared" si="220"/>
        <v>0</v>
      </c>
      <c r="Y524" s="454"/>
      <c r="Z524" s="454"/>
      <c r="AA524" s="393">
        <f t="shared" si="221"/>
        <v>0</v>
      </c>
      <c r="AB524" s="454"/>
      <c r="AC524" s="454"/>
      <c r="AD524" s="400">
        <f t="shared" si="222"/>
        <v>0</v>
      </c>
      <c r="AE524" s="454"/>
      <c r="AF524" s="454"/>
      <c r="AG524" s="70"/>
      <c r="AH524" s="444">
        <f t="shared" si="213"/>
        <v>0</v>
      </c>
    </row>
    <row r="525" spans="1:34" s="149" customFormat="1" ht="13.2" x14ac:dyDescent="0.25">
      <c r="A525" s="70">
        <v>8</v>
      </c>
      <c r="B525" s="100" t="s">
        <v>727</v>
      </c>
      <c r="C525" s="70">
        <v>2</v>
      </c>
      <c r="D525" s="59">
        <f t="shared" si="214"/>
        <v>2</v>
      </c>
      <c r="E525" s="70">
        <v>2</v>
      </c>
      <c r="F525" s="59">
        <f t="shared" si="215"/>
        <v>0</v>
      </c>
      <c r="G525" s="70"/>
      <c r="H525" s="70"/>
      <c r="I525" s="70"/>
      <c r="J525" s="70"/>
      <c r="K525" s="70"/>
      <c r="L525" s="72">
        <v>0</v>
      </c>
      <c r="M525" s="60">
        <f t="shared" si="216"/>
        <v>0</v>
      </c>
      <c r="N525" s="60">
        <f t="shared" si="217"/>
        <v>0</v>
      </c>
      <c r="O525" s="72">
        <v>1</v>
      </c>
      <c r="P525" s="133">
        <f t="shared" si="218"/>
        <v>0</v>
      </c>
      <c r="Q525" s="133">
        <f t="shared" si="219"/>
        <v>0</v>
      </c>
      <c r="R525" s="72"/>
      <c r="S525" s="133"/>
      <c r="T525" s="133"/>
      <c r="U525" s="77"/>
      <c r="V525" s="77"/>
      <c r="W525" s="77"/>
      <c r="X525" s="393">
        <f t="shared" si="220"/>
        <v>1</v>
      </c>
      <c r="Y525" s="454">
        <v>1</v>
      </c>
      <c r="Z525" s="454"/>
      <c r="AA525" s="393">
        <f t="shared" si="221"/>
        <v>0</v>
      </c>
      <c r="AB525" s="454"/>
      <c r="AC525" s="454"/>
      <c r="AD525" s="400">
        <f t="shared" si="222"/>
        <v>0</v>
      </c>
      <c r="AE525" s="454"/>
      <c r="AF525" s="454"/>
      <c r="AG525" s="70"/>
      <c r="AH525" s="444">
        <f t="shared" si="213"/>
        <v>1</v>
      </c>
    </row>
    <row r="526" spans="1:34" s="150" customFormat="1" ht="13.2" x14ac:dyDescent="0.25">
      <c r="A526" s="70">
        <v>9</v>
      </c>
      <c r="B526" s="100" t="s">
        <v>802</v>
      </c>
      <c r="C526" s="70">
        <v>8</v>
      </c>
      <c r="D526" s="59">
        <f t="shared" si="214"/>
        <v>8</v>
      </c>
      <c r="E526" s="70">
        <v>1</v>
      </c>
      <c r="F526" s="59">
        <f t="shared" si="215"/>
        <v>7</v>
      </c>
      <c r="G526" s="70"/>
      <c r="H526" s="70"/>
      <c r="I526" s="70">
        <v>5</v>
      </c>
      <c r="J526" s="70">
        <v>2</v>
      </c>
      <c r="K526" s="70"/>
      <c r="L526" s="72">
        <v>0</v>
      </c>
      <c r="M526" s="60">
        <f t="shared" si="216"/>
        <v>0</v>
      </c>
      <c r="N526" s="60">
        <f t="shared" si="217"/>
        <v>0</v>
      </c>
      <c r="O526" s="72">
        <v>0.72</v>
      </c>
      <c r="P526" s="133">
        <f t="shared" si="218"/>
        <v>5.04</v>
      </c>
      <c r="Q526" s="133">
        <f t="shared" si="219"/>
        <v>4.0000000000000036E-2</v>
      </c>
      <c r="R526" s="72">
        <v>0.28000000000000003</v>
      </c>
      <c r="S526" s="133">
        <f t="shared" si="223"/>
        <v>1.9600000000000002</v>
      </c>
      <c r="T526" s="133">
        <f t="shared" si="224"/>
        <v>-3.9999999999999813E-2</v>
      </c>
      <c r="U526" s="77"/>
      <c r="V526" s="77"/>
      <c r="W526" s="77"/>
      <c r="X526" s="393">
        <f t="shared" si="220"/>
        <v>0</v>
      </c>
      <c r="Y526" s="454"/>
      <c r="Z526" s="454"/>
      <c r="AA526" s="393">
        <f t="shared" si="221"/>
        <v>0</v>
      </c>
      <c r="AB526" s="454"/>
      <c r="AC526" s="454"/>
      <c r="AD526" s="400">
        <f t="shared" si="222"/>
        <v>0</v>
      </c>
      <c r="AE526" s="454"/>
      <c r="AF526" s="454"/>
      <c r="AG526" s="70"/>
      <c r="AH526" s="444">
        <f t="shared" si="213"/>
        <v>0</v>
      </c>
    </row>
    <row r="527" spans="1:34" s="150" customFormat="1" ht="13.2" x14ac:dyDescent="0.25">
      <c r="A527" s="70">
        <v>10</v>
      </c>
      <c r="B527" s="100" t="s">
        <v>803</v>
      </c>
      <c r="C527" s="70">
        <v>0</v>
      </c>
      <c r="D527" s="59">
        <f t="shared" si="214"/>
        <v>0</v>
      </c>
      <c r="E527" s="70"/>
      <c r="F527" s="59">
        <f t="shared" si="215"/>
        <v>0</v>
      </c>
      <c r="G527" s="70"/>
      <c r="H527" s="70"/>
      <c r="I527" s="70"/>
      <c r="J527" s="70"/>
      <c r="K527" s="70"/>
      <c r="L527" s="72">
        <v>0</v>
      </c>
      <c r="M527" s="60">
        <f t="shared" si="216"/>
        <v>0</v>
      </c>
      <c r="N527" s="60">
        <f t="shared" si="217"/>
        <v>0</v>
      </c>
      <c r="O527" s="72">
        <v>1</v>
      </c>
      <c r="P527" s="133">
        <f t="shared" si="218"/>
        <v>0</v>
      </c>
      <c r="Q527" s="133">
        <f t="shared" si="219"/>
        <v>0</v>
      </c>
      <c r="R527" s="72"/>
      <c r="S527" s="133"/>
      <c r="T527" s="133"/>
      <c r="U527" s="77"/>
      <c r="V527" s="77"/>
      <c r="W527" s="77"/>
      <c r="X527" s="393">
        <f t="shared" si="220"/>
        <v>0</v>
      </c>
      <c r="Y527" s="454"/>
      <c r="Z527" s="454"/>
      <c r="AA527" s="393">
        <f t="shared" si="221"/>
        <v>0</v>
      </c>
      <c r="AB527" s="454"/>
      <c r="AC527" s="454"/>
      <c r="AD527" s="400">
        <f t="shared" si="222"/>
        <v>0</v>
      </c>
      <c r="AE527" s="454"/>
      <c r="AF527" s="454"/>
      <c r="AG527" s="70"/>
      <c r="AH527" s="444">
        <f t="shared" si="213"/>
        <v>0</v>
      </c>
    </row>
    <row r="528" spans="1:34" s="150" customFormat="1" ht="13.2" x14ac:dyDescent="0.25">
      <c r="A528" s="70">
        <v>11</v>
      </c>
      <c r="B528" s="100" t="s">
        <v>890</v>
      </c>
      <c r="C528" s="70">
        <v>1</v>
      </c>
      <c r="D528" s="59">
        <f t="shared" si="214"/>
        <v>0</v>
      </c>
      <c r="E528" s="70"/>
      <c r="F528" s="59">
        <f t="shared" si="215"/>
        <v>0</v>
      </c>
      <c r="G528" s="70"/>
      <c r="H528" s="70"/>
      <c r="I528" s="70"/>
      <c r="J528" s="70"/>
      <c r="K528" s="70"/>
      <c r="L528" s="72">
        <v>0</v>
      </c>
      <c r="M528" s="60">
        <f t="shared" si="216"/>
        <v>0</v>
      </c>
      <c r="N528" s="60">
        <f t="shared" si="217"/>
        <v>0</v>
      </c>
      <c r="O528" s="72">
        <v>1</v>
      </c>
      <c r="P528" s="133">
        <f t="shared" si="218"/>
        <v>0</v>
      </c>
      <c r="Q528" s="133">
        <f t="shared" si="219"/>
        <v>0</v>
      </c>
      <c r="R528" s="72"/>
      <c r="S528" s="133"/>
      <c r="T528" s="133"/>
      <c r="U528" s="77"/>
      <c r="V528" s="77"/>
      <c r="W528" s="77"/>
      <c r="X528" s="393">
        <f t="shared" si="220"/>
        <v>0</v>
      </c>
      <c r="Y528" s="454"/>
      <c r="Z528" s="454"/>
      <c r="AA528" s="393">
        <f t="shared" si="221"/>
        <v>0</v>
      </c>
      <c r="AB528" s="454"/>
      <c r="AC528" s="454"/>
      <c r="AD528" s="400">
        <f t="shared" si="222"/>
        <v>0</v>
      </c>
      <c r="AE528" s="454"/>
      <c r="AF528" s="454"/>
      <c r="AG528" s="70"/>
      <c r="AH528" s="444">
        <f t="shared" si="213"/>
        <v>0</v>
      </c>
    </row>
    <row r="529" spans="1:34" s="150" customFormat="1" ht="13.2" x14ac:dyDescent="0.25">
      <c r="A529" s="70">
        <v>12</v>
      </c>
      <c r="B529" s="100" t="s">
        <v>728</v>
      </c>
      <c r="C529" s="151">
        <v>1</v>
      </c>
      <c r="D529" s="59">
        <f t="shared" si="214"/>
        <v>0</v>
      </c>
      <c r="E529" s="70"/>
      <c r="F529" s="59">
        <f t="shared" si="215"/>
        <v>0</v>
      </c>
      <c r="G529" s="70"/>
      <c r="H529" s="70"/>
      <c r="I529" s="70"/>
      <c r="J529" s="70"/>
      <c r="K529" s="70"/>
      <c r="L529" s="72">
        <v>0</v>
      </c>
      <c r="M529" s="60">
        <f t="shared" si="216"/>
        <v>0</v>
      </c>
      <c r="N529" s="60">
        <f t="shared" si="217"/>
        <v>0</v>
      </c>
      <c r="O529" s="72">
        <v>1</v>
      </c>
      <c r="P529" s="133">
        <f t="shared" si="218"/>
        <v>0</v>
      </c>
      <c r="Q529" s="133">
        <f t="shared" si="219"/>
        <v>0</v>
      </c>
      <c r="R529" s="72"/>
      <c r="S529" s="133"/>
      <c r="T529" s="133"/>
      <c r="U529" s="77"/>
      <c r="V529" s="77"/>
      <c r="W529" s="77"/>
      <c r="X529" s="393">
        <f t="shared" si="220"/>
        <v>0</v>
      </c>
      <c r="Y529" s="454"/>
      <c r="Z529" s="454"/>
      <c r="AA529" s="393">
        <f t="shared" si="221"/>
        <v>0</v>
      </c>
      <c r="AB529" s="454"/>
      <c r="AC529" s="454"/>
      <c r="AD529" s="400">
        <f t="shared" si="222"/>
        <v>0</v>
      </c>
      <c r="AE529" s="454"/>
      <c r="AF529" s="454"/>
      <c r="AG529" s="70"/>
      <c r="AH529" s="444">
        <f t="shared" si="213"/>
        <v>0</v>
      </c>
    </row>
    <row r="530" spans="1:34" s="149" customFormat="1" ht="13.2" x14ac:dyDescent="0.25">
      <c r="A530" s="70">
        <v>13</v>
      </c>
      <c r="B530" s="294" t="s">
        <v>730</v>
      </c>
      <c r="C530" s="151">
        <v>7</v>
      </c>
      <c r="D530" s="59">
        <v>1</v>
      </c>
      <c r="E530" s="70"/>
      <c r="F530" s="59">
        <f t="shared" si="215"/>
        <v>1</v>
      </c>
      <c r="G530" s="70"/>
      <c r="H530" s="70"/>
      <c r="I530" s="70"/>
      <c r="J530" s="70">
        <v>1</v>
      </c>
      <c r="K530" s="70"/>
      <c r="L530" s="72">
        <v>0</v>
      </c>
      <c r="M530" s="60">
        <f t="shared" si="216"/>
        <v>0</v>
      </c>
      <c r="N530" s="60">
        <f t="shared" si="217"/>
        <v>0</v>
      </c>
      <c r="O530" s="72">
        <v>1</v>
      </c>
      <c r="P530" s="133">
        <f t="shared" si="218"/>
        <v>1</v>
      </c>
      <c r="Q530" s="133">
        <f t="shared" si="219"/>
        <v>1</v>
      </c>
      <c r="R530" s="72">
        <v>0</v>
      </c>
      <c r="S530" s="133">
        <f t="shared" si="223"/>
        <v>0</v>
      </c>
      <c r="T530" s="133">
        <f t="shared" si="224"/>
        <v>-1</v>
      </c>
      <c r="U530" s="77"/>
      <c r="V530" s="77"/>
      <c r="W530" s="77"/>
      <c r="X530" s="393">
        <f t="shared" si="220"/>
        <v>0</v>
      </c>
      <c r="Y530" s="454"/>
      <c r="Z530" s="454"/>
      <c r="AA530" s="393">
        <f t="shared" si="221"/>
        <v>1</v>
      </c>
      <c r="AB530" s="454"/>
      <c r="AC530" s="454">
        <v>1</v>
      </c>
      <c r="AD530" s="400">
        <f t="shared" si="222"/>
        <v>0</v>
      </c>
      <c r="AE530" s="454"/>
      <c r="AF530" s="454"/>
      <c r="AG530" s="70"/>
      <c r="AH530" s="444">
        <f t="shared" si="213"/>
        <v>1</v>
      </c>
    </row>
    <row r="531" spans="1:34" s="138" customFormat="1" ht="13.2" x14ac:dyDescent="0.25">
      <c r="A531" s="77">
        <v>14</v>
      </c>
      <c r="B531" s="295" t="s">
        <v>726</v>
      </c>
      <c r="C531" s="151">
        <v>13</v>
      </c>
      <c r="D531" s="60">
        <f>E531+F531</f>
        <v>6</v>
      </c>
      <c r="E531" s="77">
        <v>2</v>
      </c>
      <c r="F531" s="60">
        <f t="shared" si="215"/>
        <v>4</v>
      </c>
      <c r="G531" s="77"/>
      <c r="H531" s="77"/>
      <c r="I531" s="77">
        <v>4</v>
      </c>
      <c r="J531" s="77"/>
      <c r="K531" s="77"/>
      <c r="L531" s="72">
        <v>0</v>
      </c>
      <c r="M531" s="60">
        <f t="shared" si="216"/>
        <v>0</v>
      </c>
      <c r="N531" s="60">
        <f t="shared" si="217"/>
        <v>0</v>
      </c>
      <c r="O531" s="72">
        <v>1</v>
      </c>
      <c r="P531" s="133">
        <f t="shared" si="218"/>
        <v>4</v>
      </c>
      <c r="Q531" s="133">
        <f t="shared" si="219"/>
        <v>0</v>
      </c>
      <c r="R531" s="72"/>
      <c r="S531" s="133"/>
      <c r="T531" s="133"/>
      <c r="U531" s="77"/>
      <c r="V531" s="77"/>
      <c r="W531" s="77"/>
      <c r="X531" s="393">
        <f t="shared" si="220"/>
        <v>1</v>
      </c>
      <c r="Y531" s="454">
        <v>1</v>
      </c>
      <c r="Z531" s="454"/>
      <c r="AA531" s="393">
        <f t="shared" si="221"/>
        <v>0</v>
      </c>
      <c r="AB531" s="454"/>
      <c r="AC531" s="454"/>
      <c r="AD531" s="400">
        <f t="shared" si="222"/>
        <v>0</v>
      </c>
      <c r="AE531" s="454"/>
      <c r="AF531" s="454"/>
      <c r="AG531" s="77"/>
      <c r="AH531" s="444">
        <f t="shared" si="213"/>
        <v>1</v>
      </c>
    </row>
    <row r="532" spans="1:34" s="152" customFormat="1" ht="13.2" x14ac:dyDescent="0.25">
      <c r="A532" s="77">
        <v>15</v>
      </c>
      <c r="B532" s="91" t="s">
        <v>43</v>
      </c>
      <c r="C532" s="151">
        <v>1</v>
      </c>
      <c r="D532" s="60">
        <f t="shared" si="214"/>
        <v>0</v>
      </c>
      <c r="E532" s="77"/>
      <c r="F532" s="60">
        <f t="shared" si="215"/>
        <v>0</v>
      </c>
      <c r="G532" s="77"/>
      <c r="H532" s="77"/>
      <c r="I532" s="77"/>
      <c r="J532" s="77"/>
      <c r="K532" s="77"/>
      <c r="L532" s="72">
        <v>0</v>
      </c>
      <c r="M532" s="60">
        <f t="shared" si="216"/>
        <v>0</v>
      </c>
      <c r="N532" s="60">
        <f t="shared" si="217"/>
        <v>0</v>
      </c>
      <c r="O532" s="72">
        <v>1</v>
      </c>
      <c r="P532" s="133">
        <f t="shared" si="218"/>
        <v>0</v>
      </c>
      <c r="Q532" s="133">
        <f t="shared" si="219"/>
        <v>0</v>
      </c>
      <c r="R532" s="72"/>
      <c r="S532" s="133"/>
      <c r="T532" s="133"/>
      <c r="U532" s="77"/>
      <c r="V532" s="77"/>
      <c r="W532" s="77"/>
      <c r="X532" s="393">
        <f t="shared" si="220"/>
        <v>0</v>
      </c>
      <c r="Y532" s="454"/>
      <c r="Z532" s="454"/>
      <c r="AA532" s="393">
        <f t="shared" si="221"/>
        <v>0</v>
      </c>
      <c r="AB532" s="454"/>
      <c r="AC532" s="454"/>
      <c r="AD532" s="400">
        <f t="shared" si="222"/>
        <v>0</v>
      </c>
      <c r="AE532" s="454"/>
      <c r="AF532" s="454"/>
      <c r="AG532" s="77"/>
      <c r="AH532" s="444">
        <f t="shared" si="213"/>
        <v>0</v>
      </c>
    </row>
    <row r="533" spans="1:34" s="152" customFormat="1" ht="13.2" x14ac:dyDescent="0.25">
      <c r="A533" s="77">
        <v>16</v>
      </c>
      <c r="B533" s="91" t="s">
        <v>744</v>
      </c>
      <c r="C533" s="151">
        <v>1</v>
      </c>
      <c r="D533" s="60">
        <f t="shared" si="214"/>
        <v>0</v>
      </c>
      <c r="E533" s="77"/>
      <c r="F533" s="60">
        <f t="shared" si="215"/>
        <v>0</v>
      </c>
      <c r="G533" s="77"/>
      <c r="H533" s="77"/>
      <c r="I533" s="77"/>
      <c r="J533" s="77"/>
      <c r="K533" s="77"/>
      <c r="L533" s="72">
        <v>0</v>
      </c>
      <c r="M533" s="60">
        <f t="shared" si="216"/>
        <v>0</v>
      </c>
      <c r="N533" s="60">
        <f t="shared" si="217"/>
        <v>0</v>
      </c>
      <c r="O533" s="72">
        <v>1</v>
      </c>
      <c r="P533" s="133">
        <f t="shared" si="218"/>
        <v>0</v>
      </c>
      <c r="Q533" s="133">
        <f t="shared" si="219"/>
        <v>0</v>
      </c>
      <c r="R533" s="72"/>
      <c r="S533" s="133"/>
      <c r="T533" s="133"/>
      <c r="U533" s="77"/>
      <c r="V533" s="77"/>
      <c r="W533" s="77"/>
      <c r="X533" s="393">
        <f t="shared" si="220"/>
        <v>0</v>
      </c>
      <c r="Y533" s="454"/>
      <c r="Z533" s="454"/>
      <c r="AA533" s="393">
        <f t="shared" si="221"/>
        <v>0</v>
      </c>
      <c r="AB533" s="454"/>
      <c r="AC533" s="454"/>
      <c r="AD533" s="400">
        <f t="shared" si="222"/>
        <v>0</v>
      </c>
      <c r="AE533" s="454"/>
      <c r="AF533" s="454"/>
      <c r="AG533" s="77"/>
      <c r="AH533" s="444">
        <f t="shared" si="213"/>
        <v>0</v>
      </c>
    </row>
    <row r="534" spans="1:34" s="152" customFormat="1" ht="13.2" x14ac:dyDescent="0.25">
      <c r="A534" s="77">
        <v>17</v>
      </c>
      <c r="B534" s="91" t="s">
        <v>725</v>
      </c>
      <c r="C534" s="151">
        <v>16</v>
      </c>
      <c r="D534" s="60">
        <f t="shared" si="214"/>
        <v>16</v>
      </c>
      <c r="E534" s="77">
        <v>3</v>
      </c>
      <c r="F534" s="60">
        <f t="shared" si="215"/>
        <v>13</v>
      </c>
      <c r="G534" s="77"/>
      <c r="H534" s="77"/>
      <c r="I534" s="77">
        <v>12</v>
      </c>
      <c r="J534" s="77">
        <v>1</v>
      </c>
      <c r="K534" s="77"/>
      <c r="L534" s="72">
        <v>0</v>
      </c>
      <c r="M534" s="60">
        <f t="shared" si="216"/>
        <v>0</v>
      </c>
      <c r="N534" s="60">
        <f t="shared" si="217"/>
        <v>0</v>
      </c>
      <c r="O534" s="72">
        <v>0.93</v>
      </c>
      <c r="P534" s="133">
        <f t="shared" si="218"/>
        <v>12.09</v>
      </c>
      <c r="Q534" s="133">
        <f>P534-I534</f>
        <v>8.9999999999999858E-2</v>
      </c>
      <c r="R534" s="72">
        <v>7.0000000000000007E-2</v>
      </c>
      <c r="S534" s="133">
        <f t="shared" si="223"/>
        <v>0.91000000000000014</v>
      </c>
      <c r="T534" s="133">
        <f t="shared" si="224"/>
        <v>-8.9999999999999858E-2</v>
      </c>
      <c r="U534" s="77"/>
      <c r="V534" s="77"/>
      <c r="W534" s="77"/>
      <c r="X534" s="393">
        <f t="shared" si="220"/>
        <v>0</v>
      </c>
      <c r="Y534" s="454"/>
      <c r="Z534" s="454"/>
      <c r="AA534" s="393">
        <f t="shared" si="221"/>
        <v>0</v>
      </c>
      <c r="AB534" s="454"/>
      <c r="AC534" s="454"/>
      <c r="AD534" s="400">
        <f t="shared" si="222"/>
        <v>0</v>
      </c>
      <c r="AE534" s="454"/>
      <c r="AF534" s="454"/>
      <c r="AG534" s="77"/>
      <c r="AH534" s="444">
        <f t="shared" si="213"/>
        <v>0</v>
      </c>
    </row>
    <row r="535" spans="1:34" s="152" customFormat="1" ht="13.2" x14ac:dyDescent="0.25">
      <c r="A535" s="77">
        <v>18</v>
      </c>
      <c r="B535" s="91" t="s">
        <v>796</v>
      </c>
      <c r="C535" s="151">
        <v>1</v>
      </c>
      <c r="D535" s="60">
        <f t="shared" si="214"/>
        <v>1</v>
      </c>
      <c r="E535" s="77"/>
      <c r="F535" s="60">
        <f t="shared" si="215"/>
        <v>1</v>
      </c>
      <c r="G535" s="77"/>
      <c r="H535" s="77"/>
      <c r="I535" s="77">
        <v>1</v>
      </c>
      <c r="J535" s="77"/>
      <c r="K535" s="77"/>
      <c r="L535" s="72">
        <v>0</v>
      </c>
      <c r="M535" s="60">
        <f t="shared" si="216"/>
        <v>0</v>
      </c>
      <c r="N535" s="60">
        <f t="shared" si="217"/>
        <v>0</v>
      </c>
      <c r="O535" s="72">
        <v>1</v>
      </c>
      <c r="P535" s="133">
        <f t="shared" si="218"/>
        <v>1</v>
      </c>
      <c r="Q535" s="133">
        <f t="shared" si="219"/>
        <v>0</v>
      </c>
      <c r="R535" s="77"/>
      <c r="S535" s="153"/>
      <c r="T535" s="153"/>
      <c r="U535" s="77"/>
      <c r="V535" s="77"/>
      <c r="W535" s="77"/>
      <c r="X535" s="393">
        <f t="shared" si="220"/>
        <v>0</v>
      </c>
      <c r="Y535" s="454"/>
      <c r="Z535" s="454"/>
      <c r="AA535" s="393">
        <f t="shared" si="221"/>
        <v>0</v>
      </c>
      <c r="AB535" s="454"/>
      <c r="AC535" s="454"/>
      <c r="AD535" s="400">
        <f t="shared" si="222"/>
        <v>0</v>
      </c>
      <c r="AE535" s="454"/>
      <c r="AF535" s="454"/>
      <c r="AG535" s="77"/>
      <c r="AH535" s="444">
        <f t="shared" si="213"/>
        <v>0</v>
      </c>
    </row>
    <row r="536" spans="1:34" s="297" customFormat="1" ht="44.4" customHeight="1" x14ac:dyDescent="0.25">
      <c r="A536" s="155">
        <v>18</v>
      </c>
      <c r="B536" s="738" t="s">
        <v>985</v>
      </c>
      <c r="C536" s="739"/>
      <c r="D536" s="739"/>
      <c r="E536" s="739"/>
      <c r="F536" s="739"/>
      <c r="G536" s="739"/>
      <c r="H536" s="739"/>
      <c r="I536" s="739"/>
      <c r="J536" s="739"/>
      <c r="K536" s="739"/>
      <c r="L536" s="739"/>
      <c r="M536" s="739"/>
      <c r="N536" s="739"/>
      <c r="O536" s="739"/>
      <c r="P536" s="739"/>
      <c r="Q536" s="739"/>
      <c r="R536" s="739"/>
      <c r="S536" s="739"/>
      <c r="T536" s="739"/>
      <c r="U536" s="739"/>
      <c r="V536" s="739"/>
      <c r="W536" s="739"/>
      <c r="X536" s="739"/>
      <c r="Y536" s="739"/>
      <c r="Z536" s="739"/>
      <c r="AA536" s="739"/>
      <c r="AB536" s="739"/>
      <c r="AC536" s="739"/>
      <c r="AD536" s="739"/>
      <c r="AE536" s="739"/>
      <c r="AF536" s="739"/>
      <c r="AG536" s="740"/>
      <c r="AH536" s="444">
        <f t="shared" si="213"/>
        <v>0</v>
      </c>
    </row>
    <row r="537" spans="1:34" s="21" customFormat="1" ht="13.2" x14ac:dyDescent="0.25">
      <c r="A537" s="157" t="s">
        <v>723</v>
      </c>
      <c r="B537" s="158" t="s">
        <v>707</v>
      </c>
      <c r="C537" s="159">
        <f>SUM(C538:C558)</f>
        <v>289</v>
      </c>
      <c r="D537" s="159">
        <f t="shared" ref="D537:AC537" si="225">SUM(D538:D558)</f>
        <v>202</v>
      </c>
      <c r="E537" s="157">
        <f t="shared" si="225"/>
        <v>51</v>
      </c>
      <c r="F537" s="160">
        <f t="shared" si="225"/>
        <v>151</v>
      </c>
      <c r="G537" s="160">
        <f t="shared" si="225"/>
        <v>0</v>
      </c>
      <c r="H537" s="160">
        <f t="shared" si="225"/>
        <v>0</v>
      </c>
      <c r="I537" s="160">
        <f t="shared" si="225"/>
        <v>82</v>
      </c>
      <c r="J537" s="160">
        <f t="shared" si="225"/>
        <v>73</v>
      </c>
      <c r="K537" s="160">
        <f t="shared" si="225"/>
        <v>0</v>
      </c>
      <c r="L537" s="160">
        <f t="shared" si="225"/>
        <v>0</v>
      </c>
      <c r="M537" s="160">
        <f t="shared" si="225"/>
        <v>0</v>
      </c>
      <c r="N537" s="160">
        <f t="shared" si="225"/>
        <v>0</v>
      </c>
      <c r="O537" s="161">
        <v>0.68</v>
      </c>
      <c r="P537" s="160">
        <f t="shared" si="225"/>
        <v>102</v>
      </c>
      <c r="Q537" s="160">
        <f t="shared" si="225"/>
        <v>20</v>
      </c>
      <c r="R537" s="161">
        <v>0.32</v>
      </c>
      <c r="S537" s="160">
        <f t="shared" si="225"/>
        <v>49</v>
      </c>
      <c r="T537" s="160">
        <f t="shared" si="225"/>
        <v>-20</v>
      </c>
      <c r="U537" s="160"/>
      <c r="V537" s="160"/>
      <c r="W537" s="160"/>
      <c r="X537" s="412"/>
      <c r="Y537" s="472"/>
      <c r="Z537" s="472"/>
      <c r="AA537" s="412">
        <f t="shared" si="225"/>
        <v>4</v>
      </c>
      <c r="AB537" s="472">
        <v>0</v>
      </c>
      <c r="AC537" s="472">
        <f t="shared" si="225"/>
        <v>4</v>
      </c>
      <c r="AD537" s="412"/>
      <c r="AE537" s="472"/>
      <c r="AF537" s="472"/>
      <c r="AG537" s="160"/>
      <c r="AH537" s="444">
        <f t="shared" si="213"/>
        <v>4</v>
      </c>
    </row>
    <row r="538" spans="1:34" s="149" customFormat="1" ht="13.2" x14ac:dyDescent="0.25">
      <c r="A538" s="6">
        <v>1</v>
      </c>
      <c r="B538" s="61" t="s">
        <v>367</v>
      </c>
      <c r="C538" s="162">
        <v>62</v>
      </c>
      <c r="D538" s="162">
        <f>E538+F538</f>
        <v>45</v>
      </c>
      <c r="E538" s="163">
        <v>24</v>
      </c>
      <c r="F538" s="75">
        <f>G538+H538+I538+J538+K538</f>
        <v>21</v>
      </c>
      <c r="G538" s="75">
        <v>0</v>
      </c>
      <c r="H538" s="75">
        <v>0</v>
      </c>
      <c r="I538" s="75">
        <v>21</v>
      </c>
      <c r="J538" s="75"/>
      <c r="K538" s="75"/>
      <c r="L538" s="74"/>
      <c r="M538" s="75"/>
      <c r="N538" s="75"/>
      <c r="O538" s="74">
        <v>1</v>
      </c>
      <c r="P538" s="75">
        <v>21</v>
      </c>
      <c r="Q538" s="75">
        <f t="shared" ref="Q538:Q540" si="226">P538-I538</f>
        <v>0</v>
      </c>
      <c r="R538" s="74"/>
      <c r="S538" s="164"/>
      <c r="T538" s="60">
        <f t="shared" ref="T538:T540" si="227">S538-J538</f>
        <v>0</v>
      </c>
      <c r="U538" s="164"/>
      <c r="V538" s="164"/>
      <c r="W538" s="164"/>
      <c r="X538" s="397"/>
      <c r="Y538" s="457"/>
      <c r="Z538" s="457"/>
      <c r="AA538" s="397"/>
      <c r="AB538" s="457"/>
      <c r="AC538" s="457"/>
      <c r="AD538" s="227"/>
      <c r="AE538" s="480"/>
      <c r="AF538" s="480"/>
      <c r="AG538" s="156"/>
      <c r="AH538" s="444">
        <f t="shared" si="213"/>
        <v>0</v>
      </c>
    </row>
    <row r="539" spans="1:34" s="10" customFormat="1" ht="13.2" x14ac:dyDescent="0.25">
      <c r="A539" s="6">
        <v>2</v>
      </c>
      <c r="B539" s="61" t="s">
        <v>752</v>
      </c>
      <c r="C539" s="162">
        <v>5</v>
      </c>
      <c r="D539" s="162">
        <f t="shared" ref="D539:D557" si="228">E539+F539</f>
        <v>5</v>
      </c>
      <c r="E539" s="79">
        <v>1</v>
      </c>
      <c r="F539" s="75">
        <f t="shared" ref="F539:F544" si="229">G539+H539+I539+J539+K539</f>
        <v>4</v>
      </c>
      <c r="G539" s="75"/>
      <c r="H539" s="75"/>
      <c r="I539" s="75">
        <v>4</v>
      </c>
      <c r="J539" s="75"/>
      <c r="K539" s="75"/>
      <c r="L539" s="75"/>
      <c r="M539" s="75">
        <v>0</v>
      </c>
      <c r="N539" s="75">
        <v>0</v>
      </c>
      <c r="O539" s="74">
        <v>1</v>
      </c>
      <c r="P539" s="75">
        <v>4</v>
      </c>
      <c r="Q539" s="75">
        <f t="shared" si="226"/>
        <v>0</v>
      </c>
      <c r="R539" s="75"/>
      <c r="S539" s="60"/>
      <c r="T539" s="60">
        <f t="shared" si="227"/>
        <v>0</v>
      </c>
      <c r="U539" s="60"/>
      <c r="V539" s="60"/>
      <c r="W539" s="60"/>
      <c r="X539" s="393"/>
      <c r="Y539" s="452"/>
      <c r="Z539" s="452"/>
      <c r="AA539" s="393"/>
      <c r="AB539" s="452"/>
      <c r="AC539" s="452"/>
      <c r="AD539" s="395"/>
      <c r="AE539" s="453"/>
      <c r="AF539" s="453"/>
      <c r="AG539" s="73"/>
      <c r="AH539" s="444">
        <f t="shared" si="213"/>
        <v>0</v>
      </c>
    </row>
    <row r="540" spans="1:34" s="10" customFormat="1" ht="13.2" x14ac:dyDescent="0.25">
      <c r="A540" s="6">
        <v>3</v>
      </c>
      <c r="B540" s="61" t="s">
        <v>140</v>
      </c>
      <c r="C540" s="162">
        <v>18</v>
      </c>
      <c r="D540" s="162">
        <f t="shared" si="228"/>
        <v>14</v>
      </c>
      <c r="E540" s="163">
        <v>3</v>
      </c>
      <c r="F540" s="75">
        <f t="shared" si="229"/>
        <v>11</v>
      </c>
      <c r="G540" s="75"/>
      <c r="H540" s="75">
        <v>0</v>
      </c>
      <c r="I540" s="75">
        <v>0</v>
      </c>
      <c r="J540" s="75">
        <v>11</v>
      </c>
      <c r="K540" s="75"/>
      <c r="L540" s="165"/>
      <c r="M540" s="75"/>
      <c r="N540" s="75"/>
      <c r="O540" s="74">
        <v>0.1</v>
      </c>
      <c r="P540" s="75">
        <v>1</v>
      </c>
      <c r="Q540" s="75">
        <f t="shared" si="226"/>
        <v>1</v>
      </c>
      <c r="R540" s="74">
        <v>0.9</v>
      </c>
      <c r="S540" s="60">
        <v>10</v>
      </c>
      <c r="T540" s="60">
        <f t="shared" si="227"/>
        <v>-1</v>
      </c>
      <c r="U540" s="60"/>
      <c r="V540" s="60"/>
      <c r="W540" s="60"/>
      <c r="X540" s="393"/>
      <c r="Y540" s="452"/>
      <c r="Z540" s="452"/>
      <c r="AA540" s="393"/>
      <c r="AB540" s="452"/>
      <c r="AC540" s="452"/>
      <c r="AD540" s="395"/>
      <c r="AE540" s="453"/>
      <c r="AF540" s="453"/>
      <c r="AG540" s="73"/>
      <c r="AH540" s="444">
        <f t="shared" si="213"/>
        <v>0</v>
      </c>
    </row>
    <row r="541" spans="1:34" s="150" customFormat="1" ht="13.2" x14ac:dyDescent="0.25">
      <c r="A541" s="6">
        <v>4</v>
      </c>
      <c r="B541" s="61" t="s">
        <v>151</v>
      </c>
      <c r="C541" s="162">
        <v>110</v>
      </c>
      <c r="D541" s="162">
        <f t="shared" si="228"/>
        <v>74</v>
      </c>
      <c r="E541" s="79">
        <v>10</v>
      </c>
      <c r="F541" s="75">
        <f t="shared" si="229"/>
        <v>64</v>
      </c>
      <c r="G541" s="75"/>
      <c r="H541" s="75"/>
      <c r="I541" s="75">
        <v>25</v>
      </c>
      <c r="J541" s="75">
        <v>39</v>
      </c>
      <c r="K541" s="75"/>
      <c r="L541" s="75"/>
      <c r="M541" s="75">
        <v>0</v>
      </c>
      <c r="N541" s="75"/>
      <c r="O541" s="74">
        <v>0.6</v>
      </c>
      <c r="P541" s="75">
        <v>38</v>
      </c>
      <c r="Q541" s="75">
        <f>P541-I541</f>
        <v>13</v>
      </c>
      <c r="R541" s="74">
        <v>0.4</v>
      </c>
      <c r="S541" s="75">
        <v>26</v>
      </c>
      <c r="T541" s="75">
        <f>S541-J541</f>
        <v>-13</v>
      </c>
      <c r="U541" s="75"/>
      <c r="V541" s="75"/>
      <c r="W541" s="75"/>
      <c r="X541" s="406"/>
      <c r="Y541" s="470"/>
      <c r="Z541" s="470"/>
      <c r="AA541" s="406">
        <v>1</v>
      </c>
      <c r="AB541" s="470">
        <v>0</v>
      </c>
      <c r="AC541" s="470">
        <v>1</v>
      </c>
      <c r="AD541" s="405"/>
      <c r="AE541" s="468"/>
      <c r="AF541" s="468"/>
      <c r="AG541" s="166"/>
      <c r="AH541" s="444">
        <f t="shared" si="213"/>
        <v>1</v>
      </c>
    </row>
    <row r="542" spans="1:34" s="150" customFormat="1" ht="13.2" x14ac:dyDescent="0.25">
      <c r="A542" s="6">
        <v>5</v>
      </c>
      <c r="B542" s="167" t="s">
        <v>790</v>
      </c>
      <c r="C542" s="162">
        <v>23</v>
      </c>
      <c r="D542" s="162">
        <f t="shared" si="228"/>
        <v>17</v>
      </c>
      <c r="E542" s="166">
        <v>1</v>
      </c>
      <c r="F542" s="168">
        <f t="shared" si="229"/>
        <v>16</v>
      </c>
      <c r="G542" s="169"/>
      <c r="H542" s="170"/>
      <c r="I542" s="170">
        <v>7</v>
      </c>
      <c r="J542" s="170">
        <v>9</v>
      </c>
      <c r="K542" s="170"/>
      <c r="L542" s="170"/>
      <c r="M542" s="170"/>
      <c r="N542" s="170"/>
      <c r="O542" s="171">
        <v>0.63</v>
      </c>
      <c r="P542" s="170">
        <v>10</v>
      </c>
      <c r="Q542" s="168">
        <f t="shared" ref="Q542:Q546" si="230">P542-I542</f>
        <v>3</v>
      </c>
      <c r="R542" s="171">
        <v>0.37</v>
      </c>
      <c r="S542" s="170">
        <v>6</v>
      </c>
      <c r="T542" s="168">
        <f t="shared" ref="T542:T544" si="231">S542-J542</f>
        <v>-3</v>
      </c>
      <c r="U542" s="169"/>
      <c r="V542" s="169"/>
      <c r="W542" s="169"/>
      <c r="X542" s="405"/>
      <c r="Y542" s="468"/>
      <c r="Z542" s="468"/>
      <c r="AA542" s="407">
        <v>2</v>
      </c>
      <c r="AB542" s="471">
        <v>0</v>
      </c>
      <c r="AC542" s="471">
        <v>2</v>
      </c>
      <c r="AD542" s="405"/>
      <c r="AE542" s="468"/>
      <c r="AF542" s="468"/>
      <c r="AG542" s="166"/>
      <c r="AH542" s="444">
        <f t="shared" si="213"/>
        <v>2</v>
      </c>
    </row>
    <row r="543" spans="1:34" s="152" customFormat="1" ht="13.2" x14ac:dyDescent="0.25">
      <c r="A543" s="78">
        <v>6</v>
      </c>
      <c r="B543" s="172" t="s">
        <v>737</v>
      </c>
      <c r="C543" s="169">
        <v>23</v>
      </c>
      <c r="D543" s="169">
        <f t="shared" si="228"/>
        <v>16</v>
      </c>
      <c r="E543" s="173">
        <v>2</v>
      </c>
      <c r="F543" s="174">
        <f t="shared" si="229"/>
        <v>14</v>
      </c>
      <c r="G543" s="173"/>
      <c r="H543" s="78"/>
      <c r="I543" s="78">
        <v>8</v>
      </c>
      <c r="J543" s="78">
        <v>6</v>
      </c>
      <c r="K543" s="78"/>
      <c r="L543" s="78"/>
      <c r="M543" s="78"/>
      <c r="N543" s="78"/>
      <c r="O543" s="175">
        <v>0.7</v>
      </c>
      <c r="P543" s="78">
        <v>11</v>
      </c>
      <c r="Q543" s="75">
        <f t="shared" si="230"/>
        <v>3</v>
      </c>
      <c r="R543" s="175">
        <v>0.3</v>
      </c>
      <c r="S543" s="78">
        <v>3</v>
      </c>
      <c r="T543" s="75">
        <f t="shared" si="231"/>
        <v>-3</v>
      </c>
      <c r="U543" s="173"/>
      <c r="V543" s="173"/>
      <c r="W543" s="173"/>
      <c r="X543" s="413"/>
      <c r="Y543" s="481"/>
      <c r="Z543" s="481"/>
      <c r="AA543" s="408">
        <v>1</v>
      </c>
      <c r="AB543" s="474">
        <v>0</v>
      </c>
      <c r="AC543" s="474">
        <v>1</v>
      </c>
      <c r="AD543" s="413"/>
      <c r="AE543" s="481"/>
      <c r="AF543" s="481"/>
      <c r="AG543" s="173"/>
      <c r="AH543" s="444">
        <f t="shared" si="213"/>
        <v>1</v>
      </c>
    </row>
    <row r="544" spans="1:34" s="10" customFormat="1" ht="13.2" x14ac:dyDescent="0.25">
      <c r="A544" s="6">
        <v>7</v>
      </c>
      <c r="B544" s="167" t="s">
        <v>892</v>
      </c>
      <c r="C544" s="162">
        <v>3</v>
      </c>
      <c r="D544" s="162">
        <f t="shared" si="228"/>
        <v>3</v>
      </c>
      <c r="E544" s="166">
        <v>0</v>
      </c>
      <c r="F544" s="168">
        <f t="shared" si="229"/>
        <v>3</v>
      </c>
      <c r="G544" s="169"/>
      <c r="H544" s="170"/>
      <c r="I544" s="170"/>
      <c r="J544" s="170">
        <v>3</v>
      </c>
      <c r="K544" s="170"/>
      <c r="L544" s="170"/>
      <c r="M544" s="170"/>
      <c r="N544" s="170"/>
      <c r="O544" s="171"/>
      <c r="P544" s="170"/>
      <c r="Q544" s="168">
        <f t="shared" si="230"/>
        <v>0</v>
      </c>
      <c r="R544" s="171">
        <v>1</v>
      </c>
      <c r="S544" s="92">
        <v>3</v>
      </c>
      <c r="T544" s="125">
        <f t="shared" si="231"/>
        <v>0</v>
      </c>
      <c r="U544" s="88"/>
      <c r="V544" s="88"/>
      <c r="W544" s="88"/>
      <c r="X544" s="395"/>
      <c r="Y544" s="453"/>
      <c r="Z544" s="453"/>
      <c r="AA544" s="395"/>
      <c r="AB544" s="453"/>
      <c r="AC544" s="453"/>
      <c r="AD544" s="395"/>
      <c r="AE544" s="453"/>
      <c r="AF544" s="453"/>
      <c r="AG544" s="73"/>
      <c r="AH544" s="444">
        <f t="shared" si="213"/>
        <v>0</v>
      </c>
    </row>
    <row r="545" spans="1:34" s="10" customFormat="1" ht="13.2" x14ac:dyDescent="0.25">
      <c r="A545" s="6">
        <v>8</v>
      </c>
      <c r="B545" s="167" t="s">
        <v>727</v>
      </c>
      <c r="C545" s="162">
        <v>4</v>
      </c>
      <c r="D545" s="162">
        <f t="shared" si="228"/>
        <v>2</v>
      </c>
      <c r="E545" s="166">
        <v>1</v>
      </c>
      <c r="F545" s="169">
        <v>1</v>
      </c>
      <c r="G545" s="169"/>
      <c r="H545" s="170"/>
      <c r="I545" s="170">
        <v>1</v>
      </c>
      <c r="J545" s="170"/>
      <c r="K545" s="170"/>
      <c r="L545" s="170"/>
      <c r="M545" s="170"/>
      <c r="N545" s="170"/>
      <c r="O545" s="171">
        <v>1</v>
      </c>
      <c r="P545" s="78">
        <v>1</v>
      </c>
      <c r="Q545" s="75">
        <f t="shared" si="230"/>
        <v>0</v>
      </c>
      <c r="R545" s="170"/>
      <c r="S545" s="92"/>
      <c r="T545" s="92">
        <v>0</v>
      </c>
      <c r="U545" s="88"/>
      <c r="V545" s="88"/>
      <c r="W545" s="88"/>
      <c r="X545" s="395"/>
      <c r="Y545" s="453"/>
      <c r="Z545" s="453"/>
      <c r="AA545" s="395"/>
      <c r="AB545" s="453"/>
      <c r="AC545" s="453"/>
      <c r="AD545" s="395"/>
      <c r="AE545" s="453"/>
      <c r="AF545" s="453"/>
      <c r="AG545" s="73"/>
      <c r="AH545" s="444">
        <f t="shared" si="213"/>
        <v>0</v>
      </c>
    </row>
    <row r="546" spans="1:34" s="10" customFormat="1" ht="13.2" x14ac:dyDescent="0.25">
      <c r="A546" s="6">
        <v>9</v>
      </c>
      <c r="B546" s="167" t="s">
        <v>802</v>
      </c>
      <c r="C546" s="162">
        <v>5</v>
      </c>
      <c r="D546" s="162">
        <f t="shared" si="228"/>
        <v>5</v>
      </c>
      <c r="E546" s="166">
        <v>1</v>
      </c>
      <c r="F546" s="170">
        <v>4</v>
      </c>
      <c r="G546" s="170"/>
      <c r="H546" s="170"/>
      <c r="I546" s="170">
        <v>3</v>
      </c>
      <c r="J546" s="170">
        <v>1</v>
      </c>
      <c r="K546" s="170"/>
      <c r="L546" s="170"/>
      <c r="M546" s="170"/>
      <c r="N546" s="170"/>
      <c r="O546" s="171">
        <v>0.75</v>
      </c>
      <c r="P546" s="78">
        <v>3</v>
      </c>
      <c r="Q546" s="75">
        <f t="shared" si="230"/>
        <v>0</v>
      </c>
      <c r="R546" s="171">
        <v>0.25</v>
      </c>
      <c r="S546" s="92">
        <v>1</v>
      </c>
      <c r="T546" s="92">
        <v>0</v>
      </c>
      <c r="U546" s="88"/>
      <c r="V546" s="88"/>
      <c r="W546" s="88"/>
      <c r="X546" s="395"/>
      <c r="Y546" s="453"/>
      <c r="Z546" s="453"/>
      <c r="AA546" s="395"/>
      <c r="AB546" s="453"/>
      <c r="AC546" s="453"/>
      <c r="AD546" s="395"/>
      <c r="AE546" s="453"/>
      <c r="AF546" s="453"/>
      <c r="AG546" s="73"/>
      <c r="AH546" s="444">
        <f t="shared" si="213"/>
        <v>0</v>
      </c>
    </row>
    <row r="547" spans="1:34" s="10" customFormat="1" ht="13.2" x14ac:dyDescent="0.25">
      <c r="A547" s="6">
        <v>10</v>
      </c>
      <c r="B547" s="167" t="s">
        <v>893</v>
      </c>
      <c r="C547" s="162">
        <v>1</v>
      </c>
      <c r="D547" s="162">
        <f t="shared" si="228"/>
        <v>0</v>
      </c>
      <c r="E547" s="166">
        <v>0</v>
      </c>
      <c r="F547" s="170"/>
      <c r="G547" s="170"/>
      <c r="H547" s="170"/>
      <c r="I547" s="170"/>
      <c r="J547" s="170">
        <v>1</v>
      </c>
      <c r="K547" s="170"/>
      <c r="L547" s="170"/>
      <c r="M547" s="170"/>
      <c r="N547" s="170"/>
      <c r="O547" s="170"/>
      <c r="P547" s="78"/>
      <c r="Q547" s="75"/>
      <c r="R547" s="171"/>
      <c r="S547" s="92"/>
      <c r="T547" s="92"/>
      <c r="U547" s="88"/>
      <c r="V547" s="88"/>
      <c r="W547" s="88"/>
      <c r="X547" s="395"/>
      <c r="Y547" s="453"/>
      <c r="Z547" s="453"/>
      <c r="AA547" s="395"/>
      <c r="AB547" s="453"/>
      <c r="AC547" s="453"/>
      <c r="AD547" s="395"/>
      <c r="AE547" s="453"/>
      <c r="AF547" s="453"/>
      <c r="AG547" s="73"/>
      <c r="AH547" s="444">
        <f t="shared" si="213"/>
        <v>0</v>
      </c>
    </row>
    <row r="548" spans="1:34" s="10" customFormat="1" ht="13.2" x14ac:dyDescent="0.25">
      <c r="A548" s="6">
        <v>11</v>
      </c>
      <c r="B548" s="167" t="s">
        <v>877</v>
      </c>
      <c r="C548" s="162">
        <v>1</v>
      </c>
      <c r="D548" s="162">
        <f t="shared" si="228"/>
        <v>0</v>
      </c>
      <c r="E548" s="166">
        <v>0</v>
      </c>
      <c r="F548" s="170"/>
      <c r="G548" s="170"/>
      <c r="H548" s="170"/>
      <c r="I548" s="170"/>
      <c r="J548" s="170">
        <v>1</v>
      </c>
      <c r="K548" s="170"/>
      <c r="L548" s="170"/>
      <c r="M548" s="170"/>
      <c r="N548" s="170"/>
      <c r="O548" s="171"/>
      <c r="P548" s="78"/>
      <c r="Q548" s="75"/>
      <c r="R548" s="171"/>
      <c r="S548" s="92"/>
      <c r="T548" s="92"/>
      <c r="U548" s="88"/>
      <c r="V548" s="88"/>
      <c r="W548" s="88"/>
      <c r="X548" s="395"/>
      <c r="Y548" s="453"/>
      <c r="Z548" s="453"/>
      <c r="AA548" s="395"/>
      <c r="AB548" s="453"/>
      <c r="AC548" s="453"/>
      <c r="AD548" s="395"/>
      <c r="AE548" s="453"/>
      <c r="AF548" s="453"/>
      <c r="AG548" s="73"/>
      <c r="AH548" s="444">
        <f t="shared" si="213"/>
        <v>0</v>
      </c>
    </row>
    <row r="549" spans="1:34" s="10" customFormat="1" ht="13.2" x14ac:dyDescent="0.25">
      <c r="A549" s="6">
        <v>12</v>
      </c>
      <c r="B549" s="167" t="s">
        <v>739</v>
      </c>
      <c r="C549" s="162">
        <v>1</v>
      </c>
      <c r="D549" s="162">
        <v>0</v>
      </c>
      <c r="E549" s="166">
        <v>0</v>
      </c>
      <c r="F549" s="170"/>
      <c r="G549" s="170"/>
      <c r="H549" s="170"/>
      <c r="I549" s="170"/>
      <c r="J549" s="170">
        <v>1</v>
      </c>
      <c r="K549" s="170"/>
      <c r="L549" s="170"/>
      <c r="M549" s="170"/>
      <c r="N549" s="170"/>
      <c r="O549" s="171"/>
      <c r="P549" s="78"/>
      <c r="Q549" s="75"/>
      <c r="R549" s="171"/>
      <c r="S549" s="92"/>
      <c r="T549" s="92"/>
      <c r="U549" s="88"/>
      <c r="V549" s="88"/>
      <c r="W549" s="88"/>
      <c r="X549" s="395"/>
      <c r="Y549" s="453"/>
      <c r="Z549" s="453"/>
      <c r="AA549" s="395"/>
      <c r="AB549" s="453"/>
      <c r="AC549" s="453"/>
      <c r="AD549" s="395"/>
      <c r="AE549" s="453"/>
      <c r="AF549" s="453"/>
      <c r="AG549" s="73"/>
      <c r="AH549" s="444">
        <f t="shared" si="213"/>
        <v>0</v>
      </c>
    </row>
    <row r="550" spans="1:34" s="10" customFormat="1" ht="13.2" x14ac:dyDescent="0.25">
      <c r="A550" s="6">
        <v>13</v>
      </c>
      <c r="B550" s="167" t="s">
        <v>588</v>
      </c>
      <c r="C550" s="162">
        <v>1</v>
      </c>
      <c r="D550" s="162">
        <f t="shared" si="228"/>
        <v>0</v>
      </c>
      <c r="E550" s="166">
        <v>0</v>
      </c>
      <c r="F550" s="170"/>
      <c r="G550" s="170"/>
      <c r="H550" s="170"/>
      <c r="I550" s="170">
        <v>1</v>
      </c>
      <c r="J550" s="170">
        <v>1</v>
      </c>
      <c r="K550" s="170"/>
      <c r="L550" s="170"/>
      <c r="M550" s="170"/>
      <c r="N550" s="170"/>
      <c r="O550" s="171"/>
      <c r="P550" s="78"/>
      <c r="Q550" s="75"/>
      <c r="R550" s="171"/>
      <c r="S550" s="92"/>
      <c r="T550" s="92"/>
      <c r="U550" s="88"/>
      <c r="V550" s="88"/>
      <c r="W550" s="88"/>
      <c r="X550" s="395"/>
      <c r="Y550" s="453"/>
      <c r="Z550" s="453"/>
      <c r="AA550" s="395"/>
      <c r="AB550" s="453"/>
      <c r="AC550" s="453"/>
      <c r="AD550" s="395"/>
      <c r="AE550" s="453"/>
      <c r="AF550" s="453"/>
      <c r="AG550" s="73"/>
      <c r="AH550" s="444">
        <f t="shared" si="213"/>
        <v>0</v>
      </c>
    </row>
    <row r="551" spans="1:34" s="10" customFormat="1" ht="26.4" x14ac:dyDescent="0.25">
      <c r="A551" s="6">
        <v>14</v>
      </c>
      <c r="B551" s="167" t="s">
        <v>894</v>
      </c>
      <c r="C551" s="162">
        <v>2</v>
      </c>
      <c r="D551" s="162">
        <f t="shared" si="228"/>
        <v>0</v>
      </c>
      <c r="E551" s="166">
        <v>0</v>
      </c>
      <c r="F551" s="170"/>
      <c r="G551" s="170"/>
      <c r="H551" s="170"/>
      <c r="I551" s="170"/>
      <c r="J551" s="170"/>
      <c r="K551" s="170"/>
      <c r="L551" s="170"/>
      <c r="M551" s="170"/>
      <c r="N551" s="170"/>
      <c r="O551" s="170"/>
      <c r="P551" s="78"/>
      <c r="Q551" s="170"/>
      <c r="R551" s="170"/>
      <c r="S551" s="92"/>
      <c r="T551" s="92"/>
      <c r="U551" s="88"/>
      <c r="V551" s="88"/>
      <c r="W551" s="88"/>
      <c r="X551" s="395"/>
      <c r="Y551" s="453"/>
      <c r="Z551" s="453"/>
      <c r="AA551" s="395"/>
      <c r="AB551" s="453"/>
      <c r="AC551" s="453"/>
      <c r="AD551" s="395"/>
      <c r="AE551" s="453"/>
      <c r="AF551" s="453"/>
      <c r="AG551" s="73"/>
      <c r="AH551" s="444">
        <f t="shared" si="213"/>
        <v>0</v>
      </c>
    </row>
    <row r="552" spans="1:34" s="10" customFormat="1" ht="13.2" x14ac:dyDescent="0.25">
      <c r="A552" s="6">
        <v>15</v>
      </c>
      <c r="B552" s="167" t="s">
        <v>880</v>
      </c>
      <c r="C552" s="162">
        <v>2</v>
      </c>
      <c r="D552" s="162">
        <v>3</v>
      </c>
      <c r="E552" s="166">
        <v>1</v>
      </c>
      <c r="F552" s="170">
        <v>2</v>
      </c>
      <c r="G552" s="170"/>
      <c r="H552" s="170"/>
      <c r="I552" s="170">
        <v>2</v>
      </c>
      <c r="J552" s="170"/>
      <c r="K552" s="170"/>
      <c r="L552" s="170"/>
      <c r="M552" s="170"/>
      <c r="N552" s="170"/>
      <c r="O552" s="171">
        <v>1</v>
      </c>
      <c r="P552" s="170">
        <v>2</v>
      </c>
      <c r="Q552" s="170">
        <v>0</v>
      </c>
      <c r="R552" s="170"/>
      <c r="S552" s="92"/>
      <c r="T552" s="92"/>
      <c r="U552" s="88"/>
      <c r="V552" s="88"/>
      <c r="W552" s="88"/>
      <c r="X552" s="395"/>
      <c r="Y552" s="453"/>
      <c r="Z552" s="453"/>
      <c r="AA552" s="395"/>
      <c r="AB552" s="453"/>
      <c r="AC552" s="453"/>
      <c r="AD552" s="395"/>
      <c r="AE552" s="453"/>
      <c r="AF552" s="453"/>
      <c r="AG552" s="73"/>
      <c r="AH552" s="444">
        <f t="shared" si="213"/>
        <v>0</v>
      </c>
    </row>
    <row r="553" spans="1:34" s="10" customFormat="1" ht="26.4" x14ac:dyDescent="0.25">
      <c r="A553" s="6">
        <v>16</v>
      </c>
      <c r="B553" s="167" t="s">
        <v>895</v>
      </c>
      <c r="C553" s="162">
        <v>3</v>
      </c>
      <c r="D553" s="162">
        <v>2</v>
      </c>
      <c r="E553" s="166">
        <v>2</v>
      </c>
      <c r="F553" s="170"/>
      <c r="G553" s="170"/>
      <c r="H553" s="170"/>
      <c r="I553" s="170"/>
      <c r="J553" s="170"/>
      <c r="K553" s="170"/>
      <c r="L553" s="170"/>
      <c r="M553" s="170"/>
      <c r="N553" s="170"/>
      <c r="O553" s="170"/>
      <c r="P553" s="170"/>
      <c r="Q553" s="170"/>
      <c r="R553" s="170"/>
      <c r="S553" s="92"/>
      <c r="T553" s="92"/>
      <c r="U553" s="88"/>
      <c r="V553" s="88"/>
      <c r="W553" s="88"/>
      <c r="X553" s="395"/>
      <c r="Y553" s="453"/>
      <c r="Z553" s="453"/>
      <c r="AA553" s="395"/>
      <c r="AB553" s="453"/>
      <c r="AC553" s="453"/>
      <c r="AD553" s="395"/>
      <c r="AE553" s="453"/>
      <c r="AF553" s="453"/>
      <c r="AG553" s="73"/>
      <c r="AH553" s="444">
        <f t="shared" si="213"/>
        <v>0</v>
      </c>
    </row>
    <row r="554" spans="1:34" s="10" customFormat="1" ht="13.2" x14ac:dyDescent="0.25">
      <c r="A554" s="6">
        <v>17</v>
      </c>
      <c r="B554" s="167" t="s">
        <v>896</v>
      </c>
      <c r="C554" s="162">
        <v>5</v>
      </c>
      <c r="D554" s="162">
        <f t="shared" si="228"/>
        <v>2</v>
      </c>
      <c r="E554" s="166">
        <v>1</v>
      </c>
      <c r="F554" s="170">
        <v>1</v>
      </c>
      <c r="G554" s="170"/>
      <c r="H554" s="170"/>
      <c r="I554" s="170">
        <v>2</v>
      </c>
      <c r="J554" s="170"/>
      <c r="K554" s="170"/>
      <c r="L554" s="170"/>
      <c r="M554" s="170"/>
      <c r="N554" s="170"/>
      <c r="O554" s="170"/>
      <c r="P554" s="170">
        <v>1</v>
      </c>
      <c r="Q554" s="170"/>
      <c r="R554" s="170"/>
      <c r="S554" s="92"/>
      <c r="T554" s="92"/>
      <c r="U554" s="88"/>
      <c r="V554" s="88"/>
      <c r="W554" s="88"/>
      <c r="X554" s="395"/>
      <c r="Y554" s="453"/>
      <c r="Z554" s="453"/>
      <c r="AA554" s="395"/>
      <c r="AB554" s="453"/>
      <c r="AC554" s="453"/>
      <c r="AD554" s="395"/>
      <c r="AE554" s="453"/>
      <c r="AF554" s="453"/>
      <c r="AG554" s="73"/>
      <c r="AH554" s="444">
        <f t="shared" si="213"/>
        <v>0</v>
      </c>
    </row>
    <row r="555" spans="1:34" s="10" customFormat="1" ht="13.2" x14ac:dyDescent="0.25">
      <c r="A555" s="6">
        <v>18</v>
      </c>
      <c r="B555" s="167" t="s">
        <v>725</v>
      </c>
      <c r="C555" s="162">
        <v>16</v>
      </c>
      <c r="D555" s="162">
        <f t="shared" si="228"/>
        <v>10</v>
      </c>
      <c r="E555" s="166">
        <v>3</v>
      </c>
      <c r="F555" s="170">
        <v>7</v>
      </c>
      <c r="G555" s="170"/>
      <c r="H555" s="170"/>
      <c r="I555" s="170">
        <v>6</v>
      </c>
      <c r="J555" s="170"/>
      <c r="K555" s="170"/>
      <c r="L555" s="170"/>
      <c r="M555" s="170"/>
      <c r="N555" s="170"/>
      <c r="O555" s="171">
        <v>1</v>
      </c>
      <c r="P555" s="78">
        <v>7</v>
      </c>
      <c r="Q555" s="170">
        <v>0</v>
      </c>
      <c r="R555" s="170"/>
      <c r="S555" s="92"/>
      <c r="T555" s="92"/>
      <c r="U555" s="88"/>
      <c r="V555" s="88"/>
      <c r="W555" s="88"/>
      <c r="X555" s="395"/>
      <c r="Y555" s="453"/>
      <c r="Z555" s="453"/>
      <c r="AA555" s="395"/>
      <c r="AB555" s="453"/>
      <c r="AC555" s="453"/>
      <c r="AD555" s="395"/>
      <c r="AE555" s="453"/>
      <c r="AF555" s="453"/>
      <c r="AG555" s="73"/>
      <c r="AH555" s="444">
        <f t="shared" si="213"/>
        <v>0</v>
      </c>
    </row>
    <row r="556" spans="1:34" s="10" customFormat="1" ht="13.2" x14ac:dyDescent="0.25">
      <c r="A556" s="6">
        <v>19</v>
      </c>
      <c r="B556" s="167" t="s">
        <v>766</v>
      </c>
      <c r="C556" s="162">
        <v>1</v>
      </c>
      <c r="D556" s="162">
        <f t="shared" si="228"/>
        <v>1</v>
      </c>
      <c r="E556" s="166">
        <v>0</v>
      </c>
      <c r="F556" s="170">
        <v>1</v>
      </c>
      <c r="G556" s="170"/>
      <c r="H556" s="170"/>
      <c r="I556" s="170">
        <v>1</v>
      </c>
      <c r="J556" s="170"/>
      <c r="K556" s="170"/>
      <c r="L556" s="170"/>
      <c r="M556" s="170"/>
      <c r="N556" s="170"/>
      <c r="O556" s="171">
        <v>1</v>
      </c>
      <c r="P556" s="78">
        <v>1</v>
      </c>
      <c r="Q556" s="170">
        <v>0</v>
      </c>
      <c r="R556" s="170"/>
      <c r="S556" s="92"/>
      <c r="T556" s="92"/>
      <c r="U556" s="88"/>
      <c r="V556" s="88"/>
      <c r="W556" s="88"/>
      <c r="X556" s="395"/>
      <c r="Y556" s="453"/>
      <c r="Z556" s="453"/>
      <c r="AA556" s="395"/>
      <c r="AB556" s="453"/>
      <c r="AC556" s="453"/>
      <c r="AD556" s="395"/>
      <c r="AE556" s="453"/>
      <c r="AF556" s="453"/>
      <c r="AG556" s="73"/>
      <c r="AH556" s="444">
        <f t="shared" si="213"/>
        <v>0</v>
      </c>
    </row>
    <row r="557" spans="1:34" s="10" customFormat="1" ht="13.2" x14ac:dyDescent="0.25">
      <c r="A557" s="6">
        <v>20</v>
      </c>
      <c r="B557" s="167" t="s">
        <v>897</v>
      </c>
      <c r="C557" s="162">
        <v>1</v>
      </c>
      <c r="D557" s="162">
        <f t="shared" si="228"/>
        <v>1</v>
      </c>
      <c r="E557" s="166"/>
      <c r="F557" s="170">
        <v>1</v>
      </c>
      <c r="G557" s="170"/>
      <c r="H557" s="170"/>
      <c r="I557" s="170">
        <v>1</v>
      </c>
      <c r="J557" s="170"/>
      <c r="K557" s="170"/>
      <c r="L557" s="170"/>
      <c r="M557" s="170"/>
      <c r="N557" s="170"/>
      <c r="O557" s="171">
        <v>1</v>
      </c>
      <c r="P557" s="78">
        <v>1</v>
      </c>
      <c r="Q557" s="170">
        <v>0</v>
      </c>
      <c r="R557" s="170"/>
      <c r="S557" s="92"/>
      <c r="T557" s="92"/>
      <c r="U557" s="88"/>
      <c r="V557" s="88"/>
      <c r="W557" s="88"/>
      <c r="X557" s="395"/>
      <c r="Y557" s="453"/>
      <c r="Z557" s="453"/>
      <c r="AA557" s="395"/>
      <c r="AB557" s="453"/>
      <c r="AC557" s="453"/>
      <c r="AD557" s="395"/>
      <c r="AE557" s="453"/>
      <c r="AF557" s="453"/>
      <c r="AG557" s="73"/>
      <c r="AH557" s="444">
        <f t="shared" si="213"/>
        <v>0</v>
      </c>
    </row>
    <row r="558" spans="1:34" s="10" customFormat="1" ht="13.2" x14ac:dyDescent="0.25">
      <c r="A558" s="6">
        <v>21</v>
      </c>
      <c r="B558" s="167" t="s">
        <v>796</v>
      </c>
      <c r="C558" s="162">
        <v>2</v>
      </c>
      <c r="D558" s="162">
        <v>2</v>
      </c>
      <c r="E558" s="166">
        <v>1</v>
      </c>
      <c r="F558" s="170">
        <v>1</v>
      </c>
      <c r="G558" s="170"/>
      <c r="H558" s="170"/>
      <c r="I558" s="170"/>
      <c r="J558" s="170"/>
      <c r="K558" s="170"/>
      <c r="L558" s="170"/>
      <c r="M558" s="170"/>
      <c r="N558" s="170"/>
      <c r="O558" s="171">
        <v>1</v>
      </c>
      <c r="P558" s="78">
        <v>1</v>
      </c>
      <c r="Q558" s="170">
        <v>0</v>
      </c>
      <c r="R558" s="170"/>
      <c r="S558" s="92"/>
      <c r="T558" s="92"/>
      <c r="U558" s="88"/>
      <c r="V558" s="88"/>
      <c r="W558" s="88"/>
      <c r="X558" s="395"/>
      <c r="Y558" s="453"/>
      <c r="Z558" s="453"/>
      <c r="AA558" s="395"/>
      <c r="AB558" s="453"/>
      <c r="AC558" s="453"/>
      <c r="AD558" s="395"/>
      <c r="AE558" s="453"/>
      <c r="AF558" s="453"/>
      <c r="AG558" s="73"/>
      <c r="AH558" s="444">
        <f t="shared" si="213"/>
        <v>0</v>
      </c>
    </row>
    <row r="559" spans="1:34" s="13" customFormat="1" ht="46.2" customHeight="1" x14ac:dyDescent="0.25">
      <c r="A559" s="155">
        <v>19</v>
      </c>
      <c r="B559" s="738" t="s">
        <v>986</v>
      </c>
      <c r="C559" s="739"/>
      <c r="D559" s="739"/>
      <c r="E559" s="739"/>
      <c r="F559" s="739"/>
      <c r="G559" s="739"/>
      <c r="H559" s="739"/>
      <c r="I559" s="739"/>
      <c r="J559" s="739"/>
      <c r="K559" s="739"/>
      <c r="L559" s="739"/>
      <c r="M559" s="739"/>
      <c r="N559" s="739"/>
      <c r="O559" s="739"/>
      <c r="P559" s="739"/>
      <c r="Q559" s="739"/>
      <c r="R559" s="739"/>
      <c r="S559" s="739"/>
      <c r="T559" s="739"/>
      <c r="U559" s="739"/>
      <c r="V559" s="739"/>
      <c r="W559" s="739"/>
      <c r="X559" s="739"/>
      <c r="Y559" s="739"/>
      <c r="Z559" s="739"/>
      <c r="AA559" s="739"/>
      <c r="AB559" s="739"/>
      <c r="AC559" s="739"/>
      <c r="AD559" s="739"/>
      <c r="AE559" s="739"/>
      <c r="AF559" s="739"/>
      <c r="AG559" s="740"/>
      <c r="AH559" s="444">
        <f t="shared" si="213"/>
        <v>0</v>
      </c>
    </row>
    <row r="560" spans="1:34" s="21" customFormat="1" ht="13.2" x14ac:dyDescent="0.25">
      <c r="A560" s="8" t="s">
        <v>723</v>
      </c>
      <c r="B560" s="105" t="s">
        <v>707</v>
      </c>
      <c r="C560" s="8">
        <v>283</v>
      </c>
      <c r="D560" s="58">
        <f t="shared" ref="D560:K560" si="232">SUM(D561:D575)</f>
        <v>220</v>
      </c>
      <c r="E560" s="58">
        <f t="shared" si="232"/>
        <v>42</v>
      </c>
      <c r="F560" s="68">
        <f t="shared" si="232"/>
        <v>178</v>
      </c>
      <c r="G560" s="68">
        <f t="shared" si="232"/>
        <v>0</v>
      </c>
      <c r="H560" s="68">
        <f t="shared" si="232"/>
        <v>1</v>
      </c>
      <c r="I560" s="68">
        <f t="shared" si="232"/>
        <v>131</v>
      </c>
      <c r="J560" s="68">
        <f t="shared" si="232"/>
        <v>46</v>
      </c>
      <c r="K560" s="68">
        <f t="shared" si="232"/>
        <v>0</v>
      </c>
      <c r="L560" s="68"/>
      <c r="M560" s="68">
        <f>SUM(M561:M575)</f>
        <v>2</v>
      </c>
      <c r="N560" s="68">
        <f>SUM(N561:N575)</f>
        <v>1</v>
      </c>
      <c r="O560" s="68"/>
      <c r="P560" s="68">
        <f>SUM(P561:P575)</f>
        <v>137</v>
      </c>
      <c r="Q560" s="68">
        <f>SUM(Q561:Q575)</f>
        <v>6</v>
      </c>
      <c r="R560" s="68"/>
      <c r="S560" s="68">
        <f t="shared" ref="S560:AF560" si="233">SUM(S561:S575)</f>
        <v>39</v>
      </c>
      <c r="T560" s="68">
        <f t="shared" si="233"/>
        <v>0</v>
      </c>
      <c r="U560" s="68">
        <f t="shared" si="233"/>
        <v>0</v>
      </c>
      <c r="V560" s="68">
        <f t="shared" si="233"/>
        <v>0</v>
      </c>
      <c r="W560" s="68">
        <f t="shared" si="233"/>
        <v>0</v>
      </c>
      <c r="X560" s="391">
        <f t="shared" si="233"/>
        <v>5</v>
      </c>
      <c r="Y560" s="450">
        <f t="shared" si="233"/>
        <v>4</v>
      </c>
      <c r="Z560" s="450">
        <f t="shared" si="233"/>
        <v>1</v>
      </c>
      <c r="AA560" s="391">
        <f t="shared" si="233"/>
        <v>6</v>
      </c>
      <c r="AB560" s="450">
        <f t="shared" si="233"/>
        <v>0</v>
      </c>
      <c r="AC560" s="450">
        <f t="shared" si="233"/>
        <v>6</v>
      </c>
      <c r="AD560" s="391">
        <f t="shared" si="233"/>
        <v>0</v>
      </c>
      <c r="AE560" s="450">
        <f t="shared" si="233"/>
        <v>0</v>
      </c>
      <c r="AF560" s="450">
        <f t="shared" si="233"/>
        <v>0</v>
      </c>
      <c r="AG560" s="68"/>
      <c r="AH560" s="444">
        <f t="shared" si="213"/>
        <v>11</v>
      </c>
    </row>
    <row r="561" spans="1:34" s="10" customFormat="1" ht="13.2" x14ac:dyDescent="0.25">
      <c r="A561" s="70">
        <v>1</v>
      </c>
      <c r="B561" s="71" t="s">
        <v>367</v>
      </c>
      <c r="C561" s="70"/>
      <c r="D561" s="70">
        <f>+E561+F561</f>
        <v>51</v>
      </c>
      <c r="E561" s="70">
        <v>16</v>
      </c>
      <c r="F561" s="60">
        <f>+G561+H561+I561+J561+K561</f>
        <v>35</v>
      </c>
      <c r="G561" s="60"/>
      <c r="H561" s="60">
        <v>1</v>
      </c>
      <c r="I561" s="60">
        <v>34</v>
      </c>
      <c r="J561" s="60"/>
      <c r="K561" s="60"/>
      <c r="L561" s="72">
        <v>0.02</v>
      </c>
      <c r="M561" s="60">
        <v>1</v>
      </c>
      <c r="N561" s="60">
        <v>0</v>
      </c>
      <c r="O561" s="72">
        <v>0.98</v>
      </c>
      <c r="P561" s="60">
        <v>34</v>
      </c>
      <c r="Q561" s="60"/>
      <c r="R561" s="72"/>
      <c r="S561" s="60"/>
      <c r="T561" s="60"/>
      <c r="U561" s="60"/>
      <c r="V561" s="60"/>
      <c r="W561" s="60"/>
      <c r="X561" s="393">
        <f>Y561+Z561</f>
        <v>1</v>
      </c>
      <c r="Y561" s="452">
        <v>1</v>
      </c>
      <c r="Z561" s="452"/>
      <c r="AA561" s="393"/>
      <c r="AB561" s="452"/>
      <c r="AC561" s="452"/>
      <c r="AD561" s="395"/>
      <c r="AE561" s="453"/>
      <c r="AF561" s="453"/>
      <c r="AG561" s="88"/>
      <c r="AH561" s="444">
        <f t="shared" si="213"/>
        <v>1</v>
      </c>
    </row>
    <row r="562" spans="1:34" s="9" customFormat="1" ht="13.2" x14ac:dyDescent="0.25">
      <c r="A562" s="70">
        <v>2</v>
      </c>
      <c r="B562" s="71" t="s">
        <v>899</v>
      </c>
      <c r="C562" s="70"/>
      <c r="D562" s="70">
        <f t="shared" ref="D562:D575" si="234">+E562+F562</f>
        <v>3</v>
      </c>
      <c r="E562" s="70"/>
      <c r="F562" s="60">
        <f>+G562+H562+I562+J562+K562</f>
        <v>3</v>
      </c>
      <c r="G562" s="60"/>
      <c r="H562" s="60"/>
      <c r="I562" s="60">
        <v>3</v>
      </c>
      <c r="J562" s="60"/>
      <c r="K562" s="60"/>
      <c r="L562" s="72"/>
      <c r="M562" s="60"/>
      <c r="N562" s="60"/>
      <c r="O562" s="72">
        <v>1</v>
      </c>
      <c r="P562" s="60">
        <f t="shared" ref="P562" si="235">F562*O562</f>
        <v>3</v>
      </c>
      <c r="Q562" s="60"/>
      <c r="R562" s="60"/>
      <c r="S562" s="60"/>
      <c r="T562" s="60"/>
      <c r="U562" s="60"/>
      <c r="V562" s="60"/>
      <c r="W562" s="60"/>
      <c r="X562" s="393"/>
      <c r="Y562" s="452"/>
      <c r="Z562" s="452"/>
      <c r="AA562" s="393"/>
      <c r="AB562" s="452"/>
      <c r="AC562" s="452"/>
      <c r="AD562" s="398"/>
      <c r="AE562" s="458"/>
      <c r="AF562" s="458"/>
      <c r="AG562" s="92"/>
      <c r="AH562" s="444">
        <f t="shared" si="213"/>
        <v>0</v>
      </c>
    </row>
    <row r="563" spans="1:34" s="10" customFormat="1" ht="13.2" x14ac:dyDescent="0.25">
      <c r="A563" s="70">
        <v>3</v>
      </c>
      <c r="B563" s="71" t="s">
        <v>140</v>
      </c>
      <c r="C563" s="70"/>
      <c r="D563" s="70">
        <f t="shared" si="234"/>
        <v>13</v>
      </c>
      <c r="E563" s="70">
        <v>3</v>
      </c>
      <c r="F563" s="60">
        <f t="shared" ref="F563:F575" si="236">+G563+H563+I563+J563+K563</f>
        <v>10</v>
      </c>
      <c r="G563" s="60"/>
      <c r="H563" s="60"/>
      <c r="I563" s="60">
        <v>3</v>
      </c>
      <c r="J563" s="60">
        <v>7</v>
      </c>
      <c r="K563" s="60"/>
      <c r="L563" s="72"/>
      <c r="M563" s="60"/>
      <c r="N563" s="60"/>
      <c r="O563" s="72">
        <v>0.3</v>
      </c>
      <c r="P563" s="60">
        <f>F563*O563</f>
        <v>3</v>
      </c>
      <c r="Q563" s="60"/>
      <c r="R563" s="72">
        <v>0.7</v>
      </c>
      <c r="S563" s="60">
        <f>R563*F563</f>
        <v>7</v>
      </c>
      <c r="T563" s="60"/>
      <c r="U563" s="60"/>
      <c r="V563" s="60"/>
      <c r="W563" s="60"/>
      <c r="X563" s="393">
        <f t="shared" ref="X563:X564" si="237">Y563+Z563</f>
        <v>1</v>
      </c>
      <c r="Y563" s="452">
        <v>1</v>
      </c>
      <c r="Z563" s="452"/>
      <c r="AA563" s="393"/>
      <c r="AB563" s="452"/>
      <c r="AC563" s="452"/>
      <c r="AD563" s="395"/>
      <c r="AE563" s="453"/>
      <c r="AF563" s="453"/>
      <c r="AG563" s="88"/>
      <c r="AH563" s="444">
        <f t="shared" si="213"/>
        <v>1</v>
      </c>
    </row>
    <row r="564" spans="1:34" s="9" customFormat="1" ht="13.2" x14ac:dyDescent="0.25">
      <c r="A564" s="70">
        <v>4</v>
      </c>
      <c r="B564" s="71" t="s">
        <v>151</v>
      </c>
      <c r="C564" s="70"/>
      <c r="D564" s="70">
        <f t="shared" si="234"/>
        <v>92</v>
      </c>
      <c r="E564" s="70">
        <v>12</v>
      </c>
      <c r="F564" s="60">
        <f t="shared" si="236"/>
        <v>80</v>
      </c>
      <c r="G564" s="60"/>
      <c r="H564" s="60"/>
      <c r="I564" s="60">
        <v>52</v>
      </c>
      <c r="J564" s="60">
        <v>28</v>
      </c>
      <c r="K564" s="60"/>
      <c r="L564" s="72">
        <v>0.01</v>
      </c>
      <c r="M564" s="133">
        <v>1</v>
      </c>
      <c r="N564" s="60">
        <f t="shared" ref="N564" si="238">M564-H564</f>
        <v>1</v>
      </c>
      <c r="O564" s="72">
        <v>0.7</v>
      </c>
      <c r="P564" s="60">
        <f t="shared" ref="P564:P575" si="239">F564*O564</f>
        <v>56</v>
      </c>
      <c r="Q564" s="60">
        <f t="shared" ref="Q564:Q574" si="240">P564-I564</f>
        <v>4</v>
      </c>
      <c r="R564" s="72">
        <v>0.28999999999999998</v>
      </c>
      <c r="S564" s="60">
        <v>23</v>
      </c>
      <c r="T564" s="60"/>
      <c r="U564" s="60"/>
      <c r="V564" s="60"/>
      <c r="W564" s="60"/>
      <c r="X564" s="393">
        <f t="shared" si="237"/>
        <v>3</v>
      </c>
      <c r="Y564" s="452">
        <v>2</v>
      </c>
      <c r="Z564" s="452">
        <v>1</v>
      </c>
      <c r="AA564" s="393">
        <f t="shared" ref="AA564:AA574" si="241">AB564+AC564</f>
        <v>4</v>
      </c>
      <c r="AB564" s="452"/>
      <c r="AC564" s="452">
        <v>4</v>
      </c>
      <c r="AD564" s="398"/>
      <c r="AE564" s="458"/>
      <c r="AF564" s="458"/>
      <c r="AG564" s="92"/>
      <c r="AH564" s="444">
        <f t="shared" si="213"/>
        <v>7</v>
      </c>
    </row>
    <row r="565" spans="1:34" s="9" customFormat="1" ht="13.2" x14ac:dyDescent="0.25">
      <c r="A565" s="70">
        <v>5</v>
      </c>
      <c r="B565" s="100" t="s">
        <v>790</v>
      </c>
      <c r="C565" s="117"/>
      <c r="D565" s="70">
        <f t="shared" si="234"/>
        <v>11</v>
      </c>
      <c r="E565" s="117">
        <v>1</v>
      </c>
      <c r="F565" s="60">
        <f t="shared" si="236"/>
        <v>10</v>
      </c>
      <c r="G565" s="92"/>
      <c r="H565" s="92"/>
      <c r="I565" s="92">
        <v>9</v>
      </c>
      <c r="J565" s="92">
        <v>1</v>
      </c>
      <c r="K565" s="92"/>
      <c r="L565" s="72"/>
      <c r="M565" s="60"/>
      <c r="N565" s="60"/>
      <c r="O565" s="72">
        <v>0.9</v>
      </c>
      <c r="P565" s="60">
        <f t="shared" si="239"/>
        <v>9</v>
      </c>
      <c r="Q565" s="60"/>
      <c r="R565" s="72">
        <v>0.1</v>
      </c>
      <c r="S565" s="60">
        <f t="shared" ref="S565:S574" si="242">R565*F565</f>
        <v>1</v>
      </c>
      <c r="T565" s="60"/>
      <c r="U565" s="92"/>
      <c r="V565" s="92"/>
      <c r="W565" s="92"/>
      <c r="X565" s="393"/>
      <c r="Y565" s="458"/>
      <c r="Z565" s="458"/>
      <c r="AA565" s="393"/>
      <c r="AB565" s="458"/>
      <c r="AC565" s="458"/>
      <c r="AD565" s="398"/>
      <c r="AE565" s="458"/>
      <c r="AF565" s="458"/>
      <c r="AG565" s="92"/>
      <c r="AH565" s="444">
        <f t="shared" si="213"/>
        <v>0</v>
      </c>
    </row>
    <row r="566" spans="1:34" s="9" customFormat="1" ht="13.2" x14ac:dyDescent="0.25">
      <c r="A566" s="70">
        <v>6</v>
      </c>
      <c r="B566" s="100" t="s">
        <v>737</v>
      </c>
      <c r="C566" s="117"/>
      <c r="D566" s="70">
        <f t="shared" si="234"/>
        <v>16</v>
      </c>
      <c r="E566" s="117">
        <v>3</v>
      </c>
      <c r="F566" s="60">
        <f t="shared" si="236"/>
        <v>13</v>
      </c>
      <c r="G566" s="92"/>
      <c r="H566" s="92"/>
      <c r="I566" s="92">
        <v>9</v>
      </c>
      <c r="J566" s="92">
        <v>4</v>
      </c>
      <c r="K566" s="92"/>
      <c r="L566" s="72"/>
      <c r="M566" s="60"/>
      <c r="N566" s="60"/>
      <c r="O566" s="72">
        <v>0.7</v>
      </c>
      <c r="P566" s="60">
        <v>9</v>
      </c>
      <c r="Q566" s="60"/>
      <c r="R566" s="72">
        <v>0.3</v>
      </c>
      <c r="S566" s="60">
        <v>4</v>
      </c>
      <c r="T566" s="60"/>
      <c r="U566" s="92"/>
      <c r="V566" s="92"/>
      <c r="W566" s="92"/>
      <c r="X566" s="393"/>
      <c r="Y566" s="458"/>
      <c r="Z566" s="458"/>
      <c r="AA566" s="393"/>
      <c r="AB566" s="458"/>
      <c r="AC566" s="458"/>
      <c r="AD566" s="398"/>
      <c r="AE566" s="458"/>
      <c r="AF566" s="458"/>
      <c r="AG566" s="92"/>
      <c r="AH566" s="444">
        <f t="shared" si="213"/>
        <v>0</v>
      </c>
    </row>
    <row r="567" spans="1:34" s="9" customFormat="1" ht="13.2" x14ac:dyDescent="0.25">
      <c r="A567" s="70">
        <v>7</v>
      </c>
      <c r="B567" s="100" t="s">
        <v>727</v>
      </c>
      <c r="C567" s="117"/>
      <c r="D567" s="70">
        <f t="shared" si="234"/>
        <v>3</v>
      </c>
      <c r="E567" s="117">
        <v>2</v>
      </c>
      <c r="F567" s="60">
        <f t="shared" si="236"/>
        <v>1</v>
      </c>
      <c r="G567" s="92"/>
      <c r="H567" s="92"/>
      <c r="I567" s="92">
        <v>1</v>
      </c>
      <c r="J567" s="92"/>
      <c r="K567" s="92"/>
      <c r="L567" s="72"/>
      <c r="M567" s="60"/>
      <c r="N567" s="60"/>
      <c r="O567" s="72">
        <v>1</v>
      </c>
      <c r="P567" s="60">
        <f t="shared" si="239"/>
        <v>1</v>
      </c>
      <c r="Q567" s="60"/>
      <c r="R567" s="72"/>
      <c r="S567" s="60"/>
      <c r="T567" s="60"/>
      <c r="U567" s="92"/>
      <c r="V567" s="92"/>
      <c r="W567" s="92"/>
      <c r="X567" s="393"/>
      <c r="Y567" s="458"/>
      <c r="Z567" s="458"/>
      <c r="AA567" s="393"/>
      <c r="AB567" s="458"/>
      <c r="AC567" s="458"/>
      <c r="AD567" s="398"/>
      <c r="AE567" s="458"/>
      <c r="AF567" s="458"/>
      <c r="AG567" s="92"/>
      <c r="AH567" s="444">
        <f t="shared" si="213"/>
        <v>0</v>
      </c>
    </row>
    <row r="568" spans="1:34" s="9" customFormat="1" ht="13.2" x14ac:dyDescent="0.25">
      <c r="A568" s="70">
        <v>8</v>
      </c>
      <c r="B568" s="100" t="s">
        <v>802</v>
      </c>
      <c r="C568" s="117"/>
      <c r="D568" s="70">
        <f t="shared" si="234"/>
        <v>3</v>
      </c>
      <c r="E568" s="117">
        <v>1</v>
      </c>
      <c r="F568" s="60">
        <f t="shared" si="236"/>
        <v>2</v>
      </c>
      <c r="G568" s="92"/>
      <c r="H568" s="92"/>
      <c r="I568" s="92"/>
      <c r="J568" s="92">
        <v>2</v>
      </c>
      <c r="K568" s="92"/>
      <c r="L568" s="72"/>
      <c r="M568" s="60"/>
      <c r="N568" s="60"/>
      <c r="O568" s="72"/>
      <c r="P568" s="60"/>
      <c r="Q568" s="60"/>
      <c r="R568" s="72">
        <v>1</v>
      </c>
      <c r="S568" s="60">
        <f t="shared" si="242"/>
        <v>2</v>
      </c>
      <c r="T568" s="60"/>
      <c r="U568" s="92"/>
      <c r="V568" s="92"/>
      <c r="W568" s="92"/>
      <c r="X568" s="393"/>
      <c r="Y568" s="458"/>
      <c r="Z568" s="458"/>
      <c r="AA568" s="393"/>
      <c r="AB568" s="458"/>
      <c r="AC568" s="458"/>
      <c r="AD568" s="398"/>
      <c r="AE568" s="458"/>
      <c r="AF568" s="458"/>
      <c r="AG568" s="92"/>
      <c r="AH568" s="444">
        <f t="shared" si="213"/>
        <v>0</v>
      </c>
    </row>
    <row r="569" spans="1:34" s="9" customFormat="1" ht="13.2" x14ac:dyDescent="0.25">
      <c r="A569" s="70">
        <v>9</v>
      </c>
      <c r="B569" s="100" t="s">
        <v>803</v>
      </c>
      <c r="C569" s="117"/>
      <c r="D569" s="70">
        <f t="shared" si="234"/>
        <v>1</v>
      </c>
      <c r="E569" s="117">
        <v>0</v>
      </c>
      <c r="F569" s="60">
        <f t="shared" si="236"/>
        <v>1</v>
      </c>
      <c r="G569" s="92"/>
      <c r="H569" s="92"/>
      <c r="I569" s="92"/>
      <c r="J569" s="92">
        <v>1</v>
      </c>
      <c r="K569" s="92"/>
      <c r="L569" s="72"/>
      <c r="M569" s="60"/>
      <c r="N569" s="60"/>
      <c r="O569" s="72"/>
      <c r="P569" s="60"/>
      <c r="Q569" s="60"/>
      <c r="R569" s="72">
        <v>1</v>
      </c>
      <c r="S569" s="60">
        <f t="shared" si="242"/>
        <v>1</v>
      </c>
      <c r="T569" s="60"/>
      <c r="U569" s="92"/>
      <c r="V569" s="92"/>
      <c r="W569" s="92"/>
      <c r="X569" s="393"/>
      <c r="Y569" s="458"/>
      <c r="Z569" s="458"/>
      <c r="AA569" s="393"/>
      <c r="AB569" s="458"/>
      <c r="AC569" s="458"/>
      <c r="AD569" s="398"/>
      <c r="AE569" s="458"/>
      <c r="AF569" s="458"/>
      <c r="AG569" s="92"/>
      <c r="AH569" s="444">
        <f t="shared" si="213"/>
        <v>0</v>
      </c>
    </row>
    <row r="570" spans="1:34" s="9" customFormat="1" ht="13.2" x14ac:dyDescent="0.25">
      <c r="A570" s="70">
        <v>10</v>
      </c>
      <c r="B570" s="100" t="s">
        <v>739</v>
      </c>
      <c r="C570" s="117"/>
      <c r="D570" s="70">
        <f t="shared" si="234"/>
        <v>2</v>
      </c>
      <c r="E570" s="117">
        <v>0</v>
      </c>
      <c r="F570" s="92">
        <f t="shared" si="236"/>
        <v>2</v>
      </c>
      <c r="G570" s="92"/>
      <c r="H570" s="92"/>
      <c r="I570" s="92">
        <v>2</v>
      </c>
      <c r="J570" s="92"/>
      <c r="K570" s="92"/>
      <c r="L570" s="72"/>
      <c r="M570" s="60"/>
      <c r="N570" s="60"/>
      <c r="O570" s="72">
        <v>1</v>
      </c>
      <c r="P570" s="60">
        <f t="shared" si="239"/>
        <v>2</v>
      </c>
      <c r="Q570" s="60"/>
      <c r="R570" s="72"/>
      <c r="S570" s="60"/>
      <c r="T570" s="60"/>
      <c r="U570" s="92"/>
      <c r="V570" s="92"/>
      <c r="W570" s="92"/>
      <c r="X570" s="393"/>
      <c r="Y570" s="458"/>
      <c r="Z570" s="458"/>
      <c r="AA570" s="393"/>
      <c r="AB570" s="458"/>
      <c r="AC570" s="458"/>
      <c r="AD570" s="398"/>
      <c r="AE570" s="458"/>
      <c r="AF570" s="458"/>
      <c r="AG570" s="92"/>
      <c r="AH570" s="444">
        <f t="shared" si="213"/>
        <v>0</v>
      </c>
    </row>
    <row r="571" spans="1:34" s="9" customFormat="1" ht="13.2" x14ac:dyDescent="0.25">
      <c r="A571" s="70">
        <v>11</v>
      </c>
      <c r="B571" s="100" t="s">
        <v>726</v>
      </c>
      <c r="C571" s="117"/>
      <c r="D571" s="70">
        <f t="shared" si="234"/>
        <v>10</v>
      </c>
      <c r="E571" s="117">
        <v>2</v>
      </c>
      <c r="F571" s="60">
        <f t="shared" si="236"/>
        <v>8</v>
      </c>
      <c r="G571" s="92"/>
      <c r="H571" s="92"/>
      <c r="I571" s="92">
        <v>7</v>
      </c>
      <c r="J571" s="92">
        <v>1</v>
      </c>
      <c r="K571" s="92"/>
      <c r="L571" s="72"/>
      <c r="M571" s="60"/>
      <c r="N571" s="60"/>
      <c r="O571" s="72">
        <v>1</v>
      </c>
      <c r="P571" s="60">
        <f t="shared" si="239"/>
        <v>8</v>
      </c>
      <c r="Q571" s="60">
        <f t="shared" si="240"/>
        <v>1</v>
      </c>
      <c r="R571" s="72"/>
      <c r="S571" s="60"/>
      <c r="T571" s="60"/>
      <c r="U571" s="92"/>
      <c r="V571" s="92"/>
      <c r="W571" s="92"/>
      <c r="X571" s="393"/>
      <c r="Y571" s="458"/>
      <c r="Z571" s="458"/>
      <c r="AA571" s="393">
        <f t="shared" si="241"/>
        <v>1</v>
      </c>
      <c r="AB571" s="458"/>
      <c r="AC571" s="458">
        <v>1</v>
      </c>
      <c r="AD571" s="398"/>
      <c r="AE571" s="458"/>
      <c r="AF571" s="458"/>
      <c r="AG571" s="92"/>
      <c r="AH571" s="444">
        <f t="shared" si="213"/>
        <v>1</v>
      </c>
    </row>
    <row r="572" spans="1:34" s="9" customFormat="1" ht="13.2" x14ac:dyDescent="0.25">
      <c r="A572" s="70">
        <v>12</v>
      </c>
      <c r="B572" s="100" t="s">
        <v>43</v>
      </c>
      <c r="C572" s="117"/>
      <c r="D572" s="70">
        <f t="shared" si="234"/>
        <v>0</v>
      </c>
      <c r="E572" s="117">
        <v>0</v>
      </c>
      <c r="F572" s="60">
        <f t="shared" si="236"/>
        <v>0</v>
      </c>
      <c r="G572" s="92"/>
      <c r="H572" s="92"/>
      <c r="I572" s="92"/>
      <c r="J572" s="92"/>
      <c r="K572" s="92"/>
      <c r="L572" s="72"/>
      <c r="M572" s="60"/>
      <c r="N572" s="60"/>
      <c r="O572" s="72"/>
      <c r="P572" s="60">
        <f t="shared" si="239"/>
        <v>0</v>
      </c>
      <c r="Q572" s="60"/>
      <c r="R572" s="72"/>
      <c r="S572" s="60"/>
      <c r="T572" s="60"/>
      <c r="U572" s="92"/>
      <c r="V572" s="92"/>
      <c r="W572" s="92"/>
      <c r="X572" s="393"/>
      <c r="Y572" s="458"/>
      <c r="Z572" s="458"/>
      <c r="AA572" s="393"/>
      <c r="AB572" s="458"/>
      <c r="AC572" s="458"/>
      <c r="AD572" s="398"/>
      <c r="AE572" s="458"/>
      <c r="AF572" s="458"/>
      <c r="AG572" s="92"/>
      <c r="AH572" s="444">
        <f t="shared" si="213"/>
        <v>0</v>
      </c>
    </row>
    <row r="573" spans="1:34" s="9" customFormat="1" ht="13.2" x14ac:dyDescent="0.25">
      <c r="A573" s="70">
        <v>13</v>
      </c>
      <c r="B573" s="100" t="s">
        <v>744</v>
      </c>
      <c r="C573" s="117"/>
      <c r="D573" s="70">
        <f t="shared" si="234"/>
        <v>1</v>
      </c>
      <c r="E573" s="117">
        <v>0</v>
      </c>
      <c r="F573" s="60">
        <f t="shared" si="236"/>
        <v>1</v>
      </c>
      <c r="G573" s="92"/>
      <c r="H573" s="92"/>
      <c r="I573" s="92">
        <v>1</v>
      </c>
      <c r="J573" s="92"/>
      <c r="K573" s="92"/>
      <c r="L573" s="72"/>
      <c r="M573" s="60"/>
      <c r="N573" s="60"/>
      <c r="O573" s="72">
        <v>1</v>
      </c>
      <c r="P573" s="60">
        <f t="shared" si="239"/>
        <v>1</v>
      </c>
      <c r="Q573" s="60"/>
      <c r="R573" s="72"/>
      <c r="S573" s="60"/>
      <c r="T573" s="60"/>
      <c r="U573" s="92"/>
      <c r="V573" s="92"/>
      <c r="W573" s="92"/>
      <c r="X573" s="393"/>
      <c r="Y573" s="458"/>
      <c r="Z573" s="458"/>
      <c r="AA573" s="393"/>
      <c r="AB573" s="458"/>
      <c r="AC573" s="458"/>
      <c r="AD573" s="398"/>
      <c r="AE573" s="458"/>
      <c r="AF573" s="458"/>
      <c r="AG573" s="92"/>
      <c r="AH573" s="444">
        <f t="shared" si="213"/>
        <v>0</v>
      </c>
    </row>
    <row r="574" spans="1:34" s="9" customFormat="1" ht="13.2" x14ac:dyDescent="0.25">
      <c r="A574" s="70">
        <v>14</v>
      </c>
      <c r="B574" s="100" t="s">
        <v>750</v>
      </c>
      <c r="C574" s="117"/>
      <c r="D574" s="70">
        <f t="shared" si="234"/>
        <v>12</v>
      </c>
      <c r="E574" s="117">
        <v>2</v>
      </c>
      <c r="F574" s="60">
        <f t="shared" si="236"/>
        <v>10</v>
      </c>
      <c r="G574" s="92"/>
      <c r="H574" s="92"/>
      <c r="I574" s="92">
        <v>8</v>
      </c>
      <c r="J574" s="92">
        <v>2</v>
      </c>
      <c r="K574" s="92"/>
      <c r="L574" s="72"/>
      <c r="M574" s="60"/>
      <c r="N574" s="60"/>
      <c r="O574" s="72">
        <v>0.9</v>
      </c>
      <c r="P574" s="60">
        <f t="shared" si="239"/>
        <v>9</v>
      </c>
      <c r="Q574" s="60">
        <f t="shared" si="240"/>
        <v>1</v>
      </c>
      <c r="R574" s="72">
        <v>0.1</v>
      </c>
      <c r="S574" s="60">
        <f t="shared" si="242"/>
        <v>1</v>
      </c>
      <c r="T574" s="60"/>
      <c r="U574" s="92"/>
      <c r="V574" s="92"/>
      <c r="W574" s="92"/>
      <c r="X574" s="393"/>
      <c r="Y574" s="458"/>
      <c r="Z574" s="458"/>
      <c r="AA574" s="393">
        <f t="shared" si="241"/>
        <v>1</v>
      </c>
      <c r="AB574" s="458"/>
      <c r="AC574" s="458">
        <v>1</v>
      </c>
      <c r="AD574" s="398"/>
      <c r="AE574" s="458"/>
      <c r="AF574" s="458"/>
      <c r="AG574" s="92"/>
      <c r="AH574" s="444">
        <f t="shared" si="213"/>
        <v>1</v>
      </c>
    </row>
    <row r="575" spans="1:34" s="9" customFormat="1" ht="13.2" x14ac:dyDescent="0.25">
      <c r="A575" s="70">
        <v>15</v>
      </c>
      <c r="B575" s="100" t="s">
        <v>900</v>
      </c>
      <c r="C575" s="117"/>
      <c r="D575" s="70">
        <f t="shared" si="234"/>
        <v>2</v>
      </c>
      <c r="E575" s="117">
        <v>0</v>
      </c>
      <c r="F575" s="92">
        <f t="shared" si="236"/>
        <v>2</v>
      </c>
      <c r="G575" s="92"/>
      <c r="H575" s="92"/>
      <c r="I575" s="92">
        <v>2</v>
      </c>
      <c r="J575" s="92"/>
      <c r="K575" s="92"/>
      <c r="L575" s="72"/>
      <c r="M575" s="60"/>
      <c r="N575" s="60"/>
      <c r="O575" s="72">
        <v>1</v>
      </c>
      <c r="P575" s="60">
        <f t="shared" si="239"/>
        <v>2</v>
      </c>
      <c r="Q575" s="60"/>
      <c r="R575" s="72"/>
      <c r="S575" s="60"/>
      <c r="T575" s="60"/>
      <c r="U575" s="92"/>
      <c r="V575" s="92"/>
      <c r="W575" s="92"/>
      <c r="X575" s="393"/>
      <c r="Y575" s="458"/>
      <c r="Z575" s="458"/>
      <c r="AA575" s="393"/>
      <c r="AB575" s="458"/>
      <c r="AC575" s="458"/>
      <c r="AD575" s="398"/>
      <c r="AE575" s="458"/>
      <c r="AF575" s="458"/>
      <c r="AG575" s="92"/>
      <c r="AH575" s="444">
        <f t="shared" si="213"/>
        <v>0</v>
      </c>
    </row>
    <row r="576" spans="1:34" s="309" customFormat="1" ht="55.2" customHeight="1" x14ac:dyDescent="0.25">
      <c r="A576" s="296">
        <v>20</v>
      </c>
      <c r="B576" s="735" t="s">
        <v>987</v>
      </c>
      <c r="C576" s="736"/>
      <c r="D576" s="736"/>
      <c r="E576" s="736"/>
      <c r="F576" s="736"/>
      <c r="G576" s="736"/>
      <c r="H576" s="736"/>
      <c r="I576" s="736"/>
      <c r="J576" s="736"/>
      <c r="K576" s="736"/>
      <c r="L576" s="736"/>
      <c r="M576" s="736"/>
      <c r="N576" s="736"/>
      <c r="O576" s="736"/>
      <c r="P576" s="736"/>
      <c r="Q576" s="736"/>
      <c r="R576" s="736"/>
      <c r="S576" s="736"/>
      <c r="T576" s="736"/>
      <c r="U576" s="736"/>
      <c r="V576" s="736"/>
      <c r="W576" s="736"/>
      <c r="X576" s="736"/>
      <c r="Y576" s="736"/>
      <c r="Z576" s="736"/>
      <c r="AA576" s="736"/>
      <c r="AB576" s="736"/>
      <c r="AC576" s="736"/>
      <c r="AD576" s="736"/>
      <c r="AE576" s="736"/>
      <c r="AF576" s="736"/>
      <c r="AG576" s="737"/>
      <c r="AH576" s="444">
        <f t="shared" si="213"/>
        <v>0</v>
      </c>
    </row>
    <row r="577" spans="1:34" s="21" customFormat="1" ht="13.2" x14ac:dyDescent="0.25">
      <c r="A577" s="8" t="s">
        <v>723</v>
      </c>
      <c r="B577" s="105" t="s">
        <v>707</v>
      </c>
      <c r="C577" s="8">
        <v>436</v>
      </c>
      <c r="D577" s="58">
        <f>SUM(D578:D592)</f>
        <v>347</v>
      </c>
      <c r="E577" s="58">
        <f>SUM(E578:E592)</f>
        <v>54</v>
      </c>
      <c r="F577" s="58">
        <f>SUM(F578:F592)</f>
        <v>293</v>
      </c>
      <c r="G577" s="58">
        <f t="shared" ref="G577:AG577" si="243">SUM(G578:G592)</f>
        <v>0</v>
      </c>
      <c r="H577" s="58">
        <f t="shared" si="243"/>
        <v>0</v>
      </c>
      <c r="I577" s="58">
        <f t="shared" si="243"/>
        <v>173</v>
      </c>
      <c r="J577" s="58">
        <f t="shared" si="243"/>
        <v>118</v>
      </c>
      <c r="K577" s="58">
        <f t="shared" si="243"/>
        <v>2</v>
      </c>
      <c r="L577" s="58">
        <f t="shared" si="243"/>
        <v>0</v>
      </c>
      <c r="M577" s="58">
        <f t="shared" si="243"/>
        <v>0</v>
      </c>
      <c r="N577" s="58">
        <f t="shared" si="243"/>
        <v>0</v>
      </c>
      <c r="O577" s="58"/>
      <c r="P577" s="107">
        <f>SUM(P578:P592)</f>
        <v>186.92</v>
      </c>
      <c r="Q577" s="107">
        <f t="shared" si="243"/>
        <v>13.890000000000009</v>
      </c>
      <c r="R577" s="58"/>
      <c r="S577" s="107">
        <f t="shared" si="243"/>
        <v>104.07999999999998</v>
      </c>
      <c r="T577" s="58">
        <f t="shared" si="243"/>
        <v>0</v>
      </c>
      <c r="U577" s="58"/>
      <c r="V577" s="58">
        <f t="shared" si="243"/>
        <v>2</v>
      </c>
      <c r="W577" s="58">
        <f t="shared" si="243"/>
        <v>0</v>
      </c>
      <c r="X577" s="391">
        <f>SUM(X578:X592)</f>
        <v>10</v>
      </c>
      <c r="Y577" s="450">
        <f t="shared" si="243"/>
        <v>10</v>
      </c>
      <c r="Z577" s="450">
        <f t="shared" si="243"/>
        <v>0</v>
      </c>
      <c r="AA577" s="391">
        <f t="shared" si="243"/>
        <v>14</v>
      </c>
      <c r="AB577" s="450">
        <f t="shared" si="243"/>
        <v>0</v>
      </c>
      <c r="AC577" s="450">
        <f t="shared" si="243"/>
        <v>14</v>
      </c>
      <c r="AD577" s="391">
        <f t="shared" si="243"/>
        <v>0</v>
      </c>
      <c r="AE577" s="450">
        <f t="shared" si="243"/>
        <v>0</v>
      </c>
      <c r="AF577" s="450">
        <f t="shared" si="243"/>
        <v>0</v>
      </c>
      <c r="AG577" s="58">
        <f t="shared" si="243"/>
        <v>0</v>
      </c>
      <c r="AH577" s="444">
        <f t="shared" si="213"/>
        <v>24</v>
      </c>
    </row>
    <row r="578" spans="1:34" s="10" customFormat="1" ht="13.2" x14ac:dyDescent="0.25">
      <c r="A578" s="70">
        <v>1</v>
      </c>
      <c r="B578" s="71" t="s">
        <v>367</v>
      </c>
      <c r="C578" s="70"/>
      <c r="D578" s="70">
        <f>E578+F578</f>
        <v>74</v>
      </c>
      <c r="E578" s="70">
        <v>24</v>
      </c>
      <c r="F578" s="59">
        <f>+G578+H578+I578+J578+K578</f>
        <v>50</v>
      </c>
      <c r="G578" s="59"/>
      <c r="H578" s="59"/>
      <c r="I578" s="59">
        <v>50</v>
      </c>
      <c r="J578" s="59"/>
      <c r="K578" s="59"/>
      <c r="L578" s="110">
        <v>0</v>
      </c>
      <c r="M578" s="208">
        <f>F578*L578</f>
        <v>0</v>
      </c>
      <c r="N578" s="59">
        <v>0</v>
      </c>
      <c r="O578" s="110">
        <v>1</v>
      </c>
      <c r="P578" s="111">
        <f>F578*O578</f>
        <v>50</v>
      </c>
      <c r="Q578" s="111">
        <f>P578-I578</f>
        <v>0</v>
      </c>
      <c r="R578" s="110"/>
      <c r="S578" s="59"/>
      <c r="T578" s="59"/>
      <c r="U578" s="59"/>
      <c r="V578" s="59"/>
      <c r="W578" s="59"/>
      <c r="X578" s="393">
        <f>Y578+Z578</f>
        <v>8</v>
      </c>
      <c r="Y578" s="452">
        <v>8</v>
      </c>
      <c r="Z578" s="452"/>
      <c r="AA578" s="393"/>
      <c r="AB578" s="452"/>
      <c r="AC578" s="452"/>
      <c r="AD578" s="395"/>
      <c r="AE578" s="453"/>
      <c r="AF578" s="453"/>
      <c r="AG578" s="73"/>
      <c r="AH578" s="444">
        <f t="shared" si="213"/>
        <v>8</v>
      </c>
    </row>
    <row r="579" spans="1:34" s="9" customFormat="1" ht="13.2" x14ac:dyDescent="0.25">
      <c r="A579" s="70">
        <v>2</v>
      </c>
      <c r="B579" s="71" t="s">
        <v>899</v>
      </c>
      <c r="C579" s="70"/>
      <c r="D579" s="70">
        <f t="shared" ref="D579:D591" si="244">E579+F579</f>
        <v>1</v>
      </c>
      <c r="E579" s="70"/>
      <c r="F579" s="59">
        <f>+G579+H579+I579+J579+K579</f>
        <v>1</v>
      </c>
      <c r="G579" s="59"/>
      <c r="H579" s="59"/>
      <c r="I579" s="59">
        <v>1</v>
      </c>
      <c r="J579" s="59"/>
      <c r="K579" s="59"/>
      <c r="L579" s="110"/>
      <c r="M579" s="59"/>
      <c r="N579" s="59"/>
      <c r="O579" s="110">
        <v>1</v>
      </c>
      <c r="P579" s="59">
        <f t="shared" ref="P579" si="245">F579*O579</f>
        <v>1</v>
      </c>
      <c r="Q579" s="59"/>
      <c r="R579" s="59"/>
      <c r="S579" s="59"/>
      <c r="T579" s="59"/>
      <c r="U579" s="59"/>
      <c r="V579" s="59"/>
      <c r="W579" s="59"/>
      <c r="X579" s="393"/>
      <c r="Y579" s="452"/>
      <c r="Z579" s="452"/>
      <c r="AA579" s="393"/>
      <c r="AB579" s="452"/>
      <c r="AC579" s="452"/>
      <c r="AD579" s="398"/>
      <c r="AE579" s="458"/>
      <c r="AF579" s="458"/>
      <c r="AG579" s="117"/>
      <c r="AH579" s="444">
        <f t="shared" si="213"/>
        <v>0</v>
      </c>
    </row>
    <row r="580" spans="1:34" s="10" customFormat="1" ht="13.2" x14ac:dyDescent="0.25">
      <c r="A580" s="70">
        <v>3</v>
      </c>
      <c r="B580" s="71" t="s">
        <v>140</v>
      </c>
      <c r="C580" s="70"/>
      <c r="D580" s="70">
        <f t="shared" si="244"/>
        <v>24</v>
      </c>
      <c r="E580" s="70">
        <v>3</v>
      </c>
      <c r="F580" s="59">
        <f t="shared" ref="F580:F591" si="246">+G580+H580+I580+J580+K580</f>
        <v>21</v>
      </c>
      <c r="G580" s="59"/>
      <c r="H580" s="59"/>
      <c r="I580" s="59">
        <v>6</v>
      </c>
      <c r="J580" s="59">
        <v>15</v>
      </c>
      <c r="K580" s="59"/>
      <c r="L580" s="110"/>
      <c r="M580" s="59"/>
      <c r="N580" s="59"/>
      <c r="O580" s="110">
        <v>0.43</v>
      </c>
      <c r="P580" s="111">
        <f>F580*O580</f>
        <v>9.0299999999999994</v>
      </c>
      <c r="Q580" s="111">
        <f>P580-I580</f>
        <v>3.0299999999999994</v>
      </c>
      <c r="R580" s="110">
        <v>0.56999999999999995</v>
      </c>
      <c r="S580" s="111">
        <f>R580*F580</f>
        <v>11.969999999999999</v>
      </c>
      <c r="T580" s="59"/>
      <c r="U580" s="59"/>
      <c r="V580" s="59"/>
      <c r="W580" s="59"/>
      <c r="X580" s="393"/>
      <c r="Y580" s="452"/>
      <c r="Z580" s="452"/>
      <c r="AA580" s="393">
        <f>AB580+AC580</f>
        <v>3</v>
      </c>
      <c r="AB580" s="452"/>
      <c r="AC580" s="452">
        <v>3</v>
      </c>
      <c r="AD580" s="395"/>
      <c r="AE580" s="453"/>
      <c r="AF580" s="453"/>
      <c r="AG580" s="73"/>
      <c r="AH580" s="444">
        <f t="shared" si="213"/>
        <v>3</v>
      </c>
    </row>
    <row r="581" spans="1:34" s="9" customFormat="1" ht="13.2" x14ac:dyDescent="0.25">
      <c r="A581" s="70">
        <v>4</v>
      </c>
      <c r="B581" s="71" t="s">
        <v>151</v>
      </c>
      <c r="C581" s="70"/>
      <c r="D581" s="70">
        <f t="shared" si="244"/>
        <v>162</v>
      </c>
      <c r="E581" s="70">
        <v>14</v>
      </c>
      <c r="F581" s="59">
        <f t="shared" si="246"/>
        <v>148</v>
      </c>
      <c r="G581" s="59"/>
      <c r="H581" s="59"/>
      <c r="I581" s="59">
        <v>69</v>
      </c>
      <c r="J581" s="59">
        <v>79</v>
      </c>
      <c r="K581" s="59"/>
      <c r="L581" s="110"/>
      <c r="M581" s="208">
        <f>F581*L581</f>
        <v>0</v>
      </c>
      <c r="N581" s="59">
        <f t="shared" ref="N581" si="247">M581-H581</f>
        <v>0</v>
      </c>
      <c r="O581" s="110">
        <v>0.52</v>
      </c>
      <c r="P581" s="111">
        <f>F581*O581</f>
        <v>76.960000000000008</v>
      </c>
      <c r="Q581" s="111">
        <f>P581-I581</f>
        <v>7.960000000000008</v>
      </c>
      <c r="R581" s="110">
        <v>0.48</v>
      </c>
      <c r="S581" s="111">
        <f>F581*R581</f>
        <v>71.039999999999992</v>
      </c>
      <c r="T581" s="59"/>
      <c r="U581" s="59"/>
      <c r="V581" s="59"/>
      <c r="W581" s="59"/>
      <c r="X581" s="393"/>
      <c r="Y581" s="452"/>
      <c r="Z581" s="452"/>
      <c r="AA581" s="393">
        <f>AB581+AC581</f>
        <v>8</v>
      </c>
      <c r="AB581" s="452"/>
      <c r="AC581" s="452">
        <v>8</v>
      </c>
      <c r="AD581" s="398"/>
      <c r="AE581" s="458"/>
      <c r="AF581" s="458"/>
      <c r="AG581" s="117"/>
      <c r="AH581" s="444">
        <f t="shared" ref="AH581:AH644" si="248">X581+AA581+AD581</f>
        <v>8</v>
      </c>
    </row>
    <row r="582" spans="1:34" s="9" customFormat="1" ht="13.2" x14ac:dyDescent="0.25">
      <c r="A582" s="70">
        <v>5</v>
      </c>
      <c r="B582" s="100" t="s">
        <v>790</v>
      </c>
      <c r="C582" s="117"/>
      <c r="D582" s="70">
        <f t="shared" si="244"/>
        <v>22</v>
      </c>
      <c r="E582" s="117">
        <v>1</v>
      </c>
      <c r="F582" s="59">
        <f t="shared" si="246"/>
        <v>21</v>
      </c>
      <c r="G582" s="117"/>
      <c r="H582" s="117"/>
      <c r="I582" s="117">
        <v>9</v>
      </c>
      <c r="J582" s="117">
        <v>12</v>
      </c>
      <c r="K582" s="117"/>
      <c r="L582" s="110"/>
      <c r="M582" s="59"/>
      <c r="N582" s="59"/>
      <c r="O582" s="110">
        <v>0.43</v>
      </c>
      <c r="P582" s="111">
        <f>F582*O582</f>
        <v>9.0299999999999994</v>
      </c>
      <c r="Q582" s="111"/>
      <c r="R582" s="110">
        <v>0.56999999999999995</v>
      </c>
      <c r="S582" s="111">
        <f t="shared" ref="S582:S591" si="249">R582*F582</f>
        <v>11.969999999999999</v>
      </c>
      <c r="T582" s="59"/>
      <c r="U582" s="117"/>
      <c r="V582" s="117"/>
      <c r="W582" s="117"/>
      <c r="X582" s="393"/>
      <c r="Y582" s="458"/>
      <c r="Z582" s="458"/>
      <c r="AA582" s="393"/>
      <c r="AB582" s="458"/>
      <c r="AC582" s="458"/>
      <c r="AD582" s="398"/>
      <c r="AE582" s="458"/>
      <c r="AF582" s="458"/>
      <c r="AG582" s="117"/>
      <c r="AH582" s="444">
        <f t="shared" si="248"/>
        <v>0</v>
      </c>
    </row>
    <row r="583" spans="1:34" s="9" customFormat="1" ht="13.2" x14ac:dyDescent="0.25">
      <c r="A583" s="70">
        <v>6</v>
      </c>
      <c r="B583" s="100" t="s">
        <v>737</v>
      </c>
      <c r="C583" s="117"/>
      <c r="D583" s="70">
        <f t="shared" si="244"/>
        <v>27</v>
      </c>
      <c r="E583" s="117">
        <v>5</v>
      </c>
      <c r="F583" s="59">
        <f t="shared" si="246"/>
        <v>22</v>
      </c>
      <c r="G583" s="117"/>
      <c r="H583" s="117"/>
      <c r="I583" s="117">
        <v>14</v>
      </c>
      <c r="J583" s="117">
        <v>8</v>
      </c>
      <c r="K583" s="117"/>
      <c r="L583" s="110"/>
      <c r="M583" s="59"/>
      <c r="N583" s="59"/>
      <c r="O583" s="110">
        <v>0.77</v>
      </c>
      <c r="P583" s="111">
        <f>F583*O583</f>
        <v>16.940000000000001</v>
      </c>
      <c r="Q583" s="111">
        <f t="shared" ref="Q583:Q591" si="250">P583-I583</f>
        <v>2.9400000000000013</v>
      </c>
      <c r="R583" s="110">
        <v>0.23</v>
      </c>
      <c r="S583" s="111">
        <f t="shared" si="249"/>
        <v>5.0600000000000005</v>
      </c>
      <c r="T583" s="59"/>
      <c r="U583" s="117"/>
      <c r="V583" s="117"/>
      <c r="W583" s="117"/>
      <c r="X583" s="393"/>
      <c r="Y583" s="458"/>
      <c r="Z583" s="458"/>
      <c r="AA583" s="393">
        <f>AB583+AC583</f>
        <v>3</v>
      </c>
      <c r="AB583" s="458"/>
      <c r="AC583" s="458">
        <v>3</v>
      </c>
      <c r="AD583" s="398"/>
      <c r="AE583" s="458"/>
      <c r="AF583" s="458"/>
      <c r="AG583" s="117"/>
      <c r="AH583" s="444">
        <f t="shared" si="248"/>
        <v>3</v>
      </c>
    </row>
    <row r="584" spans="1:34" s="9" customFormat="1" ht="13.2" x14ac:dyDescent="0.25">
      <c r="A584" s="70">
        <v>7</v>
      </c>
      <c r="B584" s="100" t="s">
        <v>727</v>
      </c>
      <c r="C584" s="117"/>
      <c r="D584" s="70">
        <f t="shared" si="244"/>
        <v>5</v>
      </c>
      <c r="E584" s="117">
        <v>3</v>
      </c>
      <c r="F584" s="59">
        <f t="shared" si="246"/>
        <v>2</v>
      </c>
      <c r="G584" s="117"/>
      <c r="H584" s="117"/>
      <c r="I584" s="117">
        <v>2</v>
      </c>
      <c r="J584" s="117"/>
      <c r="K584" s="117"/>
      <c r="L584" s="110"/>
      <c r="M584" s="59"/>
      <c r="N584" s="59"/>
      <c r="O584" s="110">
        <v>1</v>
      </c>
      <c r="P584" s="111">
        <f t="shared" ref="P584:P591" si="251">F584*O584</f>
        <v>2</v>
      </c>
      <c r="Q584" s="111">
        <f t="shared" si="250"/>
        <v>0</v>
      </c>
      <c r="R584" s="110"/>
      <c r="S584" s="111"/>
      <c r="T584" s="59"/>
      <c r="U584" s="117"/>
      <c r="V584" s="117"/>
      <c r="W584" s="117"/>
      <c r="X584" s="393">
        <f t="shared" ref="X584:X585" si="252">Y584+Z584</f>
        <v>1</v>
      </c>
      <c r="Y584" s="458">
        <v>1</v>
      </c>
      <c r="Z584" s="458"/>
      <c r="AA584" s="393"/>
      <c r="AB584" s="458"/>
      <c r="AC584" s="458"/>
      <c r="AD584" s="398"/>
      <c r="AE584" s="458"/>
      <c r="AF584" s="458"/>
      <c r="AG584" s="117"/>
      <c r="AH584" s="444">
        <f t="shared" si="248"/>
        <v>1</v>
      </c>
    </row>
    <row r="585" spans="1:34" s="9" customFormat="1" ht="13.2" x14ac:dyDescent="0.25">
      <c r="A585" s="70">
        <v>8</v>
      </c>
      <c r="B585" s="100" t="s">
        <v>802</v>
      </c>
      <c r="C585" s="117"/>
      <c r="D585" s="70">
        <f t="shared" si="244"/>
        <v>6</v>
      </c>
      <c r="E585" s="117">
        <v>1</v>
      </c>
      <c r="F585" s="59">
        <f t="shared" si="246"/>
        <v>5</v>
      </c>
      <c r="G585" s="117"/>
      <c r="H585" s="117"/>
      <c r="I585" s="117">
        <v>4</v>
      </c>
      <c r="J585" s="117">
        <v>1</v>
      </c>
      <c r="K585" s="117"/>
      <c r="L585" s="110"/>
      <c r="M585" s="59"/>
      <c r="N585" s="59"/>
      <c r="O585" s="110">
        <v>0.8</v>
      </c>
      <c r="P585" s="111">
        <f t="shared" si="251"/>
        <v>4</v>
      </c>
      <c r="Q585" s="111">
        <f t="shared" si="250"/>
        <v>0</v>
      </c>
      <c r="R585" s="110">
        <v>0.2</v>
      </c>
      <c r="S585" s="111">
        <f t="shared" si="249"/>
        <v>1</v>
      </c>
      <c r="T585" s="59"/>
      <c r="U585" s="117"/>
      <c r="V585" s="117"/>
      <c r="W585" s="117"/>
      <c r="X585" s="393">
        <f t="shared" si="252"/>
        <v>1</v>
      </c>
      <c r="Y585" s="458">
        <v>1</v>
      </c>
      <c r="Z585" s="458"/>
      <c r="AA585" s="393"/>
      <c r="AB585" s="458"/>
      <c r="AC585" s="458"/>
      <c r="AD585" s="398"/>
      <c r="AE585" s="458"/>
      <c r="AF585" s="458"/>
      <c r="AG585" s="117"/>
      <c r="AH585" s="444">
        <f t="shared" si="248"/>
        <v>1</v>
      </c>
    </row>
    <row r="586" spans="1:34" s="9" customFormat="1" ht="13.2" x14ac:dyDescent="0.25">
      <c r="A586" s="70">
        <v>9</v>
      </c>
      <c r="B586" s="100" t="s">
        <v>908</v>
      </c>
      <c r="C586" s="117"/>
      <c r="D586" s="70">
        <f t="shared" si="244"/>
        <v>1</v>
      </c>
      <c r="E586" s="117">
        <v>0</v>
      </c>
      <c r="F586" s="59">
        <f t="shared" si="246"/>
        <v>1</v>
      </c>
      <c r="G586" s="117"/>
      <c r="H586" s="117"/>
      <c r="I586" s="117">
        <v>1</v>
      </c>
      <c r="J586" s="117"/>
      <c r="K586" s="117"/>
      <c r="L586" s="110"/>
      <c r="M586" s="59"/>
      <c r="N586" s="59"/>
      <c r="O586" s="110">
        <v>1</v>
      </c>
      <c r="P586" s="111">
        <f t="shared" si="251"/>
        <v>1</v>
      </c>
      <c r="Q586" s="111">
        <f t="shared" si="250"/>
        <v>0</v>
      </c>
      <c r="R586" s="110"/>
      <c r="S586" s="111">
        <f t="shared" si="249"/>
        <v>0</v>
      </c>
      <c r="T586" s="59"/>
      <c r="U586" s="117"/>
      <c r="V586" s="117"/>
      <c r="W586" s="117"/>
      <c r="X586" s="393"/>
      <c r="Y586" s="458"/>
      <c r="Z586" s="458"/>
      <c r="AA586" s="393"/>
      <c r="AB586" s="458"/>
      <c r="AC586" s="458"/>
      <c r="AD586" s="398"/>
      <c r="AE586" s="458"/>
      <c r="AF586" s="458"/>
      <c r="AG586" s="117"/>
      <c r="AH586" s="444">
        <f t="shared" si="248"/>
        <v>0</v>
      </c>
    </row>
    <row r="587" spans="1:34" s="9" customFormat="1" ht="13.2" x14ac:dyDescent="0.25">
      <c r="A587" s="70">
        <v>10</v>
      </c>
      <c r="B587" s="100" t="s">
        <v>739</v>
      </c>
      <c r="C587" s="117"/>
      <c r="D587" s="70">
        <f t="shared" si="244"/>
        <v>0</v>
      </c>
      <c r="E587" s="117">
        <v>0</v>
      </c>
      <c r="F587" s="117">
        <f t="shared" si="246"/>
        <v>0</v>
      </c>
      <c r="G587" s="117"/>
      <c r="H587" s="117"/>
      <c r="I587" s="117"/>
      <c r="J587" s="117"/>
      <c r="K587" s="117"/>
      <c r="L587" s="110"/>
      <c r="M587" s="59"/>
      <c r="N587" s="59"/>
      <c r="O587" s="110">
        <v>1</v>
      </c>
      <c r="P587" s="111">
        <f t="shared" si="251"/>
        <v>0</v>
      </c>
      <c r="Q587" s="111">
        <f t="shared" si="250"/>
        <v>0</v>
      </c>
      <c r="R587" s="110"/>
      <c r="S587" s="111"/>
      <c r="T587" s="59"/>
      <c r="U587" s="117"/>
      <c r="V587" s="117"/>
      <c r="W587" s="117"/>
      <c r="X587" s="393"/>
      <c r="Y587" s="458"/>
      <c r="Z587" s="458"/>
      <c r="AA587" s="393"/>
      <c r="AB587" s="458"/>
      <c r="AC587" s="458"/>
      <c r="AD587" s="398"/>
      <c r="AE587" s="458"/>
      <c r="AF587" s="458"/>
      <c r="AG587" s="117"/>
      <c r="AH587" s="444">
        <f t="shared" si="248"/>
        <v>0</v>
      </c>
    </row>
    <row r="588" spans="1:34" s="9" customFormat="1" ht="13.2" x14ac:dyDescent="0.25">
      <c r="A588" s="70">
        <v>11</v>
      </c>
      <c r="B588" s="100" t="s">
        <v>726</v>
      </c>
      <c r="C588" s="117"/>
      <c r="D588" s="70">
        <f t="shared" si="244"/>
        <v>1</v>
      </c>
      <c r="E588" s="117"/>
      <c r="F588" s="59">
        <f t="shared" si="246"/>
        <v>1</v>
      </c>
      <c r="G588" s="117"/>
      <c r="H588" s="117"/>
      <c r="I588" s="117">
        <v>1</v>
      </c>
      <c r="J588" s="117"/>
      <c r="K588" s="117"/>
      <c r="L588" s="110"/>
      <c r="M588" s="59"/>
      <c r="N588" s="59"/>
      <c r="O588" s="110">
        <v>1</v>
      </c>
      <c r="P588" s="111">
        <f t="shared" si="251"/>
        <v>1</v>
      </c>
      <c r="Q588" s="111">
        <f t="shared" si="250"/>
        <v>0</v>
      </c>
      <c r="R588" s="110"/>
      <c r="S588" s="111"/>
      <c r="T588" s="59"/>
      <c r="U588" s="117"/>
      <c r="V588" s="117"/>
      <c r="W588" s="117"/>
      <c r="X588" s="393"/>
      <c r="Y588" s="458"/>
      <c r="Z588" s="458"/>
      <c r="AA588" s="393"/>
      <c r="AB588" s="458"/>
      <c r="AC588" s="458"/>
      <c r="AD588" s="398"/>
      <c r="AE588" s="458"/>
      <c r="AF588" s="458"/>
      <c r="AG588" s="117"/>
      <c r="AH588" s="444">
        <f t="shared" si="248"/>
        <v>0</v>
      </c>
    </row>
    <row r="589" spans="1:34" s="9" customFormat="1" ht="13.2" x14ac:dyDescent="0.25">
      <c r="A589" s="70">
        <v>12</v>
      </c>
      <c r="B589" s="100" t="s">
        <v>744</v>
      </c>
      <c r="C589" s="117"/>
      <c r="D589" s="70">
        <f t="shared" si="244"/>
        <v>1</v>
      </c>
      <c r="E589" s="117">
        <v>0</v>
      </c>
      <c r="F589" s="59">
        <f t="shared" si="246"/>
        <v>1</v>
      </c>
      <c r="G589" s="117"/>
      <c r="H589" s="117"/>
      <c r="I589" s="117"/>
      <c r="J589" s="117">
        <v>1</v>
      </c>
      <c r="K589" s="117"/>
      <c r="L589" s="110"/>
      <c r="M589" s="59"/>
      <c r="N589" s="59"/>
      <c r="O589" s="110"/>
      <c r="P589" s="111"/>
      <c r="Q589" s="111">
        <f t="shared" si="250"/>
        <v>0</v>
      </c>
      <c r="R589" s="110">
        <v>1</v>
      </c>
      <c r="S589" s="111">
        <f>R589*F589</f>
        <v>1</v>
      </c>
      <c r="T589" s="59"/>
      <c r="U589" s="117"/>
      <c r="V589" s="117"/>
      <c r="W589" s="117"/>
      <c r="X589" s="393"/>
      <c r="Y589" s="458"/>
      <c r="Z589" s="458"/>
      <c r="AA589" s="393"/>
      <c r="AB589" s="458"/>
      <c r="AC589" s="458"/>
      <c r="AD589" s="398"/>
      <c r="AE589" s="458"/>
      <c r="AF589" s="458"/>
      <c r="AG589" s="117"/>
      <c r="AH589" s="444">
        <f t="shared" si="248"/>
        <v>0</v>
      </c>
    </row>
    <row r="590" spans="1:34" s="9" customFormat="1" ht="13.2" x14ac:dyDescent="0.25">
      <c r="A590" s="70">
        <v>13</v>
      </c>
      <c r="B590" s="100" t="s">
        <v>750</v>
      </c>
      <c r="C590" s="117"/>
      <c r="D590" s="70">
        <f t="shared" si="244"/>
        <v>18</v>
      </c>
      <c r="E590" s="117">
        <v>3</v>
      </c>
      <c r="F590" s="59">
        <f t="shared" si="246"/>
        <v>15</v>
      </c>
      <c r="G590" s="117"/>
      <c r="H590" s="117"/>
      <c r="I590" s="117">
        <v>14</v>
      </c>
      <c r="J590" s="117">
        <v>1</v>
      </c>
      <c r="K590" s="117"/>
      <c r="L590" s="110"/>
      <c r="M590" s="59"/>
      <c r="N590" s="59"/>
      <c r="O590" s="110">
        <v>0.93</v>
      </c>
      <c r="P590" s="111">
        <f>F590*O590</f>
        <v>13.950000000000001</v>
      </c>
      <c r="Q590" s="111">
        <f t="shared" si="250"/>
        <v>-4.9999999999998934E-2</v>
      </c>
      <c r="R590" s="110">
        <v>7.0000000000000007E-2</v>
      </c>
      <c r="S590" s="111">
        <f t="shared" si="249"/>
        <v>1.05</v>
      </c>
      <c r="T590" s="59"/>
      <c r="U590" s="117"/>
      <c r="V590" s="117"/>
      <c r="W590" s="117"/>
      <c r="X590" s="393"/>
      <c r="Y590" s="458"/>
      <c r="Z590" s="458"/>
      <c r="AA590" s="393"/>
      <c r="AB590" s="458"/>
      <c r="AC590" s="458"/>
      <c r="AD590" s="398"/>
      <c r="AE590" s="458"/>
      <c r="AF590" s="458"/>
      <c r="AG590" s="117"/>
      <c r="AH590" s="444">
        <f t="shared" si="248"/>
        <v>0</v>
      </c>
    </row>
    <row r="591" spans="1:34" s="9" customFormat="1" ht="13.2" x14ac:dyDescent="0.25">
      <c r="A591" s="70">
        <v>14</v>
      </c>
      <c r="B591" s="100" t="s">
        <v>733</v>
      </c>
      <c r="C591" s="117"/>
      <c r="D591" s="70">
        <f t="shared" si="244"/>
        <v>3</v>
      </c>
      <c r="E591" s="117">
        <v>0</v>
      </c>
      <c r="F591" s="117">
        <f t="shared" si="246"/>
        <v>3</v>
      </c>
      <c r="G591" s="117"/>
      <c r="H591" s="117"/>
      <c r="I591" s="117">
        <v>2</v>
      </c>
      <c r="J591" s="117">
        <v>1</v>
      </c>
      <c r="K591" s="117"/>
      <c r="L591" s="110"/>
      <c r="M591" s="59"/>
      <c r="N591" s="59"/>
      <c r="O591" s="110">
        <v>0.67</v>
      </c>
      <c r="P591" s="111">
        <f t="shared" si="251"/>
        <v>2.0100000000000002</v>
      </c>
      <c r="Q591" s="111">
        <f t="shared" si="250"/>
        <v>1.0000000000000231E-2</v>
      </c>
      <c r="R591" s="110">
        <v>0.33</v>
      </c>
      <c r="S591" s="111">
        <f t="shared" si="249"/>
        <v>0.99</v>
      </c>
      <c r="T591" s="59"/>
      <c r="U591" s="117"/>
      <c r="V591" s="117"/>
      <c r="W591" s="117"/>
      <c r="X591" s="393"/>
      <c r="Y591" s="458"/>
      <c r="Z591" s="458"/>
      <c r="AA591" s="393"/>
      <c r="AB591" s="458"/>
      <c r="AC591" s="458"/>
      <c r="AD591" s="398"/>
      <c r="AE591" s="458"/>
      <c r="AF591" s="458"/>
      <c r="AG591" s="117"/>
      <c r="AH591" s="444">
        <f t="shared" si="248"/>
        <v>0</v>
      </c>
    </row>
    <row r="592" spans="1:34" s="9" customFormat="1" ht="13.2" x14ac:dyDescent="0.25">
      <c r="A592" s="70">
        <v>15</v>
      </c>
      <c r="B592" s="100" t="s">
        <v>815</v>
      </c>
      <c r="C592" s="117"/>
      <c r="D592" s="70">
        <f>E592+F592</f>
        <v>2</v>
      </c>
      <c r="E592" s="117">
        <v>0</v>
      </c>
      <c r="F592" s="59">
        <f>+G592+H592+I592+J592+K592</f>
        <v>2</v>
      </c>
      <c r="G592" s="117"/>
      <c r="H592" s="117"/>
      <c r="I592" s="117"/>
      <c r="J592" s="117"/>
      <c r="K592" s="117">
        <v>2</v>
      </c>
      <c r="L592" s="110"/>
      <c r="M592" s="59"/>
      <c r="N592" s="59"/>
      <c r="O592" s="110"/>
      <c r="P592" s="111">
        <f>F592*O592</f>
        <v>0</v>
      </c>
      <c r="Q592" s="59"/>
      <c r="R592" s="110"/>
      <c r="S592" s="111"/>
      <c r="T592" s="59"/>
      <c r="U592" s="209">
        <v>1</v>
      </c>
      <c r="V592" s="117">
        <f>D592*U592</f>
        <v>2</v>
      </c>
      <c r="W592" s="117"/>
      <c r="X592" s="393"/>
      <c r="Y592" s="458"/>
      <c r="Z592" s="458"/>
      <c r="AA592" s="393"/>
      <c r="AB592" s="458"/>
      <c r="AC592" s="458"/>
      <c r="AD592" s="398"/>
      <c r="AE592" s="458"/>
      <c r="AF592" s="458"/>
      <c r="AG592" s="117"/>
      <c r="AH592" s="444">
        <f t="shared" si="248"/>
        <v>0</v>
      </c>
    </row>
    <row r="593" spans="1:34" s="138" customFormat="1" ht="42" customHeight="1" x14ac:dyDescent="0.25">
      <c r="A593" s="180">
        <v>21</v>
      </c>
      <c r="B593" s="755" t="s">
        <v>988</v>
      </c>
      <c r="C593" s="756"/>
      <c r="D593" s="756"/>
      <c r="E593" s="756"/>
      <c r="F593" s="756"/>
      <c r="G593" s="756"/>
      <c r="H593" s="756"/>
      <c r="I593" s="756"/>
      <c r="J593" s="756"/>
      <c r="K593" s="756"/>
      <c r="L593" s="756"/>
      <c r="M593" s="756"/>
      <c r="N593" s="756"/>
      <c r="O593" s="756"/>
      <c r="P593" s="756"/>
      <c r="Q593" s="756"/>
      <c r="R593" s="756"/>
      <c r="S593" s="756"/>
      <c r="T593" s="756"/>
      <c r="U593" s="756"/>
      <c r="V593" s="756"/>
      <c r="W593" s="756"/>
      <c r="X593" s="756"/>
      <c r="Y593" s="756"/>
      <c r="Z593" s="756"/>
      <c r="AA593" s="756"/>
      <c r="AB593" s="756"/>
      <c r="AC593" s="756"/>
      <c r="AD593" s="756"/>
      <c r="AE593" s="756"/>
      <c r="AF593" s="756"/>
      <c r="AG593" s="756"/>
      <c r="AH593" s="444">
        <f t="shared" si="248"/>
        <v>0</v>
      </c>
    </row>
    <row r="594" spans="1:34" s="21" customFormat="1" ht="13.2" x14ac:dyDescent="0.25">
      <c r="A594" s="8"/>
      <c r="B594" s="105" t="s">
        <v>707</v>
      </c>
      <c r="C594" s="8">
        <v>257</v>
      </c>
      <c r="D594" s="58">
        <f>E594+F594</f>
        <v>195</v>
      </c>
      <c r="E594" s="58">
        <f>SUM(E595:E606)</f>
        <v>49</v>
      </c>
      <c r="F594" s="58">
        <f t="shared" ref="F594:AG594" si="253">SUM(F595:F606)</f>
        <v>146</v>
      </c>
      <c r="G594" s="58">
        <f t="shared" si="253"/>
        <v>0</v>
      </c>
      <c r="H594" s="58">
        <f t="shared" si="253"/>
        <v>0</v>
      </c>
      <c r="I594" s="58">
        <f t="shared" si="253"/>
        <v>94</v>
      </c>
      <c r="J594" s="58">
        <f t="shared" si="253"/>
        <v>52</v>
      </c>
      <c r="K594" s="58">
        <f t="shared" si="253"/>
        <v>0</v>
      </c>
      <c r="L594" s="58">
        <f t="shared" si="253"/>
        <v>0</v>
      </c>
      <c r="M594" s="58">
        <f t="shared" si="253"/>
        <v>0</v>
      </c>
      <c r="N594" s="58">
        <f t="shared" si="253"/>
        <v>0</v>
      </c>
      <c r="O594" s="58">
        <f t="shared" si="253"/>
        <v>0</v>
      </c>
      <c r="P594" s="58">
        <f t="shared" si="253"/>
        <v>0</v>
      </c>
      <c r="Q594" s="58">
        <f t="shared" si="253"/>
        <v>0</v>
      </c>
      <c r="R594" s="58">
        <f t="shared" si="253"/>
        <v>0</v>
      </c>
      <c r="S594" s="58">
        <f t="shared" si="253"/>
        <v>0</v>
      </c>
      <c r="T594" s="58">
        <f t="shared" si="253"/>
        <v>0</v>
      </c>
      <c r="U594" s="58">
        <f t="shared" si="253"/>
        <v>0</v>
      </c>
      <c r="V594" s="58">
        <f t="shared" si="253"/>
        <v>0</v>
      </c>
      <c r="W594" s="58">
        <f t="shared" si="253"/>
        <v>0</v>
      </c>
      <c r="X594" s="58">
        <f t="shared" si="253"/>
        <v>3</v>
      </c>
      <c r="Y594" s="58">
        <f t="shared" si="253"/>
        <v>3</v>
      </c>
      <c r="Z594" s="58">
        <f t="shared" si="253"/>
        <v>0</v>
      </c>
      <c r="AA594" s="58">
        <f t="shared" si="253"/>
        <v>2</v>
      </c>
      <c r="AB594" s="58">
        <f t="shared" si="253"/>
        <v>1</v>
      </c>
      <c r="AC594" s="58">
        <f t="shared" si="253"/>
        <v>1</v>
      </c>
      <c r="AD594" s="58">
        <f t="shared" si="253"/>
        <v>0</v>
      </c>
      <c r="AE594" s="58">
        <f t="shared" si="253"/>
        <v>0</v>
      </c>
      <c r="AF594" s="58">
        <f t="shared" si="253"/>
        <v>0</v>
      </c>
      <c r="AG594" s="58">
        <f t="shared" si="253"/>
        <v>0</v>
      </c>
      <c r="AH594" s="444">
        <f t="shared" si="248"/>
        <v>5</v>
      </c>
    </row>
    <row r="595" spans="1:34" s="10" customFormat="1" ht="13.2" x14ac:dyDescent="0.25">
      <c r="A595" s="70">
        <v>1</v>
      </c>
      <c r="B595" s="71" t="s">
        <v>367</v>
      </c>
      <c r="C595" s="501"/>
      <c r="D595" s="501"/>
      <c r="E595" s="265">
        <v>20</v>
      </c>
      <c r="F595" s="266">
        <f t="shared" ref="F595:F606" si="254">G595+H595+I595+J595+K595</f>
        <v>16</v>
      </c>
      <c r="G595" s="266">
        <v>0</v>
      </c>
      <c r="H595" s="266">
        <v>0</v>
      </c>
      <c r="I595" s="267">
        <v>16</v>
      </c>
      <c r="J595" s="267">
        <v>0</v>
      </c>
      <c r="K595" s="267"/>
      <c r="L595" s="268"/>
      <c r="M595" s="267"/>
      <c r="N595" s="267"/>
      <c r="O595" s="268"/>
      <c r="P595" s="267"/>
      <c r="Q595" s="267"/>
      <c r="R595" s="268"/>
      <c r="S595" s="267"/>
      <c r="T595" s="267"/>
      <c r="U595" s="267"/>
      <c r="V595" s="267"/>
      <c r="W595" s="267"/>
      <c r="X595" s="414">
        <f>Y595+Z595</f>
        <v>2</v>
      </c>
      <c r="Y595" s="464">
        <v>2</v>
      </c>
      <c r="Z595" s="464"/>
      <c r="AA595" s="414"/>
      <c r="AB595" s="464"/>
      <c r="AC595" s="464"/>
      <c r="AD595" s="415"/>
      <c r="AE595" s="482"/>
      <c r="AF595" s="482"/>
      <c r="AG595" s="270"/>
      <c r="AH595" s="444">
        <f t="shared" si="248"/>
        <v>2</v>
      </c>
    </row>
    <row r="596" spans="1:34" s="10" customFormat="1" ht="13.2" x14ac:dyDescent="0.25">
      <c r="A596" s="70">
        <v>2</v>
      </c>
      <c r="B596" s="71" t="s">
        <v>752</v>
      </c>
      <c r="C596" s="501"/>
      <c r="D596" s="501"/>
      <c r="E596" s="265">
        <v>3</v>
      </c>
      <c r="F596" s="266">
        <f t="shared" si="254"/>
        <v>1</v>
      </c>
      <c r="G596" s="266">
        <v>0</v>
      </c>
      <c r="H596" s="266">
        <v>0</v>
      </c>
      <c r="I596" s="267">
        <v>1</v>
      </c>
      <c r="J596" s="267">
        <v>0</v>
      </c>
      <c r="K596" s="267"/>
      <c r="L596" s="267"/>
      <c r="M596" s="267"/>
      <c r="N596" s="267"/>
      <c r="O596" s="268"/>
      <c r="P596" s="267"/>
      <c r="Q596" s="267"/>
      <c r="R596" s="267"/>
      <c r="S596" s="267"/>
      <c r="T596" s="267"/>
      <c r="U596" s="267"/>
      <c r="V596" s="267"/>
      <c r="W596" s="267"/>
      <c r="X596" s="414"/>
      <c r="Y596" s="464"/>
      <c r="Z596" s="464"/>
      <c r="AA596" s="414"/>
      <c r="AB596" s="464"/>
      <c r="AC596" s="464"/>
      <c r="AD596" s="415"/>
      <c r="AE596" s="482"/>
      <c r="AF596" s="482"/>
      <c r="AG596" s="270"/>
      <c r="AH596" s="444">
        <f t="shared" si="248"/>
        <v>0</v>
      </c>
    </row>
    <row r="597" spans="1:34" s="10" customFormat="1" ht="13.2" x14ac:dyDescent="0.25">
      <c r="A597" s="70">
        <v>3</v>
      </c>
      <c r="B597" s="71" t="s">
        <v>140</v>
      </c>
      <c r="C597" s="501"/>
      <c r="D597" s="501"/>
      <c r="E597" s="265">
        <v>3</v>
      </c>
      <c r="F597" s="266">
        <f t="shared" si="254"/>
        <v>11</v>
      </c>
      <c r="G597" s="266">
        <v>0</v>
      </c>
      <c r="H597" s="266">
        <v>0</v>
      </c>
      <c r="I597" s="266">
        <v>5</v>
      </c>
      <c r="J597" s="266">
        <v>6</v>
      </c>
      <c r="K597" s="266"/>
      <c r="L597" s="266"/>
      <c r="M597" s="266"/>
      <c r="N597" s="266"/>
      <c r="O597" s="268"/>
      <c r="P597" s="266"/>
      <c r="Q597" s="267"/>
      <c r="R597" s="268"/>
      <c r="S597" s="266"/>
      <c r="T597" s="267"/>
      <c r="U597" s="267"/>
      <c r="V597" s="267"/>
      <c r="W597" s="267"/>
      <c r="X597" s="414"/>
      <c r="Y597" s="464"/>
      <c r="Z597" s="464"/>
      <c r="AA597" s="414"/>
      <c r="AB597" s="464"/>
      <c r="AC597" s="464"/>
      <c r="AD597" s="415"/>
      <c r="AE597" s="482"/>
      <c r="AF597" s="482"/>
      <c r="AG597" s="270"/>
      <c r="AH597" s="444">
        <f t="shared" si="248"/>
        <v>0</v>
      </c>
    </row>
    <row r="598" spans="1:34" s="10" customFormat="1" ht="13.2" x14ac:dyDescent="0.25">
      <c r="A598" s="70">
        <v>4</v>
      </c>
      <c r="B598" s="71" t="s">
        <v>151</v>
      </c>
      <c r="C598" s="501"/>
      <c r="D598" s="501"/>
      <c r="E598" s="265">
        <v>12</v>
      </c>
      <c r="F598" s="266">
        <f t="shared" si="254"/>
        <v>68</v>
      </c>
      <c r="G598" s="266">
        <v>0</v>
      </c>
      <c r="H598" s="266">
        <v>0</v>
      </c>
      <c r="I598" s="266">
        <v>41</v>
      </c>
      <c r="J598" s="266">
        <v>27</v>
      </c>
      <c r="K598" s="266"/>
      <c r="L598" s="266"/>
      <c r="M598" s="266"/>
      <c r="N598" s="266"/>
      <c r="O598" s="266"/>
      <c r="P598" s="266"/>
      <c r="Q598" s="267"/>
      <c r="R598" s="267"/>
      <c r="S598" s="266"/>
      <c r="T598" s="267"/>
      <c r="U598" s="267"/>
      <c r="V598" s="267"/>
      <c r="W598" s="267"/>
      <c r="X598" s="414"/>
      <c r="Y598" s="464"/>
      <c r="Z598" s="464"/>
      <c r="AA598" s="414">
        <f t="shared" ref="AA598:AA600" si="255">AB598+AC598</f>
        <v>1</v>
      </c>
      <c r="AB598" s="464">
        <v>1</v>
      </c>
      <c r="AC598" s="464"/>
      <c r="AD598" s="415"/>
      <c r="AE598" s="482"/>
      <c r="AF598" s="482"/>
      <c r="AG598" s="270"/>
      <c r="AH598" s="444">
        <f t="shared" si="248"/>
        <v>1</v>
      </c>
    </row>
    <row r="599" spans="1:34" s="10" customFormat="1" ht="13.2" x14ac:dyDescent="0.25">
      <c r="A599" s="70">
        <v>5</v>
      </c>
      <c r="B599" s="71" t="s">
        <v>838</v>
      </c>
      <c r="C599" s="501"/>
      <c r="D599" s="501"/>
      <c r="E599" s="265">
        <v>1</v>
      </c>
      <c r="F599" s="266">
        <f t="shared" si="254"/>
        <v>16</v>
      </c>
      <c r="G599" s="266">
        <v>0</v>
      </c>
      <c r="H599" s="266">
        <v>0</v>
      </c>
      <c r="I599" s="266">
        <v>4</v>
      </c>
      <c r="J599" s="266">
        <v>12</v>
      </c>
      <c r="K599" s="266"/>
      <c r="L599" s="266"/>
      <c r="M599" s="266"/>
      <c r="N599" s="266"/>
      <c r="O599" s="266"/>
      <c r="P599" s="266"/>
      <c r="Q599" s="267"/>
      <c r="R599" s="267"/>
      <c r="S599" s="266"/>
      <c r="T599" s="267"/>
      <c r="U599" s="267"/>
      <c r="V599" s="267"/>
      <c r="W599" s="267"/>
      <c r="X599" s="414"/>
      <c r="Y599" s="464"/>
      <c r="Z599" s="464"/>
      <c r="AA599" s="414"/>
      <c r="AB599" s="464"/>
      <c r="AC599" s="464"/>
      <c r="AD599" s="415"/>
      <c r="AE599" s="482"/>
      <c r="AF599" s="482"/>
      <c r="AG599" s="270"/>
      <c r="AH599" s="444">
        <f t="shared" si="248"/>
        <v>0</v>
      </c>
    </row>
    <row r="600" spans="1:34" s="10" customFormat="1" ht="13.2" x14ac:dyDescent="0.25">
      <c r="A600" s="70">
        <v>6</v>
      </c>
      <c r="B600" s="71" t="s">
        <v>749</v>
      </c>
      <c r="C600" s="501"/>
      <c r="D600" s="501"/>
      <c r="E600" s="265">
        <v>6</v>
      </c>
      <c r="F600" s="266">
        <f t="shared" si="254"/>
        <v>14</v>
      </c>
      <c r="G600" s="266">
        <v>0</v>
      </c>
      <c r="H600" s="266">
        <v>0</v>
      </c>
      <c r="I600" s="266">
        <v>8</v>
      </c>
      <c r="J600" s="266">
        <v>6</v>
      </c>
      <c r="K600" s="266"/>
      <c r="L600" s="266"/>
      <c r="M600" s="266"/>
      <c r="N600" s="266"/>
      <c r="O600" s="266"/>
      <c r="P600" s="266"/>
      <c r="Q600" s="267"/>
      <c r="R600" s="267"/>
      <c r="S600" s="266"/>
      <c r="T600" s="267"/>
      <c r="U600" s="267"/>
      <c r="V600" s="267"/>
      <c r="W600" s="267"/>
      <c r="X600" s="414"/>
      <c r="Y600" s="464"/>
      <c r="Z600" s="464"/>
      <c r="AA600" s="414">
        <f t="shared" si="255"/>
        <v>1</v>
      </c>
      <c r="AB600" s="464"/>
      <c r="AC600" s="464">
        <v>1</v>
      </c>
      <c r="AD600" s="415"/>
      <c r="AE600" s="482"/>
      <c r="AF600" s="482"/>
      <c r="AG600" s="270"/>
      <c r="AH600" s="444">
        <f t="shared" si="248"/>
        <v>1</v>
      </c>
    </row>
    <row r="601" spans="1:34" s="10" customFormat="1" ht="13.2" x14ac:dyDescent="0.25">
      <c r="A601" s="70">
        <v>7</v>
      </c>
      <c r="B601" s="71" t="s">
        <v>818</v>
      </c>
      <c r="C601" s="501"/>
      <c r="D601" s="501"/>
      <c r="E601" s="265">
        <v>0</v>
      </c>
      <c r="F601" s="266">
        <f t="shared" si="254"/>
        <v>1</v>
      </c>
      <c r="G601" s="266">
        <v>0</v>
      </c>
      <c r="H601" s="266">
        <v>0</v>
      </c>
      <c r="I601" s="266">
        <v>0</v>
      </c>
      <c r="J601" s="266">
        <v>1</v>
      </c>
      <c r="K601" s="266"/>
      <c r="L601" s="266"/>
      <c r="M601" s="266"/>
      <c r="N601" s="266"/>
      <c r="O601" s="266"/>
      <c r="P601" s="266"/>
      <c r="Q601" s="267"/>
      <c r="R601" s="267"/>
      <c r="S601" s="266"/>
      <c r="T601" s="267"/>
      <c r="U601" s="267"/>
      <c r="V601" s="267"/>
      <c r="W601" s="267"/>
      <c r="X601" s="414"/>
      <c r="Y601" s="464"/>
      <c r="Z601" s="464"/>
      <c r="AA601" s="414"/>
      <c r="AB601" s="464"/>
      <c r="AC601" s="464"/>
      <c r="AD601" s="415"/>
      <c r="AE601" s="482"/>
      <c r="AF601" s="482"/>
      <c r="AG601" s="270"/>
      <c r="AH601" s="444">
        <f t="shared" si="248"/>
        <v>0</v>
      </c>
    </row>
    <row r="602" spans="1:34" s="10" customFormat="1" ht="13.2" x14ac:dyDescent="0.25">
      <c r="A602" s="70">
        <v>8</v>
      </c>
      <c r="B602" s="71" t="s">
        <v>727</v>
      </c>
      <c r="C602" s="501"/>
      <c r="D602" s="501"/>
      <c r="E602" s="265">
        <v>1</v>
      </c>
      <c r="F602" s="266">
        <f t="shared" si="254"/>
        <v>1</v>
      </c>
      <c r="G602" s="266">
        <v>0</v>
      </c>
      <c r="H602" s="266">
        <v>0</v>
      </c>
      <c r="I602" s="266">
        <v>1</v>
      </c>
      <c r="J602" s="266">
        <v>0</v>
      </c>
      <c r="K602" s="266"/>
      <c r="L602" s="266"/>
      <c r="M602" s="266"/>
      <c r="N602" s="266"/>
      <c r="O602" s="266"/>
      <c r="P602" s="266"/>
      <c r="Q602" s="267"/>
      <c r="R602" s="267"/>
      <c r="S602" s="266"/>
      <c r="T602" s="267"/>
      <c r="U602" s="267"/>
      <c r="V602" s="267"/>
      <c r="W602" s="267"/>
      <c r="X602" s="414"/>
      <c r="Y602" s="464"/>
      <c r="Z602" s="464"/>
      <c r="AA602" s="414"/>
      <c r="AB602" s="464"/>
      <c r="AC602" s="464"/>
      <c r="AD602" s="415"/>
      <c r="AE602" s="482"/>
      <c r="AF602" s="482"/>
      <c r="AG602" s="270"/>
      <c r="AH602" s="444">
        <f t="shared" si="248"/>
        <v>0</v>
      </c>
    </row>
    <row r="603" spans="1:34" s="10" customFormat="1" ht="13.2" x14ac:dyDescent="0.25">
      <c r="A603" s="70">
        <v>9</v>
      </c>
      <c r="B603" s="100" t="s">
        <v>841</v>
      </c>
      <c r="C603" s="502"/>
      <c r="D603" s="502"/>
      <c r="E603" s="270">
        <v>2</v>
      </c>
      <c r="F603" s="266">
        <f t="shared" si="254"/>
        <v>4</v>
      </c>
      <c r="G603" s="266">
        <v>0</v>
      </c>
      <c r="H603" s="266">
        <v>0</v>
      </c>
      <c r="I603" s="270">
        <v>4</v>
      </c>
      <c r="J603" s="270">
        <v>0</v>
      </c>
      <c r="K603" s="270"/>
      <c r="L603" s="270"/>
      <c r="M603" s="270"/>
      <c r="N603" s="270"/>
      <c r="O603" s="270"/>
      <c r="P603" s="270"/>
      <c r="Q603" s="271"/>
      <c r="R603" s="270"/>
      <c r="S603" s="270"/>
      <c r="T603" s="271"/>
      <c r="U603" s="271"/>
      <c r="V603" s="271"/>
      <c r="W603" s="271"/>
      <c r="X603" s="414"/>
      <c r="Y603" s="482"/>
      <c r="Z603" s="482"/>
      <c r="AA603" s="414"/>
      <c r="AB603" s="482"/>
      <c r="AC603" s="482"/>
      <c r="AD603" s="415"/>
      <c r="AE603" s="482"/>
      <c r="AF603" s="482"/>
      <c r="AG603" s="270"/>
      <c r="AH603" s="444">
        <f t="shared" si="248"/>
        <v>0</v>
      </c>
    </row>
    <row r="604" spans="1:34" s="10" customFormat="1" ht="13.2" x14ac:dyDescent="0.25">
      <c r="A604" s="70">
        <v>10</v>
      </c>
      <c r="B604" s="100" t="s">
        <v>725</v>
      </c>
      <c r="C604" s="502"/>
      <c r="D604" s="502"/>
      <c r="E604" s="270">
        <v>1</v>
      </c>
      <c r="F604" s="266">
        <f t="shared" si="254"/>
        <v>13</v>
      </c>
      <c r="G604" s="266">
        <v>0</v>
      </c>
      <c r="H604" s="266">
        <v>0</v>
      </c>
      <c r="I604" s="270">
        <v>13</v>
      </c>
      <c r="J604" s="270">
        <v>0</v>
      </c>
      <c r="K604" s="270"/>
      <c r="L604" s="270"/>
      <c r="M604" s="270"/>
      <c r="N604" s="270"/>
      <c r="O604" s="270"/>
      <c r="P604" s="270"/>
      <c r="Q604" s="271"/>
      <c r="R604" s="270"/>
      <c r="S604" s="270"/>
      <c r="T604" s="271"/>
      <c r="U604" s="271"/>
      <c r="V604" s="271"/>
      <c r="W604" s="271"/>
      <c r="X604" s="414">
        <f t="shared" ref="X604" si="256">Y604+Z604</f>
        <v>1</v>
      </c>
      <c r="Y604" s="482">
        <v>1</v>
      </c>
      <c r="Z604" s="482"/>
      <c r="AA604" s="414"/>
      <c r="AB604" s="482"/>
      <c r="AC604" s="482"/>
      <c r="AD604" s="415"/>
      <c r="AE604" s="482"/>
      <c r="AF604" s="482"/>
      <c r="AG604" s="270"/>
      <c r="AH604" s="444">
        <f t="shared" si="248"/>
        <v>1</v>
      </c>
    </row>
    <row r="605" spans="1:34" s="10" customFormat="1" ht="13.2" x14ac:dyDescent="0.25">
      <c r="A605" s="70">
        <v>11</v>
      </c>
      <c r="B605" s="100" t="s">
        <v>733</v>
      </c>
      <c r="C605" s="502"/>
      <c r="D605" s="502"/>
      <c r="E605" s="270">
        <v>0</v>
      </c>
      <c r="F605" s="266">
        <f t="shared" si="254"/>
        <v>1</v>
      </c>
      <c r="G605" s="266">
        <v>0</v>
      </c>
      <c r="H605" s="266">
        <v>0</v>
      </c>
      <c r="I605" s="270">
        <v>1</v>
      </c>
      <c r="J605" s="270">
        <v>0</v>
      </c>
      <c r="K605" s="270"/>
      <c r="L605" s="270"/>
      <c r="M605" s="270"/>
      <c r="N605" s="270"/>
      <c r="O605" s="270"/>
      <c r="P605" s="270"/>
      <c r="Q605" s="271"/>
      <c r="R605" s="270"/>
      <c r="S605" s="270"/>
      <c r="T605" s="271"/>
      <c r="U605" s="271"/>
      <c r="V605" s="271"/>
      <c r="W605" s="271"/>
      <c r="X605" s="414"/>
      <c r="Y605" s="482"/>
      <c r="Z605" s="482"/>
      <c r="AA605" s="414"/>
      <c r="AB605" s="482"/>
      <c r="AC605" s="482"/>
      <c r="AD605" s="415"/>
      <c r="AE605" s="482"/>
      <c r="AF605" s="482"/>
      <c r="AG605" s="270"/>
      <c r="AH605" s="444">
        <f t="shared" si="248"/>
        <v>0</v>
      </c>
    </row>
    <row r="606" spans="1:34" s="10" customFormat="1" ht="13.2" x14ac:dyDescent="0.25">
      <c r="A606" s="70">
        <v>12</v>
      </c>
      <c r="B606" s="100" t="s">
        <v>766</v>
      </c>
      <c r="C606" s="503"/>
      <c r="D606" s="504"/>
      <c r="E606" s="73">
        <v>0</v>
      </c>
      <c r="F606" s="58">
        <f t="shared" si="254"/>
        <v>0</v>
      </c>
      <c r="G606" s="58">
        <v>0</v>
      </c>
      <c r="H606" s="58">
        <v>0</v>
      </c>
      <c r="I606" s="73">
        <v>0</v>
      </c>
      <c r="J606" s="73">
        <v>0</v>
      </c>
      <c r="K606" s="73"/>
      <c r="L606" s="73"/>
      <c r="M606" s="73"/>
      <c r="N606" s="73"/>
      <c r="O606" s="73"/>
      <c r="P606" s="73"/>
      <c r="Q606" s="88"/>
      <c r="R606" s="73"/>
      <c r="S606" s="73"/>
      <c r="T606" s="88"/>
      <c r="U606" s="88"/>
      <c r="V606" s="88"/>
      <c r="W606" s="88"/>
      <c r="X606" s="414"/>
      <c r="Y606" s="453"/>
      <c r="Z606" s="453"/>
      <c r="AA606" s="414"/>
      <c r="AB606" s="453"/>
      <c r="AC606" s="453"/>
      <c r="AD606" s="395"/>
      <c r="AE606" s="453"/>
      <c r="AF606" s="453"/>
      <c r="AG606" s="73"/>
      <c r="AH606" s="444">
        <f t="shared" si="248"/>
        <v>0</v>
      </c>
    </row>
    <row r="607" spans="1:34" s="325" customFormat="1" ht="54" customHeight="1" x14ac:dyDescent="0.25">
      <c r="A607" s="296">
        <v>22</v>
      </c>
      <c r="B607" s="751" t="s">
        <v>989</v>
      </c>
      <c r="C607" s="751"/>
      <c r="D607" s="751"/>
      <c r="E607" s="751"/>
      <c r="F607" s="751"/>
      <c r="G607" s="751"/>
      <c r="H607" s="751"/>
      <c r="I607" s="751"/>
      <c r="J607" s="751"/>
      <c r="K607" s="751"/>
      <c r="L607" s="751"/>
      <c r="M607" s="751"/>
      <c r="N607" s="751"/>
      <c r="O607" s="751"/>
      <c r="P607" s="751"/>
      <c r="Q607" s="751"/>
      <c r="R607" s="751"/>
      <c r="S607" s="751"/>
      <c r="T607" s="751"/>
      <c r="U607" s="751"/>
      <c r="V607" s="751"/>
      <c r="W607" s="751"/>
      <c r="X607" s="751"/>
      <c r="Y607" s="751"/>
      <c r="Z607" s="751"/>
      <c r="AA607" s="751"/>
      <c r="AB607" s="751"/>
      <c r="AC607" s="751"/>
      <c r="AD607" s="751"/>
      <c r="AE607" s="751"/>
      <c r="AF607" s="751"/>
      <c r="AG607" s="751"/>
      <c r="AH607" s="444">
        <f t="shared" si="248"/>
        <v>0</v>
      </c>
    </row>
    <row r="608" spans="1:34" s="10" customFormat="1" ht="13.2" x14ac:dyDescent="0.25">
      <c r="A608" s="8"/>
      <c r="B608" s="105" t="s">
        <v>707</v>
      </c>
      <c r="C608" s="8">
        <v>295</v>
      </c>
      <c r="D608" s="58">
        <v>271</v>
      </c>
      <c r="E608" s="58">
        <v>58</v>
      </c>
      <c r="F608" s="58">
        <v>213</v>
      </c>
      <c r="G608" s="58"/>
      <c r="H608" s="58"/>
      <c r="I608" s="58">
        <v>98</v>
      </c>
      <c r="J608" s="58">
        <v>115</v>
      </c>
      <c r="K608" s="58"/>
      <c r="L608" s="58"/>
      <c r="M608" s="58"/>
      <c r="N608" s="58"/>
      <c r="O608" s="58"/>
      <c r="P608" s="58"/>
      <c r="Q608" s="68"/>
      <c r="R608" s="58"/>
      <c r="S608" s="58"/>
      <c r="T608" s="68"/>
      <c r="U608" s="68"/>
      <c r="V608" s="68"/>
      <c r="W608" s="68"/>
      <c r="X608" s="391">
        <v>4</v>
      </c>
      <c r="Y608" s="450">
        <v>4</v>
      </c>
      <c r="Z608" s="450">
        <v>0</v>
      </c>
      <c r="AA608" s="391">
        <v>5</v>
      </c>
      <c r="AB608" s="450">
        <v>0</v>
      </c>
      <c r="AC608" s="450">
        <v>5</v>
      </c>
      <c r="AD608" s="392">
        <v>0</v>
      </c>
      <c r="AE608" s="451">
        <v>0</v>
      </c>
      <c r="AF608" s="451">
        <v>0</v>
      </c>
      <c r="AG608" s="8"/>
      <c r="AH608" s="444">
        <f t="shared" si="248"/>
        <v>9</v>
      </c>
    </row>
    <row r="609" spans="1:34" s="10" customFormat="1" ht="13.2" x14ac:dyDescent="0.25">
      <c r="A609" s="70">
        <v>1</v>
      </c>
      <c r="B609" s="71" t="s">
        <v>367</v>
      </c>
      <c r="C609" s="70"/>
      <c r="D609" s="70">
        <v>52</v>
      </c>
      <c r="E609" s="70">
        <v>27</v>
      </c>
      <c r="F609" s="59">
        <v>25</v>
      </c>
      <c r="G609" s="60"/>
      <c r="H609" s="60"/>
      <c r="I609" s="60">
        <v>25</v>
      </c>
      <c r="J609" s="60"/>
      <c r="K609" s="60"/>
      <c r="L609" s="72"/>
      <c r="M609" s="60"/>
      <c r="N609" s="60"/>
      <c r="O609" s="72"/>
      <c r="P609" s="60"/>
      <c r="Q609" s="60"/>
      <c r="R609" s="72"/>
      <c r="S609" s="60"/>
      <c r="T609" s="60"/>
      <c r="U609" s="60"/>
      <c r="V609" s="60"/>
      <c r="W609" s="60"/>
      <c r="X609" s="393">
        <v>4</v>
      </c>
      <c r="Y609" s="452">
        <v>4</v>
      </c>
      <c r="Z609" s="452">
        <v>0</v>
      </c>
      <c r="AA609" s="393">
        <v>0</v>
      </c>
      <c r="AB609" s="452">
        <v>0</v>
      </c>
      <c r="AC609" s="452">
        <v>0</v>
      </c>
      <c r="AD609" s="400">
        <v>0</v>
      </c>
      <c r="AE609" s="454">
        <v>0</v>
      </c>
      <c r="AF609" s="454">
        <v>0</v>
      </c>
      <c r="AG609" s="93"/>
      <c r="AH609" s="444">
        <f t="shared" si="248"/>
        <v>4</v>
      </c>
    </row>
    <row r="610" spans="1:34" s="10" customFormat="1" ht="13.2" x14ac:dyDescent="0.25">
      <c r="A610" s="70">
        <v>3</v>
      </c>
      <c r="B610" s="71" t="s">
        <v>831</v>
      </c>
      <c r="C610" s="70"/>
      <c r="D610" s="70">
        <v>5</v>
      </c>
      <c r="E610" s="70">
        <v>3</v>
      </c>
      <c r="F610" s="59">
        <v>2</v>
      </c>
      <c r="G610" s="60"/>
      <c r="H610" s="60"/>
      <c r="I610" s="60">
        <v>2</v>
      </c>
      <c r="J610" s="60"/>
      <c r="K610" s="60"/>
      <c r="L610" s="60"/>
      <c r="M610" s="60"/>
      <c r="N610" s="60"/>
      <c r="O610" s="72"/>
      <c r="P610" s="60"/>
      <c r="Q610" s="60"/>
      <c r="R610" s="60"/>
      <c r="S610" s="60"/>
      <c r="T610" s="60"/>
      <c r="U610" s="60"/>
      <c r="V610" s="60"/>
      <c r="W610" s="60"/>
      <c r="X610" s="393"/>
      <c r="Y610" s="452"/>
      <c r="Z610" s="452"/>
      <c r="AA610" s="393"/>
      <c r="AB610" s="452"/>
      <c r="AC610" s="452"/>
      <c r="AD610" s="403"/>
      <c r="AE610" s="460"/>
      <c r="AF610" s="460"/>
      <c r="AG610" s="93"/>
      <c r="AH610" s="444">
        <f t="shared" si="248"/>
        <v>0</v>
      </c>
    </row>
    <row r="611" spans="1:34" s="10" customFormat="1" ht="13.2" x14ac:dyDescent="0.25">
      <c r="A611" s="70">
        <v>4</v>
      </c>
      <c r="B611" s="71" t="s">
        <v>140</v>
      </c>
      <c r="C611" s="70"/>
      <c r="D611" s="70">
        <v>20</v>
      </c>
      <c r="E611" s="70">
        <v>3</v>
      </c>
      <c r="F611" s="59">
        <v>17</v>
      </c>
      <c r="G611" s="59"/>
      <c r="H611" s="59"/>
      <c r="I611" s="59">
        <v>5</v>
      </c>
      <c r="J611" s="59">
        <v>12</v>
      </c>
      <c r="K611" s="59"/>
      <c r="L611" s="59"/>
      <c r="M611" s="59"/>
      <c r="N611" s="59"/>
      <c r="O611" s="72"/>
      <c r="P611" s="59"/>
      <c r="Q611" s="60"/>
      <c r="R611" s="72"/>
      <c r="S611" s="59"/>
      <c r="T611" s="60"/>
      <c r="U611" s="60"/>
      <c r="V611" s="60"/>
      <c r="W611" s="60"/>
      <c r="X611" s="393"/>
      <c r="Y611" s="452"/>
      <c r="Z611" s="452"/>
      <c r="AA611" s="393"/>
      <c r="AB611" s="452"/>
      <c r="AC611" s="452"/>
      <c r="AD611" s="403"/>
      <c r="AE611" s="460"/>
      <c r="AF611" s="460"/>
      <c r="AG611" s="93"/>
      <c r="AH611" s="444">
        <f t="shared" si="248"/>
        <v>0</v>
      </c>
    </row>
    <row r="612" spans="1:34" s="10" customFormat="1" ht="26.4" x14ac:dyDescent="0.25">
      <c r="A612" s="70">
        <v>5</v>
      </c>
      <c r="B612" s="71" t="s">
        <v>151</v>
      </c>
      <c r="C612" s="70"/>
      <c r="D612" s="70">
        <v>123</v>
      </c>
      <c r="E612" s="70">
        <v>12</v>
      </c>
      <c r="F612" s="59">
        <v>111</v>
      </c>
      <c r="G612" s="59"/>
      <c r="H612" s="59"/>
      <c r="I612" s="59">
        <v>33</v>
      </c>
      <c r="J612" s="59">
        <v>78</v>
      </c>
      <c r="K612" s="59"/>
      <c r="L612" s="59">
        <v>0</v>
      </c>
      <c r="M612" s="59">
        <v>0</v>
      </c>
      <c r="N612" s="59">
        <v>0</v>
      </c>
      <c r="O612" s="59" t="s">
        <v>902</v>
      </c>
      <c r="P612" s="59">
        <v>38</v>
      </c>
      <c r="Q612" s="60">
        <v>5</v>
      </c>
      <c r="R612" s="60" t="s">
        <v>903</v>
      </c>
      <c r="S612" s="59">
        <v>73</v>
      </c>
      <c r="T612" s="60">
        <v>0</v>
      </c>
      <c r="U612" s="60">
        <v>0</v>
      </c>
      <c r="V612" s="60">
        <v>0</v>
      </c>
      <c r="W612" s="60">
        <v>0</v>
      </c>
      <c r="X612" s="393">
        <v>0</v>
      </c>
      <c r="Y612" s="452">
        <v>0</v>
      </c>
      <c r="Z612" s="452">
        <v>0</v>
      </c>
      <c r="AA612" s="393">
        <v>4</v>
      </c>
      <c r="AB612" s="452">
        <v>0</v>
      </c>
      <c r="AC612" s="452">
        <v>4</v>
      </c>
      <c r="AD612" s="400">
        <v>0</v>
      </c>
      <c r="AE612" s="454">
        <v>0</v>
      </c>
      <c r="AF612" s="454">
        <v>0</v>
      </c>
      <c r="AG612" s="93"/>
      <c r="AH612" s="444">
        <f t="shared" si="248"/>
        <v>4</v>
      </c>
    </row>
    <row r="613" spans="1:34" s="10" customFormat="1" ht="13.2" x14ac:dyDescent="0.25">
      <c r="A613" s="70">
        <v>6</v>
      </c>
      <c r="B613" s="71" t="s">
        <v>790</v>
      </c>
      <c r="C613" s="70"/>
      <c r="D613" s="70">
        <v>16</v>
      </c>
      <c r="E613" s="70">
        <v>2</v>
      </c>
      <c r="F613" s="70">
        <v>14</v>
      </c>
      <c r="G613" s="70"/>
      <c r="H613" s="70"/>
      <c r="I613" s="70">
        <v>1</v>
      </c>
      <c r="J613" s="70">
        <v>13</v>
      </c>
      <c r="K613" s="93"/>
      <c r="L613" s="70"/>
      <c r="M613" s="70"/>
      <c r="N613" s="70"/>
      <c r="O613" s="70"/>
      <c r="P613" s="70"/>
      <c r="Q613" s="77"/>
      <c r="R613" s="70"/>
      <c r="S613" s="70"/>
      <c r="T613" s="77"/>
      <c r="U613" s="90"/>
      <c r="V613" s="90"/>
      <c r="W613" s="90"/>
      <c r="X613" s="400"/>
      <c r="Y613" s="454"/>
      <c r="Z613" s="454"/>
      <c r="AA613" s="400"/>
      <c r="AB613" s="454"/>
      <c r="AC613" s="454"/>
      <c r="AD613" s="403"/>
      <c r="AE613" s="460"/>
      <c r="AF613" s="460"/>
      <c r="AG613" s="93"/>
      <c r="AH613" s="444">
        <f t="shared" si="248"/>
        <v>0</v>
      </c>
    </row>
    <row r="614" spans="1:34" s="10" customFormat="1" ht="26.4" x14ac:dyDescent="0.25">
      <c r="A614" s="70">
        <v>7</v>
      </c>
      <c r="B614" s="71" t="s">
        <v>749</v>
      </c>
      <c r="C614" s="70"/>
      <c r="D614" s="70">
        <v>14</v>
      </c>
      <c r="E614" s="70">
        <v>1</v>
      </c>
      <c r="F614" s="70">
        <v>13</v>
      </c>
      <c r="G614" s="70"/>
      <c r="H614" s="70"/>
      <c r="I614" s="70">
        <v>5</v>
      </c>
      <c r="J614" s="70">
        <v>8</v>
      </c>
      <c r="K614" s="93"/>
      <c r="L614" s="70">
        <v>0</v>
      </c>
      <c r="M614" s="70">
        <v>0</v>
      </c>
      <c r="N614" s="70">
        <v>0</v>
      </c>
      <c r="O614" s="70" t="s">
        <v>904</v>
      </c>
      <c r="P614" s="70">
        <v>6</v>
      </c>
      <c r="Q614" s="77">
        <v>1</v>
      </c>
      <c r="R614" s="70" t="s">
        <v>905</v>
      </c>
      <c r="S614" s="70">
        <v>7</v>
      </c>
      <c r="T614" s="77">
        <v>0</v>
      </c>
      <c r="U614" s="77">
        <v>0</v>
      </c>
      <c r="V614" s="77">
        <v>0</v>
      </c>
      <c r="W614" s="77">
        <v>0</v>
      </c>
      <c r="X614" s="400">
        <v>0</v>
      </c>
      <c r="Y614" s="454">
        <v>0</v>
      </c>
      <c r="Z614" s="454">
        <v>0</v>
      </c>
      <c r="AA614" s="400">
        <v>1</v>
      </c>
      <c r="AB614" s="454">
        <v>0</v>
      </c>
      <c r="AC614" s="454">
        <v>1</v>
      </c>
      <c r="AD614" s="400">
        <v>0</v>
      </c>
      <c r="AE614" s="454">
        <v>0</v>
      </c>
      <c r="AF614" s="454">
        <v>0</v>
      </c>
      <c r="AG614" s="93"/>
      <c r="AH614" s="444">
        <f t="shared" si="248"/>
        <v>1</v>
      </c>
    </row>
    <row r="615" spans="1:34" s="10" customFormat="1" ht="13.2" x14ac:dyDescent="0.25">
      <c r="A615" s="70">
        <v>8</v>
      </c>
      <c r="B615" s="71" t="s">
        <v>727</v>
      </c>
      <c r="C615" s="70"/>
      <c r="D615" s="70">
        <v>6</v>
      </c>
      <c r="E615" s="70">
        <v>3</v>
      </c>
      <c r="F615" s="70">
        <v>3</v>
      </c>
      <c r="G615" s="70"/>
      <c r="H615" s="70"/>
      <c r="I615" s="70">
        <v>3</v>
      </c>
      <c r="J615" s="70"/>
      <c r="K615" s="93"/>
      <c r="L615" s="93"/>
      <c r="M615" s="93"/>
      <c r="N615" s="93"/>
      <c r="O615" s="93"/>
      <c r="P615" s="93"/>
      <c r="Q615" s="90"/>
      <c r="R615" s="93"/>
      <c r="S615" s="93"/>
      <c r="T615" s="90"/>
      <c r="U615" s="90"/>
      <c r="V615" s="90"/>
      <c r="W615" s="90"/>
      <c r="X615" s="403"/>
      <c r="Y615" s="460"/>
      <c r="Z615" s="460"/>
      <c r="AA615" s="403"/>
      <c r="AB615" s="460"/>
      <c r="AC615" s="460"/>
      <c r="AD615" s="403"/>
      <c r="AE615" s="460"/>
      <c r="AF615" s="460"/>
      <c r="AG615" s="93"/>
      <c r="AH615" s="444">
        <f t="shared" si="248"/>
        <v>0</v>
      </c>
    </row>
    <row r="616" spans="1:34" s="10" customFormat="1" ht="13.2" x14ac:dyDescent="0.25">
      <c r="A616" s="70">
        <v>9</v>
      </c>
      <c r="B616" s="71" t="s">
        <v>803</v>
      </c>
      <c r="C616" s="70"/>
      <c r="D616" s="70">
        <v>1</v>
      </c>
      <c r="E616" s="70"/>
      <c r="F616" s="70">
        <v>1</v>
      </c>
      <c r="G616" s="70"/>
      <c r="H616" s="70"/>
      <c r="I616" s="70"/>
      <c r="J616" s="70">
        <v>1</v>
      </c>
      <c r="K616" s="93"/>
      <c r="L616" s="93"/>
      <c r="M616" s="93"/>
      <c r="N616" s="93"/>
      <c r="O616" s="93"/>
      <c r="P616" s="93"/>
      <c r="Q616" s="90"/>
      <c r="R616" s="93"/>
      <c r="S616" s="93"/>
      <c r="T616" s="90"/>
      <c r="U616" s="90"/>
      <c r="V616" s="90"/>
      <c r="W616" s="90"/>
      <c r="X616" s="403"/>
      <c r="Y616" s="460"/>
      <c r="Z616" s="460"/>
      <c r="AA616" s="403"/>
      <c r="AB616" s="460"/>
      <c r="AC616" s="460"/>
      <c r="AD616" s="403"/>
      <c r="AE616" s="460"/>
      <c r="AF616" s="460"/>
      <c r="AG616" s="93"/>
      <c r="AH616" s="444">
        <f t="shared" si="248"/>
        <v>0</v>
      </c>
    </row>
    <row r="617" spans="1:34" s="10" customFormat="1" ht="13.2" x14ac:dyDescent="0.25">
      <c r="A617" s="70">
        <v>10</v>
      </c>
      <c r="B617" s="71" t="s">
        <v>824</v>
      </c>
      <c r="C617" s="70"/>
      <c r="D617" s="70">
        <v>7</v>
      </c>
      <c r="E617" s="70">
        <v>2</v>
      </c>
      <c r="F617" s="70">
        <v>5</v>
      </c>
      <c r="G617" s="70"/>
      <c r="H617" s="70"/>
      <c r="I617" s="70">
        <v>5</v>
      </c>
      <c r="J617" s="70"/>
      <c r="K617" s="93"/>
      <c r="L617" s="93"/>
      <c r="M617" s="93"/>
      <c r="N617" s="93"/>
      <c r="O617" s="93"/>
      <c r="P617" s="93"/>
      <c r="Q617" s="90"/>
      <c r="R617" s="93"/>
      <c r="S617" s="93"/>
      <c r="T617" s="90"/>
      <c r="U617" s="90"/>
      <c r="V617" s="90"/>
      <c r="W617" s="90"/>
      <c r="X617" s="403"/>
      <c r="Y617" s="460"/>
      <c r="Z617" s="460"/>
      <c r="AA617" s="403"/>
      <c r="AB617" s="460"/>
      <c r="AC617" s="460"/>
      <c r="AD617" s="403"/>
      <c r="AE617" s="460"/>
      <c r="AF617" s="460"/>
      <c r="AG617" s="93"/>
      <c r="AH617" s="444">
        <f t="shared" si="248"/>
        <v>0</v>
      </c>
    </row>
    <row r="618" spans="1:34" s="10" customFormat="1" ht="13.2" x14ac:dyDescent="0.25">
      <c r="A618" s="70">
        <v>11</v>
      </c>
      <c r="B618" s="71" t="s">
        <v>726</v>
      </c>
      <c r="C618" s="70"/>
      <c r="D618" s="70">
        <v>4</v>
      </c>
      <c r="E618" s="70">
        <v>2</v>
      </c>
      <c r="F618" s="70">
        <v>2</v>
      </c>
      <c r="G618" s="70"/>
      <c r="H618" s="70"/>
      <c r="I618" s="70">
        <v>2</v>
      </c>
      <c r="J618" s="70"/>
      <c r="K618" s="93"/>
      <c r="L618" s="93"/>
      <c r="M618" s="93"/>
      <c r="N618" s="93"/>
      <c r="O618" s="93"/>
      <c r="P618" s="93"/>
      <c r="Q618" s="90"/>
      <c r="R618" s="93"/>
      <c r="S618" s="93"/>
      <c r="T618" s="90"/>
      <c r="U618" s="90"/>
      <c r="V618" s="90"/>
      <c r="W618" s="90"/>
      <c r="X618" s="403"/>
      <c r="Y618" s="460"/>
      <c r="Z618" s="460"/>
      <c r="AA618" s="403"/>
      <c r="AB618" s="460"/>
      <c r="AC618" s="460"/>
      <c r="AD618" s="403"/>
      <c r="AE618" s="460"/>
      <c r="AF618" s="460"/>
      <c r="AG618" s="93"/>
      <c r="AH618" s="444">
        <f t="shared" si="248"/>
        <v>0</v>
      </c>
    </row>
    <row r="619" spans="1:34" s="10" customFormat="1" ht="13.2" x14ac:dyDescent="0.25">
      <c r="A619" s="70">
        <v>12</v>
      </c>
      <c r="B619" s="71" t="s">
        <v>733</v>
      </c>
      <c r="C619" s="70"/>
      <c r="D619" s="70">
        <v>2</v>
      </c>
      <c r="E619" s="70"/>
      <c r="F619" s="70">
        <v>2</v>
      </c>
      <c r="G619" s="70"/>
      <c r="H619" s="70"/>
      <c r="I619" s="70">
        <v>2</v>
      </c>
      <c r="J619" s="70"/>
      <c r="K619" s="93"/>
      <c r="L619" s="93"/>
      <c r="M619" s="93"/>
      <c r="N619" s="93"/>
      <c r="O619" s="93"/>
      <c r="P619" s="93"/>
      <c r="Q619" s="90"/>
      <c r="R619" s="93"/>
      <c r="S619" s="93"/>
      <c r="T619" s="90"/>
      <c r="U619" s="90"/>
      <c r="V619" s="90"/>
      <c r="W619" s="90"/>
      <c r="X619" s="403"/>
      <c r="Y619" s="460"/>
      <c r="Z619" s="460"/>
      <c r="AA619" s="403"/>
      <c r="AB619" s="460"/>
      <c r="AC619" s="460"/>
      <c r="AD619" s="403"/>
      <c r="AE619" s="460"/>
      <c r="AF619" s="460"/>
      <c r="AG619" s="93"/>
      <c r="AH619" s="444">
        <f t="shared" si="248"/>
        <v>0</v>
      </c>
    </row>
    <row r="620" spans="1:34" s="10" customFormat="1" ht="13.2" x14ac:dyDescent="0.25">
      <c r="A620" s="70">
        <v>13</v>
      </c>
      <c r="B620" s="71" t="s">
        <v>739</v>
      </c>
      <c r="C620" s="70"/>
      <c r="D620" s="70">
        <v>2</v>
      </c>
      <c r="E620" s="70"/>
      <c r="F620" s="70">
        <v>2</v>
      </c>
      <c r="G620" s="70"/>
      <c r="H620" s="70"/>
      <c r="I620" s="70">
        <v>2</v>
      </c>
      <c r="J620" s="70"/>
      <c r="K620" s="93"/>
      <c r="L620" s="93"/>
      <c r="M620" s="93"/>
      <c r="N620" s="93"/>
      <c r="O620" s="93"/>
      <c r="P620" s="93"/>
      <c r="Q620" s="90"/>
      <c r="R620" s="93"/>
      <c r="S620" s="93"/>
      <c r="T620" s="90"/>
      <c r="U620" s="90"/>
      <c r="V620" s="90"/>
      <c r="W620" s="90"/>
      <c r="X620" s="403"/>
      <c r="Y620" s="460"/>
      <c r="Z620" s="460"/>
      <c r="AA620" s="403"/>
      <c r="AB620" s="460"/>
      <c r="AC620" s="460"/>
      <c r="AD620" s="403"/>
      <c r="AE620" s="460"/>
      <c r="AF620" s="460"/>
      <c r="AG620" s="93"/>
      <c r="AH620" s="444">
        <f t="shared" si="248"/>
        <v>0</v>
      </c>
    </row>
    <row r="621" spans="1:34" s="10" customFormat="1" ht="13.2" x14ac:dyDescent="0.25">
      <c r="A621" s="70">
        <v>14</v>
      </c>
      <c r="B621" s="71" t="s">
        <v>725</v>
      </c>
      <c r="C621" s="70"/>
      <c r="D621" s="70">
        <v>17</v>
      </c>
      <c r="E621" s="70">
        <v>3</v>
      </c>
      <c r="F621" s="70">
        <v>14</v>
      </c>
      <c r="G621" s="70"/>
      <c r="H621" s="70"/>
      <c r="I621" s="70">
        <v>13</v>
      </c>
      <c r="J621" s="70">
        <v>1</v>
      </c>
      <c r="K621" s="93"/>
      <c r="L621" s="93"/>
      <c r="M621" s="93"/>
      <c r="N621" s="93"/>
      <c r="O621" s="93"/>
      <c r="P621" s="93"/>
      <c r="Q621" s="90"/>
      <c r="R621" s="93"/>
      <c r="S621" s="93"/>
      <c r="T621" s="90"/>
      <c r="U621" s="90"/>
      <c r="V621" s="90"/>
      <c r="W621" s="90"/>
      <c r="X621" s="403"/>
      <c r="Y621" s="460"/>
      <c r="Z621" s="460"/>
      <c r="AA621" s="403"/>
      <c r="AB621" s="460"/>
      <c r="AC621" s="460"/>
      <c r="AD621" s="403"/>
      <c r="AE621" s="460"/>
      <c r="AF621" s="460"/>
      <c r="AG621" s="93"/>
      <c r="AH621" s="444">
        <f t="shared" si="248"/>
        <v>0</v>
      </c>
    </row>
    <row r="622" spans="1:34" s="10" customFormat="1" ht="13.2" x14ac:dyDescent="0.25">
      <c r="A622" s="70">
        <v>15</v>
      </c>
      <c r="B622" s="71" t="s">
        <v>906</v>
      </c>
      <c r="C622" s="70"/>
      <c r="D622" s="70">
        <v>2</v>
      </c>
      <c r="E622" s="70"/>
      <c r="F622" s="70">
        <v>2</v>
      </c>
      <c r="G622" s="70"/>
      <c r="H622" s="70"/>
      <c r="I622" s="70"/>
      <c r="J622" s="70">
        <v>2</v>
      </c>
      <c r="K622" s="93"/>
      <c r="L622" s="93"/>
      <c r="M622" s="93"/>
      <c r="N622" s="93"/>
      <c r="O622" s="93"/>
      <c r="P622" s="93"/>
      <c r="Q622" s="90"/>
      <c r="R622" s="93"/>
      <c r="S622" s="93"/>
      <c r="T622" s="90"/>
      <c r="U622" s="90"/>
      <c r="V622" s="90"/>
      <c r="W622" s="90"/>
      <c r="X622" s="403"/>
      <c r="Y622" s="460"/>
      <c r="Z622" s="460"/>
      <c r="AA622" s="403"/>
      <c r="AB622" s="460"/>
      <c r="AC622" s="460"/>
      <c r="AD622" s="403"/>
      <c r="AE622" s="460"/>
      <c r="AF622" s="460"/>
      <c r="AG622" s="93"/>
      <c r="AH622" s="444">
        <f t="shared" si="248"/>
        <v>0</v>
      </c>
    </row>
    <row r="623" spans="1:34" s="138" customFormat="1" ht="50.4" customHeight="1" x14ac:dyDescent="0.25">
      <c r="A623" s="296">
        <v>23</v>
      </c>
      <c r="B623" s="751" t="s">
        <v>990</v>
      </c>
      <c r="C623" s="751"/>
      <c r="D623" s="751"/>
      <c r="E623" s="751"/>
      <c r="F623" s="751"/>
      <c r="G623" s="751"/>
      <c r="H623" s="751"/>
      <c r="I623" s="751"/>
      <c r="J623" s="751"/>
      <c r="K623" s="751"/>
      <c r="L623" s="751"/>
      <c r="M623" s="751"/>
      <c r="N623" s="751"/>
      <c r="O623" s="751"/>
      <c r="P623" s="751"/>
      <c r="Q623" s="751"/>
      <c r="R623" s="751"/>
      <c r="S623" s="751"/>
      <c r="T623" s="751"/>
      <c r="U623" s="751"/>
      <c r="V623" s="751"/>
      <c r="W623" s="751"/>
      <c r="X623" s="751"/>
      <c r="Y623" s="751"/>
      <c r="Z623" s="751"/>
      <c r="AA623" s="751"/>
      <c r="AB623" s="751"/>
      <c r="AC623" s="751"/>
      <c r="AD623" s="751"/>
      <c r="AE623" s="751"/>
      <c r="AF623" s="751"/>
      <c r="AG623" s="751"/>
      <c r="AH623" s="444">
        <f t="shared" si="248"/>
        <v>0</v>
      </c>
    </row>
    <row r="624" spans="1:34" s="10" customFormat="1" ht="13.2" x14ac:dyDescent="0.25">
      <c r="A624" s="8"/>
      <c r="B624" s="105" t="s">
        <v>707</v>
      </c>
      <c r="C624" s="69">
        <v>310</v>
      </c>
      <c r="D624" s="69">
        <v>260</v>
      </c>
      <c r="E624" s="69">
        <v>47</v>
      </c>
      <c r="F624" s="69">
        <v>213</v>
      </c>
      <c r="G624" s="69"/>
      <c r="H624" s="69"/>
      <c r="I624" s="69">
        <v>114</v>
      </c>
      <c r="J624" s="69">
        <v>99</v>
      </c>
      <c r="K624" s="69"/>
      <c r="L624" s="272">
        <v>1</v>
      </c>
      <c r="M624" s="272">
        <v>18</v>
      </c>
      <c r="N624" s="272">
        <v>18</v>
      </c>
      <c r="O624" s="272">
        <v>10</v>
      </c>
      <c r="P624" s="272">
        <v>140</v>
      </c>
      <c r="Q624" s="272">
        <v>35</v>
      </c>
      <c r="R624" s="272">
        <v>6</v>
      </c>
      <c r="S624" s="272">
        <v>59</v>
      </c>
      <c r="T624" s="69"/>
      <c r="U624" s="92"/>
      <c r="V624" s="92"/>
      <c r="W624" s="92"/>
      <c r="X624" s="416">
        <v>5</v>
      </c>
      <c r="Y624" s="462">
        <v>5</v>
      </c>
      <c r="Z624" s="462"/>
      <c r="AA624" s="416">
        <v>22</v>
      </c>
      <c r="AB624" s="462"/>
      <c r="AC624" s="462">
        <v>22</v>
      </c>
      <c r="AD624" s="398"/>
      <c r="AE624" s="458"/>
      <c r="AF624" s="458"/>
      <c r="AG624" s="117"/>
      <c r="AH624" s="444">
        <f t="shared" si="248"/>
        <v>27</v>
      </c>
    </row>
    <row r="625" spans="1:34" s="10" customFormat="1" ht="13.2" x14ac:dyDescent="0.25">
      <c r="A625" s="70">
        <v>1</v>
      </c>
      <c r="B625" s="71" t="s">
        <v>746</v>
      </c>
      <c r="C625" s="70">
        <v>66</v>
      </c>
      <c r="D625" s="59">
        <f>E625+F625</f>
        <v>53</v>
      </c>
      <c r="E625" s="59">
        <v>21</v>
      </c>
      <c r="F625" s="236">
        <f>SUM(G625:K625)</f>
        <v>32</v>
      </c>
      <c r="G625" s="236"/>
      <c r="H625" s="236"/>
      <c r="I625" s="236">
        <v>32</v>
      </c>
      <c r="J625" s="236"/>
      <c r="K625" s="236"/>
      <c r="L625" s="273">
        <v>0.2</v>
      </c>
      <c r="M625" s="274">
        <f>F625*L625</f>
        <v>6.4</v>
      </c>
      <c r="N625" s="274">
        <f>M625-H625</f>
        <v>6.4</v>
      </c>
      <c r="O625" s="273">
        <v>0.8</v>
      </c>
      <c r="P625" s="274">
        <f>F625*O625</f>
        <v>25.6</v>
      </c>
      <c r="Q625" s="127">
        <v>0</v>
      </c>
      <c r="R625" s="236"/>
      <c r="S625" s="236"/>
      <c r="T625" s="125"/>
      <c r="U625" s="125"/>
      <c r="V625" s="125"/>
      <c r="W625" s="125"/>
      <c r="X625" s="409">
        <f>SUM(Y625:Z625)</f>
        <v>3</v>
      </c>
      <c r="Y625" s="475">
        <v>3</v>
      </c>
      <c r="Z625" s="475"/>
      <c r="AA625" s="409"/>
      <c r="AB625" s="475"/>
      <c r="AC625" s="475"/>
      <c r="AD625" s="398"/>
      <c r="AE625" s="458"/>
      <c r="AF625" s="458"/>
      <c r="AG625" s="117"/>
      <c r="AH625" s="444">
        <f t="shared" si="248"/>
        <v>3</v>
      </c>
    </row>
    <row r="626" spans="1:34" s="10" customFormat="1" ht="13.2" x14ac:dyDescent="0.25">
      <c r="A626" s="70">
        <v>2</v>
      </c>
      <c r="B626" s="100" t="s">
        <v>907</v>
      </c>
      <c r="C626" s="70">
        <v>6</v>
      </c>
      <c r="D626" s="59">
        <f t="shared" ref="D626:D642" si="257">E626+F626</f>
        <v>5</v>
      </c>
      <c r="E626" s="70">
        <v>2</v>
      </c>
      <c r="F626" s="236">
        <f t="shared" ref="F626:F642" si="258">SUM(G626:K626)</f>
        <v>3</v>
      </c>
      <c r="G626" s="125"/>
      <c r="H626" s="125"/>
      <c r="I626" s="125">
        <v>3</v>
      </c>
      <c r="J626" s="125"/>
      <c r="K626" s="125"/>
      <c r="L626" s="126">
        <v>0.2</v>
      </c>
      <c r="M626" s="274">
        <f t="shared" ref="M626:M642" si="259">F626*L626</f>
        <v>0.60000000000000009</v>
      </c>
      <c r="N626" s="274">
        <f t="shared" ref="N626:N642" si="260">M626-H626</f>
        <v>0.60000000000000009</v>
      </c>
      <c r="O626" s="126">
        <v>0.8</v>
      </c>
      <c r="P626" s="274">
        <f t="shared" ref="P626:P642" si="261">F626*O626</f>
        <v>2.4000000000000004</v>
      </c>
      <c r="Q626" s="127">
        <v>0</v>
      </c>
      <c r="R626" s="126"/>
      <c r="S626" s="125"/>
      <c r="T626" s="125"/>
      <c r="U626" s="125"/>
      <c r="V626" s="125"/>
      <c r="W626" s="125"/>
      <c r="X626" s="409"/>
      <c r="Y626" s="475"/>
      <c r="Z626" s="475"/>
      <c r="AA626" s="409"/>
      <c r="AB626" s="475"/>
      <c r="AC626" s="475"/>
      <c r="AD626" s="398"/>
      <c r="AE626" s="458"/>
      <c r="AF626" s="458"/>
      <c r="AG626" s="117"/>
      <c r="AH626" s="444">
        <f t="shared" si="248"/>
        <v>0</v>
      </c>
    </row>
    <row r="627" spans="1:34" s="10" customFormat="1" ht="13.2" x14ac:dyDescent="0.25">
      <c r="A627" s="70">
        <v>3</v>
      </c>
      <c r="B627" s="100" t="s">
        <v>837</v>
      </c>
      <c r="C627" s="70">
        <v>17</v>
      </c>
      <c r="D627" s="59">
        <f t="shared" si="257"/>
        <v>15</v>
      </c>
      <c r="E627" s="70">
        <v>2</v>
      </c>
      <c r="F627" s="236">
        <f t="shared" si="258"/>
        <v>13</v>
      </c>
      <c r="G627" s="125"/>
      <c r="H627" s="125"/>
      <c r="I627" s="125">
        <v>1</v>
      </c>
      <c r="J627" s="125">
        <v>12</v>
      </c>
      <c r="K627" s="125"/>
      <c r="L627" s="126">
        <v>0.1</v>
      </c>
      <c r="M627" s="274">
        <f t="shared" si="259"/>
        <v>1.3</v>
      </c>
      <c r="N627" s="274">
        <f t="shared" si="260"/>
        <v>1.3</v>
      </c>
      <c r="O627" s="126">
        <v>0.4</v>
      </c>
      <c r="P627" s="274">
        <f t="shared" si="261"/>
        <v>5.2</v>
      </c>
      <c r="Q627" s="127">
        <f t="shared" ref="Q627:Q641" si="262">P627-I627</f>
        <v>4.2</v>
      </c>
      <c r="R627" s="126">
        <v>0.5</v>
      </c>
      <c r="S627" s="127">
        <f>F627*R627</f>
        <v>6.5</v>
      </c>
      <c r="T627" s="127">
        <v>0</v>
      </c>
      <c r="U627" s="125"/>
      <c r="V627" s="125"/>
      <c r="W627" s="125"/>
      <c r="X627" s="409">
        <f t="shared" ref="X627:X642" si="263">SUM(Y627:Z627)</f>
        <v>1</v>
      </c>
      <c r="Y627" s="475">
        <v>1</v>
      </c>
      <c r="Z627" s="475"/>
      <c r="AA627" s="409">
        <f>SUM(AB627:AC627)</f>
        <v>1</v>
      </c>
      <c r="AB627" s="475"/>
      <c r="AC627" s="475">
        <v>1</v>
      </c>
      <c r="AD627" s="398"/>
      <c r="AE627" s="458"/>
      <c r="AF627" s="458"/>
      <c r="AG627" s="117"/>
      <c r="AH627" s="444">
        <f t="shared" si="248"/>
        <v>2</v>
      </c>
    </row>
    <row r="628" spans="1:34" s="10" customFormat="1" ht="13.2" x14ac:dyDescent="0.25">
      <c r="A628" s="70">
        <v>4</v>
      </c>
      <c r="B628" s="100" t="s">
        <v>223</v>
      </c>
      <c r="C628" s="70">
        <v>114</v>
      </c>
      <c r="D628" s="59">
        <f t="shared" si="257"/>
        <v>111</v>
      </c>
      <c r="E628" s="70">
        <v>8</v>
      </c>
      <c r="F628" s="236">
        <f t="shared" si="258"/>
        <v>103</v>
      </c>
      <c r="G628" s="236"/>
      <c r="H628" s="236"/>
      <c r="I628" s="236">
        <v>44</v>
      </c>
      <c r="J628" s="236">
        <v>59</v>
      </c>
      <c r="K628" s="236"/>
      <c r="L628" s="273">
        <v>0.05</v>
      </c>
      <c r="M628" s="274">
        <f t="shared" si="259"/>
        <v>5.15</v>
      </c>
      <c r="N628" s="274">
        <f t="shared" si="260"/>
        <v>5.15</v>
      </c>
      <c r="O628" s="126">
        <v>0.65</v>
      </c>
      <c r="P628" s="274">
        <f t="shared" si="261"/>
        <v>66.95</v>
      </c>
      <c r="Q628" s="127">
        <f t="shared" si="262"/>
        <v>22.950000000000003</v>
      </c>
      <c r="R628" s="126">
        <v>0.3</v>
      </c>
      <c r="S628" s="127">
        <f t="shared" ref="S628:S642" si="264">F628*R628</f>
        <v>30.9</v>
      </c>
      <c r="T628" s="127">
        <v>0</v>
      </c>
      <c r="U628" s="125"/>
      <c r="V628" s="125"/>
      <c r="W628" s="125"/>
      <c r="X628" s="409"/>
      <c r="Y628" s="475"/>
      <c r="Z628" s="475"/>
      <c r="AA628" s="409">
        <f t="shared" ref="AA628:AA633" si="265">SUM(AB628:AC628)</f>
        <v>18</v>
      </c>
      <c r="AB628" s="475"/>
      <c r="AC628" s="475">
        <v>18</v>
      </c>
      <c r="AD628" s="398"/>
      <c r="AE628" s="458"/>
      <c r="AF628" s="458"/>
      <c r="AG628" s="117"/>
      <c r="AH628" s="444">
        <f t="shared" si="248"/>
        <v>18</v>
      </c>
    </row>
    <row r="629" spans="1:34" s="10" customFormat="1" ht="13.2" x14ac:dyDescent="0.25">
      <c r="A629" s="70">
        <v>5</v>
      </c>
      <c r="B629" s="100" t="s">
        <v>838</v>
      </c>
      <c r="C629" s="70">
        <v>20</v>
      </c>
      <c r="D629" s="59">
        <f t="shared" si="257"/>
        <v>19</v>
      </c>
      <c r="E629" s="70">
        <v>3</v>
      </c>
      <c r="F629" s="236">
        <f t="shared" si="258"/>
        <v>16</v>
      </c>
      <c r="G629" s="236"/>
      <c r="H629" s="236"/>
      <c r="I629" s="236">
        <v>8</v>
      </c>
      <c r="J629" s="236">
        <v>8</v>
      </c>
      <c r="K629" s="236"/>
      <c r="L629" s="273">
        <v>0.05</v>
      </c>
      <c r="M629" s="274">
        <f t="shared" si="259"/>
        <v>0.8</v>
      </c>
      <c r="N629" s="274">
        <f t="shared" si="260"/>
        <v>0.8</v>
      </c>
      <c r="O629" s="273">
        <v>0.55000000000000004</v>
      </c>
      <c r="P629" s="274">
        <f t="shared" si="261"/>
        <v>8.8000000000000007</v>
      </c>
      <c r="Q629" s="127">
        <f t="shared" si="262"/>
        <v>0.80000000000000071</v>
      </c>
      <c r="R629" s="126">
        <v>0.5</v>
      </c>
      <c r="S629" s="127">
        <f t="shared" si="264"/>
        <v>8</v>
      </c>
      <c r="T629" s="127">
        <v>0</v>
      </c>
      <c r="U629" s="125"/>
      <c r="V629" s="125"/>
      <c r="W629" s="125"/>
      <c r="X629" s="409"/>
      <c r="Y629" s="475"/>
      <c r="Z629" s="475"/>
      <c r="AA629" s="409"/>
      <c r="AB629" s="475"/>
      <c r="AC629" s="475"/>
      <c r="AD629" s="398"/>
      <c r="AE629" s="458"/>
      <c r="AF629" s="458"/>
      <c r="AG629" s="117"/>
      <c r="AH629" s="444">
        <f t="shared" si="248"/>
        <v>0</v>
      </c>
    </row>
    <row r="630" spans="1:34" s="10" customFormat="1" ht="13.2" x14ac:dyDescent="0.25">
      <c r="A630" s="70">
        <v>6</v>
      </c>
      <c r="B630" s="100" t="s">
        <v>308</v>
      </c>
      <c r="C630" s="70">
        <v>27</v>
      </c>
      <c r="D630" s="59">
        <f t="shared" si="257"/>
        <v>23</v>
      </c>
      <c r="E630" s="117">
        <v>4</v>
      </c>
      <c r="F630" s="236">
        <f t="shared" si="258"/>
        <v>19</v>
      </c>
      <c r="G630" s="117"/>
      <c r="H630" s="117"/>
      <c r="I630" s="117">
        <v>6</v>
      </c>
      <c r="J630" s="117">
        <v>13</v>
      </c>
      <c r="K630" s="117"/>
      <c r="L630" s="209">
        <v>0.05</v>
      </c>
      <c r="M630" s="274">
        <f t="shared" si="259"/>
        <v>0.95000000000000007</v>
      </c>
      <c r="N630" s="274">
        <f t="shared" si="260"/>
        <v>0.95000000000000007</v>
      </c>
      <c r="O630" s="209">
        <v>0.6</v>
      </c>
      <c r="P630" s="274">
        <f t="shared" si="261"/>
        <v>11.4</v>
      </c>
      <c r="Q630" s="127">
        <f t="shared" si="262"/>
        <v>5.4</v>
      </c>
      <c r="R630" s="209">
        <v>0.45</v>
      </c>
      <c r="S630" s="127">
        <f t="shared" si="264"/>
        <v>8.5500000000000007</v>
      </c>
      <c r="T630" s="127">
        <v>0</v>
      </c>
      <c r="U630" s="92"/>
      <c r="V630" s="92"/>
      <c r="W630" s="92"/>
      <c r="X630" s="409"/>
      <c r="Y630" s="458"/>
      <c r="Z630" s="458"/>
      <c r="AA630" s="409">
        <f t="shared" si="265"/>
        <v>1</v>
      </c>
      <c r="AB630" s="458"/>
      <c r="AC630" s="458">
        <v>1</v>
      </c>
      <c r="AD630" s="398"/>
      <c r="AE630" s="458"/>
      <c r="AF630" s="458"/>
      <c r="AG630" s="117"/>
      <c r="AH630" s="444">
        <f t="shared" si="248"/>
        <v>1</v>
      </c>
    </row>
    <row r="631" spans="1:34" s="10" customFormat="1" ht="13.2" x14ac:dyDescent="0.25">
      <c r="A631" s="70">
        <v>7</v>
      </c>
      <c r="B631" s="100" t="s">
        <v>791</v>
      </c>
      <c r="C631" s="70">
        <v>2</v>
      </c>
      <c r="D631" s="59">
        <f t="shared" si="257"/>
        <v>0</v>
      </c>
      <c r="E631" s="117"/>
      <c r="F631" s="236">
        <f t="shared" si="258"/>
        <v>0</v>
      </c>
      <c r="G631" s="117"/>
      <c r="H631" s="117"/>
      <c r="I631" s="117"/>
      <c r="J631" s="117"/>
      <c r="K631" s="117"/>
      <c r="L631" s="117">
        <v>0</v>
      </c>
      <c r="M631" s="274">
        <f t="shared" si="259"/>
        <v>0</v>
      </c>
      <c r="N631" s="274">
        <f t="shared" si="260"/>
        <v>0</v>
      </c>
      <c r="O631" s="117"/>
      <c r="P631" s="274">
        <f t="shared" si="261"/>
        <v>0</v>
      </c>
      <c r="Q631" s="127">
        <f t="shared" si="262"/>
        <v>0</v>
      </c>
      <c r="R631" s="117"/>
      <c r="S631" s="127"/>
      <c r="T631" s="127"/>
      <c r="U631" s="92"/>
      <c r="V631" s="92"/>
      <c r="W631" s="92"/>
      <c r="X631" s="409"/>
      <c r="Y631" s="458"/>
      <c r="Z631" s="458"/>
      <c r="AA631" s="409"/>
      <c r="AB631" s="458"/>
      <c r="AC631" s="458"/>
      <c r="AD631" s="398"/>
      <c r="AE631" s="458"/>
      <c r="AF631" s="458"/>
      <c r="AG631" s="117"/>
      <c r="AH631" s="444">
        <f t="shared" si="248"/>
        <v>0</v>
      </c>
    </row>
    <row r="632" spans="1:34" s="10" customFormat="1" ht="13.2" x14ac:dyDescent="0.25">
      <c r="A632" s="70">
        <v>8</v>
      </c>
      <c r="B632" s="100" t="s">
        <v>862</v>
      </c>
      <c r="C632" s="70">
        <v>3</v>
      </c>
      <c r="D632" s="59">
        <f t="shared" si="257"/>
        <v>3</v>
      </c>
      <c r="E632" s="117">
        <v>2</v>
      </c>
      <c r="F632" s="236">
        <f t="shared" si="258"/>
        <v>1</v>
      </c>
      <c r="G632" s="117"/>
      <c r="H632" s="117"/>
      <c r="I632" s="117">
        <v>1</v>
      </c>
      <c r="J632" s="117"/>
      <c r="K632" s="117"/>
      <c r="L632" s="209">
        <v>0.1</v>
      </c>
      <c r="M632" s="274">
        <f t="shared" si="259"/>
        <v>0.1</v>
      </c>
      <c r="N632" s="274">
        <f t="shared" si="260"/>
        <v>0.1</v>
      </c>
      <c r="O632" s="209">
        <v>0.9</v>
      </c>
      <c r="P632" s="274">
        <f t="shared" si="261"/>
        <v>0.9</v>
      </c>
      <c r="Q632" s="127">
        <v>0</v>
      </c>
      <c r="R632" s="117"/>
      <c r="S632" s="127"/>
      <c r="T632" s="127"/>
      <c r="U632" s="92"/>
      <c r="V632" s="92"/>
      <c r="W632" s="92"/>
      <c r="X632" s="409"/>
      <c r="Y632" s="458"/>
      <c r="Z632" s="458"/>
      <c r="AA632" s="409"/>
      <c r="AB632" s="458"/>
      <c r="AC632" s="458"/>
      <c r="AD632" s="398"/>
      <c r="AE632" s="458"/>
      <c r="AF632" s="458"/>
      <c r="AG632" s="117"/>
      <c r="AH632" s="444">
        <f t="shared" si="248"/>
        <v>0</v>
      </c>
    </row>
    <row r="633" spans="1:34" s="10" customFormat="1" ht="13.2" x14ac:dyDescent="0.25">
      <c r="A633" s="70">
        <v>9</v>
      </c>
      <c r="B633" s="100" t="s">
        <v>840</v>
      </c>
      <c r="C633" s="70">
        <v>6</v>
      </c>
      <c r="D633" s="59">
        <f t="shared" si="257"/>
        <v>6</v>
      </c>
      <c r="E633" s="117"/>
      <c r="F633" s="236">
        <f t="shared" si="258"/>
        <v>6</v>
      </c>
      <c r="G633" s="117"/>
      <c r="H633" s="117"/>
      <c r="I633" s="117">
        <v>4</v>
      </c>
      <c r="J633" s="117">
        <v>2</v>
      </c>
      <c r="K633" s="117"/>
      <c r="L633" s="117">
        <v>0</v>
      </c>
      <c r="M633" s="274">
        <f t="shared" si="259"/>
        <v>0</v>
      </c>
      <c r="N633" s="274">
        <f t="shared" si="260"/>
        <v>0</v>
      </c>
      <c r="O633" s="209">
        <v>1</v>
      </c>
      <c r="P633" s="274">
        <f t="shared" si="261"/>
        <v>6</v>
      </c>
      <c r="Q633" s="127">
        <f t="shared" si="262"/>
        <v>2</v>
      </c>
      <c r="R633" s="117"/>
      <c r="S633" s="127"/>
      <c r="T633" s="127"/>
      <c r="U633" s="92"/>
      <c r="V633" s="92"/>
      <c r="W633" s="92"/>
      <c r="X633" s="409"/>
      <c r="Y633" s="458"/>
      <c r="Z633" s="458"/>
      <c r="AA633" s="409">
        <f t="shared" si="265"/>
        <v>2</v>
      </c>
      <c r="AB633" s="458"/>
      <c r="AC633" s="458">
        <v>2</v>
      </c>
      <c r="AD633" s="398"/>
      <c r="AE633" s="458"/>
      <c r="AF633" s="458"/>
      <c r="AG633" s="117"/>
      <c r="AH633" s="444">
        <f t="shared" si="248"/>
        <v>2</v>
      </c>
    </row>
    <row r="634" spans="1:34" s="10" customFormat="1" ht="13.2" x14ac:dyDescent="0.25">
      <c r="A634" s="70">
        <v>10</v>
      </c>
      <c r="B634" s="100" t="s">
        <v>821</v>
      </c>
      <c r="C634" s="70">
        <v>2</v>
      </c>
      <c r="D634" s="59">
        <f t="shared" si="257"/>
        <v>1</v>
      </c>
      <c r="E634" s="117"/>
      <c r="F634" s="236">
        <f t="shared" si="258"/>
        <v>1</v>
      </c>
      <c r="G634" s="117"/>
      <c r="H634" s="117"/>
      <c r="I634" s="117"/>
      <c r="J634" s="117">
        <v>1</v>
      </c>
      <c r="K634" s="117"/>
      <c r="L634" s="117"/>
      <c r="M634" s="274">
        <f t="shared" si="259"/>
        <v>0</v>
      </c>
      <c r="N634" s="274">
        <f t="shared" si="260"/>
        <v>0</v>
      </c>
      <c r="O634" s="117"/>
      <c r="P634" s="274">
        <f t="shared" si="261"/>
        <v>0</v>
      </c>
      <c r="Q634" s="127">
        <f t="shared" si="262"/>
        <v>0</v>
      </c>
      <c r="R634" s="209">
        <v>1</v>
      </c>
      <c r="S634" s="127">
        <f t="shared" si="264"/>
        <v>1</v>
      </c>
      <c r="T634" s="127">
        <f t="shared" ref="T634:T642" si="266">S634-J634</f>
        <v>0</v>
      </c>
      <c r="U634" s="92"/>
      <c r="V634" s="92"/>
      <c r="W634" s="92"/>
      <c r="X634" s="409"/>
      <c r="Y634" s="458"/>
      <c r="Z634" s="458"/>
      <c r="AA634" s="398"/>
      <c r="AB634" s="458"/>
      <c r="AC634" s="458"/>
      <c r="AD634" s="398"/>
      <c r="AE634" s="458"/>
      <c r="AF634" s="458"/>
      <c r="AG634" s="117"/>
      <c r="AH634" s="444">
        <f t="shared" si="248"/>
        <v>0</v>
      </c>
    </row>
    <row r="635" spans="1:34" s="10" customFormat="1" ht="13.2" x14ac:dyDescent="0.25">
      <c r="A635" s="70">
        <v>11</v>
      </c>
      <c r="B635" s="100" t="s">
        <v>739</v>
      </c>
      <c r="C635" s="70">
        <v>14</v>
      </c>
      <c r="D635" s="59">
        <f t="shared" si="257"/>
        <v>1</v>
      </c>
      <c r="E635" s="117"/>
      <c r="F635" s="236">
        <f t="shared" si="258"/>
        <v>1</v>
      </c>
      <c r="G635" s="117"/>
      <c r="H635" s="117"/>
      <c r="I635" s="117">
        <v>1</v>
      </c>
      <c r="J635" s="117"/>
      <c r="K635" s="117"/>
      <c r="L635" s="117"/>
      <c r="M635" s="274">
        <f t="shared" si="259"/>
        <v>0</v>
      </c>
      <c r="N635" s="274">
        <f t="shared" si="260"/>
        <v>0</v>
      </c>
      <c r="O635" s="209">
        <v>1</v>
      </c>
      <c r="P635" s="274">
        <f t="shared" si="261"/>
        <v>1</v>
      </c>
      <c r="Q635" s="127">
        <f t="shared" si="262"/>
        <v>0</v>
      </c>
      <c r="R635" s="117"/>
      <c r="S635" s="127"/>
      <c r="T635" s="127"/>
      <c r="U635" s="92"/>
      <c r="V635" s="92"/>
      <c r="W635" s="92"/>
      <c r="X635" s="409"/>
      <c r="Y635" s="458"/>
      <c r="Z635" s="458"/>
      <c r="AA635" s="398"/>
      <c r="AB635" s="458"/>
      <c r="AC635" s="458"/>
      <c r="AD635" s="398"/>
      <c r="AE635" s="458"/>
      <c r="AF635" s="458"/>
      <c r="AG635" s="117"/>
      <c r="AH635" s="444">
        <f t="shared" si="248"/>
        <v>0</v>
      </c>
    </row>
    <row r="636" spans="1:34" s="10" customFormat="1" ht="13.2" x14ac:dyDescent="0.25">
      <c r="A636" s="70">
        <v>12</v>
      </c>
      <c r="B636" s="100" t="s">
        <v>908</v>
      </c>
      <c r="C636" s="70">
        <v>1</v>
      </c>
      <c r="D636" s="59">
        <f t="shared" si="257"/>
        <v>1</v>
      </c>
      <c r="E636" s="117"/>
      <c r="F636" s="236">
        <f t="shared" si="258"/>
        <v>1</v>
      </c>
      <c r="G636" s="117"/>
      <c r="H636" s="117"/>
      <c r="I636" s="117">
        <v>1</v>
      </c>
      <c r="J636" s="117"/>
      <c r="K636" s="117"/>
      <c r="L636" s="117"/>
      <c r="M636" s="274">
        <f t="shared" si="259"/>
        <v>0</v>
      </c>
      <c r="N636" s="274">
        <f t="shared" si="260"/>
        <v>0</v>
      </c>
      <c r="O636" s="209">
        <v>1</v>
      </c>
      <c r="P636" s="274">
        <f t="shared" si="261"/>
        <v>1</v>
      </c>
      <c r="Q636" s="127">
        <f t="shared" si="262"/>
        <v>0</v>
      </c>
      <c r="R636" s="117"/>
      <c r="S636" s="127"/>
      <c r="T636" s="127"/>
      <c r="U636" s="92"/>
      <c r="V636" s="92"/>
      <c r="W636" s="92"/>
      <c r="X636" s="409"/>
      <c r="Y636" s="458"/>
      <c r="Z636" s="458"/>
      <c r="AA636" s="398"/>
      <c r="AB636" s="458"/>
      <c r="AC636" s="458"/>
      <c r="AD636" s="398"/>
      <c r="AE636" s="458"/>
      <c r="AF636" s="458"/>
      <c r="AG636" s="117"/>
      <c r="AH636" s="444">
        <f t="shared" si="248"/>
        <v>0</v>
      </c>
    </row>
    <row r="637" spans="1:34" s="10" customFormat="1" ht="13.2" x14ac:dyDescent="0.25">
      <c r="A637" s="70">
        <v>13</v>
      </c>
      <c r="B637" s="100" t="s">
        <v>841</v>
      </c>
      <c r="C637" s="70">
        <v>11</v>
      </c>
      <c r="D637" s="59">
        <f t="shared" si="257"/>
        <v>6</v>
      </c>
      <c r="E637" s="117">
        <v>2</v>
      </c>
      <c r="F637" s="236">
        <f t="shared" si="258"/>
        <v>4</v>
      </c>
      <c r="G637" s="117"/>
      <c r="H637" s="117"/>
      <c r="I637" s="117">
        <v>4</v>
      </c>
      <c r="J637" s="117"/>
      <c r="K637" s="117"/>
      <c r="L637" s="209">
        <v>0.15</v>
      </c>
      <c r="M637" s="274">
        <f t="shared" si="259"/>
        <v>0.6</v>
      </c>
      <c r="N637" s="274">
        <f t="shared" si="260"/>
        <v>0.6</v>
      </c>
      <c r="O637" s="209">
        <v>0.85</v>
      </c>
      <c r="P637" s="274">
        <f t="shared" si="261"/>
        <v>3.4</v>
      </c>
      <c r="Q637" s="127">
        <v>0</v>
      </c>
      <c r="R637" s="117"/>
      <c r="S637" s="127"/>
      <c r="T637" s="127"/>
      <c r="U637" s="92"/>
      <c r="V637" s="92"/>
      <c r="W637" s="92"/>
      <c r="X637" s="409"/>
      <c r="Y637" s="458"/>
      <c r="Z637" s="458"/>
      <c r="AA637" s="398"/>
      <c r="AB637" s="458"/>
      <c r="AC637" s="458"/>
      <c r="AD637" s="398"/>
      <c r="AE637" s="458"/>
      <c r="AF637" s="458"/>
      <c r="AG637" s="117"/>
      <c r="AH637" s="444">
        <f t="shared" si="248"/>
        <v>0</v>
      </c>
    </row>
    <row r="638" spans="1:34" s="10" customFormat="1" ht="13.2" x14ac:dyDescent="0.25">
      <c r="A638" s="70">
        <v>14</v>
      </c>
      <c r="B638" s="100" t="s">
        <v>909</v>
      </c>
      <c r="C638" s="70">
        <v>1</v>
      </c>
      <c r="D638" s="59">
        <f t="shared" si="257"/>
        <v>1</v>
      </c>
      <c r="E638" s="117"/>
      <c r="F638" s="236">
        <f t="shared" si="258"/>
        <v>1</v>
      </c>
      <c r="G638" s="117"/>
      <c r="H638" s="117"/>
      <c r="I638" s="117"/>
      <c r="J638" s="117">
        <v>1</v>
      </c>
      <c r="K638" s="117"/>
      <c r="L638" s="117"/>
      <c r="M638" s="274">
        <f t="shared" si="259"/>
        <v>0</v>
      </c>
      <c r="N638" s="274">
        <f t="shared" si="260"/>
        <v>0</v>
      </c>
      <c r="O638" s="117"/>
      <c r="P638" s="274">
        <f t="shared" si="261"/>
        <v>0</v>
      </c>
      <c r="Q638" s="127">
        <f t="shared" si="262"/>
        <v>0</v>
      </c>
      <c r="R638" s="209">
        <v>1</v>
      </c>
      <c r="S638" s="127">
        <f t="shared" si="264"/>
        <v>1</v>
      </c>
      <c r="T638" s="127">
        <f t="shared" si="266"/>
        <v>0</v>
      </c>
      <c r="U638" s="92"/>
      <c r="V638" s="92"/>
      <c r="W638" s="92"/>
      <c r="X638" s="409"/>
      <c r="Y638" s="458"/>
      <c r="Z638" s="458"/>
      <c r="AA638" s="398"/>
      <c r="AB638" s="458"/>
      <c r="AC638" s="458"/>
      <c r="AD638" s="398"/>
      <c r="AE638" s="458"/>
      <c r="AF638" s="458"/>
      <c r="AG638" s="117"/>
      <c r="AH638" s="444">
        <f t="shared" si="248"/>
        <v>0</v>
      </c>
    </row>
    <row r="639" spans="1:34" s="10" customFormat="1" ht="13.2" x14ac:dyDescent="0.25">
      <c r="A639" s="70">
        <v>15</v>
      </c>
      <c r="B639" s="100" t="s">
        <v>910</v>
      </c>
      <c r="C639" s="70">
        <v>2</v>
      </c>
      <c r="D639" s="59">
        <f t="shared" si="257"/>
        <v>1</v>
      </c>
      <c r="E639" s="117"/>
      <c r="F639" s="236">
        <f t="shared" si="258"/>
        <v>1</v>
      </c>
      <c r="G639" s="117"/>
      <c r="H639" s="117"/>
      <c r="I639" s="117"/>
      <c r="J639" s="117">
        <v>1</v>
      </c>
      <c r="K639" s="117"/>
      <c r="L639" s="117"/>
      <c r="M639" s="274">
        <f t="shared" si="259"/>
        <v>0</v>
      </c>
      <c r="N639" s="274">
        <f t="shared" si="260"/>
        <v>0</v>
      </c>
      <c r="O639" s="117"/>
      <c r="P639" s="274">
        <f t="shared" si="261"/>
        <v>0</v>
      </c>
      <c r="Q639" s="127">
        <f t="shared" si="262"/>
        <v>0</v>
      </c>
      <c r="R639" s="209">
        <v>1</v>
      </c>
      <c r="S639" s="127">
        <f t="shared" si="264"/>
        <v>1</v>
      </c>
      <c r="T639" s="127">
        <f t="shared" si="266"/>
        <v>0</v>
      </c>
      <c r="U639" s="92"/>
      <c r="V639" s="92"/>
      <c r="W639" s="92"/>
      <c r="X639" s="409"/>
      <c r="Y639" s="458"/>
      <c r="Z639" s="458"/>
      <c r="AA639" s="398"/>
      <c r="AB639" s="458"/>
      <c r="AC639" s="458"/>
      <c r="AD639" s="398"/>
      <c r="AE639" s="458"/>
      <c r="AF639" s="458"/>
      <c r="AG639" s="117"/>
      <c r="AH639" s="444">
        <f t="shared" si="248"/>
        <v>0</v>
      </c>
    </row>
    <row r="640" spans="1:34" s="10" customFormat="1" ht="13.2" x14ac:dyDescent="0.25">
      <c r="A640" s="70">
        <v>16</v>
      </c>
      <c r="B640" s="100" t="s">
        <v>796</v>
      </c>
      <c r="C640" s="70">
        <v>2</v>
      </c>
      <c r="D640" s="59">
        <f t="shared" si="257"/>
        <v>0</v>
      </c>
      <c r="E640" s="117"/>
      <c r="F640" s="236">
        <f t="shared" si="258"/>
        <v>0</v>
      </c>
      <c r="G640" s="117"/>
      <c r="H640" s="117"/>
      <c r="I640" s="117"/>
      <c r="J640" s="117">
        <v>0</v>
      </c>
      <c r="K640" s="117"/>
      <c r="L640" s="117"/>
      <c r="M640" s="274">
        <f t="shared" si="259"/>
        <v>0</v>
      </c>
      <c r="N640" s="274">
        <f t="shared" si="260"/>
        <v>0</v>
      </c>
      <c r="O640" s="209">
        <v>1</v>
      </c>
      <c r="P640" s="274">
        <f t="shared" si="261"/>
        <v>0</v>
      </c>
      <c r="Q640" s="127">
        <f t="shared" si="262"/>
        <v>0</v>
      </c>
      <c r="R640" s="117"/>
      <c r="S640" s="127"/>
      <c r="T640" s="127"/>
      <c r="U640" s="92"/>
      <c r="V640" s="92"/>
      <c r="W640" s="92"/>
      <c r="X640" s="409"/>
      <c r="Y640" s="458"/>
      <c r="Z640" s="458"/>
      <c r="AA640" s="398"/>
      <c r="AB640" s="458"/>
      <c r="AC640" s="458"/>
      <c r="AD640" s="398"/>
      <c r="AE640" s="458"/>
      <c r="AF640" s="458"/>
      <c r="AG640" s="117"/>
      <c r="AH640" s="444">
        <f t="shared" si="248"/>
        <v>0</v>
      </c>
    </row>
    <row r="641" spans="1:34" s="10" customFormat="1" ht="13.2" x14ac:dyDescent="0.25">
      <c r="A641" s="70">
        <v>17</v>
      </c>
      <c r="B641" s="100" t="s">
        <v>810</v>
      </c>
      <c r="C641" s="70">
        <v>1</v>
      </c>
      <c r="D641" s="59">
        <f t="shared" si="257"/>
        <v>1</v>
      </c>
      <c r="E641" s="117"/>
      <c r="F641" s="236">
        <f t="shared" si="258"/>
        <v>1</v>
      </c>
      <c r="G641" s="117"/>
      <c r="H641" s="117"/>
      <c r="I641" s="117"/>
      <c r="J641" s="117">
        <v>1</v>
      </c>
      <c r="K641" s="117"/>
      <c r="L641" s="117"/>
      <c r="M641" s="274">
        <f t="shared" si="259"/>
        <v>0</v>
      </c>
      <c r="N641" s="274">
        <f t="shared" si="260"/>
        <v>0</v>
      </c>
      <c r="O641" s="117"/>
      <c r="P641" s="274">
        <f t="shared" si="261"/>
        <v>0</v>
      </c>
      <c r="Q641" s="127">
        <f t="shared" si="262"/>
        <v>0</v>
      </c>
      <c r="R641" s="209">
        <v>1</v>
      </c>
      <c r="S641" s="127">
        <f t="shared" si="264"/>
        <v>1</v>
      </c>
      <c r="T641" s="127">
        <f t="shared" si="266"/>
        <v>0</v>
      </c>
      <c r="U641" s="92"/>
      <c r="V641" s="92"/>
      <c r="W641" s="92"/>
      <c r="X641" s="409"/>
      <c r="Y641" s="458"/>
      <c r="Z641" s="458"/>
      <c r="AA641" s="398"/>
      <c r="AB641" s="458"/>
      <c r="AC641" s="458"/>
      <c r="AD641" s="398"/>
      <c r="AE641" s="458"/>
      <c r="AF641" s="458"/>
      <c r="AG641" s="117"/>
      <c r="AH641" s="444">
        <f t="shared" si="248"/>
        <v>0</v>
      </c>
    </row>
    <row r="642" spans="1:34" s="10" customFormat="1" ht="13.2" x14ac:dyDescent="0.25">
      <c r="A642" s="70">
        <v>18</v>
      </c>
      <c r="B642" s="100" t="s">
        <v>844</v>
      </c>
      <c r="C642" s="70">
        <v>15</v>
      </c>
      <c r="D642" s="59">
        <f t="shared" si="257"/>
        <v>13</v>
      </c>
      <c r="E642" s="117">
        <v>3</v>
      </c>
      <c r="F642" s="236">
        <f t="shared" si="258"/>
        <v>10</v>
      </c>
      <c r="G642" s="117"/>
      <c r="H642" s="117"/>
      <c r="I642" s="117">
        <v>9</v>
      </c>
      <c r="J642" s="117">
        <v>1</v>
      </c>
      <c r="K642" s="117"/>
      <c r="L642" s="209">
        <v>0.2</v>
      </c>
      <c r="M642" s="274">
        <f t="shared" si="259"/>
        <v>2</v>
      </c>
      <c r="N642" s="274">
        <f t="shared" si="260"/>
        <v>2</v>
      </c>
      <c r="O642" s="209">
        <v>0.7</v>
      </c>
      <c r="P642" s="274">
        <f t="shared" si="261"/>
        <v>7</v>
      </c>
      <c r="Q642" s="127">
        <v>0</v>
      </c>
      <c r="R642" s="209">
        <v>0.1</v>
      </c>
      <c r="S642" s="125">
        <f t="shared" si="264"/>
        <v>1</v>
      </c>
      <c r="T642" s="125">
        <f t="shared" si="266"/>
        <v>0</v>
      </c>
      <c r="U642" s="92"/>
      <c r="V642" s="92"/>
      <c r="W642" s="92"/>
      <c r="X642" s="409">
        <f t="shared" si="263"/>
        <v>1</v>
      </c>
      <c r="Y642" s="458">
        <v>1</v>
      </c>
      <c r="Z642" s="458"/>
      <c r="AA642" s="398"/>
      <c r="AB642" s="458"/>
      <c r="AC642" s="458"/>
      <c r="AD642" s="398"/>
      <c r="AE642" s="458"/>
      <c r="AF642" s="458"/>
      <c r="AG642" s="117"/>
      <c r="AH642" s="444">
        <f t="shared" si="248"/>
        <v>1</v>
      </c>
    </row>
    <row r="643" spans="1:34" s="138" customFormat="1" ht="63.6" customHeight="1" x14ac:dyDescent="0.25">
      <c r="A643" s="296">
        <v>24</v>
      </c>
      <c r="B643" s="751" t="s">
        <v>991</v>
      </c>
      <c r="C643" s="751"/>
      <c r="D643" s="751"/>
      <c r="E643" s="751"/>
      <c r="F643" s="751"/>
      <c r="G643" s="751"/>
      <c r="H643" s="751"/>
      <c r="I643" s="751"/>
      <c r="J643" s="751"/>
      <c r="K643" s="751"/>
      <c r="L643" s="751"/>
      <c r="M643" s="751"/>
      <c r="N643" s="751"/>
      <c r="O643" s="751"/>
      <c r="P643" s="751"/>
      <c r="Q643" s="751"/>
      <c r="R643" s="751"/>
      <c r="S643" s="751"/>
      <c r="T643" s="751"/>
      <c r="U643" s="751"/>
      <c r="V643" s="751"/>
      <c r="W643" s="751"/>
      <c r="X643" s="751"/>
      <c r="Y643" s="751"/>
      <c r="Z643" s="751"/>
      <c r="AA643" s="751"/>
      <c r="AB643" s="751"/>
      <c r="AC643" s="751"/>
      <c r="AD643" s="751"/>
      <c r="AE643" s="751"/>
      <c r="AF643" s="751"/>
      <c r="AG643" s="751"/>
      <c r="AH643" s="444">
        <f t="shared" si="248"/>
        <v>0</v>
      </c>
    </row>
    <row r="644" spans="1:34" s="10" customFormat="1" ht="13.2" x14ac:dyDescent="0.25">
      <c r="A644" s="83"/>
      <c r="B644" s="84" t="s">
        <v>707</v>
      </c>
      <c r="C644" s="83">
        <f>SUM(C645:C664)</f>
        <v>289</v>
      </c>
      <c r="D644" s="83">
        <f>E644+F644</f>
        <v>216</v>
      </c>
      <c r="E644" s="83">
        <f>SUM(E645:E664)</f>
        <v>40</v>
      </c>
      <c r="F644" s="83">
        <f>SUM(G644:K644)</f>
        <v>176</v>
      </c>
      <c r="G644" s="83">
        <f>SUM(G645:G664)</f>
        <v>0</v>
      </c>
      <c r="H644" s="83">
        <f t="shared" ref="H644:K644" si="267">SUM(H645:H664)</f>
        <v>0</v>
      </c>
      <c r="I644" s="83">
        <f t="shared" si="267"/>
        <v>101</v>
      </c>
      <c r="J644" s="83">
        <f t="shared" si="267"/>
        <v>74</v>
      </c>
      <c r="K644" s="83">
        <f t="shared" si="267"/>
        <v>1</v>
      </c>
      <c r="L644" s="275">
        <f>M644/F644</f>
        <v>0.12829545454545455</v>
      </c>
      <c r="M644" s="276">
        <f>SUM(M645:M664)</f>
        <v>22.58</v>
      </c>
      <c r="N644" s="276">
        <f>SUM(N645:N664)</f>
        <v>22.58</v>
      </c>
      <c r="O644" s="275">
        <f>P644/F644</f>
        <v>0.53818181818181821</v>
      </c>
      <c r="P644" s="276">
        <f>SUM(P645:P664)</f>
        <v>94.72</v>
      </c>
      <c r="Q644" s="276">
        <f t="shared" ref="Q644:AF644" si="268">SUM(Q645:Q664)</f>
        <v>-6.2799999999999994</v>
      </c>
      <c r="R644" s="275">
        <f>S644/F644</f>
        <v>0.32613636363636361</v>
      </c>
      <c r="S644" s="276">
        <f t="shared" si="268"/>
        <v>57.4</v>
      </c>
      <c r="T644" s="276">
        <f t="shared" si="268"/>
        <v>-16.600000000000001</v>
      </c>
      <c r="U644" s="275">
        <f>V644/F644</f>
        <v>5.681818181818182E-3</v>
      </c>
      <c r="V644" s="276">
        <f t="shared" si="268"/>
        <v>1</v>
      </c>
      <c r="W644" s="276">
        <f t="shared" si="268"/>
        <v>0</v>
      </c>
      <c r="X644" s="417">
        <f t="shared" si="268"/>
        <v>8</v>
      </c>
      <c r="Y644" s="483">
        <f t="shared" si="268"/>
        <v>6</v>
      </c>
      <c r="Z644" s="483">
        <f t="shared" si="268"/>
        <v>2</v>
      </c>
      <c r="AA644" s="417">
        <f t="shared" si="268"/>
        <v>4</v>
      </c>
      <c r="AB644" s="483">
        <f t="shared" si="268"/>
        <v>0</v>
      </c>
      <c r="AC644" s="483">
        <f t="shared" si="268"/>
        <v>4</v>
      </c>
      <c r="AD644" s="417">
        <f t="shared" si="268"/>
        <v>0</v>
      </c>
      <c r="AE644" s="483">
        <f t="shared" si="268"/>
        <v>0</v>
      </c>
      <c r="AF644" s="483">
        <f t="shared" si="268"/>
        <v>0</v>
      </c>
      <c r="AG644" s="129"/>
      <c r="AH644" s="444">
        <f t="shared" si="248"/>
        <v>12</v>
      </c>
    </row>
    <row r="645" spans="1:34" s="10" customFormat="1" ht="13.2" x14ac:dyDescent="0.25">
      <c r="A645" s="77">
        <v>1</v>
      </c>
      <c r="B645" s="87" t="s">
        <v>367</v>
      </c>
      <c r="C645" s="77">
        <v>53</v>
      </c>
      <c r="D645" s="77">
        <f>E645+F645</f>
        <v>39</v>
      </c>
      <c r="E645" s="77">
        <v>17</v>
      </c>
      <c r="F645" s="60">
        <f>G645+H645+I645+J645+K645</f>
        <v>22</v>
      </c>
      <c r="G645" s="60">
        <v>0</v>
      </c>
      <c r="H645" s="60">
        <v>0</v>
      </c>
      <c r="I645" s="60">
        <v>22</v>
      </c>
      <c r="J645" s="60">
        <v>0</v>
      </c>
      <c r="K645" s="60">
        <v>0</v>
      </c>
      <c r="L645" s="72">
        <v>0.24</v>
      </c>
      <c r="M645" s="133">
        <f>F645*L645</f>
        <v>5.2799999999999994</v>
      </c>
      <c r="N645" s="133">
        <f>M645-H645</f>
        <v>5.2799999999999994</v>
      </c>
      <c r="O645" s="72">
        <v>0.76</v>
      </c>
      <c r="P645" s="133">
        <f>F645*O645</f>
        <v>16.72</v>
      </c>
      <c r="Q645" s="133">
        <f>P645-I645</f>
        <v>-5.2800000000000011</v>
      </c>
      <c r="R645" s="72">
        <v>0</v>
      </c>
      <c r="S645" s="133">
        <f>F645*R645</f>
        <v>0</v>
      </c>
      <c r="T645" s="133">
        <f>S645-J645</f>
        <v>0</v>
      </c>
      <c r="U645" s="72">
        <v>0</v>
      </c>
      <c r="V645" s="133">
        <f>F645*U645</f>
        <v>0</v>
      </c>
      <c r="W645" s="133">
        <f>V645-K645</f>
        <v>0</v>
      </c>
      <c r="X645" s="418">
        <f>Y645+Z645</f>
        <v>3</v>
      </c>
      <c r="Y645" s="484">
        <v>3</v>
      </c>
      <c r="Z645" s="484"/>
      <c r="AA645" s="418">
        <f>AB645+AC645</f>
        <v>0</v>
      </c>
      <c r="AB645" s="484"/>
      <c r="AC645" s="484"/>
      <c r="AD645" s="433">
        <f>AE645+AF645</f>
        <v>0</v>
      </c>
      <c r="AE645" s="485"/>
      <c r="AF645" s="485"/>
      <c r="AG645" s="88"/>
      <c r="AH645" s="444">
        <f t="shared" ref="AH645:AH706" si="269">X645+AA645+AD645</f>
        <v>3</v>
      </c>
    </row>
    <row r="646" spans="1:34" s="10" customFormat="1" ht="13.2" x14ac:dyDescent="0.25">
      <c r="A646" s="77">
        <v>2</v>
      </c>
      <c r="B646" s="87" t="s">
        <v>752</v>
      </c>
      <c r="C646" s="77">
        <v>7</v>
      </c>
      <c r="D646" s="77">
        <f t="shared" ref="D646:D664" si="270">E646+F646</f>
        <v>4</v>
      </c>
      <c r="E646" s="77">
        <v>1</v>
      </c>
      <c r="F646" s="60">
        <f t="shared" ref="F646:F664" si="271">G646+H646+I646+J646+K646</f>
        <v>3</v>
      </c>
      <c r="G646" s="60">
        <v>0</v>
      </c>
      <c r="H646" s="60">
        <v>0</v>
      </c>
      <c r="I646" s="60">
        <v>3</v>
      </c>
      <c r="J646" s="60">
        <v>0</v>
      </c>
      <c r="K646" s="60">
        <v>0</v>
      </c>
      <c r="L646" s="72">
        <v>0.2</v>
      </c>
      <c r="M646" s="133">
        <f t="shared" ref="M646:M664" si="272">F646*L646</f>
        <v>0.60000000000000009</v>
      </c>
      <c r="N646" s="133">
        <f t="shared" ref="N646:N664" si="273">M646-H646</f>
        <v>0.60000000000000009</v>
      </c>
      <c r="O646" s="72">
        <v>0.8</v>
      </c>
      <c r="P646" s="133">
        <f t="shared" ref="P646:P664" si="274">F646*O646</f>
        <v>2.4000000000000004</v>
      </c>
      <c r="Q646" s="133">
        <f t="shared" ref="Q646:Q664" si="275">P646-I646</f>
        <v>-0.59999999999999964</v>
      </c>
      <c r="R646" s="72">
        <v>0</v>
      </c>
      <c r="S646" s="133">
        <f t="shared" ref="S646:S664" si="276">F646*R646</f>
        <v>0</v>
      </c>
      <c r="T646" s="133">
        <f t="shared" ref="T646:T664" si="277">S646-J646</f>
        <v>0</v>
      </c>
      <c r="U646" s="72">
        <v>0</v>
      </c>
      <c r="V646" s="133">
        <f t="shared" ref="V646:V664" si="278">F646*U646</f>
        <v>0</v>
      </c>
      <c r="W646" s="133">
        <f t="shared" ref="W646:W664" si="279">V646-K646</f>
        <v>0</v>
      </c>
      <c r="X646" s="418">
        <f t="shared" ref="X646:X664" si="280">Y646+Z646</f>
        <v>0</v>
      </c>
      <c r="Y646" s="484"/>
      <c r="Z646" s="484"/>
      <c r="AA646" s="418">
        <f t="shared" ref="AA646:AA664" si="281">AB646+AC646</f>
        <v>0</v>
      </c>
      <c r="AB646" s="484"/>
      <c r="AC646" s="484"/>
      <c r="AD646" s="433">
        <f t="shared" ref="AD646:AD664" si="282">AE646+AF646</f>
        <v>0</v>
      </c>
      <c r="AE646" s="485"/>
      <c r="AF646" s="485"/>
      <c r="AG646" s="88"/>
      <c r="AH646" s="444">
        <f t="shared" si="269"/>
        <v>0</v>
      </c>
    </row>
    <row r="647" spans="1:34" s="10" customFormat="1" ht="13.2" x14ac:dyDescent="0.25">
      <c r="A647" s="77">
        <v>3</v>
      </c>
      <c r="B647" s="87" t="s">
        <v>140</v>
      </c>
      <c r="C647" s="77">
        <v>18</v>
      </c>
      <c r="D647" s="77">
        <f t="shared" si="270"/>
        <v>17</v>
      </c>
      <c r="E647" s="77">
        <v>3</v>
      </c>
      <c r="F647" s="60">
        <f t="shared" si="271"/>
        <v>14</v>
      </c>
      <c r="G647" s="60">
        <v>0</v>
      </c>
      <c r="H647" s="60">
        <v>0</v>
      </c>
      <c r="I647" s="60">
        <v>4</v>
      </c>
      <c r="J647" s="60">
        <v>10</v>
      </c>
      <c r="K647" s="60">
        <v>0</v>
      </c>
      <c r="L647" s="72">
        <v>0.1</v>
      </c>
      <c r="M647" s="133">
        <f t="shared" si="272"/>
        <v>1.4000000000000001</v>
      </c>
      <c r="N647" s="133">
        <f t="shared" si="273"/>
        <v>1.4000000000000001</v>
      </c>
      <c r="O647" s="72">
        <v>0.4</v>
      </c>
      <c r="P647" s="133">
        <f t="shared" si="274"/>
        <v>5.6000000000000005</v>
      </c>
      <c r="Q647" s="133">
        <f t="shared" si="275"/>
        <v>1.6000000000000005</v>
      </c>
      <c r="R647" s="72">
        <v>0.5</v>
      </c>
      <c r="S647" s="133">
        <f t="shared" si="276"/>
        <v>7</v>
      </c>
      <c r="T647" s="133">
        <f t="shared" si="277"/>
        <v>-3</v>
      </c>
      <c r="U647" s="72">
        <v>0</v>
      </c>
      <c r="V647" s="133">
        <f t="shared" si="278"/>
        <v>0</v>
      </c>
      <c r="W647" s="133">
        <f t="shared" si="279"/>
        <v>0</v>
      </c>
      <c r="X647" s="418">
        <f t="shared" si="280"/>
        <v>1</v>
      </c>
      <c r="Y647" s="484">
        <v>1</v>
      </c>
      <c r="Z647" s="484"/>
      <c r="AA647" s="418">
        <f t="shared" si="281"/>
        <v>0</v>
      </c>
      <c r="AB647" s="484"/>
      <c r="AC647" s="484"/>
      <c r="AD647" s="433">
        <f t="shared" si="282"/>
        <v>0</v>
      </c>
      <c r="AE647" s="485"/>
      <c r="AF647" s="485"/>
      <c r="AG647" s="88"/>
      <c r="AH647" s="444">
        <f t="shared" si="269"/>
        <v>1</v>
      </c>
    </row>
    <row r="648" spans="1:34" s="10" customFormat="1" ht="13.2" x14ac:dyDescent="0.25">
      <c r="A648" s="77">
        <v>4</v>
      </c>
      <c r="B648" s="87" t="s">
        <v>151</v>
      </c>
      <c r="C648" s="77">
        <v>112</v>
      </c>
      <c r="D648" s="77">
        <f t="shared" si="270"/>
        <v>95</v>
      </c>
      <c r="E648" s="77">
        <v>9</v>
      </c>
      <c r="F648" s="60">
        <f t="shared" si="271"/>
        <v>86</v>
      </c>
      <c r="G648" s="77">
        <v>0</v>
      </c>
      <c r="H648" s="77">
        <v>0</v>
      </c>
      <c r="I648" s="77">
        <v>44</v>
      </c>
      <c r="J648" s="77">
        <v>42</v>
      </c>
      <c r="K648" s="77">
        <v>0</v>
      </c>
      <c r="L648" s="72">
        <v>0.1</v>
      </c>
      <c r="M648" s="133">
        <f t="shared" si="272"/>
        <v>8.6</v>
      </c>
      <c r="N648" s="133">
        <f t="shared" si="273"/>
        <v>8.6</v>
      </c>
      <c r="O648" s="72">
        <v>0.5</v>
      </c>
      <c r="P648" s="133">
        <f t="shared" si="274"/>
        <v>43</v>
      </c>
      <c r="Q648" s="133">
        <f t="shared" si="275"/>
        <v>-1</v>
      </c>
      <c r="R648" s="72">
        <v>0.4</v>
      </c>
      <c r="S648" s="133">
        <f t="shared" si="276"/>
        <v>34.4</v>
      </c>
      <c r="T648" s="133">
        <f t="shared" si="277"/>
        <v>-7.6000000000000014</v>
      </c>
      <c r="U648" s="72">
        <v>0</v>
      </c>
      <c r="V648" s="133">
        <f t="shared" si="278"/>
        <v>0</v>
      </c>
      <c r="W648" s="133">
        <f t="shared" si="279"/>
        <v>0</v>
      </c>
      <c r="X648" s="418">
        <f t="shared" si="280"/>
        <v>0</v>
      </c>
      <c r="Y648" s="485"/>
      <c r="Z648" s="485"/>
      <c r="AA648" s="418">
        <f t="shared" si="281"/>
        <v>2</v>
      </c>
      <c r="AB648" s="485"/>
      <c r="AC648" s="485">
        <v>2</v>
      </c>
      <c r="AD648" s="433">
        <f t="shared" si="282"/>
        <v>0</v>
      </c>
      <c r="AE648" s="485"/>
      <c r="AF648" s="485"/>
      <c r="AG648" s="88"/>
      <c r="AH648" s="444">
        <f t="shared" si="269"/>
        <v>2</v>
      </c>
    </row>
    <row r="649" spans="1:34" s="10" customFormat="1" ht="13.2" x14ac:dyDescent="0.25">
      <c r="A649" s="77">
        <v>5</v>
      </c>
      <c r="B649" s="91" t="s">
        <v>790</v>
      </c>
      <c r="C649" s="77">
        <v>16</v>
      </c>
      <c r="D649" s="77">
        <f t="shared" si="270"/>
        <v>13</v>
      </c>
      <c r="E649" s="77">
        <v>1</v>
      </c>
      <c r="F649" s="60">
        <f t="shared" si="271"/>
        <v>12</v>
      </c>
      <c r="G649" s="77">
        <v>0</v>
      </c>
      <c r="H649" s="77">
        <v>0</v>
      </c>
      <c r="I649" s="77">
        <v>4</v>
      </c>
      <c r="J649" s="77">
        <v>8</v>
      </c>
      <c r="K649" s="77">
        <v>0</v>
      </c>
      <c r="L649" s="72">
        <v>0.1</v>
      </c>
      <c r="M649" s="133">
        <f t="shared" si="272"/>
        <v>1.2000000000000002</v>
      </c>
      <c r="N649" s="133">
        <f t="shared" si="273"/>
        <v>1.2000000000000002</v>
      </c>
      <c r="O649" s="72">
        <v>0.4</v>
      </c>
      <c r="P649" s="133">
        <f t="shared" si="274"/>
        <v>4.8000000000000007</v>
      </c>
      <c r="Q649" s="133">
        <f t="shared" si="275"/>
        <v>0.80000000000000071</v>
      </c>
      <c r="R649" s="72">
        <v>0.5</v>
      </c>
      <c r="S649" s="133">
        <f t="shared" si="276"/>
        <v>6</v>
      </c>
      <c r="T649" s="133">
        <f t="shared" si="277"/>
        <v>-2</v>
      </c>
      <c r="U649" s="72">
        <v>0</v>
      </c>
      <c r="V649" s="133">
        <f t="shared" si="278"/>
        <v>0</v>
      </c>
      <c r="W649" s="133">
        <f t="shared" si="279"/>
        <v>0</v>
      </c>
      <c r="X649" s="418">
        <f t="shared" si="280"/>
        <v>0</v>
      </c>
      <c r="Y649" s="485"/>
      <c r="Z649" s="485"/>
      <c r="AA649" s="418">
        <f t="shared" si="281"/>
        <v>0</v>
      </c>
      <c r="AB649" s="485"/>
      <c r="AC649" s="485"/>
      <c r="AD649" s="433">
        <f t="shared" si="282"/>
        <v>0</v>
      </c>
      <c r="AE649" s="485"/>
      <c r="AF649" s="485"/>
      <c r="AG649" s="88"/>
      <c r="AH649" s="444">
        <f t="shared" si="269"/>
        <v>0</v>
      </c>
    </row>
    <row r="650" spans="1:34" s="10" customFormat="1" ht="13.2" x14ac:dyDescent="0.25">
      <c r="A650" s="77">
        <v>6</v>
      </c>
      <c r="B650" s="91" t="s">
        <v>749</v>
      </c>
      <c r="C650" s="77">
        <v>16</v>
      </c>
      <c r="D650" s="77">
        <f t="shared" si="270"/>
        <v>12</v>
      </c>
      <c r="E650" s="77">
        <v>2</v>
      </c>
      <c r="F650" s="60">
        <f t="shared" si="271"/>
        <v>10</v>
      </c>
      <c r="G650" s="77">
        <v>0</v>
      </c>
      <c r="H650" s="77">
        <v>0</v>
      </c>
      <c r="I650" s="77">
        <v>3</v>
      </c>
      <c r="J650" s="77">
        <v>7</v>
      </c>
      <c r="K650" s="77">
        <v>0</v>
      </c>
      <c r="L650" s="72">
        <v>0.1</v>
      </c>
      <c r="M650" s="133">
        <f t="shared" si="272"/>
        <v>1</v>
      </c>
      <c r="N650" s="133">
        <f t="shared" si="273"/>
        <v>1</v>
      </c>
      <c r="O650" s="72">
        <v>0.4</v>
      </c>
      <c r="P650" s="133">
        <f t="shared" si="274"/>
        <v>4</v>
      </c>
      <c r="Q650" s="133">
        <f t="shared" si="275"/>
        <v>1</v>
      </c>
      <c r="R650" s="72">
        <v>0.5</v>
      </c>
      <c r="S650" s="133">
        <f t="shared" si="276"/>
        <v>5</v>
      </c>
      <c r="T650" s="133">
        <f t="shared" si="277"/>
        <v>-2</v>
      </c>
      <c r="U650" s="72">
        <v>0</v>
      </c>
      <c r="V650" s="133">
        <f t="shared" si="278"/>
        <v>0</v>
      </c>
      <c r="W650" s="133">
        <f t="shared" si="279"/>
        <v>0</v>
      </c>
      <c r="X650" s="418">
        <f t="shared" si="280"/>
        <v>0</v>
      </c>
      <c r="Y650" s="485"/>
      <c r="Z650" s="485"/>
      <c r="AA650" s="418">
        <f t="shared" si="281"/>
        <v>0</v>
      </c>
      <c r="AB650" s="485"/>
      <c r="AC650" s="485"/>
      <c r="AD650" s="433">
        <f t="shared" si="282"/>
        <v>0</v>
      </c>
      <c r="AE650" s="485"/>
      <c r="AF650" s="485"/>
      <c r="AG650" s="88"/>
      <c r="AH650" s="444">
        <f t="shared" si="269"/>
        <v>0</v>
      </c>
    </row>
    <row r="651" spans="1:34" s="10" customFormat="1" ht="13.2" x14ac:dyDescent="0.25">
      <c r="A651" s="77">
        <v>7</v>
      </c>
      <c r="B651" s="91" t="s">
        <v>754</v>
      </c>
      <c r="C651" s="77">
        <v>2</v>
      </c>
      <c r="D651" s="77">
        <f t="shared" si="270"/>
        <v>0</v>
      </c>
      <c r="E651" s="77">
        <v>0</v>
      </c>
      <c r="F651" s="60">
        <f t="shared" si="271"/>
        <v>0</v>
      </c>
      <c r="G651" s="77">
        <v>0</v>
      </c>
      <c r="H651" s="77">
        <v>0</v>
      </c>
      <c r="I651" s="77">
        <v>0</v>
      </c>
      <c r="J651" s="77">
        <v>0</v>
      </c>
      <c r="K651" s="77">
        <v>0</v>
      </c>
      <c r="L651" s="72">
        <v>0</v>
      </c>
      <c r="M651" s="133">
        <f t="shared" si="272"/>
        <v>0</v>
      </c>
      <c r="N651" s="133">
        <f t="shared" si="273"/>
        <v>0</v>
      </c>
      <c r="O651" s="72">
        <v>0.5</v>
      </c>
      <c r="P651" s="133">
        <f t="shared" si="274"/>
        <v>0</v>
      </c>
      <c r="Q651" s="133">
        <f t="shared" si="275"/>
        <v>0</v>
      </c>
      <c r="R651" s="72">
        <v>0.5</v>
      </c>
      <c r="S651" s="133">
        <f t="shared" si="276"/>
        <v>0</v>
      </c>
      <c r="T651" s="133">
        <f t="shared" si="277"/>
        <v>0</v>
      </c>
      <c r="U651" s="72">
        <v>0</v>
      </c>
      <c r="V651" s="133">
        <f t="shared" si="278"/>
        <v>0</v>
      </c>
      <c r="W651" s="133">
        <f t="shared" si="279"/>
        <v>0</v>
      </c>
      <c r="X651" s="418">
        <f t="shared" si="280"/>
        <v>0</v>
      </c>
      <c r="Y651" s="485"/>
      <c r="Z651" s="485"/>
      <c r="AA651" s="418">
        <f t="shared" si="281"/>
        <v>0</v>
      </c>
      <c r="AB651" s="485"/>
      <c r="AC651" s="485"/>
      <c r="AD651" s="433">
        <f t="shared" si="282"/>
        <v>0</v>
      </c>
      <c r="AE651" s="485"/>
      <c r="AF651" s="485"/>
      <c r="AG651" s="88"/>
      <c r="AH651" s="444">
        <f t="shared" si="269"/>
        <v>0</v>
      </c>
    </row>
    <row r="652" spans="1:34" s="10" customFormat="1" ht="13.2" x14ac:dyDescent="0.25">
      <c r="A652" s="77">
        <v>8</v>
      </c>
      <c r="B652" s="91" t="s">
        <v>727</v>
      </c>
      <c r="C652" s="77">
        <v>7</v>
      </c>
      <c r="D652" s="77">
        <f t="shared" si="270"/>
        <v>5</v>
      </c>
      <c r="E652" s="77">
        <v>2</v>
      </c>
      <c r="F652" s="60">
        <f t="shared" si="271"/>
        <v>3</v>
      </c>
      <c r="G652" s="77">
        <v>0</v>
      </c>
      <c r="H652" s="77">
        <v>0</v>
      </c>
      <c r="I652" s="77">
        <v>3</v>
      </c>
      <c r="J652" s="77">
        <v>0</v>
      </c>
      <c r="K652" s="77">
        <v>0</v>
      </c>
      <c r="L652" s="72">
        <v>0</v>
      </c>
      <c r="M652" s="133">
        <f t="shared" si="272"/>
        <v>0</v>
      </c>
      <c r="N652" s="133">
        <f t="shared" si="273"/>
        <v>0</v>
      </c>
      <c r="O652" s="72">
        <v>1</v>
      </c>
      <c r="P652" s="133">
        <f t="shared" si="274"/>
        <v>3</v>
      </c>
      <c r="Q652" s="133">
        <f t="shared" si="275"/>
        <v>0</v>
      </c>
      <c r="R652" s="72">
        <v>0</v>
      </c>
      <c r="S652" s="133">
        <f t="shared" si="276"/>
        <v>0</v>
      </c>
      <c r="T652" s="133">
        <f t="shared" si="277"/>
        <v>0</v>
      </c>
      <c r="U652" s="72">
        <v>0</v>
      </c>
      <c r="V652" s="133">
        <f t="shared" si="278"/>
        <v>0</v>
      </c>
      <c r="W652" s="133">
        <f t="shared" si="279"/>
        <v>0</v>
      </c>
      <c r="X652" s="418">
        <f t="shared" si="280"/>
        <v>0</v>
      </c>
      <c r="Y652" s="485"/>
      <c r="Z652" s="485"/>
      <c r="AA652" s="418">
        <f t="shared" si="281"/>
        <v>0</v>
      </c>
      <c r="AB652" s="485"/>
      <c r="AC652" s="485"/>
      <c r="AD652" s="433">
        <f t="shared" si="282"/>
        <v>0</v>
      </c>
      <c r="AE652" s="485"/>
      <c r="AF652" s="485"/>
      <c r="AG652" s="88"/>
      <c r="AH652" s="444">
        <f t="shared" si="269"/>
        <v>0</v>
      </c>
    </row>
    <row r="653" spans="1:34" s="10" customFormat="1" ht="13.2" x14ac:dyDescent="0.25">
      <c r="A653" s="77">
        <v>9</v>
      </c>
      <c r="B653" s="91" t="s">
        <v>803</v>
      </c>
      <c r="C653" s="77">
        <v>4</v>
      </c>
      <c r="D653" s="77">
        <f t="shared" si="270"/>
        <v>4</v>
      </c>
      <c r="E653" s="77">
        <v>0</v>
      </c>
      <c r="F653" s="60">
        <f t="shared" si="271"/>
        <v>4</v>
      </c>
      <c r="G653" s="77">
        <v>0</v>
      </c>
      <c r="H653" s="77">
        <v>0</v>
      </c>
      <c r="I653" s="77">
        <v>0</v>
      </c>
      <c r="J653" s="77">
        <v>4</v>
      </c>
      <c r="K653" s="77">
        <v>0</v>
      </c>
      <c r="L653" s="72">
        <v>0</v>
      </c>
      <c r="M653" s="133">
        <f t="shared" si="272"/>
        <v>0</v>
      </c>
      <c r="N653" s="133">
        <f t="shared" si="273"/>
        <v>0</v>
      </c>
      <c r="O653" s="72">
        <v>0</v>
      </c>
      <c r="P653" s="133">
        <f t="shared" si="274"/>
        <v>0</v>
      </c>
      <c r="Q653" s="133">
        <f t="shared" si="275"/>
        <v>0</v>
      </c>
      <c r="R653" s="72">
        <v>1</v>
      </c>
      <c r="S653" s="133">
        <f t="shared" si="276"/>
        <v>4</v>
      </c>
      <c r="T653" s="133">
        <f t="shared" si="277"/>
        <v>0</v>
      </c>
      <c r="U653" s="72">
        <v>0</v>
      </c>
      <c r="V653" s="133">
        <f t="shared" si="278"/>
        <v>0</v>
      </c>
      <c r="W653" s="133">
        <f t="shared" si="279"/>
        <v>0</v>
      </c>
      <c r="X653" s="418">
        <f t="shared" si="280"/>
        <v>0</v>
      </c>
      <c r="Y653" s="485"/>
      <c r="Z653" s="485"/>
      <c r="AA653" s="418">
        <f t="shared" si="281"/>
        <v>0</v>
      </c>
      <c r="AB653" s="485"/>
      <c r="AC653" s="485"/>
      <c r="AD653" s="433">
        <f t="shared" si="282"/>
        <v>0</v>
      </c>
      <c r="AE653" s="485"/>
      <c r="AF653" s="485"/>
      <c r="AG653" s="88"/>
      <c r="AH653" s="444">
        <f t="shared" si="269"/>
        <v>0</v>
      </c>
    </row>
    <row r="654" spans="1:34" s="10" customFormat="1" ht="13.2" x14ac:dyDescent="0.25">
      <c r="A654" s="77">
        <v>10</v>
      </c>
      <c r="B654" s="91" t="s">
        <v>824</v>
      </c>
      <c r="C654" s="77">
        <v>7</v>
      </c>
      <c r="D654" s="77">
        <f t="shared" si="270"/>
        <v>7</v>
      </c>
      <c r="E654" s="77">
        <v>2</v>
      </c>
      <c r="F654" s="60">
        <f t="shared" si="271"/>
        <v>5</v>
      </c>
      <c r="G654" s="77">
        <v>0</v>
      </c>
      <c r="H654" s="77">
        <v>0</v>
      </c>
      <c r="I654" s="77">
        <v>2</v>
      </c>
      <c r="J654" s="77">
        <v>3</v>
      </c>
      <c r="K654" s="77">
        <v>0</v>
      </c>
      <c r="L654" s="72">
        <v>0</v>
      </c>
      <c r="M654" s="133">
        <f t="shared" si="272"/>
        <v>0</v>
      </c>
      <c r="N654" s="133">
        <f t="shared" si="273"/>
        <v>0</v>
      </c>
      <c r="O654" s="72">
        <v>0.8</v>
      </c>
      <c r="P654" s="133">
        <f t="shared" si="274"/>
        <v>4</v>
      </c>
      <c r="Q654" s="133">
        <f t="shared" si="275"/>
        <v>2</v>
      </c>
      <c r="R654" s="72">
        <v>0.2</v>
      </c>
      <c r="S654" s="133">
        <f t="shared" si="276"/>
        <v>1</v>
      </c>
      <c r="T654" s="133">
        <f t="shared" si="277"/>
        <v>-2</v>
      </c>
      <c r="U654" s="72">
        <v>0</v>
      </c>
      <c r="V654" s="133">
        <f t="shared" si="278"/>
        <v>0</v>
      </c>
      <c r="W654" s="133">
        <f t="shared" si="279"/>
        <v>0</v>
      </c>
      <c r="X654" s="418">
        <f t="shared" si="280"/>
        <v>0</v>
      </c>
      <c r="Y654" s="485"/>
      <c r="Z654" s="485"/>
      <c r="AA654" s="418">
        <f t="shared" si="281"/>
        <v>2</v>
      </c>
      <c r="AB654" s="485"/>
      <c r="AC654" s="485">
        <v>2</v>
      </c>
      <c r="AD654" s="433">
        <f t="shared" si="282"/>
        <v>0</v>
      </c>
      <c r="AE654" s="485"/>
      <c r="AF654" s="485"/>
      <c r="AG654" s="88"/>
      <c r="AH654" s="444">
        <f t="shared" si="269"/>
        <v>2</v>
      </c>
    </row>
    <row r="655" spans="1:34" s="10" customFormat="1" ht="13.2" x14ac:dyDescent="0.25">
      <c r="A655" s="77">
        <v>11</v>
      </c>
      <c r="B655" s="91" t="s">
        <v>728</v>
      </c>
      <c r="C655" s="77">
        <v>1</v>
      </c>
      <c r="D655" s="77">
        <f t="shared" si="270"/>
        <v>1</v>
      </c>
      <c r="E655" s="77">
        <v>0</v>
      </c>
      <c r="F655" s="60">
        <f t="shared" si="271"/>
        <v>1</v>
      </c>
      <c r="G655" s="77">
        <v>0</v>
      </c>
      <c r="H655" s="77">
        <v>0</v>
      </c>
      <c r="I655" s="77">
        <v>1</v>
      </c>
      <c r="J655" s="77">
        <v>0</v>
      </c>
      <c r="K655" s="77">
        <v>0</v>
      </c>
      <c r="L655" s="72">
        <v>0</v>
      </c>
      <c r="M655" s="133">
        <f t="shared" si="272"/>
        <v>0</v>
      </c>
      <c r="N655" s="133">
        <f t="shared" si="273"/>
        <v>0</v>
      </c>
      <c r="O655" s="72">
        <v>1</v>
      </c>
      <c r="P655" s="133">
        <f t="shared" si="274"/>
        <v>1</v>
      </c>
      <c r="Q655" s="133">
        <f t="shared" si="275"/>
        <v>0</v>
      </c>
      <c r="R655" s="72">
        <v>0</v>
      </c>
      <c r="S655" s="133">
        <f t="shared" si="276"/>
        <v>0</v>
      </c>
      <c r="T655" s="133">
        <f t="shared" si="277"/>
        <v>0</v>
      </c>
      <c r="U655" s="72">
        <v>0</v>
      </c>
      <c r="V655" s="133">
        <f t="shared" si="278"/>
        <v>0</v>
      </c>
      <c r="W655" s="133">
        <f t="shared" si="279"/>
        <v>0</v>
      </c>
      <c r="X655" s="418">
        <f t="shared" si="280"/>
        <v>0</v>
      </c>
      <c r="Y655" s="485"/>
      <c r="Z655" s="485"/>
      <c r="AA655" s="418">
        <f t="shared" si="281"/>
        <v>0</v>
      </c>
      <c r="AB655" s="485"/>
      <c r="AC655" s="485"/>
      <c r="AD655" s="433">
        <f t="shared" si="282"/>
        <v>0</v>
      </c>
      <c r="AE655" s="485"/>
      <c r="AF655" s="485"/>
      <c r="AG655" s="88"/>
      <c r="AH655" s="444">
        <f t="shared" si="269"/>
        <v>0</v>
      </c>
    </row>
    <row r="656" spans="1:34" s="10" customFormat="1" ht="13.2" x14ac:dyDescent="0.25">
      <c r="A656" s="77">
        <v>12</v>
      </c>
      <c r="B656" s="91" t="s">
        <v>739</v>
      </c>
      <c r="C656" s="77">
        <v>6</v>
      </c>
      <c r="D656" s="77">
        <f t="shared" si="270"/>
        <v>0</v>
      </c>
      <c r="E656" s="77">
        <v>0</v>
      </c>
      <c r="F656" s="60">
        <f t="shared" si="271"/>
        <v>0</v>
      </c>
      <c r="G656" s="77">
        <v>0</v>
      </c>
      <c r="H656" s="77">
        <v>0</v>
      </c>
      <c r="I656" s="77">
        <v>0</v>
      </c>
      <c r="J656" s="77">
        <v>0</v>
      </c>
      <c r="K656" s="77">
        <v>0</v>
      </c>
      <c r="L656" s="72">
        <v>0</v>
      </c>
      <c r="M656" s="133">
        <f t="shared" si="272"/>
        <v>0</v>
      </c>
      <c r="N656" s="133">
        <f t="shared" si="273"/>
        <v>0</v>
      </c>
      <c r="O656" s="72">
        <v>0.5</v>
      </c>
      <c r="P656" s="133">
        <f t="shared" si="274"/>
        <v>0</v>
      </c>
      <c r="Q656" s="133">
        <f t="shared" si="275"/>
        <v>0</v>
      </c>
      <c r="R656" s="72">
        <v>0.5</v>
      </c>
      <c r="S656" s="133">
        <f t="shared" si="276"/>
        <v>0</v>
      </c>
      <c r="T656" s="133">
        <f t="shared" si="277"/>
        <v>0</v>
      </c>
      <c r="U656" s="72">
        <v>0</v>
      </c>
      <c r="V656" s="133">
        <f t="shared" si="278"/>
        <v>0</v>
      </c>
      <c r="W656" s="133">
        <f t="shared" si="279"/>
        <v>0</v>
      </c>
      <c r="X656" s="418">
        <f t="shared" si="280"/>
        <v>0</v>
      </c>
      <c r="Y656" s="485"/>
      <c r="Z656" s="485"/>
      <c r="AA656" s="418">
        <f t="shared" si="281"/>
        <v>0</v>
      </c>
      <c r="AB656" s="485"/>
      <c r="AC656" s="485"/>
      <c r="AD656" s="433">
        <f t="shared" si="282"/>
        <v>0</v>
      </c>
      <c r="AE656" s="485"/>
      <c r="AF656" s="485"/>
      <c r="AG656" s="88"/>
      <c r="AH656" s="444">
        <f t="shared" si="269"/>
        <v>0</v>
      </c>
    </row>
    <row r="657" spans="1:34" s="10" customFormat="1" ht="26.4" x14ac:dyDescent="0.25">
      <c r="A657" s="77">
        <v>13</v>
      </c>
      <c r="B657" s="91" t="s">
        <v>911</v>
      </c>
      <c r="C657" s="77">
        <v>1</v>
      </c>
      <c r="D657" s="77">
        <f t="shared" si="270"/>
        <v>0</v>
      </c>
      <c r="E657" s="77">
        <v>0</v>
      </c>
      <c r="F657" s="60">
        <f t="shared" si="271"/>
        <v>0</v>
      </c>
      <c r="G657" s="77">
        <v>0</v>
      </c>
      <c r="H657" s="77">
        <v>0</v>
      </c>
      <c r="I657" s="77">
        <v>0</v>
      </c>
      <c r="J657" s="77">
        <v>0</v>
      </c>
      <c r="K657" s="77">
        <v>0</v>
      </c>
      <c r="L657" s="72">
        <v>0</v>
      </c>
      <c r="M657" s="133">
        <f t="shared" si="272"/>
        <v>0</v>
      </c>
      <c r="N657" s="133">
        <f t="shared" si="273"/>
        <v>0</v>
      </c>
      <c r="O657" s="72">
        <v>1</v>
      </c>
      <c r="P657" s="133">
        <f t="shared" si="274"/>
        <v>0</v>
      </c>
      <c r="Q657" s="133">
        <f t="shared" si="275"/>
        <v>0</v>
      </c>
      <c r="R657" s="72">
        <v>0</v>
      </c>
      <c r="S657" s="133">
        <f t="shared" si="276"/>
        <v>0</v>
      </c>
      <c r="T657" s="133">
        <f t="shared" si="277"/>
        <v>0</v>
      </c>
      <c r="U657" s="72">
        <v>0</v>
      </c>
      <c r="V657" s="133">
        <f t="shared" si="278"/>
        <v>0</v>
      </c>
      <c r="W657" s="133">
        <f t="shared" si="279"/>
        <v>0</v>
      </c>
      <c r="X657" s="418">
        <f t="shared" si="280"/>
        <v>0</v>
      </c>
      <c r="Y657" s="485"/>
      <c r="Z657" s="485"/>
      <c r="AA657" s="418">
        <f t="shared" si="281"/>
        <v>0</v>
      </c>
      <c r="AB657" s="485"/>
      <c r="AC657" s="485"/>
      <c r="AD657" s="433">
        <f t="shared" si="282"/>
        <v>0</v>
      </c>
      <c r="AE657" s="485"/>
      <c r="AF657" s="485"/>
      <c r="AG657" s="88"/>
      <c r="AH657" s="444">
        <f t="shared" si="269"/>
        <v>0</v>
      </c>
    </row>
    <row r="658" spans="1:34" s="10" customFormat="1" ht="13.2" x14ac:dyDescent="0.25">
      <c r="A658" s="77">
        <v>14</v>
      </c>
      <c r="B658" s="91" t="s">
        <v>738</v>
      </c>
      <c r="C658" s="77">
        <v>1</v>
      </c>
      <c r="D658" s="77">
        <f t="shared" si="270"/>
        <v>0</v>
      </c>
      <c r="E658" s="77">
        <v>0</v>
      </c>
      <c r="F658" s="60">
        <f t="shared" si="271"/>
        <v>0</v>
      </c>
      <c r="G658" s="77">
        <v>0</v>
      </c>
      <c r="H658" s="77">
        <v>0</v>
      </c>
      <c r="I658" s="77">
        <v>0</v>
      </c>
      <c r="J658" s="77">
        <v>0</v>
      </c>
      <c r="K658" s="77">
        <v>0</v>
      </c>
      <c r="L658" s="72">
        <v>0</v>
      </c>
      <c r="M658" s="133">
        <f t="shared" si="272"/>
        <v>0</v>
      </c>
      <c r="N658" s="133">
        <f t="shared" si="273"/>
        <v>0</v>
      </c>
      <c r="O658" s="72">
        <v>0</v>
      </c>
      <c r="P658" s="133">
        <f t="shared" si="274"/>
        <v>0</v>
      </c>
      <c r="Q658" s="133">
        <f t="shared" si="275"/>
        <v>0</v>
      </c>
      <c r="R658" s="72">
        <v>1</v>
      </c>
      <c r="S658" s="133">
        <f t="shared" si="276"/>
        <v>0</v>
      </c>
      <c r="T658" s="133">
        <f t="shared" si="277"/>
        <v>0</v>
      </c>
      <c r="U658" s="72">
        <v>0</v>
      </c>
      <c r="V658" s="133">
        <f t="shared" si="278"/>
        <v>0</v>
      </c>
      <c r="W658" s="133">
        <f t="shared" si="279"/>
        <v>0</v>
      </c>
      <c r="X658" s="418">
        <f t="shared" si="280"/>
        <v>0</v>
      </c>
      <c r="Y658" s="485"/>
      <c r="Z658" s="485"/>
      <c r="AA658" s="418">
        <f t="shared" si="281"/>
        <v>0</v>
      </c>
      <c r="AB658" s="485"/>
      <c r="AC658" s="485"/>
      <c r="AD658" s="433">
        <f t="shared" si="282"/>
        <v>0</v>
      </c>
      <c r="AE658" s="485"/>
      <c r="AF658" s="485"/>
      <c r="AG658" s="88"/>
      <c r="AH658" s="444">
        <f t="shared" si="269"/>
        <v>0</v>
      </c>
    </row>
    <row r="659" spans="1:34" s="10" customFormat="1" ht="13.2" x14ac:dyDescent="0.25">
      <c r="A659" s="77">
        <v>15</v>
      </c>
      <c r="B659" s="91" t="s">
        <v>726</v>
      </c>
      <c r="C659" s="77">
        <v>14</v>
      </c>
      <c r="D659" s="77">
        <f t="shared" si="270"/>
        <v>3</v>
      </c>
      <c r="E659" s="77">
        <v>0</v>
      </c>
      <c r="F659" s="60">
        <f t="shared" si="271"/>
        <v>3</v>
      </c>
      <c r="G659" s="77">
        <v>0</v>
      </c>
      <c r="H659" s="77">
        <v>0</v>
      </c>
      <c r="I659" s="77">
        <v>3</v>
      </c>
      <c r="J659" s="77">
        <v>0</v>
      </c>
      <c r="K659" s="77">
        <v>0</v>
      </c>
      <c r="L659" s="72">
        <v>0.22</v>
      </c>
      <c r="M659" s="133">
        <f t="shared" si="272"/>
        <v>0.66</v>
      </c>
      <c r="N659" s="133">
        <f t="shared" si="273"/>
        <v>0.66</v>
      </c>
      <c r="O659" s="72">
        <v>0.68</v>
      </c>
      <c r="P659" s="133">
        <f t="shared" si="274"/>
        <v>2.04</v>
      </c>
      <c r="Q659" s="133">
        <f t="shared" si="275"/>
        <v>-0.96</v>
      </c>
      <c r="R659" s="72">
        <v>0</v>
      </c>
      <c r="S659" s="133">
        <f t="shared" si="276"/>
        <v>0</v>
      </c>
      <c r="T659" s="133">
        <f t="shared" si="277"/>
        <v>0</v>
      </c>
      <c r="U659" s="72">
        <v>0</v>
      </c>
      <c r="V659" s="133">
        <f t="shared" si="278"/>
        <v>0</v>
      </c>
      <c r="W659" s="133">
        <f t="shared" si="279"/>
        <v>0</v>
      </c>
      <c r="X659" s="418">
        <f t="shared" si="280"/>
        <v>0</v>
      </c>
      <c r="Y659" s="485"/>
      <c r="Z659" s="485"/>
      <c r="AA659" s="418">
        <f t="shared" si="281"/>
        <v>0</v>
      </c>
      <c r="AB659" s="485"/>
      <c r="AC659" s="485"/>
      <c r="AD659" s="433">
        <f t="shared" si="282"/>
        <v>0</v>
      </c>
      <c r="AE659" s="485"/>
      <c r="AF659" s="485"/>
      <c r="AG659" s="88"/>
      <c r="AH659" s="444">
        <f t="shared" si="269"/>
        <v>0</v>
      </c>
    </row>
    <row r="660" spans="1:34" s="10" customFormat="1" ht="13.2" x14ac:dyDescent="0.25">
      <c r="A660" s="77">
        <v>16</v>
      </c>
      <c r="B660" s="91" t="s">
        <v>766</v>
      </c>
      <c r="C660" s="77">
        <v>2</v>
      </c>
      <c r="D660" s="77">
        <f t="shared" si="270"/>
        <v>0</v>
      </c>
      <c r="E660" s="77">
        <v>0</v>
      </c>
      <c r="F660" s="60">
        <f t="shared" si="271"/>
        <v>0</v>
      </c>
      <c r="G660" s="77">
        <v>0</v>
      </c>
      <c r="H660" s="77">
        <v>0</v>
      </c>
      <c r="I660" s="77">
        <v>0</v>
      </c>
      <c r="J660" s="77">
        <v>0</v>
      </c>
      <c r="K660" s="77">
        <v>0</v>
      </c>
      <c r="L660" s="72">
        <v>0</v>
      </c>
      <c r="M660" s="133">
        <f t="shared" si="272"/>
        <v>0</v>
      </c>
      <c r="N660" s="133">
        <f t="shared" si="273"/>
        <v>0</v>
      </c>
      <c r="O660" s="72">
        <v>0.5</v>
      </c>
      <c r="P660" s="133">
        <f t="shared" si="274"/>
        <v>0</v>
      </c>
      <c r="Q660" s="133">
        <f t="shared" si="275"/>
        <v>0</v>
      </c>
      <c r="R660" s="72">
        <v>0.5</v>
      </c>
      <c r="S660" s="133">
        <f t="shared" si="276"/>
        <v>0</v>
      </c>
      <c r="T660" s="133">
        <f t="shared" si="277"/>
        <v>0</v>
      </c>
      <c r="U660" s="72">
        <v>0</v>
      </c>
      <c r="V660" s="133">
        <f t="shared" si="278"/>
        <v>0</v>
      </c>
      <c r="W660" s="133">
        <f t="shared" si="279"/>
        <v>0</v>
      </c>
      <c r="X660" s="418">
        <f t="shared" si="280"/>
        <v>0</v>
      </c>
      <c r="Y660" s="485"/>
      <c r="Z660" s="485"/>
      <c r="AA660" s="418">
        <f t="shared" si="281"/>
        <v>0</v>
      </c>
      <c r="AB660" s="485"/>
      <c r="AC660" s="485"/>
      <c r="AD660" s="433">
        <f t="shared" si="282"/>
        <v>0</v>
      </c>
      <c r="AE660" s="485"/>
      <c r="AF660" s="485"/>
      <c r="AG660" s="88"/>
      <c r="AH660" s="444">
        <f t="shared" si="269"/>
        <v>0</v>
      </c>
    </row>
    <row r="661" spans="1:34" s="10" customFormat="1" ht="13.2" x14ac:dyDescent="0.25">
      <c r="A661" s="77">
        <v>17</v>
      </c>
      <c r="B661" s="91" t="s">
        <v>725</v>
      </c>
      <c r="C661" s="77">
        <v>16</v>
      </c>
      <c r="D661" s="77">
        <f t="shared" si="270"/>
        <v>15</v>
      </c>
      <c r="E661" s="77">
        <v>3</v>
      </c>
      <c r="F661" s="60">
        <f t="shared" si="271"/>
        <v>12</v>
      </c>
      <c r="G661" s="77">
        <v>0</v>
      </c>
      <c r="H661" s="77">
        <v>0</v>
      </c>
      <c r="I661" s="77">
        <v>12</v>
      </c>
      <c r="J661" s="77">
        <v>0</v>
      </c>
      <c r="K661" s="77">
        <v>0</v>
      </c>
      <c r="L661" s="72">
        <v>0.32</v>
      </c>
      <c r="M661" s="133">
        <f t="shared" si="272"/>
        <v>3.84</v>
      </c>
      <c r="N661" s="133">
        <f t="shared" si="273"/>
        <v>3.84</v>
      </c>
      <c r="O661" s="72">
        <v>0.68</v>
      </c>
      <c r="P661" s="133">
        <f t="shared" si="274"/>
        <v>8.16</v>
      </c>
      <c r="Q661" s="133">
        <f t="shared" si="275"/>
        <v>-3.84</v>
      </c>
      <c r="R661" s="72">
        <v>0</v>
      </c>
      <c r="S661" s="133">
        <f t="shared" si="276"/>
        <v>0</v>
      </c>
      <c r="T661" s="133">
        <f t="shared" si="277"/>
        <v>0</v>
      </c>
      <c r="U661" s="72">
        <v>0</v>
      </c>
      <c r="V661" s="133">
        <f t="shared" si="278"/>
        <v>0</v>
      </c>
      <c r="W661" s="133">
        <f t="shared" si="279"/>
        <v>0</v>
      </c>
      <c r="X661" s="418">
        <f t="shared" si="280"/>
        <v>4</v>
      </c>
      <c r="Y661" s="485">
        <v>2</v>
      </c>
      <c r="Z661" s="485">
        <v>2</v>
      </c>
      <c r="AA661" s="418">
        <f t="shared" si="281"/>
        <v>0</v>
      </c>
      <c r="AB661" s="485"/>
      <c r="AC661" s="485"/>
      <c r="AD661" s="433">
        <f t="shared" si="282"/>
        <v>0</v>
      </c>
      <c r="AE661" s="485"/>
      <c r="AF661" s="485"/>
      <c r="AG661" s="88"/>
      <c r="AH661" s="444">
        <f t="shared" si="269"/>
        <v>4</v>
      </c>
    </row>
    <row r="662" spans="1:34" s="10" customFormat="1" ht="13.2" x14ac:dyDescent="0.25">
      <c r="A662" s="77">
        <v>18</v>
      </c>
      <c r="B662" s="91" t="s">
        <v>43</v>
      </c>
      <c r="C662" s="77">
        <v>3</v>
      </c>
      <c r="D662" s="77">
        <f t="shared" si="270"/>
        <v>0</v>
      </c>
      <c r="E662" s="77">
        <v>0</v>
      </c>
      <c r="F662" s="60">
        <f t="shared" si="271"/>
        <v>0</v>
      </c>
      <c r="G662" s="77">
        <v>0</v>
      </c>
      <c r="H662" s="77">
        <v>0</v>
      </c>
      <c r="I662" s="77">
        <v>0</v>
      </c>
      <c r="J662" s="77">
        <v>0</v>
      </c>
      <c r="K662" s="77">
        <v>0</v>
      </c>
      <c r="L662" s="72">
        <v>0</v>
      </c>
      <c r="M662" s="133">
        <f t="shared" si="272"/>
        <v>0</v>
      </c>
      <c r="N662" s="133">
        <f t="shared" si="273"/>
        <v>0</v>
      </c>
      <c r="O662" s="72">
        <v>0</v>
      </c>
      <c r="P662" s="133">
        <f t="shared" si="274"/>
        <v>0</v>
      </c>
      <c r="Q662" s="133">
        <f t="shared" si="275"/>
        <v>0</v>
      </c>
      <c r="R662" s="72">
        <v>1</v>
      </c>
      <c r="S662" s="133">
        <f t="shared" si="276"/>
        <v>0</v>
      </c>
      <c r="T662" s="133">
        <f t="shared" si="277"/>
        <v>0</v>
      </c>
      <c r="U662" s="72">
        <v>0</v>
      </c>
      <c r="V662" s="133">
        <f t="shared" si="278"/>
        <v>0</v>
      </c>
      <c r="W662" s="133">
        <f t="shared" si="279"/>
        <v>0</v>
      </c>
      <c r="X662" s="418">
        <f t="shared" si="280"/>
        <v>0</v>
      </c>
      <c r="Y662" s="485"/>
      <c r="Z662" s="485"/>
      <c r="AA662" s="418">
        <f t="shared" si="281"/>
        <v>0</v>
      </c>
      <c r="AB662" s="485"/>
      <c r="AC662" s="485"/>
      <c r="AD662" s="433">
        <f t="shared" si="282"/>
        <v>0</v>
      </c>
      <c r="AE662" s="485"/>
      <c r="AF662" s="485"/>
      <c r="AG662" s="88"/>
      <c r="AH662" s="444">
        <f t="shared" si="269"/>
        <v>0</v>
      </c>
    </row>
    <row r="663" spans="1:34" s="10" customFormat="1" ht="13.2" x14ac:dyDescent="0.25">
      <c r="A663" s="77">
        <v>19</v>
      </c>
      <c r="B663" s="91" t="s">
        <v>733</v>
      </c>
      <c r="C663" s="77">
        <v>2</v>
      </c>
      <c r="D663" s="77">
        <f t="shared" si="270"/>
        <v>0</v>
      </c>
      <c r="E663" s="77">
        <v>0</v>
      </c>
      <c r="F663" s="60">
        <f t="shared" si="271"/>
        <v>0</v>
      </c>
      <c r="G663" s="77">
        <v>0</v>
      </c>
      <c r="H663" s="77">
        <v>0</v>
      </c>
      <c r="I663" s="77">
        <v>0</v>
      </c>
      <c r="J663" s="77">
        <v>0</v>
      </c>
      <c r="K663" s="77">
        <v>0</v>
      </c>
      <c r="L663" s="72">
        <v>0</v>
      </c>
      <c r="M663" s="133">
        <f t="shared" si="272"/>
        <v>0</v>
      </c>
      <c r="N663" s="133">
        <f t="shared" si="273"/>
        <v>0</v>
      </c>
      <c r="O663" s="72">
        <v>0.5</v>
      </c>
      <c r="P663" s="133">
        <f t="shared" si="274"/>
        <v>0</v>
      </c>
      <c r="Q663" s="133">
        <f t="shared" si="275"/>
        <v>0</v>
      </c>
      <c r="R663" s="72">
        <v>0.5</v>
      </c>
      <c r="S663" s="133">
        <f t="shared" si="276"/>
        <v>0</v>
      </c>
      <c r="T663" s="133">
        <f t="shared" si="277"/>
        <v>0</v>
      </c>
      <c r="U663" s="72">
        <v>0</v>
      </c>
      <c r="V663" s="133">
        <f t="shared" si="278"/>
        <v>0</v>
      </c>
      <c r="W663" s="133">
        <f t="shared" si="279"/>
        <v>0</v>
      </c>
      <c r="X663" s="418">
        <f t="shared" si="280"/>
        <v>0</v>
      </c>
      <c r="Y663" s="485"/>
      <c r="Z663" s="485"/>
      <c r="AA663" s="418">
        <f t="shared" si="281"/>
        <v>0</v>
      </c>
      <c r="AB663" s="485"/>
      <c r="AC663" s="485"/>
      <c r="AD663" s="433">
        <f t="shared" si="282"/>
        <v>0</v>
      </c>
      <c r="AE663" s="485"/>
      <c r="AF663" s="485"/>
      <c r="AG663" s="88"/>
      <c r="AH663" s="444">
        <f t="shared" si="269"/>
        <v>0</v>
      </c>
    </row>
    <row r="664" spans="1:34" s="10" customFormat="1" ht="13.2" x14ac:dyDescent="0.25">
      <c r="A664" s="77">
        <v>20</v>
      </c>
      <c r="B664" s="91" t="s">
        <v>815</v>
      </c>
      <c r="C664" s="77">
        <v>1</v>
      </c>
      <c r="D664" s="77">
        <f t="shared" si="270"/>
        <v>1</v>
      </c>
      <c r="E664" s="77">
        <v>0</v>
      </c>
      <c r="F664" s="60">
        <f t="shared" si="271"/>
        <v>1</v>
      </c>
      <c r="G664" s="77">
        <v>0</v>
      </c>
      <c r="H664" s="77">
        <v>0</v>
      </c>
      <c r="I664" s="77">
        <v>0</v>
      </c>
      <c r="J664" s="77">
        <v>0</v>
      </c>
      <c r="K664" s="77">
        <v>1</v>
      </c>
      <c r="L664" s="72">
        <v>0</v>
      </c>
      <c r="M664" s="133">
        <f t="shared" si="272"/>
        <v>0</v>
      </c>
      <c r="N664" s="133">
        <f t="shared" si="273"/>
        <v>0</v>
      </c>
      <c r="O664" s="72">
        <v>0</v>
      </c>
      <c r="P664" s="133">
        <f t="shared" si="274"/>
        <v>0</v>
      </c>
      <c r="Q664" s="133">
        <f t="shared" si="275"/>
        <v>0</v>
      </c>
      <c r="R664" s="72">
        <v>0</v>
      </c>
      <c r="S664" s="133">
        <f t="shared" si="276"/>
        <v>0</v>
      </c>
      <c r="T664" s="133">
        <f t="shared" si="277"/>
        <v>0</v>
      </c>
      <c r="U664" s="72">
        <v>1</v>
      </c>
      <c r="V664" s="133">
        <f t="shared" si="278"/>
        <v>1</v>
      </c>
      <c r="W664" s="133">
        <f t="shared" si="279"/>
        <v>0</v>
      </c>
      <c r="X664" s="418">
        <f t="shared" si="280"/>
        <v>0</v>
      </c>
      <c r="Y664" s="485"/>
      <c r="Z664" s="485"/>
      <c r="AA664" s="418">
        <f t="shared" si="281"/>
        <v>0</v>
      </c>
      <c r="AB664" s="485"/>
      <c r="AC664" s="485"/>
      <c r="AD664" s="433">
        <f t="shared" si="282"/>
        <v>0</v>
      </c>
      <c r="AE664" s="485"/>
      <c r="AF664" s="485"/>
      <c r="AG664" s="88"/>
      <c r="AH664" s="444">
        <f t="shared" si="269"/>
        <v>0</v>
      </c>
    </row>
    <row r="665" spans="1:34" s="89" customFormat="1" ht="50.4" customHeight="1" x14ac:dyDescent="0.25">
      <c r="A665" s="296">
        <v>25</v>
      </c>
      <c r="B665" s="751" t="s">
        <v>992</v>
      </c>
      <c r="C665" s="751"/>
      <c r="D665" s="751"/>
      <c r="E665" s="751"/>
      <c r="F665" s="751"/>
      <c r="G665" s="751"/>
      <c r="H665" s="751"/>
      <c r="I665" s="751"/>
      <c r="J665" s="751"/>
      <c r="K665" s="751"/>
      <c r="L665" s="751"/>
      <c r="M665" s="751"/>
      <c r="N665" s="751"/>
      <c r="O665" s="751"/>
      <c r="P665" s="751"/>
      <c r="Q665" s="751"/>
      <c r="R665" s="751"/>
      <c r="S665" s="751"/>
      <c r="T665" s="751"/>
      <c r="U665" s="751"/>
      <c r="V665" s="751"/>
      <c r="W665" s="751"/>
      <c r="X665" s="751"/>
      <c r="Y665" s="751"/>
      <c r="Z665" s="751"/>
      <c r="AA665" s="751"/>
      <c r="AB665" s="751"/>
      <c r="AC665" s="751"/>
      <c r="AD665" s="751"/>
      <c r="AE665" s="751"/>
      <c r="AF665" s="751"/>
      <c r="AG665" s="751"/>
      <c r="AH665" s="444">
        <f t="shared" si="269"/>
        <v>0</v>
      </c>
    </row>
    <row r="666" spans="1:34" s="10" customFormat="1" ht="13.2" x14ac:dyDescent="0.25">
      <c r="A666" s="157"/>
      <c r="B666" s="158" t="s">
        <v>707</v>
      </c>
      <c r="C666" s="157">
        <f>SUM(C667:C683)</f>
        <v>341</v>
      </c>
      <c r="D666" s="157">
        <f t="shared" ref="D666:AF666" si="283">SUM(D667:D683)</f>
        <v>268</v>
      </c>
      <c r="E666" s="157">
        <f t="shared" si="283"/>
        <v>49</v>
      </c>
      <c r="F666" s="157">
        <f t="shared" si="283"/>
        <v>219</v>
      </c>
      <c r="G666" s="157">
        <f t="shared" si="283"/>
        <v>0</v>
      </c>
      <c r="H666" s="157">
        <f t="shared" si="283"/>
        <v>0</v>
      </c>
      <c r="I666" s="157">
        <f t="shared" si="283"/>
        <v>171</v>
      </c>
      <c r="J666" s="157">
        <f t="shared" si="283"/>
        <v>48</v>
      </c>
      <c r="K666" s="157">
        <f t="shared" si="283"/>
        <v>0</v>
      </c>
      <c r="L666" s="157">
        <f t="shared" si="283"/>
        <v>0</v>
      </c>
      <c r="M666" s="157">
        <f t="shared" si="283"/>
        <v>8</v>
      </c>
      <c r="N666" s="157">
        <f t="shared" si="283"/>
        <v>8</v>
      </c>
      <c r="O666" s="157">
        <f t="shared" si="283"/>
        <v>0</v>
      </c>
      <c r="P666" s="157">
        <f t="shared" si="283"/>
        <v>192</v>
      </c>
      <c r="Q666" s="157">
        <f t="shared" si="283"/>
        <v>21</v>
      </c>
      <c r="R666" s="157">
        <f t="shared" si="283"/>
        <v>0</v>
      </c>
      <c r="S666" s="157">
        <f t="shared" si="283"/>
        <v>66</v>
      </c>
      <c r="T666" s="157">
        <f t="shared" si="283"/>
        <v>18</v>
      </c>
      <c r="U666" s="157">
        <f t="shared" si="283"/>
        <v>0</v>
      </c>
      <c r="V666" s="157">
        <f t="shared" si="283"/>
        <v>0</v>
      </c>
      <c r="W666" s="157">
        <f t="shared" si="283"/>
        <v>0</v>
      </c>
      <c r="X666" s="157">
        <f t="shared" si="283"/>
        <v>3</v>
      </c>
      <c r="Y666" s="157">
        <f t="shared" si="283"/>
        <v>3</v>
      </c>
      <c r="Z666" s="157">
        <f t="shared" si="283"/>
        <v>0</v>
      </c>
      <c r="AA666" s="157">
        <f t="shared" si="283"/>
        <v>4</v>
      </c>
      <c r="AB666" s="157">
        <f t="shared" si="283"/>
        <v>0</v>
      </c>
      <c r="AC666" s="157">
        <f t="shared" si="283"/>
        <v>4</v>
      </c>
      <c r="AD666" s="157">
        <f t="shared" si="283"/>
        <v>0</v>
      </c>
      <c r="AE666" s="157">
        <f t="shared" si="283"/>
        <v>0</v>
      </c>
      <c r="AF666" s="157">
        <f t="shared" si="283"/>
        <v>0</v>
      </c>
      <c r="AG666" s="159"/>
      <c r="AH666" s="444">
        <f t="shared" si="269"/>
        <v>7</v>
      </c>
    </row>
    <row r="667" spans="1:34" s="10" customFormat="1" ht="13.2" x14ac:dyDescent="0.25">
      <c r="A667" s="6">
        <v>1</v>
      </c>
      <c r="B667" s="61" t="s">
        <v>367</v>
      </c>
      <c r="C667" s="6">
        <v>73</v>
      </c>
      <c r="D667" s="6">
        <v>64</v>
      </c>
      <c r="E667" s="6">
        <v>24</v>
      </c>
      <c r="F667" s="7">
        <f>D667-E667</f>
        <v>40</v>
      </c>
      <c r="G667" s="75">
        <v>0</v>
      </c>
      <c r="H667" s="75">
        <v>0</v>
      </c>
      <c r="I667" s="75">
        <v>40</v>
      </c>
      <c r="J667" s="75">
        <v>0</v>
      </c>
      <c r="K667" s="75">
        <v>0</v>
      </c>
      <c r="L667" s="74"/>
      <c r="M667" s="75">
        <v>3</v>
      </c>
      <c r="N667" s="75">
        <f>M667-H667</f>
        <v>3</v>
      </c>
      <c r="O667" s="74"/>
      <c r="P667" s="75">
        <v>30</v>
      </c>
      <c r="Q667" s="75">
        <f>P667-I667</f>
        <v>-10</v>
      </c>
      <c r="R667" s="74"/>
      <c r="S667" s="75">
        <v>0</v>
      </c>
      <c r="T667" s="75">
        <f>S667-J667</f>
        <v>0</v>
      </c>
      <c r="U667" s="75"/>
      <c r="V667" s="75">
        <v>0</v>
      </c>
      <c r="W667" s="75">
        <v>0</v>
      </c>
      <c r="X667" s="406">
        <f>Y667+Z667</f>
        <v>1</v>
      </c>
      <c r="Y667" s="470">
        <v>1</v>
      </c>
      <c r="Z667" s="470"/>
      <c r="AA667" s="406">
        <f>AB667+AC667</f>
        <v>0</v>
      </c>
      <c r="AB667" s="470"/>
      <c r="AC667" s="470"/>
      <c r="AD667" s="405"/>
      <c r="AE667" s="468"/>
      <c r="AF667" s="468"/>
      <c r="AG667" s="166"/>
      <c r="AH667" s="444">
        <f t="shared" si="269"/>
        <v>1</v>
      </c>
    </row>
    <row r="668" spans="1:34" s="10" customFormat="1" ht="13.2" x14ac:dyDescent="0.25">
      <c r="A668" s="6">
        <v>2</v>
      </c>
      <c r="B668" s="61" t="s">
        <v>752</v>
      </c>
      <c r="C668" s="6">
        <v>2</v>
      </c>
      <c r="D668" s="6">
        <v>1</v>
      </c>
      <c r="E668" s="6">
        <v>0</v>
      </c>
      <c r="F668" s="7">
        <f t="shared" ref="F668:F683" si="284">D668-E668</f>
        <v>1</v>
      </c>
      <c r="G668" s="75">
        <v>0</v>
      </c>
      <c r="H668" s="75">
        <v>0</v>
      </c>
      <c r="I668" s="75">
        <v>1</v>
      </c>
      <c r="J668" s="75">
        <v>0</v>
      </c>
      <c r="K668" s="75">
        <v>0</v>
      </c>
      <c r="L668" s="75"/>
      <c r="M668" s="75">
        <v>0</v>
      </c>
      <c r="N668" s="75">
        <f t="shared" ref="N668:N683" si="285">M668-H668</f>
        <v>0</v>
      </c>
      <c r="O668" s="74"/>
      <c r="P668" s="75">
        <v>2</v>
      </c>
      <c r="Q668" s="75">
        <f t="shared" ref="Q668:Q683" si="286">P668-I668</f>
        <v>1</v>
      </c>
      <c r="R668" s="75"/>
      <c r="S668" s="75">
        <v>0</v>
      </c>
      <c r="T668" s="75">
        <f t="shared" ref="T668:T683" si="287">S668-J668</f>
        <v>0</v>
      </c>
      <c r="U668" s="75"/>
      <c r="V668" s="75">
        <v>0</v>
      </c>
      <c r="W668" s="75">
        <v>0</v>
      </c>
      <c r="X668" s="406">
        <f t="shared" ref="X668:X683" si="288">Y668+Z668</f>
        <v>0</v>
      </c>
      <c r="Y668" s="470"/>
      <c r="Z668" s="470"/>
      <c r="AA668" s="406">
        <f t="shared" ref="AA668:AA683" si="289">AB668+AC668</f>
        <v>0</v>
      </c>
      <c r="AB668" s="470"/>
      <c r="AC668" s="470"/>
      <c r="AD668" s="405"/>
      <c r="AE668" s="468"/>
      <c r="AF668" s="468"/>
      <c r="AG668" s="166"/>
      <c r="AH668" s="444">
        <f t="shared" si="269"/>
        <v>0</v>
      </c>
    </row>
    <row r="669" spans="1:34" s="10" customFormat="1" ht="13.2" x14ac:dyDescent="0.25">
      <c r="A669" s="6">
        <v>3</v>
      </c>
      <c r="B669" s="61" t="s">
        <v>140</v>
      </c>
      <c r="C669" s="6">
        <v>21</v>
      </c>
      <c r="D669" s="6">
        <v>14</v>
      </c>
      <c r="E669" s="6">
        <v>3</v>
      </c>
      <c r="F669" s="7">
        <f t="shared" si="284"/>
        <v>11</v>
      </c>
      <c r="G669" s="75">
        <v>0</v>
      </c>
      <c r="H669" s="75">
        <v>0</v>
      </c>
      <c r="I669" s="75">
        <v>2</v>
      </c>
      <c r="J669" s="75">
        <v>9</v>
      </c>
      <c r="K669" s="75">
        <v>0</v>
      </c>
      <c r="L669" s="7"/>
      <c r="M669" s="7">
        <v>1</v>
      </c>
      <c r="N669" s="75">
        <f t="shared" si="285"/>
        <v>1</v>
      </c>
      <c r="O669" s="74"/>
      <c r="P669" s="7">
        <v>4</v>
      </c>
      <c r="Q669" s="75">
        <f t="shared" si="286"/>
        <v>2</v>
      </c>
      <c r="R669" s="74"/>
      <c r="S669" s="7">
        <v>12</v>
      </c>
      <c r="T669" s="75">
        <f t="shared" si="287"/>
        <v>3</v>
      </c>
      <c r="U669" s="75"/>
      <c r="V669" s="75">
        <v>0</v>
      </c>
      <c r="W669" s="75">
        <v>0</v>
      </c>
      <c r="X669" s="406">
        <f t="shared" si="288"/>
        <v>0</v>
      </c>
      <c r="Y669" s="470"/>
      <c r="Z669" s="470"/>
      <c r="AA669" s="406">
        <f t="shared" si="289"/>
        <v>2</v>
      </c>
      <c r="AB669" s="470"/>
      <c r="AC669" s="470">
        <v>2</v>
      </c>
      <c r="AD669" s="405"/>
      <c r="AE669" s="468"/>
      <c r="AF669" s="468"/>
      <c r="AG669" s="166"/>
      <c r="AH669" s="444">
        <f t="shared" si="269"/>
        <v>2</v>
      </c>
    </row>
    <row r="670" spans="1:34" s="10" customFormat="1" ht="13.2" x14ac:dyDescent="0.25">
      <c r="A670" s="6">
        <v>4</v>
      </c>
      <c r="B670" s="61" t="s">
        <v>790</v>
      </c>
      <c r="C670" s="6">
        <v>17</v>
      </c>
      <c r="D670" s="6">
        <v>14</v>
      </c>
      <c r="E670" s="6">
        <v>1</v>
      </c>
      <c r="F670" s="7">
        <f t="shared" si="284"/>
        <v>13</v>
      </c>
      <c r="G670" s="75">
        <v>0</v>
      </c>
      <c r="H670" s="75">
        <v>0</v>
      </c>
      <c r="I670" s="75">
        <v>4</v>
      </c>
      <c r="J670" s="75">
        <v>9</v>
      </c>
      <c r="K670" s="75">
        <v>0</v>
      </c>
      <c r="L670" s="7"/>
      <c r="M670" s="7">
        <v>0</v>
      </c>
      <c r="N670" s="75">
        <f t="shared" si="285"/>
        <v>0</v>
      </c>
      <c r="O670" s="74"/>
      <c r="P670" s="7">
        <v>6</v>
      </c>
      <c r="Q670" s="75">
        <f t="shared" si="286"/>
        <v>2</v>
      </c>
      <c r="R670" s="74"/>
      <c r="S670" s="7">
        <v>9</v>
      </c>
      <c r="T670" s="75">
        <f t="shared" si="287"/>
        <v>0</v>
      </c>
      <c r="U670" s="75"/>
      <c r="V670" s="75">
        <v>0</v>
      </c>
      <c r="W670" s="75">
        <v>0</v>
      </c>
      <c r="X670" s="406">
        <f t="shared" si="288"/>
        <v>0</v>
      </c>
      <c r="Y670" s="470"/>
      <c r="Z670" s="470"/>
      <c r="AA670" s="406">
        <f t="shared" si="289"/>
        <v>0</v>
      </c>
      <c r="AB670" s="470"/>
      <c r="AC670" s="470"/>
      <c r="AD670" s="405"/>
      <c r="AE670" s="468"/>
      <c r="AF670" s="468"/>
      <c r="AG670" s="166"/>
      <c r="AH670" s="444">
        <f t="shared" si="269"/>
        <v>0</v>
      </c>
    </row>
    <row r="671" spans="1:34" s="10" customFormat="1" ht="13.2" x14ac:dyDescent="0.25">
      <c r="A671" s="6">
        <v>5</v>
      </c>
      <c r="B671" s="61" t="s">
        <v>737</v>
      </c>
      <c r="C671" s="6">
        <v>25</v>
      </c>
      <c r="D671" s="6">
        <v>23</v>
      </c>
      <c r="E671" s="6">
        <v>2</v>
      </c>
      <c r="F671" s="7">
        <f t="shared" si="284"/>
        <v>21</v>
      </c>
      <c r="G671" s="75">
        <v>0</v>
      </c>
      <c r="H671" s="75">
        <v>0</v>
      </c>
      <c r="I671" s="75">
        <v>14</v>
      </c>
      <c r="J671" s="75">
        <v>7</v>
      </c>
      <c r="K671" s="75">
        <v>0</v>
      </c>
      <c r="L671" s="7"/>
      <c r="M671" s="7">
        <v>1</v>
      </c>
      <c r="N671" s="75">
        <f t="shared" si="285"/>
        <v>1</v>
      </c>
      <c r="O671" s="74"/>
      <c r="P671" s="7">
        <v>13</v>
      </c>
      <c r="Q671" s="75">
        <f t="shared" si="286"/>
        <v>-1</v>
      </c>
      <c r="R671" s="74"/>
      <c r="S671" s="7">
        <v>7</v>
      </c>
      <c r="T671" s="75">
        <f t="shared" si="287"/>
        <v>0</v>
      </c>
      <c r="U671" s="75"/>
      <c r="V671" s="75">
        <v>0</v>
      </c>
      <c r="W671" s="75">
        <v>0</v>
      </c>
      <c r="X671" s="406">
        <f t="shared" si="288"/>
        <v>0</v>
      </c>
      <c r="Y671" s="470"/>
      <c r="Z671" s="470"/>
      <c r="AA671" s="406">
        <f t="shared" si="289"/>
        <v>0</v>
      </c>
      <c r="AB671" s="470"/>
      <c r="AC671" s="470"/>
      <c r="AD671" s="405"/>
      <c r="AE671" s="468"/>
      <c r="AF671" s="468"/>
      <c r="AG671" s="166"/>
      <c r="AH671" s="444">
        <f t="shared" si="269"/>
        <v>0</v>
      </c>
    </row>
    <row r="672" spans="1:34" s="10" customFormat="1" ht="13.2" x14ac:dyDescent="0.25">
      <c r="A672" s="78">
        <v>6</v>
      </c>
      <c r="B672" s="278" t="s">
        <v>824</v>
      </c>
      <c r="C672" s="78">
        <v>6</v>
      </c>
      <c r="D672" s="78">
        <v>6</v>
      </c>
      <c r="E672" s="78">
        <v>1</v>
      </c>
      <c r="F672" s="75">
        <f t="shared" si="284"/>
        <v>5</v>
      </c>
      <c r="G672" s="75">
        <v>0</v>
      </c>
      <c r="H672" s="75">
        <v>0</v>
      </c>
      <c r="I672" s="75">
        <v>2</v>
      </c>
      <c r="J672" s="75">
        <v>3</v>
      </c>
      <c r="K672" s="75">
        <v>0</v>
      </c>
      <c r="L672" s="75"/>
      <c r="M672" s="75">
        <v>0</v>
      </c>
      <c r="N672" s="75">
        <f t="shared" si="285"/>
        <v>0</v>
      </c>
      <c r="O672" s="74"/>
      <c r="P672" s="75">
        <v>2</v>
      </c>
      <c r="Q672" s="75">
        <f t="shared" si="286"/>
        <v>0</v>
      </c>
      <c r="R672" s="74"/>
      <c r="S672" s="75">
        <v>3</v>
      </c>
      <c r="T672" s="75">
        <f t="shared" si="287"/>
        <v>0</v>
      </c>
      <c r="U672" s="75"/>
      <c r="V672" s="75">
        <v>0</v>
      </c>
      <c r="W672" s="75">
        <v>0</v>
      </c>
      <c r="X672" s="406">
        <f t="shared" si="288"/>
        <v>1</v>
      </c>
      <c r="Y672" s="470">
        <v>1</v>
      </c>
      <c r="Z672" s="470"/>
      <c r="AA672" s="406">
        <f t="shared" si="289"/>
        <v>2</v>
      </c>
      <c r="AB672" s="470"/>
      <c r="AC672" s="470">
        <v>2</v>
      </c>
      <c r="AD672" s="405"/>
      <c r="AE672" s="468"/>
      <c r="AF672" s="468"/>
      <c r="AG672" s="169"/>
      <c r="AH672" s="444">
        <f t="shared" si="269"/>
        <v>3</v>
      </c>
    </row>
    <row r="673" spans="1:34" s="10" customFormat="1" ht="13.2" x14ac:dyDescent="0.25">
      <c r="A673" s="6">
        <v>7</v>
      </c>
      <c r="B673" s="61" t="s">
        <v>727</v>
      </c>
      <c r="C673" s="6">
        <v>5</v>
      </c>
      <c r="D673" s="6">
        <v>3</v>
      </c>
      <c r="E673" s="6">
        <v>2</v>
      </c>
      <c r="F673" s="7">
        <f t="shared" si="284"/>
        <v>1</v>
      </c>
      <c r="G673" s="75">
        <v>0</v>
      </c>
      <c r="H673" s="75">
        <v>0</v>
      </c>
      <c r="I673" s="75">
        <v>1</v>
      </c>
      <c r="J673" s="75">
        <v>0</v>
      </c>
      <c r="K673" s="75">
        <v>0</v>
      </c>
      <c r="L673" s="7"/>
      <c r="M673" s="7">
        <v>0</v>
      </c>
      <c r="N673" s="75">
        <f t="shared" si="285"/>
        <v>0</v>
      </c>
      <c r="O673" s="74"/>
      <c r="P673" s="7">
        <v>2</v>
      </c>
      <c r="Q673" s="75">
        <f t="shared" si="286"/>
        <v>1</v>
      </c>
      <c r="R673" s="74"/>
      <c r="S673" s="7">
        <v>0</v>
      </c>
      <c r="T673" s="75">
        <f t="shared" si="287"/>
        <v>0</v>
      </c>
      <c r="U673" s="75"/>
      <c r="V673" s="75">
        <v>0</v>
      </c>
      <c r="W673" s="75">
        <v>0</v>
      </c>
      <c r="X673" s="406">
        <f t="shared" si="288"/>
        <v>0</v>
      </c>
      <c r="Y673" s="470"/>
      <c r="Z673" s="470"/>
      <c r="AA673" s="406">
        <f t="shared" si="289"/>
        <v>0</v>
      </c>
      <c r="AB673" s="470"/>
      <c r="AC673" s="470"/>
      <c r="AD673" s="405"/>
      <c r="AE673" s="468"/>
      <c r="AF673" s="468"/>
      <c r="AG673" s="166"/>
      <c r="AH673" s="444">
        <f t="shared" si="269"/>
        <v>0</v>
      </c>
    </row>
    <row r="674" spans="1:34" s="10" customFormat="1" ht="13.2" x14ac:dyDescent="0.25">
      <c r="A674" s="6">
        <v>8</v>
      </c>
      <c r="B674" s="61" t="s">
        <v>151</v>
      </c>
      <c r="C674" s="6">
        <v>134</v>
      </c>
      <c r="D674" s="6">
        <v>118</v>
      </c>
      <c r="E674" s="6">
        <v>14</v>
      </c>
      <c r="F674" s="7">
        <f t="shared" si="284"/>
        <v>104</v>
      </c>
      <c r="G674" s="75">
        <v>0</v>
      </c>
      <c r="H674" s="75">
        <v>0</v>
      </c>
      <c r="I674" s="75">
        <v>85</v>
      </c>
      <c r="J674" s="75">
        <v>19</v>
      </c>
      <c r="K674" s="75">
        <v>0</v>
      </c>
      <c r="L674" s="7"/>
      <c r="M674" s="7">
        <v>0</v>
      </c>
      <c r="N674" s="75">
        <f t="shared" si="285"/>
        <v>0</v>
      </c>
      <c r="O674" s="7"/>
      <c r="P674" s="7">
        <v>91</v>
      </c>
      <c r="Q674" s="75">
        <f t="shared" si="286"/>
        <v>6</v>
      </c>
      <c r="R674" s="75"/>
      <c r="S674" s="7">
        <v>26</v>
      </c>
      <c r="T674" s="75">
        <f t="shared" si="287"/>
        <v>7</v>
      </c>
      <c r="U674" s="75"/>
      <c r="V674" s="75">
        <v>0</v>
      </c>
      <c r="W674" s="75">
        <v>0</v>
      </c>
      <c r="X674" s="406">
        <f t="shared" si="288"/>
        <v>0</v>
      </c>
      <c r="Y674" s="470"/>
      <c r="Z674" s="470"/>
      <c r="AA674" s="406">
        <f t="shared" si="289"/>
        <v>0</v>
      </c>
      <c r="AB674" s="470"/>
      <c r="AC674" s="470"/>
      <c r="AD674" s="405"/>
      <c r="AE674" s="468"/>
      <c r="AF674" s="468"/>
      <c r="AG674" s="166"/>
      <c r="AH674" s="444">
        <f t="shared" si="269"/>
        <v>0</v>
      </c>
    </row>
    <row r="675" spans="1:34" s="10" customFormat="1" ht="13.2" x14ac:dyDescent="0.25">
      <c r="A675" s="6">
        <v>9</v>
      </c>
      <c r="B675" s="167" t="s">
        <v>912</v>
      </c>
      <c r="C675" s="162">
        <v>2</v>
      </c>
      <c r="D675" s="162">
        <v>0</v>
      </c>
      <c r="E675" s="162">
        <v>0</v>
      </c>
      <c r="F675" s="7">
        <f t="shared" si="284"/>
        <v>0</v>
      </c>
      <c r="G675" s="75">
        <v>0</v>
      </c>
      <c r="H675" s="75">
        <v>0</v>
      </c>
      <c r="I675" s="75">
        <v>0</v>
      </c>
      <c r="J675" s="75">
        <v>0</v>
      </c>
      <c r="K675" s="75">
        <v>0</v>
      </c>
      <c r="L675" s="166"/>
      <c r="M675" s="162">
        <v>0</v>
      </c>
      <c r="N675" s="75">
        <f t="shared" si="285"/>
        <v>0</v>
      </c>
      <c r="O675" s="162"/>
      <c r="P675" s="162">
        <v>1</v>
      </c>
      <c r="Q675" s="75">
        <f t="shared" si="286"/>
        <v>1</v>
      </c>
      <c r="R675" s="162"/>
      <c r="S675" s="162">
        <v>1</v>
      </c>
      <c r="T675" s="75">
        <f t="shared" si="287"/>
        <v>1</v>
      </c>
      <c r="U675" s="170"/>
      <c r="V675" s="170">
        <v>0</v>
      </c>
      <c r="W675" s="170">
        <v>0</v>
      </c>
      <c r="X675" s="406">
        <f t="shared" si="288"/>
        <v>0</v>
      </c>
      <c r="Y675" s="468"/>
      <c r="Z675" s="468"/>
      <c r="AA675" s="406">
        <f t="shared" si="289"/>
        <v>0</v>
      </c>
      <c r="AB675" s="468"/>
      <c r="AC675" s="468"/>
      <c r="AD675" s="405"/>
      <c r="AE675" s="468"/>
      <c r="AF675" s="468"/>
      <c r="AG675" s="166"/>
      <c r="AH675" s="444">
        <f t="shared" si="269"/>
        <v>0</v>
      </c>
    </row>
    <row r="676" spans="1:34" s="10" customFormat="1" ht="13.2" x14ac:dyDescent="0.25">
      <c r="A676" s="6">
        <v>10</v>
      </c>
      <c r="B676" s="167" t="s">
        <v>754</v>
      </c>
      <c r="C676" s="162">
        <v>1</v>
      </c>
      <c r="D676" s="162">
        <v>0</v>
      </c>
      <c r="E676" s="162">
        <v>0</v>
      </c>
      <c r="F676" s="7">
        <f t="shared" si="284"/>
        <v>0</v>
      </c>
      <c r="G676" s="75">
        <v>0</v>
      </c>
      <c r="H676" s="75">
        <v>0</v>
      </c>
      <c r="I676" s="75">
        <v>0</v>
      </c>
      <c r="J676" s="75">
        <v>0</v>
      </c>
      <c r="K676" s="75">
        <v>0</v>
      </c>
      <c r="L676" s="166"/>
      <c r="M676" s="162">
        <v>0</v>
      </c>
      <c r="N676" s="75">
        <f t="shared" si="285"/>
        <v>0</v>
      </c>
      <c r="O676" s="162"/>
      <c r="P676" s="162">
        <v>0</v>
      </c>
      <c r="Q676" s="75">
        <f t="shared" si="286"/>
        <v>0</v>
      </c>
      <c r="R676" s="162"/>
      <c r="S676" s="162">
        <v>1</v>
      </c>
      <c r="T676" s="75">
        <f t="shared" si="287"/>
        <v>1</v>
      </c>
      <c r="U676" s="170"/>
      <c r="V676" s="170">
        <v>0</v>
      </c>
      <c r="W676" s="170">
        <v>0</v>
      </c>
      <c r="X676" s="406">
        <f t="shared" si="288"/>
        <v>0</v>
      </c>
      <c r="Y676" s="468"/>
      <c r="Z676" s="468"/>
      <c r="AA676" s="406">
        <f t="shared" si="289"/>
        <v>0</v>
      </c>
      <c r="AB676" s="468"/>
      <c r="AC676" s="468"/>
      <c r="AD676" s="405"/>
      <c r="AE676" s="468"/>
      <c r="AF676" s="468"/>
      <c r="AG676" s="166"/>
      <c r="AH676" s="444">
        <f t="shared" si="269"/>
        <v>0</v>
      </c>
    </row>
    <row r="677" spans="1:34" s="10" customFormat="1" ht="13.2" x14ac:dyDescent="0.25">
      <c r="A677" s="6">
        <v>11</v>
      </c>
      <c r="B677" s="167" t="s">
        <v>803</v>
      </c>
      <c r="C677" s="162">
        <v>1</v>
      </c>
      <c r="D677" s="162">
        <v>1</v>
      </c>
      <c r="E677" s="162">
        <v>0</v>
      </c>
      <c r="F677" s="7">
        <f t="shared" si="284"/>
        <v>1</v>
      </c>
      <c r="G677" s="75">
        <v>0</v>
      </c>
      <c r="H677" s="75">
        <v>0</v>
      </c>
      <c r="I677" s="75">
        <v>0</v>
      </c>
      <c r="J677" s="75">
        <v>1</v>
      </c>
      <c r="K677" s="75">
        <v>0</v>
      </c>
      <c r="L677" s="166"/>
      <c r="M677" s="162">
        <v>0</v>
      </c>
      <c r="N677" s="75">
        <f t="shared" si="285"/>
        <v>0</v>
      </c>
      <c r="O677" s="162"/>
      <c r="P677" s="162">
        <v>0</v>
      </c>
      <c r="Q677" s="75">
        <f t="shared" si="286"/>
        <v>0</v>
      </c>
      <c r="R677" s="162"/>
      <c r="S677" s="162">
        <v>1</v>
      </c>
      <c r="T677" s="75">
        <f t="shared" si="287"/>
        <v>0</v>
      </c>
      <c r="U677" s="170"/>
      <c r="V677" s="170">
        <v>0</v>
      </c>
      <c r="W677" s="170">
        <v>0</v>
      </c>
      <c r="X677" s="406">
        <f t="shared" si="288"/>
        <v>0</v>
      </c>
      <c r="Y677" s="468"/>
      <c r="Z677" s="468"/>
      <c r="AA677" s="406">
        <f t="shared" si="289"/>
        <v>0</v>
      </c>
      <c r="AB677" s="468"/>
      <c r="AC677" s="468"/>
      <c r="AD677" s="405"/>
      <c r="AE677" s="468"/>
      <c r="AF677" s="468"/>
      <c r="AG677" s="166"/>
      <c r="AH677" s="444">
        <f t="shared" si="269"/>
        <v>0</v>
      </c>
    </row>
    <row r="678" spans="1:34" s="10" customFormat="1" ht="13.2" x14ac:dyDescent="0.25">
      <c r="A678" s="6">
        <v>1</v>
      </c>
      <c r="B678" s="167" t="s">
        <v>725</v>
      </c>
      <c r="C678" s="162">
        <v>26</v>
      </c>
      <c r="D678" s="162">
        <v>18</v>
      </c>
      <c r="E678" s="162">
        <v>2</v>
      </c>
      <c r="F678" s="7">
        <f t="shared" si="284"/>
        <v>16</v>
      </c>
      <c r="G678" s="75">
        <v>0</v>
      </c>
      <c r="H678" s="75">
        <v>0</v>
      </c>
      <c r="I678" s="75">
        <v>16</v>
      </c>
      <c r="J678" s="75">
        <v>0</v>
      </c>
      <c r="K678" s="75">
        <v>0</v>
      </c>
      <c r="L678" s="166"/>
      <c r="M678" s="162">
        <v>1</v>
      </c>
      <c r="N678" s="75">
        <f t="shared" si="285"/>
        <v>1</v>
      </c>
      <c r="O678" s="162"/>
      <c r="P678" s="162">
        <v>21</v>
      </c>
      <c r="Q678" s="75">
        <f t="shared" si="286"/>
        <v>5</v>
      </c>
      <c r="R678" s="162"/>
      <c r="S678" s="162">
        <v>1</v>
      </c>
      <c r="T678" s="75">
        <f t="shared" si="287"/>
        <v>1</v>
      </c>
      <c r="U678" s="170"/>
      <c r="V678" s="170">
        <v>0</v>
      </c>
      <c r="W678" s="170">
        <v>0</v>
      </c>
      <c r="X678" s="406">
        <f t="shared" si="288"/>
        <v>1</v>
      </c>
      <c r="Y678" s="468">
        <v>1</v>
      </c>
      <c r="Z678" s="468"/>
      <c r="AA678" s="406">
        <f t="shared" si="289"/>
        <v>0</v>
      </c>
      <c r="AB678" s="468"/>
      <c r="AC678" s="468"/>
      <c r="AD678" s="405"/>
      <c r="AE678" s="468"/>
      <c r="AF678" s="468"/>
      <c r="AG678" s="166"/>
      <c r="AH678" s="444">
        <f t="shared" si="269"/>
        <v>1</v>
      </c>
    </row>
    <row r="679" spans="1:34" s="10" customFormat="1" ht="13.2" x14ac:dyDescent="0.25">
      <c r="A679" s="6">
        <v>13</v>
      </c>
      <c r="B679" s="167" t="s">
        <v>726</v>
      </c>
      <c r="C679" s="162">
        <v>12</v>
      </c>
      <c r="D679" s="162">
        <v>3</v>
      </c>
      <c r="E679" s="162">
        <v>0</v>
      </c>
      <c r="F679" s="7">
        <f t="shared" si="284"/>
        <v>3</v>
      </c>
      <c r="G679" s="75">
        <v>0</v>
      </c>
      <c r="H679" s="75">
        <v>0</v>
      </c>
      <c r="I679" s="75">
        <v>3</v>
      </c>
      <c r="J679" s="75">
        <v>0</v>
      </c>
      <c r="K679" s="75">
        <v>0</v>
      </c>
      <c r="L679" s="166"/>
      <c r="M679" s="162">
        <v>2</v>
      </c>
      <c r="N679" s="75">
        <f t="shared" si="285"/>
        <v>2</v>
      </c>
      <c r="O679" s="162"/>
      <c r="P679" s="162">
        <v>9</v>
      </c>
      <c r="Q679" s="75">
        <f t="shared" si="286"/>
        <v>6</v>
      </c>
      <c r="R679" s="162"/>
      <c r="S679" s="162">
        <v>0</v>
      </c>
      <c r="T679" s="75">
        <f t="shared" si="287"/>
        <v>0</v>
      </c>
      <c r="U679" s="170"/>
      <c r="V679" s="170">
        <v>0</v>
      </c>
      <c r="W679" s="170">
        <v>0</v>
      </c>
      <c r="X679" s="406">
        <f t="shared" si="288"/>
        <v>0</v>
      </c>
      <c r="Y679" s="468"/>
      <c r="Z679" s="468"/>
      <c r="AA679" s="406">
        <f t="shared" si="289"/>
        <v>0</v>
      </c>
      <c r="AB679" s="468"/>
      <c r="AC679" s="468"/>
      <c r="AD679" s="405"/>
      <c r="AE679" s="468"/>
      <c r="AF679" s="468"/>
      <c r="AG679" s="166"/>
      <c r="AH679" s="444">
        <f t="shared" si="269"/>
        <v>0</v>
      </c>
    </row>
    <row r="680" spans="1:34" s="10" customFormat="1" ht="13.2" x14ac:dyDescent="0.25">
      <c r="A680" s="6">
        <v>14</v>
      </c>
      <c r="B680" s="167" t="s">
        <v>766</v>
      </c>
      <c r="C680" s="162">
        <v>2</v>
      </c>
      <c r="D680" s="162">
        <v>0</v>
      </c>
      <c r="E680" s="162">
        <v>0</v>
      </c>
      <c r="F680" s="7">
        <f t="shared" si="284"/>
        <v>0</v>
      </c>
      <c r="G680" s="75">
        <v>0</v>
      </c>
      <c r="H680" s="75">
        <v>0</v>
      </c>
      <c r="I680" s="75">
        <v>0</v>
      </c>
      <c r="J680" s="75">
        <v>0</v>
      </c>
      <c r="K680" s="75">
        <v>0</v>
      </c>
      <c r="L680" s="166"/>
      <c r="M680" s="162">
        <v>0</v>
      </c>
      <c r="N680" s="75">
        <f t="shared" si="285"/>
        <v>0</v>
      </c>
      <c r="O680" s="162"/>
      <c r="P680" s="162">
        <v>2</v>
      </c>
      <c r="Q680" s="75">
        <f t="shared" si="286"/>
        <v>2</v>
      </c>
      <c r="R680" s="162"/>
      <c r="S680" s="162">
        <v>0</v>
      </c>
      <c r="T680" s="75">
        <f t="shared" si="287"/>
        <v>0</v>
      </c>
      <c r="U680" s="170"/>
      <c r="V680" s="170">
        <v>0</v>
      </c>
      <c r="W680" s="170">
        <v>0</v>
      </c>
      <c r="X680" s="406">
        <f t="shared" si="288"/>
        <v>0</v>
      </c>
      <c r="Y680" s="468"/>
      <c r="Z680" s="468"/>
      <c r="AA680" s="406">
        <f t="shared" si="289"/>
        <v>0</v>
      </c>
      <c r="AB680" s="468"/>
      <c r="AC680" s="468"/>
      <c r="AD680" s="405"/>
      <c r="AE680" s="468"/>
      <c r="AF680" s="468"/>
      <c r="AG680" s="166"/>
      <c r="AH680" s="444">
        <f t="shared" si="269"/>
        <v>0</v>
      </c>
    </row>
    <row r="681" spans="1:34" s="10" customFormat="1" ht="13.2" x14ac:dyDescent="0.25">
      <c r="A681" s="6">
        <v>15</v>
      </c>
      <c r="B681" s="167" t="s">
        <v>733</v>
      </c>
      <c r="C681" s="162">
        <v>3</v>
      </c>
      <c r="D681" s="162">
        <v>0</v>
      </c>
      <c r="E681" s="162">
        <v>0</v>
      </c>
      <c r="F681" s="7">
        <f>D681-E681</f>
        <v>0</v>
      </c>
      <c r="G681" s="75">
        <v>0</v>
      </c>
      <c r="H681" s="75">
        <v>0</v>
      </c>
      <c r="I681" s="75">
        <v>0</v>
      </c>
      <c r="J681" s="75">
        <v>0</v>
      </c>
      <c r="K681" s="75">
        <v>0</v>
      </c>
      <c r="L681" s="166"/>
      <c r="M681" s="162">
        <v>0</v>
      </c>
      <c r="N681" s="75">
        <f t="shared" si="285"/>
        <v>0</v>
      </c>
      <c r="O681" s="162"/>
      <c r="P681" s="162">
        <v>2</v>
      </c>
      <c r="Q681" s="75">
        <f t="shared" si="286"/>
        <v>2</v>
      </c>
      <c r="R681" s="162"/>
      <c r="S681" s="162">
        <v>1</v>
      </c>
      <c r="T681" s="75">
        <f t="shared" si="287"/>
        <v>1</v>
      </c>
      <c r="U681" s="170"/>
      <c r="V681" s="170">
        <v>0</v>
      </c>
      <c r="W681" s="170">
        <v>0</v>
      </c>
      <c r="X681" s="406">
        <f t="shared" si="288"/>
        <v>0</v>
      </c>
      <c r="Y681" s="468"/>
      <c r="Z681" s="468"/>
      <c r="AA681" s="406">
        <f t="shared" si="289"/>
        <v>0</v>
      </c>
      <c r="AB681" s="468"/>
      <c r="AC681" s="468"/>
      <c r="AD681" s="405"/>
      <c r="AE681" s="468"/>
      <c r="AF681" s="468"/>
      <c r="AG681" s="166"/>
      <c r="AH681" s="444">
        <f t="shared" si="269"/>
        <v>0</v>
      </c>
    </row>
    <row r="682" spans="1:34" s="10" customFormat="1" ht="13.2" x14ac:dyDescent="0.25">
      <c r="A682" s="6">
        <v>16</v>
      </c>
      <c r="B682" s="167" t="s">
        <v>739</v>
      </c>
      <c r="C682" s="162">
        <v>7</v>
      </c>
      <c r="D682" s="162">
        <v>1</v>
      </c>
      <c r="E682" s="162">
        <v>0</v>
      </c>
      <c r="F682" s="7">
        <f t="shared" si="284"/>
        <v>1</v>
      </c>
      <c r="G682" s="75">
        <v>0</v>
      </c>
      <c r="H682" s="75">
        <v>0</v>
      </c>
      <c r="I682" s="75">
        <v>1</v>
      </c>
      <c r="J682" s="75">
        <v>0</v>
      </c>
      <c r="K682" s="75">
        <v>0</v>
      </c>
      <c r="L682" s="166"/>
      <c r="M682" s="162">
        <v>0</v>
      </c>
      <c r="N682" s="75">
        <f t="shared" si="285"/>
        <v>0</v>
      </c>
      <c r="O682" s="162"/>
      <c r="P682" s="162">
        <v>3</v>
      </c>
      <c r="Q682" s="75">
        <f t="shared" si="286"/>
        <v>2</v>
      </c>
      <c r="R682" s="162"/>
      <c r="S682" s="162">
        <v>4</v>
      </c>
      <c r="T682" s="75">
        <f t="shared" si="287"/>
        <v>4</v>
      </c>
      <c r="U682" s="170"/>
      <c r="V682" s="170">
        <v>0</v>
      </c>
      <c r="W682" s="170">
        <v>0</v>
      </c>
      <c r="X682" s="406">
        <f t="shared" si="288"/>
        <v>0</v>
      </c>
      <c r="Y682" s="468"/>
      <c r="Z682" s="468"/>
      <c r="AA682" s="406">
        <f t="shared" si="289"/>
        <v>0</v>
      </c>
      <c r="AB682" s="468"/>
      <c r="AC682" s="468"/>
      <c r="AD682" s="405"/>
      <c r="AE682" s="468"/>
      <c r="AF682" s="468"/>
      <c r="AG682" s="166"/>
      <c r="AH682" s="444">
        <f t="shared" si="269"/>
        <v>0</v>
      </c>
    </row>
    <row r="683" spans="1:34" s="10" customFormat="1" ht="13.2" x14ac:dyDescent="0.25">
      <c r="A683" s="6">
        <v>17</v>
      </c>
      <c r="B683" s="167" t="s">
        <v>728</v>
      </c>
      <c r="C683" s="162">
        <v>4</v>
      </c>
      <c r="D683" s="162">
        <v>2</v>
      </c>
      <c r="E683" s="162">
        <v>0</v>
      </c>
      <c r="F683" s="7">
        <f t="shared" si="284"/>
        <v>2</v>
      </c>
      <c r="G683" s="75">
        <v>0</v>
      </c>
      <c r="H683" s="75">
        <v>0</v>
      </c>
      <c r="I683" s="75">
        <v>2</v>
      </c>
      <c r="J683" s="75">
        <v>0</v>
      </c>
      <c r="K683" s="75">
        <v>0</v>
      </c>
      <c r="L683" s="166"/>
      <c r="M683" s="162">
        <v>0</v>
      </c>
      <c r="N683" s="75">
        <f t="shared" si="285"/>
        <v>0</v>
      </c>
      <c r="O683" s="162"/>
      <c r="P683" s="162">
        <v>4</v>
      </c>
      <c r="Q683" s="75">
        <f t="shared" si="286"/>
        <v>2</v>
      </c>
      <c r="R683" s="162"/>
      <c r="S683" s="162">
        <v>0</v>
      </c>
      <c r="T683" s="75">
        <f t="shared" si="287"/>
        <v>0</v>
      </c>
      <c r="U683" s="170"/>
      <c r="V683" s="170">
        <v>0</v>
      </c>
      <c r="W683" s="170">
        <v>0</v>
      </c>
      <c r="X683" s="406">
        <f t="shared" si="288"/>
        <v>0</v>
      </c>
      <c r="Y683" s="468"/>
      <c r="Z683" s="468"/>
      <c r="AA683" s="406">
        <f t="shared" si="289"/>
        <v>0</v>
      </c>
      <c r="AB683" s="468"/>
      <c r="AC683" s="468"/>
      <c r="AD683" s="405"/>
      <c r="AE683" s="468"/>
      <c r="AF683" s="468"/>
      <c r="AG683" s="166"/>
      <c r="AH683" s="444">
        <f t="shared" si="269"/>
        <v>0</v>
      </c>
    </row>
    <row r="684" spans="1:34" s="138" customFormat="1" ht="54.6" customHeight="1" x14ac:dyDescent="0.25">
      <c r="A684" s="296">
        <v>26</v>
      </c>
      <c r="B684" s="760" t="s">
        <v>993</v>
      </c>
      <c r="C684" s="760"/>
      <c r="D684" s="760"/>
      <c r="E684" s="760"/>
      <c r="F684" s="760"/>
      <c r="G684" s="760"/>
      <c r="H684" s="760"/>
      <c r="I684" s="760"/>
      <c r="J684" s="760"/>
      <c r="K684" s="760"/>
      <c r="L684" s="760"/>
      <c r="M684" s="760"/>
      <c r="N684" s="760"/>
      <c r="O684" s="760"/>
      <c r="P684" s="760"/>
      <c r="Q684" s="760"/>
      <c r="R684" s="760"/>
      <c r="S684" s="760"/>
      <c r="T684" s="760"/>
      <c r="U684" s="760"/>
      <c r="V684" s="760"/>
      <c r="W684" s="760"/>
      <c r="X684" s="760"/>
      <c r="Y684" s="760"/>
      <c r="Z684" s="760"/>
      <c r="AA684" s="760"/>
      <c r="AB684" s="760"/>
      <c r="AC684" s="760"/>
      <c r="AD684" s="760"/>
      <c r="AE684" s="760"/>
      <c r="AF684" s="760"/>
      <c r="AG684" s="760"/>
      <c r="AH684" s="444">
        <f t="shared" si="269"/>
        <v>0</v>
      </c>
    </row>
    <row r="685" spans="1:34" s="10" customFormat="1" ht="13.2" x14ac:dyDescent="0.25">
      <c r="A685" s="70"/>
      <c r="B685" s="105" t="s">
        <v>707</v>
      </c>
      <c r="C685" s="285">
        <f>SUM(C686:C702)</f>
        <v>185</v>
      </c>
      <c r="D685" s="285">
        <f t="shared" ref="D685:AF685" si="290">SUM(D686:D702)</f>
        <v>152</v>
      </c>
      <c r="E685" s="285">
        <f t="shared" si="290"/>
        <v>40</v>
      </c>
      <c r="F685" s="285">
        <f t="shared" si="290"/>
        <v>112</v>
      </c>
      <c r="G685" s="285">
        <f t="shared" si="290"/>
        <v>0</v>
      </c>
      <c r="H685" s="285">
        <f t="shared" si="290"/>
        <v>0</v>
      </c>
      <c r="I685" s="285">
        <f t="shared" si="290"/>
        <v>72</v>
      </c>
      <c r="J685" s="285">
        <f t="shared" si="290"/>
        <v>40</v>
      </c>
      <c r="K685" s="285">
        <f t="shared" si="290"/>
        <v>0</v>
      </c>
      <c r="L685" s="285">
        <f t="shared" si="290"/>
        <v>0.2</v>
      </c>
      <c r="M685" s="285">
        <f t="shared" si="290"/>
        <v>1.5000000000000002</v>
      </c>
      <c r="N685" s="285">
        <f t="shared" si="290"/>
        <v>1.5000000000000002</v>
      </c>
      <c r="O685" s="285">
        <f t="shared" si="290"/>
        <v>10.58</v>
      </c>
      <c r="P685" s="285">
        <f t="shared" si="290"/>
        <v>82.01</v>
      </c>
      <c r="Q685" s="285">
        <f t="shared" si="290"/>
        <v>10.010000000000003</v>
      </c>
      <c r="R685" s="285">
        <f t="shared" si="290"/>
        <v>6.58</v>
      </c>
      <c r="S685" s="285">
        <f t="shared" si="290"/>
        <v>32.269999999999996</v>
      </c>
      <c r="T685" s="285">
        <f t="shared" si="290"/>
        <v>-7.7299999999999986</v>
      </c>
      <c r="U685" s="285">
        <f t="shared" si="290"/>
        <v>0</v>
      </c>
      <c r="V685" s="285">
        <f t="shared" si="290"/>
        <v>0</v>
      </c>
      <c r="W685" s="285">
        <f t="shared" si="290"/>
        <v>0</v>
      </c>
      <c r="X685" s="285">
        <f t="shared" si="290"/>
        <v>3</v>
      </c>
      <c r="Y685" s="285">
        <f t="shared" si="290"/>
        <v>3</v>
      </c>
      <c r="Z685" s="285">
        <f t="shared" si="290"/>
        <v>0</v>
      </c>
      <c r="AA685" s="285">
        <f t="shared" si="290"/>
        <v>9</v>
      </c>
      <c r="AB685" s="285">
        <f t="shared" si="290"/>
        <v>0</v>
      </c>
      <c r="AC685" s="285">
        <f t="shared" si="290"/>
        <v>9</v>
      </c>
      <c r="AD685" s="285">
        <f t="shared" si="290"/>
        <v>0</v>
      </c>
      <c r="AE685" s="285">
        <f t="shared" si="290"/>
        <v>0</v>
      </c>
      <c r="AF685" s="285">
        <f t="shared" si="290"/>
        <v>0</v>
      </c>
      <c r="AG685" s="69"/>
      <c r="AH685" s="444">
        <f t="shared" si="269"/>
        <v>12</v>
      </c>
    </row>
    <row r="686" spans="1:34" s="10" customFormat="1" ht="13.2" x14ac:dyDescent="0.25">
      <c r="A686" s="70">
        <v>1</v>
      </c>
      <c r="B686" s="71" t="s">
        <v>367</v>
      </c>
      <c r="C686" s="70">
        <v>40</v>
      </c>
      <c r="D686" s="70">
        <v>32</v>
      </c>
      <c r="E686" s="70">
        <v>16</v>
      </c>
      <c r="F686" s="59">
        <f>G686+H686+I686+J686+K686</f>
        <v>14</v>
      </c>
      <c r="G686" s="60"/>
      <c r="H686" s="60"/>
      <c r="I686" s="60">
        <v>14</v>
      </c>
      <c r="J686" s="60"/>
      <c r="K686" s="60"/>
      <c r="L686" s="72">
        <v>0.1</v>
      </c>
      <c r="M686" s="133">
        <f>F686*L686</f>
        <v>1.4000000000000001</v>
      </c>
      <c r="N686" s="133">
        <f>M686-H686</f>
        <v>1.4000000000000001</v>
      </c>
      <c r="O686" s="72">
        <v>0.98</v>
      </c>
      <c r="P686" s="133">
        <f>F686*O686</f>
        <v>13.719999999999999</v>
      </c>
      <c r="Q686" s="133">
        <f>P686-I686</f>
        <v>-0.28000000000000114</v>
      </c>
      <c r="R686" s="72">
        <v>0</v>
      </c>
      <c r="S686" s="133">
        <f>F686*R686</f>
        <v>0</v>
      </c>
      <c r="T686" s="133">
        <f>S686-J686</f>
        <v>0</v>
      </c>
      <c r="U686" s="60"/>
      <c r="V686" s="60"/>
      <c r="W686" s="60"/>
      <c r="X686" s="393">
        <f>Y686+Z686</f>
        <v>0</v>
      </c>
      <c r="Y686" s="452"/>
      <c r="Z686" s="483"/>
      <c r="AA686" s="393">
        <f>AB686+AC686</f>
        <v>0</v>
      </c>
      <c r="AB686" s="483"/>
      <c r="AC686" s="452"/>
      <c r="AD686" s="398">
        <f>AE686+AF686</f>
        <v>0</v>
      </c>
      <c r="AE686" s="483"/>
      <c r="AF686" s="483"/>
      <c r="AG686" s="73"/>
      <c r="AH686" s="444">
        <f t="shared" si="269"/>
        <v>0</v>
      </c>
    </row>
    <row r="687" spans="1:34" s="10" customFormat="1" ht="13.2" x14ac:dyDescent="0.25">
      <c r="A687" s="70">
        <v>2</v>
      </c>
      <c r="B687" s="71" t="s">
        <v>752</v>
      </c>
      <c r="C687" s="70">
        <v>3</v>
      </c>
      <c r="D687" s="70">
        <v>3</v>
      </c>
      <c r="E687" s="70">
        <v>2</v>
      </c>
      <c r="F687" s="59">
        <f t="shared" ref="F687:F702" si="291">G687+H687+I687+J687+K687</f>
        <v>2</v>
      </c>
      <c r="G687" s="60"/>
      <c r="H687" s="60"/>
      <c r="I687" s="60">
        <v>2</v>
      </c>
      <c r="J687" s="60"/>
      <c r="K687" s="60"/>
      <c r="L687" s="72">
        <v>0</v>
      </c>
      <c r="M687" s="133">
        <f t="shared" ref="M687:M702" si="292">F687*L687</f>
        <v>0</v>
      </c>
      <c r="N687" s="133">
        <f t="shared" ref="N687:N702" si="293">M687-H687</f>
        <v>0</v>
      </c>
      <c r="O687" s="72">
        <v>0.98</v>
      </c>
      <c r="P687" s="133">
        <f t="shared" ref="P687:P702" si="294">F687*O687</f>
        <v>1.96</v>
      </c>
      <c r="Q687" s="133">
        <f t="shared" ref="Q687:Q702" si="295">P687-I687</f>
        <v>-4.0000000000000036E-2</v>
      </c>
      <c r="R687" s="72">
        <v>0</v>
      </c>
      <c r="S687" s="133">
        <f t="shared" ref="S687:S702" si="296">F687*R687</f>
        <v>0</v>
      </c>
      <c r="T687" s="133">
        <f t="shared" ref="T687:T702" si="297">S687-J687</f>
        <v>0</v>
      </c>
      <c r="U687" s="60"/>
      <c r="V687" s="60"/>
      <c r="W687" s="60"/>
      <c r="X687" s="393">
        <f t="shared" ref="X687:X696" si="298">Y687+Z687</f>
        <v>0</v>
      </c>
      <c r="Y687" s="452"/>
      <c r="Z687" s="483"/>
      <c r="AA687" s="393">
        <f t="shared" ref="AA687:AA696" si="299">AB687+AC687</f>
        <v>0</v>
      </c>
      <c r="AB687" s="483"/>
      <c r="AC687" s="452"/>
      <c r="AD687" s="398">
        <f t="shared" ref="AD687:AD695" si="300">AE687+AF687</f>
        <v>0</v>
      </c>
      <c r="AE687" s="451"/>
      <c r="AF687" s="451"/>
      <c r="AG687" s="73"/>
      <c r="AH687" s="444">
        <f t="shared" si="269"/>
        <v>0</v>
      </c>
    </row>
    <row r="688" spans="1:34" s="10" customFormat="1" ht="13.2" x14ac:dyDescent="0.25">
      <c r="A688" s="70">
        <v>3</v>
      </c>
      <c r="B688" s="71" t="s">
        <v>140</v>
      </c>
      <c r="C688" s="70">
        <v>13</v>
      </c>
      <c r="D688" s="70">
        <v>11</v>
      </c>
      <c r="E688" s="70">
        <v>2</v>
      </c>
      <c r="F688" s="59">
        <f t="shared" si="291"/>
        <v>9</v>
      </c>
      <c r="G688" s="59"/>
      <c r="H688" s="59"/>
      <c r="I688" s="59">
        <v>2</v>
      </c>
      <c r="J688" s="59">
        <v>7</v>
      </c>
      <c r="K688" s="59"/>
      <c r="L688" s="72">
        <v>0</v>
      </c>
      <c r="M688" s="133">
        <f t="shared" si="292"/>
        <v>0</v>
      </c>
      <c r="N688" s="133">
        <f t="shared" si="293"/>
        <v>0</v>
      </c>
      <c r="O688" s="72">
        <v>0.45</v>
      </c>
      <c r="P688" s="133">
        <f t="shared" si="294"/>
        <v>4.05</v>
      </c>
      <c r="Q688" s="133">
        <f t="shared" si="295"/>
        <v>2.0499999999999998</v>
      </c>
      <c r="R688" s="72">
        <v>0.55000000000000004</v>
      </c>
      <c r="S688" s="133">
        <f t="shared" si="296"/>
        <v>4.95</v>
      </c>
      <c r="T688" s="133">
        <f t="shared" si="297"/>
        <v>-2.0499999999999998</v>
      </c>
      <c r="U688" s="60"/>
      <c r="V688" s="60"/>
      <c r="W688" s="60"/>
      <c r="X688" s="393">
        <f t="shared" si="298"/>
        <v>0</v>
      </c>
      <c r="Y688" s="452"/>
      <c r="Z688" s="483"/>
      <c r="AA688" s="393">
        <f t="shared" si="299"/>
        <v>0</v>
      </c>
      <c r="AB688" s="483"/>
      <c r="AC688" s="452"/>
      <c r="AD688" s="398">
        <f t="shared" si="300"/>
        <v>0</v>
      </c>
      <c r="AE688" s="483"/>
      <c r="AF688" s="483"/>
      <c r="AG688" s="73"/>
      <c r="AH688" s="444">
        <f t="shared" si="269"/>
        <v>0</v>
      </c>
    </row>
    <row r="689" spans="1:34" s="10" customFormat="1" ht="13.2" x14ac:dyDescent="0.25">
      <c r="A689" s="70">
        <v>4</v>
      </c>
      <c r="B689" s="71" t="s">
        <v>151</v>
      </c>
      <c r="C689" s="70">
        <v>64</v>
      </c>
      <c r="D689" s="70">
        <v>53</v>
      </c>
      <c r="E689" s="70">
        <v>11</v>
      </c>
      <c r="F689" s="59">
        <f t="shared" si="291"/>
        <v>44</v>
      </c>
      <c r="G689" s="59"/>
      <c r="H689" s="59"/>
      <c r="I689" s="59">
        <v>28</v>
      </c>
      <c r="J689" s="59">
        <v>16</v>
      </c>
      <c r="K689" s="59"/>
      <c r="L689" s="72">
        <v>0</v>
      </c>
      <c r="M689" s="133">
        <f t="shared" si="292"/>
        <v>0</v>
      </c>
      <c r="N689" s="133">
        <f t="shared" si="293"/>
        <v>0</v>
      </c>
      <c r="O689" s="72">
        <v>0.77</v>
      </c>
      <c r="P689" s="133">
        <f t="shared" si="294"/>
        <v>33.880000000000003</v>
      </c>
      <c r="Q689" s="133">
        <f t="shared" si="295"/>
        <v>5.8800000000000026</v>
      </c>
      <c r="R689" s="72">
        <v>0.23</v>
      </c>
      <c r="S689" s="133">
        <f t="shared" si="296"/>
        <v>10.120000000000001</v>
      </c>
      <c r="T689" s="133">
        <f t="shared" si="297"/>
        <v>-5.879999999999999</v>
      </c>
      <c r="U689" s="60"/>
      <c r="V689" s="60"/>
      <c r="W689" s="60"/>
      <c r="X689" s="393">
        <f t="shared" si="298"/>
        <v>1</v>
      </c>
      <c r="Y689" s="452">
        <v>1</v>
      </c>
      <c r="Z689" s="483"/>
      <c r="AA689" s="393">
        <f t="shared" si="299"/>
        <v>6</v>
      </c>
      <c r="AB689" s="483"/>
      <c r="AC689" s="452">
        <v>6</v>
      </c>
      <c r="AD689" s="398">
        <f t="shared" si="300"/>
        <v>0</v>
      </c>
      <c r="AE689" s="451"/>
      <c r="AF689" s="451"/>
      <c r="AG689" s="73"/>
      <c r="AH689" s="444">
        <f t="shared" si="269"/>
        <v>7</v>
      </c>
    </row>
    <row r="690" spans="1:34" s="10" customFormat="1" ht="13.2" x14ac:dyDescent="0.25">
      <c r="A690" s="70">
        <v>5</v>
      </c>
      <c r="B690" s="100" t="s">
        <v>790</v>
      </c>
      <c r="C690" s="117">
        <v>8</v>
      </c>
      <c r="D690" s="117">
        <v>7</v>
      </c>
      <c r="E690" s="117">
        <v>1</v>
      </c>
      <c r="F690" s="59">
        <f t="shared" si="291"/>
        <v>6</v>
      </c>
      <c r="G690" s="73"/>
      <c r="H690" s="73"/>
      <c r="I690" s="117">
        <v>1</v>
      </c>
      <c r="J690" s="117">
        <v>5</v>
      </c>
      <c r="K690" s="73"/>
      <c r="L690" s="72">
        <v>0</v>
      </c>
      <c r="M690" s="133">
        <f t="shared" si="292"/>
        <v>0</v>
      </c>
      <c r="N690" s="133">
        <f t="shared" si="293"/>
        <v>0</v>
      </c>
      <c r="O690" s="72">
        <v>0.2</v>
      </c>
      <c r="P690" s="133">
        <f t="shared" si="294"/>
        <v>1.2000000000000002</v>
      </c>
      <c r="Q690" s="133">
        <f t="shared" si="295"/>
        <v>0.20000000000000018</v>
      </c>
      <c r="R690" s="72">
        <v>0.8</v>
      </c>
      <c r="S690" s="133">
        <f t="shared" si="296"/>
        <v>4.8000000000000007</v>
      </c>
      <c r="T690" s="133">
        <f t="shared" si="297"/>
        <v>-0.19999999999999929</v>
      </c>
      <c r="U690" s="88"/>
      <c r="V690" s="88"/>
      <c r="W690" s="88"/>
      <c r="X690" s="393">
        <f t="shared" si="298"/>
        <v>0</v>
      </c>
      <c r="Y690" s="458"/>
      <c r="Z690" s="483"/>
      <c r="AA690" s="393">
        <f t="shared" si="299"/>
        <v>0</v>
      </c>
      <c r="AB690" s="483"/>
      <c r="AC690" s="458"/>
      <c r="AD690" s="398">
        <f t="shared" si="300"/>
        <v>0</v>
      </c>
      <c r="AE690" s="483"/>
      <c r="AF690" s="483"/>
      <c r="AG690" s="73"/>
      <c r="AH690" s="444">
        <f t="shared" si="269"/>
        <v>0</v>
      </c>
    </row>
    <row r="691" spans="1:34" s="10" customFormat="1" ht="13.2" x14ac:dyDescent="0.25">
      <c r="A691" s="70">
        <v>6</v>
      </c>
      <c r="B691" s="100" t="s">
        <v>749</v>
      </c>
      <c r="C691" s="117">
        <v>15</v>
      </c>
      <c r="D691" s="117">
        <v>12</v>
      </c>
      <c r="E691" s="117">
        <v>2</v>
      </c>
      <c r="F691" s="59">
        <f t="shared" si="291"/>
        <v>9</v>
      </c>
      <c r="G691" s="73"/>
      <c r="H691" s="73"/>
      <c r="I691" s="117">
        <v>4</v>
      </c>
      <c r="J691" s="117">
        <v>5</v>
      </c>
      <c r="K691" s="73"/>
      <c r="L691" s="72">
        <v>0</v>
      </c>
      <c r="M691" s="133">
        <f t="shared" si="292"/>
        <v>0</v>
      </c>
      <c r="N691" s="133">
        <f t="shared" si="293"/>
        <v>0</v>
      </c>
      <c r="O691" s="72">
        <v>0.5</v>
      </c>
      <c r="P691" s="133">
        <f t="shared" si="294"/>
        <v>4.5</v>
      </c>
      <c r="Q691" s="133">
        <f t="shared" si="295"/>
        <v>0.5</v>
      </c>
      <c r="R691" s="72">
        <v>0.8</v>
      </c>
      <c r="S691" s="133">
        <f t="shared" si="296"/>
        <v>7.2</v>
      </c>
      <c r="T691" s="133">
        <f t="shared" si="297"/>
        <v>2.2000000000000002</v>
      </c>
      <c r="U691" s="88"/>
      <c r="V691" s="88"/>
      <c r="W691" s="88"/>
      <c r="X691" s="393">
        <f t="shared" si="298"/>
        <v>0</v>
      </c>
      <c r="Y691" s="458"/>
      <c r="Z691" s="483"/>
      <c r="AA691" s="393">
        <f t="shared" si="299"/>
        <v>1</v>
      </c>
      <c r="AB691" s="483"/>
      <c r="AC691" s="458">
        <v>1</v>
      </c>
      <c r="AD691" s="398">
        <f t="shared" si="300"/>
        <v>0</v>
      </c>
      <c r="AE691" s="451"/>
      <c r="AF691" s="451"/>
      <c r="AG691" s="73"/>
      <c r="AH691" s="444">
        <f t="shared" si="269"/>
        <v>1</v>
      </c>
    </row>
    <row r="692" spans="1:34" s="10" customFormat="1" ht="13.2" x14ac:dyDescent="0.25">
      <c r="A692" s="70">
        <v>7</v>
      </c>
      <c r="B692" s="100" t="s">
        <v>727</v>
      </c>
      <c r="C692" s="117">
        <v>5</v>
      </c>
      <c r="D692" s="117">
        <v>2</v>
      </c>
      <c r="E692" s="117">
        <v>1</v>
      </c>
      <c r="F692" s="59">
        <f t="shared" si="291"/>
        <v>1</v>
      </c>
      <c r="G692" s="73"/>
      <c r="H692" s="73"/>
      <c r="I692" s="117">
        <v>1</v>
      </c>
      <c r="J692" s="117"/>
      <c r="K692" s="73"/>
      <c r="L692" s="72">
        <v>0.1</v>
      </c>
      <c r="M692" s="133">
        <f t="shared" si="292"/>
        <v>0.1</v>
      </c>
      <c r="N692" s="133">
        <f t="shared" si="293"/>
        <v>0.1</v>
      </c>
      <c r="O692" s="72">
        <v>0.9</v>
      </c>
      <c r="P692" s="133">
        <f t="shared" si="294"/>
        <v>0.9</v>
      </c>
      <c r="Q692" s="133">
        <f t="shared" si="295"/>
        <v>-9.9999999999999978E-2</v>
      </c>
      <c r="R692" s="72">
        <v>0</v>
      </c>
      <c r="S692" s="133">
        <f t="shared" si="296"/>
        <v>0</v>
      </c>
      <c r="T692" s="133">
        <f t="shared" si="297"/>
        <v>0</v>
      </c>
      <c r="U692" s="88"/>
      <c r="V692" s="88"/>
      <c r="W692" s="88"/>
      <c r="X692" s="393">
        <f t="shared" si="298"/>
        <v>0</v>
      </c>
      <c r="Y692" s="458"/>
      <c r="Z692" s="483"/>
      <c r="AA692" s="393">
        <f t="shared" si="299"/>
        <v>0</v>
      </c>
      <c r="AB692" s="483"/>
      <c r="AC692" s="458"/>
      <c r="AD692" s="398">
        <f t="shared" si="300"/>
        <v>0</v>
      </c>
      <c r="AE692" s="483"/>
      <c r="AF692" s="483"/>
      <c r="AG692" s="73"/>
      <c r="AH692" s="444">
        <f t="shared" si="269"/>
        <v>0</v>
      </c>
    </row>
    <row r="693" spans="1:34" s="10" customFormat="1" ht="13.2" x14ac:dyDescent="0.25">
      <c r="A693" s="70">
        <v>8</v>
      </c>
      <c r="B693" s="100" t="s">
        <v>803</v>
      </c>
      <c r="C693" s="117">
        <v>4</v>
      </c>
      <c r="D693" s="117">
        <v>2</v>
      </c>
      <c r="E693" s="117">
        <v>0</v>
      </c>
      <c r="F693" s="59">
        <f t="shared" si="291"/>
        <v>2</v>
      </c>
      <c r="G693" s="73"/>
      <c r="H693" s="73"/>
      <c r="I693" s="117"/>
      <c r="J693" s="117">
        <v>2</v>
      </c>
      <c r="K693" s="73"/>
      <c r="L693" s="72">
        <v>0</v>
      </c>
      <c r="M693" s="133">
        <f t="shared" si="292"/>
        <v>0</v>
      </c>
      <c r="N693" s="133">
        <f t="shared" si="293"/>
        <v>0</v>
      </c>
      <c r="O693" s="72">
        <v>0</v>
      </c>
      <c r="P693" s="133">
        <f t="shared" si="294"/>
        <v>0</v>
      </c>
      <c r="Q693" s="133">
        <f t="shared" si="295"/>
        <v>0</v>
      </c>
      <c r="R693" s="72">
        <v>1</v>
      </c>
      <c r="S693" s="133">
        <f t="shared" si="296"/>
        <v>2</v>
      </c>
      <c r="T693" s="133">
        <f t="shared" si="297"/>
        <v>0</v>
      </c>
      <c r="U693" s="88"/>
      <c r="V693" s="88"/>
      <c r="W693" s="88"/>
      <c r="X693" s="393">
        <f t="shared" si="298"/>
        <v>0</v>
      </c>
      <c r="Y693" s="458"/>
      <c r="Z693" s="483"/>
      <c r="AA693" s="393">
        <f t="shared" si="299"/>
        <v>0</v>
      </c>
      <c r="AB693" s="483"/>
      <c r="AC693" s="458"/>
      <c r="AD693" s="398">
        <f t="shared" si="300"/>
        <v>0</v>
      </c>
      <c r="AE693" s="451"/>
      <c r="AF693" s="451"/>
      <c r="AG693" s="73"/>
      <c r="AH693" s="444">
        <f t="shared" si="269"/>
        <v>0</v>
      </c>
    </row>
    <row r="694" spans="1:34" s="10" customFormat="1" ht="13.2" x14ac:dyDescent="0.25">
      <c r="A694" s="70">
        <v>9</v>
      </c>
      <c r="B694" s="100" t="s">
        <v>754</v>
      </c>
      <c r="C694" s="117">
        <v>1</v>
      </c>
      <c r="D694" s="117">
        <v>1</v>
      </c>
      <c r="E694" s="117">
        <v>0</v>
      </c>
      <c r="F694" s="59">
        <f t="shared" si="291"/>
        <v>1</v>
      </c>
      <c r="G694" s="73"/>
      <c r="H694" s="73"/>
      <c r="I694" s="117"/>
      <c r="J694" s="117">
        <v>1</v>
      </c>
      <c r="K694" s="73"/>
      <c r="L694" s="72">
        <v>0</v>
      </c>
      <c r="M694" s="133">
        <f t="shared" si="292"/>
        <v>0</v>
      </c>
      <c r="N694" s="133">
        <f t="shared" si="293"/>
        <v>0</v>
      </c>
      <c r="O694" s="72">
        <v>0</v>
      </c>
      <c r="P694" s="133">
        <f t="shared" si="294"/>
        <v>0</v>
      </c>
      <c r="Q694" s="133">
        <f t="shared" si="295"/>
        <v>0</v>
      </c>
      <c r="R694" s="72">
        <v>1</v>
      </c>
      <c r="S694" s="133">
        <f t="shared" si="296"/>
        <v>1</v>
      </c>
      <c r="T694" s="133">
        <f t="shared" si="297"/>
        <v>0</v>
      </c>
      <c r="U694" s="88"/>
      <c r="V694" s="88"/>
      <c r="W694" s="88"/>
      <c r="X694" s="393">
        <f t="shared" si="298"/>
        <v>0</v>
      </c>
      <c r="Y694" s="458"/>
      <c r="Z694" s="483"/>
      <c r="AA694" s="393">
        <f t="shared" si="299"/>
        <v>0</v>
      </c>
      <c r="AB694" s="483"/>
      <c r="AC694" s="458"/>
      <c r="AD694" s="398">
        <f t="shared" si="300"/>
        <v>0</v>
      </c>
      <c r="AE694" s="483"/>
      <c r="AF694" s="483"/>
      <c r="AG694" s="73"/>
      <c r="AH694" s="444">
        <f t="shared" si="269"/>
        <v>0</v>
      </c>
    </row>
    <row r="695" spans="1:34" s="10" customFormat="1" ht="13.2" x14ac:dyDescent="0.25">
      <c r="A695" s="70">
        <v>10</v>
      </c>
      <c r="B695" s="100" t="s">
        <v>824</v>
      </c>
      <c r="C695" s="117">
        <v>7</v>
      </c>
      <c r="D695" s="117">
        <v>7</v>
      </c>
      <c r="E695" s="117">
        <v>1</v>
      </c>
      <c r="F695" s="59">
        <f t="shared" si="291"/>
        <v>6</v>
      </c>
      <c r="G695" s="73"/>
      <c r="H695" s="73"/>
      <c r="I695" s="117">
        <v>3</v>
      </c>
      <c r="J695" s="117">
        <v>3</v>
      </c>
      <c r="K695" s="73"/>
      <c r="L695" s="72">
        <v>0</v>
      </c>
      <c r="M695" s="133">
        <f t="shared" si="292"/>
        <v>0</v>
      </c>
      <c r="N695" s="133">
        <f t="shared" si="293"/>
        <v>0</v>
      </c>
      <c r="O695" s="72">
        <v>0.8</v>
      </c>
      <c r="P695" s="133">
        <f t="shared" si="294"/>
        <v>4.8000000000000007</v>
      </c>
      <c r="Q695" s="133">
        <f t="shared" si="295"/>
        <v>1.8000000000000007</v>
      </c>
      <c r="R695" s="72">
        <v>0.2</v>
      </c>
      <c r="S695" s="133">
        <f t="shared" si="296"/>
        <v>1.2000000000000002</v>
      </c>
      <c r="T695" s="133">
        <f t="shared" si="297"/>
        <v>-1.7999999999999998</v>
      </c>
      <c r="U695" s="88"/>
      <c r="V695" s="88"/>
      <c r="W695" s="88"/>
      <c r="X695" s="393">
        <f t="shared" si="298"/>
        <v>0</v>
      </c>
      <c r="Y695" s="458"/>
      <c r="Z695" s="483"/>
      <c r="AA695" s="393">
        <f t="shared" si="299"/>
        <v>2</v>
      </c>
      <c r="AB695" s="483"/>
      <c r="AC695" s="458">
        <v>2</v>
      </c>
      <c r="AD695" s="398">
        <f t="shared" si="300"/>
        <v>0</v>
      </c>
      <c r="AE695" s="451"/>
      <c r="AF695" s="451"/>
      <c r="AG695" s="73"/>
      <c r="AH695" s="444">
        <f t="shared" si="269"/>
        <v>2</v>
      </c>
    </row>
    <row r="696" spans="1:34" s="10" customFormat="1" ht="13.2" x14ac:dyDescent="0.25">
      <c r="A696" s="70">
        <v>11</v>
      </c>
      <c r="B696" s="100" t="s">
        <v>739</v>
      </c>
      <c r="C696" s="117">
        <v>2</v>
      </c>
      <c r="D696" s="117">
        <v>2</v>
      </c>
      <c r="E696" s="117">
        <v>0</v>
      </c>
      <c r="F696" s="59">
        <f t="shared" si="291"/>
        <v>2</v>
      </c>
      <c r="G696" s="73"/>
      <c r="H696" s="73"/>
      <c r="I696" s="117">
        <v>2</v>
      </c>
      <c r="J696" s="117"/>
      <c r="K696" s="73"/>
      <c r="L696" s="72">
        <v>0</v>
      </c>
      <c r="M696" s="133">
        <f t="shared" si="292"/>
        <v>0</v>
      </c>
      <c r="N696" s="133">
        <f t="shared" si="293"/>
        <v>0</v>
      </c>
      <c r="O696" s="72">
        <v>1</v>
      </c>
      <c r="P696" s="133">
        <f t="shared" si="294"/>
        <v>2</v>
      </c>
      <c r="Q696" s="133">
        <f t="shared" si="295"/>
        <v>0</v>
      </c>
      <c r="R696" s="72">
        <v>0</v>
      </c>
      <c r="S696" s="133">
        <f t="shared" si="296"/>
        <v>0</v>
      </c>
      <c r="T696" s="133">
        <f t="shared" si="297"/>
        <v>0</v>
      </c>
      <c r="U696" s="88"/>
      <c r="V696" s="88"/>
      <c r="W696" s="88"/>
      <c r="X696" s="393">
        <f t="shared" si="298"/>
        <v>0</v>
      </c>
      <c r="Y696" s="458"/>
      <c r="Z696" s="483"/>
      <c r="AA696" s="393">
        <f t="shared" si="299"/>
        <v>0</v>
      </c>
      <c r="AB696" s="483"/>
      <c r="AC696" s="458"/>
      <c r="AD696" s="398">
        <f>AE696+AF696</f>
        <v>0</v>
      </c>
      <c r="AE696" s="483"/>
      <c r="AF696" s="483"/>
      <c r="AG696" s="73"/>
      <c r="AH696" s="444">
        <f t="shared" si="269"/>
        <v>0</v>
      </c>
    </row>
    <row r="697" spans="1:34" s="10" customFormat="1" ht="13.2" x14ac:dyDescent="0.25">
      <c r="A697" s="70">
        <v>1</v>
      </c>
      <c r="B697" s="100" t="s">
        <v>726</v>
      </c>
      <c r="C697" s="117">
        <v>5</v>
      </c>
      <c r="D697" s="117">
        <v>5</v>
      </c>
      <c r="E697" s="117">
        <v>2</v>
      </c>
      <c r="F697" s="59">
        <f t="shared" si="291"/>
        <v>3</v>
      </c>
      <c r="G697" s="73"/>
      <c r="H697" s="73"/>
      <c r="I697" s="117">
        <v>3</v>
      </c>
      <c r="J697" s="117"/>
      <c r="K697" s="73"/>
      <c r="L697" s="72">
        <v>0</v>
      </c>
      <c r="M697" s="133">
        <f t="shared" si="292"/>
        <v>0</v>
      </c>
      <c r="N697" s="133">
        <f t="shared" si="293"/>
        <v>0</v>
      </c>
      <c r="O697" s="72">
        <v>1</v>
      </c>
      <c r="P697" s="133">
        <f t="shared" si="294"/>
        <v>3</v>
      </c>
      <c r="Q697" s="133">
        <f t="shared" si="295"/>
        <v>0</v>
      </c>
      <c r="R697" s="72">
        <v>0</v>
      </c>
      <c r="S697" s="133">
        <f t="shared" si="296"/>
        <v>0</v>
      </c>
      <c r="T697" s="133">
        <f t="shared" si="297"/>
        <v>0</v>
      </c>
      <c r="U697" s="88"/>
      <c r="V697" s="88"/>
      <c r="W697" s="88"/>
      <c r="X697" s="398">
        <f>Y697+Z697</f>
        <v>1</v>
      </c>
      <c r="Y697" s="458">
        <v>1</v>
      </c>
      <c r="Z697" s="458"/>
      <c r="AA697" s="398">
        <f>AB697+AC697</f>
        <v>0</v>
      </c>
      <c r="AB697" s="458"/>
      <c r="AC697" s="458"/>
      <c r="AD697" s="398">
        <f>AE697+AF697</f>
        <v>0</v>
      </c>
      <c r="AE697" s="458"/>
      <c r="AF697" s="458"/>
      <c r="AG697" s="73"/>
      <c r="AH697" s="444">
        <f t="shared" si="269"/>
        <v>1</v>
      </c>
    </row>
    <row r="698" spans="1:34" s="10" customFormat="1" ht="13.2" x14ac:dyDescent="0.25">
      <c r="A698" s="70">
        <v>2</v>
      </c>
      <c r="B698" s="100" t="s">
        <v>725</v>
      </c>
      <c r="C698" s="117">
        <v>13</v>
      </c>
      <c r="D698" s="117">
        <v>13</v>
      </c>
      <c r="E698" s="117">
        <v>2</v>
      </c>
      <c r="F698" s="59">
        <f t="shared" si="291"/>
        <v>11</v>
      </c>
      <c r="G698" s="73"/>
      <c r="H698" s="73"/>
      <c r="I698" s="117">
        <v>11</v>
      </c>
      <c r="J698" s="117"/>
      <c r="K698" s="73"/>
      <c r="L698" s="72">
        <v>0</v>
      </c>
      <c r="M698" s="133">
        <f t="shared" si="292"/>
        <v>0</v>
      </c>
      <c r="N698" s="133">
        <f t="shared" si="293"/>
        <v>0</v>
      </c>
      <c r="O698" s="72">
        <v>1</v>
      </c>
      <c r="P698" s="133">
        <f t="shared" si="294"/>
        <v>11</v>
      </c>
      <c r="Q698" s="133">
        <f t="shared" si="295"/>
        <v>0</v>
      </c>
      <c r="R698" s="72">
        <v>0</v>
      </c>
      <c r="S698" s="133">
        <f t="shared" si="296"/>
        <v>0</v>
      </c>
      <c r="T698" s="133">
        <f t="shared" si="297"/>
        <v>0</v>
      </c>
      <c r="U698" s="88"/>
      <c r="V698" s="88"/>
      <c r="W698" s="88"/>
      <c r="X698" s="398">
        <f t="shared" ref="X698:X702" si="301">Y698+Z698</f>
        <v>1</v>
      </c>
      <c r="Y698" s="458">
        <v>1</v>
      </c>
      <c r="Z698" s="458"/>
      <c r="AA698" s="398">
        <f t="shared" ref="AA698:AA702" si="302">AB698+AC698</f>
        <v>0</v>
      </c>
      <c r="AB698" s="458"/>
      <c r="AC698" s="458"/>
      <c r="AD698" s="398">
        <f t="shared" ref="AD698:AD702" si="303">AE698+AF698</f>
        <v>0</v>
      </c>
      <c r="AE698" s="458"/>
      <c r="AF698" s="458"/>
      <c r="AG698" s="73"/>
      <c r="AH698" s="444">
        <f t="shared" si="269"/>
        <v>1</v>
      </c>
    </row>
    <row r="699" spans="1:34" s="10" customFormat="1" ht="13.2" x14ac:dyDescent="0.25">
      <c r="A699" s="70">
        <v>3</v>
      </c>
      <c r="B699" s="100" t="s">
        <v>908</v>
      </c>
      <c r="C699" s="117">
        <v>1</v>
      </c>
      <c r="D699" s="117">
        <v>1</v>
      </c>
      <c r="E699" s="117">
        <v>0</v>
      </c>
      <c r="F699" s="59">
        <f t="shared" si="291"/>
        <v>1</v>
      </c>
      <c r="G699" s="73"/>
      <c r="H699" s="73"/>
      <c r="I699" s="117">
        <v>1</v>
      </c>
      <c r="J699" s="117"/>
      <c r="K699" s="73"/>
      <c r="L699" s="72">
        <v>0</v>
      </c>
      <c r="M699" s="133">
        <f t="shared" si="292"/>
        <v>0</v>
      </c>
      <c r="N699" s="133">
        <f t="shared" si="293"/>
        <v>0</v>
      </c>
      <c r="O699" s="72">
        <v>1</v>
      </c>
      <c r="P699" s="133">
        <f t="shared" si="294"/>
        <v>1</v>
      </c>
      <c r="Q699" s="133">
        <f t="shared" si="295"/>
        <v>0</v>
      </c>
      <c r="R699" s="72">
        <v>0</v>
      </c>
      <c r="S699" s="133">
        <f t="shared" si="296"/>
        <v>0</v>
      </c>
      <c r="T699" s="133">
        <f t="shared" si="297"/>
        <v>0</v>
      </c>
      <c r="U699" s="88"/>
      <c r="V699" s="88"/>
      <c r="W699" s="88"/>
      <c r="X699" s="398">
        <f t="shared" si="301"/>
        <v>0</v>
      </c>
      <c r="Y699" s="458"/>
      <c r="Z699" s="458"/>
      <c r="AA699" s="398">
        <f t="shared" si="302"/>
        <v>0</v>
      </c>
      <c r="AB699" s="458"/>
      <c r="AC699" s="458"/>
      <c r="AD699" s="398">
        <f t="shared" si="303"/>
        <v>0</v>
      </c>
      <c r="AE699" s="458"/>
      <c r="AF699" s="458"/>
      <c r="AG699" s="73"/>
      <c r="AH699" s="444">
        <f t="shared" si="269"/>
        <v>0</v>
      </c>
    </row>
    <row r="700" spans="1:34" s="10" customFormat="1" ht="13.2" x14ac:dyDescent="0.25">
      <c r="A700" s="70">
        <v>4</v>
      </c>
      <c r="B700" s="100" t="s">
        <v>766</v>
      </c>
      <c r="C700" s="117">
        <v>1</v>
      </c>
      <c r="D700" s="117">
        <v>0</v>
      </c>
      <c r="E700" s="117">
        <v>0</v>
      </c>
      <c r="F700" s="59">
        <f t="shared" si="291"/>
        <v>0</v>
      </c>
      <c r="G700" s="73"/>
      <c r="H700" s="73"/>
      <c r="I700" s="117">
        <v>0</v>
      </c>
      <c r="J700" s="117">
        <v>0</v>
      </c>
      <c r="K700" s="73"/>
      <c r="L700" s="72">
        <v>0</v>
      </c>
      <c r="M700" s="133">
        <f t="shared" si="292"/>
        <v>0</v>
      </c>
      <c r="N700" s="133">
        <f t="shared" si="293"/>
        <v>0</v>
      </c>
      <c r="O700" s="72">
        <v>0</v>
      </c>
      <c r="P700" s="133">
        <f t="shared" si="294"/>
        <v>0</v>
      </c>
      <c r="Q700" s="133">
        <f t="shared" si="295"/>
        <v>0</v>
      </c>
      <c r="R700" s="72">
        <v>1</v>
      </c>
      <c r="S700" s="133">
        <f t="shared" si="296"/>
        <v>0</v>
      </c>
      <c r="T700" s="133">
        <f t="shared" si="297"/>
        <v>0</v>
      </c>
      <c r="U700" s="88"/>
      <c r="V700" s="88"/>
      <c r="W700" s="88"/>
      <c r="X700" s="398">
        <f t="shared" si="301"/>
        <v>0</v>
      </c>
      <c r="Y700" s="458"/>
      <c r="Z700" s="458"/>
      <c r="AA700" s="398">
        <f t="shared" si="302"/>
        <v>0</v>
      </c>
      <c r="AB700" s="458"/>
      <c r="AC700" s="458"/>
      <c r="AD700" s="398">
        <f t="shared" si="303"/>
        <v>0</v>
      </c>
      <c r="AE700" s="458"/>
      <c r="AF700" s="458"/>
      <c r="AG700" s="73"/>
      <c r="AH700" s="444">
        <f t="shared" si="269"/>
        <v>0</v>
      </c>
    </row>
    <row r="701" spans="1:34" s="10" customFormat="1" ht="13.2" x14ac:dyDescent="0.25">
      <c r="A701" s="70">
        <v>5</v>
      </c>
      <c r="B701" s="100" t="s">
        <v>731</v>
      </c>
      <c r="C701" s="117">
        <v>1</v>
      </c>
      <c r="D701" s="117">
        <v>0</v>
      </c>
      <c r="E701" s="117">
        <v>0</v>
      </c>
      <c r="F701" s="59">
        <f t="shared" si="291"/>
        <v>0</v>
      </c>
      <c r="G701" s="73"/>
      <c r="H701" s="73"/>
      <c r="I701" s="117">
        <v>0</v>
      </c>
      <c r="J701" s="117"/>
      <c r="K701" s="73"/>
      <c r="L701" s="72">
        <v>0</v>
      </c>
      <c r="M701" s="133">
        <f t="shared" si="292"/>
        <v>0</v>
      </c>
      <c r="N701" s="133">
        <f t="shared" si="293"/>
        <v>0</v>
      </c>
      <c r="O701" s="72">
        <v>1</v>
      </c>
      <c r="P701" s="133">
        <f t="shared" si="294"/>
        <v>0</v>
      </c>
      <c r="Q701" s="133">
        <f t="shared" si="295"/>
        <v>0</v>
      </c>
      <c r="R701" s="72">
        <v>0</v>
      </c>
      <c r="S701" s="133">
        <f t="shared" si="296"/>
        <v>0</v>
      </c>
      <c r="T701" s="133">
        <f t="shared" si="297"/>
        <v>0</v>
      </c>
      <c r="U701" s="88"/>
      <c r="V701" s="88"/>
      <c r="W701" s="88"/>
      <c r="X701" s="398">
        <f t="shared" si="301"/>
        <v>0</v>
      </c>
      <c r="Y701" s="458"/>
      <c r="Z701" s="458"/>
      <c r="AA701" s="398">
        <f t="shared" si="302"/>
        <v>0</v>
      </c>
      <c r="AB701" s="458"/>
      <c r="AC701" s="458"/>
      <c r="AD701" s="398">
        <f t="shared" si="303"/>
        <v>0</v>
      </c>
      <c r="AE701" s="458"/>
      <c r="AF701" s="458"/>
      <c r="AG701" s="73"/>
      <c r="AH701" s="444">
        <f t="shared" si="269"/>
        <v>0</v>
      </c>
    </row>
    <row r="702" spans="1:34" s="10" customFormat="1" ht="13.2" x14ac:dyDescent="0.25">
      <c r="A702" s="70">
        <v>6</v>
      </c>
      <c r="B702" s="100" t="s">
        <v>733</v>
      </c>
      <c r="C702" s="117">
        <v>2</v>
      </c>
      <c r="D702" s="117">
        <v>1</v>
      </c>
      <c r="E702" s="117">
        <v>0</v>
      </c>
      <c r="F702" s="59">
        <f t="shared" si="291"/>
        <v>1</v>
      </c>
      <c r="G702" s="73"/>
      <c r="H702" s="73"/>
      <c r="I702" s="117"/>
      <c r="J702" s="117">
        <v>1</v>
      </c>
      <c r="K702" s="73"/>
      <c r="L702" s="72">
        <v>0</v>
      </c>
      <c r="M702" s="133">
        <f t="shared" si="292"/>
        <v>0</v>
      </c>
      <c r="N702" s="133">
        <f t="shared" si="293"/>
        <v>0</v>
      </c>
      <c r="O702" s="72">
        <v>0</v>
      </c>
      <c r="P702" s="133">
        <f t="shared" si="294"/>
        <v>0</v>
      </c>
      <c r="Q702" s="133">
        <f t="shared" si="295"/>
        <v>0</v>
      </c>
      <c r="R702" s="72">
        <v>1</v>
      </c>
      <c r="S702" s="133">
        <f t="shared" si="296"/>
        <v>1</v>
      </c>
      <c r="T702" s="133">
        <f t="shared" si="297"/>
        <v>0</v>
      </c>
      <c r="U702" s="88"/>
      <c r="V702" s="88"/>
      <c r="W702" s="88"/>
      <c r="X702" s="398">
        <f t="shared" si="301"/>
        <v>0</v>
      </c>
      <c r="Y702" s="458"/>
      <c r="Z702" s="458"/>
      <c r="AA702" s="398">
        <f t="shared" si="302"/>
        <v>0</v>
      </c>
      <c r="AB702" s="458"/>
      <c r="AC702" s="458"/>
      <c r="AD702" s="398">
        <f t="shared" si="303"/>
        <v>0</v>
      </c>
      <c r="AE702" s="458"/>
      <c r="AF702" s="458"/>
      <c r="AG702" s="73"/>
      <c r="AH702" s="444">
        <f t="shared" si="269"/>
        <v>0</v>
      </c>
    </row>
    <row r="703" spans="1:34" s="10" customFormat="1" ht="26.4" x14ac:dyDescent="0.25">
      <c r="A703" s="326" t="s">
        <v>1038</v>
      </c>
      <c r="B703" s="327" t="s">
        <v>922</v>
      </c>
      <c r="C703" s="328"/>
      <c r="D703" s="328"/>
      <c r="E703" s="328"/>
      <c r="F703" s="328"/>
      <c r="G703" s="328"/>
      <c r="H703" s="328"/>
      <c r="I703" s="328"/>
      <c r="J703" s="328"/>
      <c r="K703" s="328"/>
      <c r="L703" s="328"/>
      <c r="M703" s="328"/>
      <c r="N703" s="328"/>
      <c r="O703" s="328"/>
      <c r="P703" s="328"/>
      <c r="Q703" s="328"/>
      <c r="R703" s="328"/>
      <c r="S703" s="328"/>
      <c r="T703" s="328"/>
      <c r="U703" s="328"/>
      <c r="V703" s="328"/>
      <c r="W703" s="328"/>
      <c r="X703" s="420"/>
      <c r="Y703" s="486"/>
      <c r="Z703" s="486"/>
      <c r="AA703" s="420"/>
      <c r="AB703" s="486"/>
      <c r="AC703" s="486"/>
      <c r="AD703" s="420"/>
      <c r="AE703" s="486"/>
      <c r="AF703" s="486"/>
      <c r="AG703" s="328"/>
      <c r="AH703" s="444">
        <f t="shared" si="269"/>
        <v>0</v>
      </c>
    </row>
    <row r="704" spans="1:34" s="243" customFormat="1" ht="39.6" customHeight="1" x14ac:dyDescent="0.25">
      <c r="A704" s="329">
        <v>1</v>
      </c>
      <c r="B704" s="761" t="s">
        <v>994</v>
      </c>
      <c r="C704" s="762"/>
      <c r="D704" s="762"/>
      <c r="E704" s="762"/>
      <c r="F704" s="762"/>
      <c r="G704" s="762"/>
      <c r="H704" s="762"/>
      <c r="I704" s="762"/>
      <c r="J704" s="762"/>
      <c r="K704" s="762"/>
      <c r="L704" s="762"/>
      <c r="M704" s="762"/>
      <c r="N704" s="762"/>
      <c r="O704" s="762"/>
      <c r="P704" s="762"/>
      <c r="Q704" s="762"/>
      <c r="R704" s="762"/>
      <c r="S704" s="762"/>
      <c r="T704" s="762"/>
      <c r="U704" s="762"/>
      <c r="V704" s="762"/>
      <c r="W704" s="762"/>
      <c r="X704" s="762"/>
      <c r="Y704" s="762"/>
      <c r="Z704" s="762"/>
      <c r="AA704" s="762"/>
      <c r="AB704" s="762"/>
      <c r="AC704" s="762"/>
      <c r="AD704" s="762"/>
      <c r="AE704" s="762"/>
      <c r="AF704" s="762"/>
      <c r="AG704" s="763"/>
      <c r="AH704" s="444">
        <f t="shared" si="269"/>
        <v>0</v>
      </c>
    </row>
    <row r="705" spans="1:34" s="226" customFormat="1" ht="13.2" x14ac:dyDescent="0.25">
      <c r="A705" s="212"/>
      <c r="B705" s="213" t="s">
        <v>707</v>
      </c>
      <c r="C705" s="212">
        <f>SUM(C706:C722)</f>
        <v>113</v>
      </c>
      <c r="D705" s="212">
        <f t="shared" ref="D705:AG705" si="304">SUM(D706:D722)</f>
        <v>89</v>
      </c>
      <c r="E705" s="212">
        <f t="shared" si="304"/>
        <v>21</v>
      </c>
      <c r="F705" s="212">
        <f t="shared" si="304"/>
        <v>68</v>
      </c>
      <c r="G705" s="212">
        <f t="shared" si="304"/>
        <v>0</v>
      </c>
      <c r="H705" s="212">
        <f t="shared" si="304"/>
        <v>0</v>
      </c>
      <c r="I705" s="212">
        <f t="shared" si="304"/>
        <v>45</v>
      </c>
      <c r="J705" s="212">
        <f t="shared" si="304"/>
        <v>17</v>
      </c>
      <c r="K705" s="212">
        <f t="shared" si="304"/>
        <v>6</v>
      </c>
      <c r="L705" s="212">
        <f t="shared" si="304"/>
        <v>0</v>
      </c>
      <c r="M705" s="212">
        <f t="shared" si="304"/>
        <v>0</v>
      </c>
      <c r="N705" s="212">
        <f t="shared" si="304"/>
        <v>0</v>
      </c>
      <c r="O705" s="212">
        <f t="shared" si="304"/>
        <v>68.965517241379303</v>
      </c>
      <c r="P705" s="212">
        <f t="shared" si="304"/>
        <v>46.896551724137929</v>
      </c>
      <c r="Q705" s="212">
        <f t="shared" si="304"/>
        <v>2.8965517241379315</v>
      </c>
      <c r="R705" s="212">
        <f t="shared" si="304"/>
        <v>29.885057471264364</v>
      </c>
      <c r="S705" s="212">
        <f t="shared" si="304"/>
        <v>20.321839080459768</v>
      </c>
      <c r="T705" s="212">
        <f t="shared" si="304"/>
        <v>3.3218390804597702</v>
      </c>
      <c r="U705" s="212">
        <f t="shared" si="304"/>
        <v>1.1494252873563218</v>
      </c>
      <c r="V705" s="212">
        <f t="shared" si="304"/>
        <v>0.78160919540229878</v>
      </c>
      <c r="W705" s="212">
        <f t="shared" si="304"/>
        <v>-5.2183908045977017</v>
      </c>
      <c r="X705" s="212">
        <f t="shared" si="304"/>
        <v>1</v>
      </c>
      <c r="Y705" s="212">
        <f t="shared" si="304"/>
        <v>1</v>
      </c>
      <c r="Z705" s="212">
        <f t="shared" si="304"/>
        <v>0</v>
      </c>
      <c r="AA705" s="212">
        <f t="shared" si="304"/>
        <v>0</v>
      </c>
      <c r="AB705" s="212">
        <f t="shared" si="304"/>
        <v>0</v>
      </c>
      <c r="AC705" s="212">
        <f t="shared" si="304"/>
        <v>0</v>
      </c>
      <c r="AD705" s="212">
        <f t="shared" si="304"/>
        <v>0</v>
      </c>
      <c r="AE705" s="212">
        <f t="shared" si="304"/>
        <v>0</v>
      </c>
      <c r="AF705" s="212">
        <f t="shared" si="304"/>
        <v>0</v>
      </c>
      <c r="AG705" s="212">
        <f t="shared" si="304"/>
        <v>0</v>
      </c>
      <c r="AH705" s="444">
        <f t="shared" si="269"/>
        <v>1</v>
      </c>
    </row>
    <row r="706" spans="1:34" s="226" customFormat="1" ht="13.2" x14ac:dyDescent="0.25">
      <c r="A706" s="214">
        <v>1</v>
      </c>
      <c r="B706" s="218" t="s">
        <v>841</v>
      </c>
      <c r="C706" s="214">
        <v>31</v>
      </c>
      <c r="D706" s="214">
        <v>32</v>
      </c>
      <c r="E706" s="214">
        <v>19</v>
      </c>
      <c r="F706" s="214">
        <v>13</v>
      </c>
      <c r="G706" s="214"/>
      <c r="H706" s="214"/>
      <c r="I706" s="214">
        <v>13</v>
      </c>
      <c r="J706" s="214"/>
      <c r="K706" s="214"/>
      <c r="L706" s="214"/>
      <c r="M706" s="214"/>
      <c r="N706" s="214"/>
      <c r="O706" s="219">
        <f>5/87*100</f>
        <v>5.7471264367816088</v>
      </c>
      <c r="P706" s="220">
        <f>68*O706/100</f>
        <v>3.9080459770114944</v>
      </c>
      <c r="Q706" s="221">
        <f>P706-I706</f>
        <v>-9.0919540229885065</v>
      </c>
      <c r="R706" s="215"/>
      <c r="S706" s="214"/>
      <c r="T706" s="222"/>
      <c r="U706" s="217"/>
      <c r="V706" s="222"/>
      <c r="W706" s="222"/>
      <c r="X706" s="421">
        <v>1</v>
      </c>
      <c r="Y706" s="487">
        <v>1</v>
      </c>
      <c r="Z706" s="487"/>
      <c r="AA706" s="421"/>
      <c r="AB706" s="487"/>
      <c r="AC706" s="487"/>
      <c r="AD706" s="421"/>
      <c r="AE706" s="487"/>
      <c r="AF706" s="487"/>
      <c r="AG706" s="214"/>
      <c r="AH706" s="444">
        <f t="shared" si="269"/>
        <v>1</v>
      </c>
    </row>
    <row r="707" spans="1:34" s="226" customFormat="1" ht="13.2" x14ac:dyDescent="0.25">
      <c r="A707" s="214">
        <v>2</v>
      </c>
      <c r="B707" s="218" t="s">
        <v>924</v>
      </c>
      <c r="C707" s="214">
        <v>0</v>
      </c>
      <c r="D707" s="214">
        <v>1</v>
      </c>
      <c r="E707" s="214"/>
      <c r="F707" s="214">
        <v>1</v>
      </c>
      <c r="G707" s="214"/>
      <c r="H707" s="214"/>
      <c r="I707" s="214">
        <v>1</v>
      </c>
      <c r="J707" s="214"/>
      <c r="K707" s="214"/>
      <c r="L707" s="214"/>
      <c r="M707" s="214"/>
      <c r="N707" s="214"/>
      <c r="O707" s="219"/>
      <c r="P707" s="220"/>
      <c r="Q707" s="221"/>
      <c r="R707" s="215"/>
      <c r="S707" s="214"/>
      <c r="T707" s="222"/>
      <c r="U707" s="217"/>
      <c r="V707" s="222"/>
      <c r="W707" s="222"/>
      <c r="X707" s="421"/>
      <c r="Y707" s="487"/>
      <c r="Z707" s="487"/>
      <c r="AA707" s="421"/>
      <c r="AB707" s="487"/>
      <c r="AC707" s="487"/>
      <c r="AD707" s="421"/>
      <c r="AE707" s="487"/>
      <c r="AF707" s="487"/>
      <c r="AG707" s="214"/>
      <c r="AH707" s="444">
        <f t="shared" ref="AH707:AH770" si="305">X707+AA707+AD707</f>
        <v>0</v>
      </c>
    </row>
    <row r="708" spans="1:34" s="226" customFormat="1" ht="13.2" x14ac:dyDescent="0.25">
      <c r="A708" s="214">
        <v>3</v>
      </c>
      <c r="B708" s="218" t="s">
        <v>807</v>
      </c>
      <c r="C708" s="214">
        <v>49</v>
      </c>
      <c r="D708" s="214">
        <v>30</v>
      </c>
      <c r="E708" s="214">
        <v>1</v>
      </c>
      <c r="F708" s="214">
        <v>29</v>
      </c>
      <c r="G708" s="214"/>
      <c r="H708" s="214"/>
      <c r="I708" s="214">
        <v>29</v>
      </c>
      <c r="J708" s="214"/>
      <c r="K708" s="214"/>
      <c r="L708" s="214"/>
      <c r="M708" s="214"/>
      <c r="N708" s="214"/>
      <c r="O708" s="219">
        <f>C708/87*100</f>
        <v>56.321839080459768</v>
      </c>
      <c r="P708" s="220">
        <f>68*O708/100</f>
        <v>38.298850574712645</v>
      </c>
      <c r="Q708" s="221">
        <f>P708-I708</f>
        <v>9.2988505747126453</v>
      </c>
      <c r="R708" s="214"/>
      <c r="S708" s="214"/>
      <c r="T708" s="222"/>
      <c r="U708" s="222"/>
      <c r="V708" s="222"/>
      <c r="W708" s="222"/>
      <c r="X708" s="421"/>
      <c r="Y708" s="487"/>
      <c r="Z708" s="487"/>
      <c r="AA708" s="421"/>
      <c r="AB708" s="487"/>
      <c r="AC708" s="487"/>
      <c r="AD708" s="421"/>
      <c r="AE708" s="487"/>
      <c r="AF708" s="487"/>
      <c r="AG708" s="214"/>
      <c r="AH708" s="444">
        <f t="shared" si="305"/>
        <v>0</v>
      </c>
    </row>
    <row r="709" spans="1:34" s="226" customFormat="1" ht="26.4" x14ac:dyDescent="0.25">
      <c r="A709" s="214">
        <v>4</v>
      </c>
      <c r="B709" s="218" t="s">
        <v>925</v>
      </c>
      <c r="C709" s="214">
        <v>20</v>
      </c>
      <c r="D709" s="214">
        <v>10</v>
      </c>
      <c r="E709" s="214"/>
      <c r="F709" s="214">
        <v>10</v>
      </c>
      <c r="G709" s="214"/>
      <c r="H709" s="214"/>
      <c r="I709" s="214"/>
      <c r="J709" s="214">
        <v>10</v>
      </c>
      <c r="K709" s="214"/>
      <c r="L709" s="214"/>
      <c r="M709" s="214"/>
      <c r="N709" s="214"/>
      <c r="O709" s="219"/>
      <c r="P709" s="220"/>
      <c r="Q709" s="221"/>
      <c r="R709" s="219">
        <f>C709/87*100</f>
        <v>22.988505747126435</v>
      </c>
      <c r="S709" s="220">
        <f>68*R709/100</f>
        <v>15.632183908045977</v>
      </c>
      <c r="T709" s="221">
        <f>S709-J709-J710</f>
        <v>1.6321839080459775</v>
      </c>
      <c r="U709" s="222"/>
      <c r="V709" s="222"/>
      <c r="W709" s="222"/>
      <c r="X709" s="421"/>
      <c r="Y709" s="487"/>
      <c r="Z709" s="487"/>
      <c r="AA709" s="421"/>
      <c r="AB709" s="487"/>
      <c r="AC709" s="487"/>
      <c r="AD709" s="421"/>
      <c r="AE709" s="487"/>
      <c r="AF709" s="487"/>
      <c r="AG709" s="214"/>
      <c r="AH709" s="444">
        <f t="shared" si="305"/>
        <v>0</v>
      </c>
    </row>
    <row r="710" spans="1:34" s="226" customFormat="1" ht="13.2" x14ac:dyDescent="0.25">
      <c r="A710" s="214">
        <v>5</v>
      </c>
      <c r="B710" s="218" t="s">
        <v>909</v>
      </c>
      <c r="C710" s="214">
        <v>0</v>
      </c>
      <c r="D710" s="214">
        <v>4</v>
      </c>
      <c r="E710" s="214"/>
      <c r="F710" s="214">
        <v>4</v>
      </c>
      <c r="G710" s="214"/>
      <c r="H710" s="214"/>
      <c r="I710" s="214"/>
      <c r="J710" s="214">
        <v>4</v>
      </c>
      <c r="K710" s="214"/>
      <c r="L710" s="214"/>
      <c r="M710" s="214"/>
      <c r="N710" s="214"/>
      <c r="O710" s="219"/>
      <c r="P710" s="220"/>
      <c r="Q710" s="221"/>
      <c r="R710" s="214"/>
      <c r="S710" s="214"/>
      <c r="T710" s="222"/>
      <c r="U710" s="222"/>
      <c r="V710" s="222"/>
      <c r="W710" s="222"/>
      <c r="X710" s="421"/>
      <c r="Y710" s="487"/>
      <c r="Z710" s="487"/>
      <c r="AA710" s="421"/>
      <c r="AB710" s="487"/>
      <c r="AC710" s="487"/>
      <c r="AD710" s="421"/>
      <c r="AE710" s="487"/>
      <c r="AF710" s="487"/>
      <c r="AG710" s="214"/>
      <c r="AH710" s="444">
        <f t="shared" si="305"/>
        <v>0</v>
      </c>
    </row>
    <row r="711" spans="1:34" s="226" customFormat="1" ht="13.2" x14ac:dyDescent="0.25">
      <c r="A711" s="214">
        <v>6</v>
      </c>
      <c r="B711" s="218" t="s">
        <v>926</v>
      </c>
      <c r="C711" s="214">
        <v>1</v>
      </c>
      <c r="D711" s="214">
        <v>2</v>
      </c>
      <c r="E711" s="214">
        <v>1</v>
      </c>
      <c r="F711" s="214">
        <v>1</v>
      </c>
      <c r="G711" s="214"/>
      <c r="H711" s="214"/>
      <c r="I711" s="214">
        <v>1</v>
      </c>
      <c r="J711" s="214"/>
      <c r="K711" s="214"/>
      <c r="L711" s="214"/>
      <c r="M711" s="214"/>
      <c r="N711" s="214"/>
      <c r="O711" s="219">
        <f>C711/87*100</f>
        <v>1.1494252873563218</v>
      </c>
      <c r="P711" s="220">
        <f>68*O711/100</f>
        <v>0.78160919540229878</v>
      </c>
      <c r="Q711" s="221">
        <f>P711-I711</f>
        <v>-0.21839080459770122</v>
      </c>
      <c r="R711" s="214"/>
      <c r="S711" s="214"/>
      <c r="T711" s="222"/>
      <c r="U711" s="222"/>
      <c r="V711" s="222"/>
      <c r="W711" s="222"/>
      <c r="X711" s="421"/>
      <c r="Y711" s="487"/>
      <c r="Z711" s="487"/>
      <c r="AA711" s="421"/>
      <c r="AB711" s="487"/>
      <c r="AC711" s="487"/>
      <c r="AD711" s="421"/>
      <c r="AE711" s="487"/>
      <c r="AF711" s="487"/>
      <c r="AG711" s="214"/>
      <c r="AH711" s="444">
        <f t="shared" si="305"/>
        <v>0</v>
      </c>
    </row>
    <row r="712" spans="1:34" s="226" customFormat="1" ht="13.2" x14ac:dyDescent="0.25">
      <c r="A712" s="214">
        <v>7</v>
      </c>
      <c r="B712" s="218" t="s">
        <v>927</v>
      </c>
      <c r="C712" s="214">
        <v>2</v>
      </c>
      <c r="D712" s="214">
        <v>0</v>
      </c>
      <c r="E712" s="214"/>
      <c r="F712" s="214">
        <v>0</v>
      </c>
      <c r="G712" s="214"/>
      <c r="H712" s="214"/>
      <c r="I712" s="214">
        <v>0</v>
      </c>
      <c r="J712" s="214"/>
      <c r="K712" s="214"/>
      <c r="L712" s="214"/>
      <c r="M712" s="214"/>
      <c r="N712" s="214"/>
      <c r="O712" s="219"/>
      <c r="P712" s="220"/>
      <c r="Q712" s="221"/>
      <c r="R712" s="219">
        <f>C712/87*100</f>
        <v>2.2988505747126435</v>
      </c>
      <c r="S712" s="220">
        <f>68*R712/100</f>
        <v>1.5632183908045976</v>
      </c>
      <c r="T712" s="221">
        <f>S712-J712</f>
        <v>1.5632183908045976</v>
      </c>
      <c r="U712" s="222"/>
      <c r="V712" s="222"/>
      <c r="W712" s="222"/>
      <c r="X712" s="421"/>
      <c r="Y712" s="487"/>
      <c r="Z712" s="487"/>
      <c r="AA712" s="421"/>
      <c r="AB712" s="487"/>
      <c r="AC712" s="487"/>
      <c r="AD712" s="421"/>
      <c r="AE712" s="487"/>
      <c r="AF712" s="487"/>
      <c r="AG712" s="214"/>
      <c r="AH712" s="444">
        <f t="shared" si="305"/>
        <v>0</v>
      </c>
    </row>
    <row r="713" spans="1:34" s="226" customFormat="1" ht="13.2" x14ac:dyDescent="0.25">
      <c r="A713" s="214">
        <v>8</v>
      </c>
      <c r="B713" s="218" t="s">
        <v>928</v>
      </c>
      <c r="C713" s="214">
        <v>0</v>
      </c>
      <c r="D713" s="214">
        <v>0</v>
      </c>
      <c r="E713" s="214"/>
      <c r="F713" s="214">
        <v>0</v>
      </c>
      <c r="G713" s="214"/>
      <c r="H713" s="214"/>
      <c r="I713" s="214">
        <v>0</v>
      </c>
      <c r="J713" s="214"/>
      <c r="K713" s="214"/>
      <c r="L713" s="214"/>
      <c r="M713" s="214"/>
      <c r="N713" s="214"/>
      <c r="O713" s="219"/>
      <c r="P713" s="220"/>
      <c r="Q713" s="221"/>
      <c r="R713" s="214"/>
      <c r="S713" s="214"/>
      <c r="T713" s="222"/>
      <c r="U713" s="222"/>
      <c r="V713" s="222"/>
      <c r="W713" s="222"/>
      <c r="X713" s="421"/>
      <c r="Y713" s="487"/>
      <c r="Z713" s="487"/>
      <c r="AA713" s="421"/>
      <c r="AB713" s="487"/>
      <c r="AC713" s="487"/>
      <c r="AD713" s="421"/>
      <c r="AE713" s="487"/>
      <c r="AF713" s="487"/>
      <c r="AG713" s="214"/>
      <c r="AH713" s="444">
        <f t="shared" si="305"/>
        <v>0</v>
      </c>
    </row>
    <row r="714" spans="1:34" s="226" customFormat="1" ht="13.2" x14ac:dyDescent="0.25">
      <c r="A714" s="214">
        <v>9</v>
      </c>
      <c r="B714" s="218" t="s">
        <v>601</v>
      </c>
      <c r="C714" s="214">
        <v>0</v>
      </c>
      <c r="D714" s="214">
        <v>0</v>
      </c>
      <c r="E714" s="214"/>
      <c r="F714" s="214">
        <v>0</v>
      </c>
      <c r="G714" s="214"/>
      <c r="H714" s="214"/>
      <c r="I714" s="214">
        <v>0</v>
      </c>
      <c r="J714" s="214"/>
      <c r="K714" s="214"/>
      <c r="L714" s="214"/>
      <c r="M714" s="214"/>
      <c r="N714" s="214"/>
      <c r="O714" s="219"/>
      <c r="P714" s="220"/>
      <c r="Q714" s="221"/>
      <c r="R714" s="214"/>
      <c r="S714" s="214"/>
      <c r="T714" s="222"/>
      <c r="U714" s="222"/>
      <c r="V714" s="222"/>
      <c r="W714" s="222"/>
      <c r="X714" s="421"/>
      <c r="Y714" s="487"/>
      <c r="Z714" s="487"/>
      <c r="AA714" s="421"/>
      <c r="AB714" s="487"/>
      <c r="AC714" s="487"/>
      <c r="AD714" s="421"/>
      <c r="AE714" s="487"/>
      <c r="AF714" s="487"/>
      <c r="AG714" s="214"/>
      <c r="AH714" s="444">
        <f t="shared" si="305"/>
        <v>0</v>
      </c>
    </row>
    <row r="715" spans="1:34" s="226" customFormat="1" ht="13.2" x14ac:dyDescent="0.25">
      <c r="A715" s="214">
        <v>10</v>
      </c>
      <c r="B715" s="218" t="s">
        <v>210</v>
      </c>
      <c r="C715" s="214">
        <v>1</v>
      </c>
      <c r="D715" s="214">
        <v>1</v>
      </c>
      <c r="E715" s="214"/>
      <c r="F715" s="214">
        <v>1</v>
      </c>
      <c r="G715" s="214"/>
      <c r="H715" s="214"/>
      <c r="I715" s="214">
        <v>1</v>
      </c>
      <c r="J715" s="214"/>
      <c r="K715" s="214"/>
      <c r="L715" s="214"/>
      <c r="M715" s="214"/>
      <c r="N715" s="214"/>
      <c r="O715" s="219">
        <f>C715/87*100</f>
        <v>1.1494252873563218</v>
      </c>
      <c r="P715" s="220">
        <f>68*O715/100</f>
        <v>0.78160919540229878</v>
      </c>
      <c r="Q715" s="221">
        <f>P715-I715</f>
        <v>-0.21839080459770122</v>
      </c>
      <c r="R715" s="214"/>
      <c r="S715" s="214"/>
      <c r="T715" s="222"/>
      <c r="U715" s="222"/>
      <c r="V715" s="222"/>
      <c r="W715" s="222"/>
      <c r="X715" s="421"/>
      <c r="Y715" s="487"/>
      <c r="Z715" s="487"/>
      <c r="AA715" s="421"/>
      <c r="AB715" s="487"/>
      <c r="AC715" s="487"/>
      <c r="AD715" s="421"/>
      <c r="AE715" s="487"/>
      <c r="AF715" s="487"/>
      <c r="AG715" s="214"/>
      <c r="AH715" s="444">
        <f t="shared" si="305"/>
        <v>0</v>
      </c>
    </row>
    <row r="716" spans="1:34" s="226" customFormat="1" ht="13.2" x14ac:dyDescent="0.25">
      <c r="A716" s="214">
        <v>11</v>
      </c>
      <c r="B716" s="218" t="s">
        <v>645</v>
      </c>
      <c r="C716" s="214">
        <v>4</v>
      </c>
      <c r="D716" s="214">
        <v>3</v>
      </c>
      <c r="E716" s="214"/>
      <c r="F716" s="214">
        <v>3</v>
      </c>
      <c r="G716" s="214"/>
      <c r="H716" s="214"/>
      <c r="I716" s="214"/>
      <c r="J716" s="214">
        <v>3</v>
      </c>
      <c r="K716" s="214"/>
      <c r="L716" s="214"/>
      <c r="M716" s="214"/>
      <c r="N716" s="214"/>
      <c r="O716" s="219"/>
      <c r="P716" s="220"/>
      <c r="Q716" s="221"/>
      <c r="R716" s="219">
        <f>C716/87*100</f>
        <v>4.5977011494252871</v>
      </c>
      <c r="S716" s="220">
        <f>68*R716/100</f>
        <v>3.1264367816091951</v>
      </c>
      <c r="T716" s="221">
        <f>S716-J716</f>
        <v>0.12643678160919514</v>
      </c>
      <c r="U716" s="222"/>
      <c r="V716" s="222"/>
      <c r="W716" s="222"/>
      <c r="X716" s="421"/>
      <c r="Y716" s="487"/>
      <c r="Z716" s="487"/>
      <c r="AA716" s="421"/>
      <c r="AB716" s="487"/>
      <c r="AC716" s="487"/>
      <c r="AD716" s="421"/>
      <c r="AE716" s="487"/>
      <c r="AF716" s="487"/>
      <c r="AG716" s="214"/>
      <c r="AH716" s="444">
        <f t="shared" si="305"/>
        <v>0</v>
      </c>
    </row>
    <row r="717" spans="1:34" s="226" customFormat="1" ht="13.2" x14ac:dyDescent="0.25">
      <c r="A717" s="214">
        <v>12</v>
      </c>
      <c r="B717" s="218" t="s">
        <v>929</v>
      </c>
      <c r="C717" s="214">
        <v>1</v>
      </c>
      <c r="D717" s="214">
        <v>0</v>
      </c>
      <c r="E717" s="214"/>
      <c r="F717" s="214">
        <v>0</v>
      </c>
      <c r="G717" s="214"/>
      <c r="H717" s="214"/>
      <c r="I717" s="214">
        <v>0</v>
      </c>
      <c r="J717" s="214"/>
      <c r="K717" s="214"/>
      <c r="L717" s="214"/>
      <c r="M717" s="214"/>
      <c r="N717" s="214"/>
      <c r="O717" s="219">
        <f t="shared" ref="O717:O719" si="306">C717/87*100</f>
        <v>1.1494252873563218</v>
      </c>
      <c r="P717" s="220">
        <f t="shared" ref="P717:P719" si="307">68*O717/100</f>
        <v>0.78160919540229878</v>
      </c>
      <c r="Q717" s="221">
        <f t="shared" ref="Q717:Q719" si="308">P717-I717</f>
        <v>0.78160919540229878</v>
      </c>
      <c r="R717" s="214"/>
      <c r="S717" s="214"/>
      <c r="T717" s="222"/>
      <c r="U717" s="222"/>
      <c r="V717" s="222"/>
      <c r="W717" s="222"/>
      <c r="X717" s="421"/>
      <c r="Y717" s="487"/>
      <c r="Z717" s="487"/>
      <c r="AA717" s="421"/>
      <c r="AB717" s="487"/>
      <c r="AC717" s="487"/>
      <c r="AD717" s="421"/>
      <c r="AE717" s="487"/>
      <c r="AF717" s="487"/>
      <c r="AG717" s="214"/>
      <c r="AH717" s="444">
        <f t="shared" si="305"/>
        <v>0</v>
      </c>
    </row>
    <row r="718" spans="1:34" s="226" customFormat="1" ht="13.2" x14ac:dyDescent="0.25">
      <c r="A718" s="214">
        <v>13</v>
      </c>
      <c r="B718" s="218" t="s">
        <v>750</v>
      </c>
      <c r="C718" s="214">
        <v>2</v>
      </c>
      <c r="D718" s="214">
        <v>0</v>
      </c>
      <c r="E718" s="214"/>
      <c r="F718" s="214">
        <v>0</v>
      </c>
      <c r="G718" s="214"/>
      <c r="H718" s="214"/>
      <c r="I718" s="214">
        <v>0</v>
      </c>
      <c r="J718" s="214"/>
      <c r="K718" s="214"/>
      <c r="L718" s="214"/>
      <c r="M718" s="214"/>
      <c r="N718" s="214"/>
      <c r="O718" s="219">
        <f t="shared" si="306"/>
        <v>2.2988505747126435</v>
      </c>
      <c r="P718" s="220">
        <f t="shared" si="307"/>
        <v>1.5632183908045976</v>
      </c>
      <c r="Q718" s="221">
        <f t="shared" si="308"/>
        <v>1.5632183908045976</v>
      </c>
      <c r="R718" s="214"/>
      <c r="S718" s="214"/>
      <c r="T718" s="222"/>
      <c r="U718" s="222"/>
      <c r="V718" s="222"/>
      <c r="W718" s="222"/>
      <c r="X718" s="421"/>
      <c r="Y718" s="487"/>
      <c r="Z718" s="487"/>
      <c r="AA718" s="421"/>
      <c r="AB718" s="487"/>
      <c r="AC718" s="487"/>
      <c r="AD718" s="421"/>
      <c r="AE718" s="487"/>
      <c r="AF718" s="487"/>
      <c r="AG718" s="214"/>
      <c r="AH718" s="444">
        <f t="shared" si="305"/>
        <v>0</v>
      </c>
    </row>
    <row r="719" spans="1:34" s="226" customFormat="1" ht="13.2" x14ac:dyDescent="0.25">
      <c r="A719" s="214">
        <v>14</v>
      </c>
      <c r="B719" s="218" t="s">
        <v>744</v>
      </c>
      <c r="C719" s="214">
        <v>1</v>
      </c>
      <c r="D719" s="214">
        <v>0</v>
      </c>
      <c r="E719" s="214"/>
      <c r="F719" s="214">
        <v>0</v>
      </c>
      <c r="G719" s="214"/>
      <c r="H719" s="214"/>
      <c r="I719" s="214">
        <v>0</v>
      </c>
      <c r="J719" s="214"/>
      <c r="K719" s="214"/>
      <c r="L719" s="214"/>
      <c r="M719" s="214"/>
      <c r="N719" s="214"/>
      <c r="O719" s="219">
        <f t="shared" si="306"/>
        <v>1.1494252873563218</v>
      </c>
      <c r="P719" s="220">
        <f t="shared" si="307"/>
        <v>0.78160919540229878</v>
      </c>
      <c r="Q719" s="221">
        <f t="shared" si="308"/>
        <v>0.78160919540229878</v>
      </c>
      <c r="R719" s="214"/>
      <c r="S719" s="214"/>
      <c r="T719" s="222"/>
      <c r="U719" s="222"/>
      <c r="V719" s="222"/>
      <c r="W719" s="222"/>
      <c r="X719" s="421"/>
      <c r="Y719" s="487"/>
      <c r="Z719" s="487"/>
      <c r="AA719" s="421"/>
      <c r="AB719" s="487"/>
      <c r="AC719" s="487"/>
      <c r="AD719" s="421"/>
      <c r="AE719" s="487"/>
      <c r="AF719" s="487"/>
      <c r="AG719" s="214"/>
      <c r="AH719" s="444">
        <f t="shared" si="305"/>
        <v>0</v>
      </c>
    </row>
    <row r="720" spans="1:34" s="226" customFormat="1" ht="13.2" x14ac:dyDescent="0.25">
      <c r="A720" s="214">
        <v>15</v>
      </c>
      <c r="B720" s="218" t="s">
        <v>930</v>
      </c>
      <c r="C720" s="214">
        <v>0</v>
      </c>
      <c r="D720" s="214">
        <v>0</v>
      </c>
      <c r="E720" s="214"/>
      <c r="F720" s="214">
        <v>0</v>
      </c>
      <c r="G720" s="214"/>
      <c r="H720" s="214"/>
      <c r="I720" s="214">
        <v>0</v>
      </c>
      <c r="J720" s="214"/>
      <c r="K720" s="214"/>
      <c r="L720" s="214"/>
      <c r="M720" s="214"/>
      <c r="N720" s="214"/>
      <c r="O720" s="219"/>
      <c r="P720" s="220"/>
      <c r="Q720" s="221"/>
      <c r="R720" s="214"/>
      <c r="S720" s="214"/>
      <c r="T720" s="222"/>
      <c r="U720" s="222"/>
      <c r="V720" s="222"/>
      <c r="W720" s="222"/>
      <c r="X720" s="421"/>
      <c r="Y720" s="487"/>
      <c r="Z720" s="487"/>
      <c r="AA720" s="421"/>
      <c r="AB720" s="487"/>
      <c r="AC720" s="487"/>
      <c r="AD720" s="421"/>
      <c r="AE720" s="487"/>
      <c r="AF720" s="487"/>
      <c r="AG720" s="214"/>
      <c r="AH720" s="444">
        <f t="shared" si="305"/>
        <v>0</v>
      </c>
    </row>
    <row r="721" spans="1:34" s="226" customFormat="1" ht="13.2" x14ac:dyDescent="0.25">
      <c r="A721" s="214">
        <v>16</v>
      </c>
      <c r="B721" s="218" t="s">
        <v>931</v>
      </c>
      <c r="C721" s="214">
        <v>1</v>
      </c>
      <c r="D721" s="214">
        <v>0</v>
      </c>
      <c r="E721" s="214"/>
      <c r="F721" s="214">
        <v>0</v>
      </c>
      <c r="G721" s="214"/>
      <c r="H721" s="214"/>
      <c r="I721" s="214">
        <v>0</v>
      </c>
      <c r="J721" s="214"/>
      <c r="K721" s="214"/>
      <c r="L721" s="214"/>
      <c r="M721" s="214"/>
      <c r="N721" s="214"/>
      <c r="O721" s="219"/>
      <c r="P721" s="220"/>
      <c r="Q721" s="221"/>
      <c r="R721" s="214"/>
      <c r="S721" s="214"/>
      <c r="T721" s="222"/>
      <c r="U721" s="223">
        <f>C721/87*100</f>
        <v>1.1494252873563218</v>
      </c>
      <c r="V721" s="221">
        <f>68*U721/100</f>
        <v>0.78160919540229878</v>
      </c>
      <c r="W721" s="221">
        <f>V721-F722</f>
        <v>-5.2183908045977017</v>
      </c>
      <c r="X721" s="421"/>
      <c r="Y721" s="487"/>
      <c r="Z721" s="487"/>
      <c r="AA721" s="421"/>
      <c r="AB721" s="487"/>
      <c r="AC721" s="487"/>
      <c r="AD721" s="421"/>
      <c r="AE721" s="487"/>
      <c r="AF721" s="487"/>
      <c r="AG721" s="214"/>
      <c r="AH721" s="444">
        <f t="shared" si="305"/>
        <v>0</v>
      </c>
    </row>
    <row r="722" spans="1:34" s="226" customFormat="1" ht="13.2" x14ac:dyDescent="0.25">
      <c r="A722" s="214">
        <v>17</v>
      </c>
      <c r="B722" s="218" t="s">
        <v>910</v>
      </c>
      <c r="C722" s="214">
        <v>0</v>
      </c>
      <c r="D722" s="214">
        <v>6</v>
      </c>
      <c r="E722" s="214"/>
      <c r="F722" s="214">
        <v>6</v>
      </c>
      <c r="G722" s="214"/>
      <c r="H722" s="214"/>
      <c r="I722" s="214"/>
      <c r="J722" s="214"/>
      <c r="K722" s="214">
        <v>6</v>
      </c>
      <c r="L722" s="214"/>
      <c r="M722" s="214"/>
      <c r="N722" s="214"/>
      <c r="O722" s="219"/>
      <c r="P722" s="220"/>
      <c r="Q722" s="221"/>
      <c r="R722" s="214"/>
      <c r="S722" s="214"/>
      <c r="T722" s="222"/>
      <c r="U722" s="222"/>
      <c r="V722" s="222"/>
      <c r="W722" s="222"/>
      <c r="X722" s="421"/>
      <c r="Y722" s="487"/>
      <c r="Z722" s="487"/>
      <c r="AA722" s="421"/>
      <c r="AB722" s="487"/>
      <c r="AC722" s="487"/>
      <c r="AD722" s="421"/>
      <c r="AE722" s="487"/>
      <c r="AF722" s="487"/>
      <c r="AG722" s="214"/>
      <c r="AH722" s="444">
        <f t="shared" si="305"/>
        <v>0</v>
      </c>
    </row>
    <row r="723" spans="1:34" s="335" customFormat="1" ht="68.400000000000006" customHeight="1" x14ac:dyDescent="0.25">
      <c r="A723" s="332">
        <v>2</v>
      </c>
      <c r="B723" s="764" t="s">
        <v>995</v>
      </c>
      <c r="C723" s="765"/>
      <c r="D723" s="765"/>
      <c r="E723" s="765"/>
      <c r="F723" s="765"/>
      <c r="G723" s="765"/>
      <c r="H723" s="765"/>
      <c r="I723" s="765"/>
      <c r="J723" s="765"/>
      <c r="K723" s="765"/>
      <c r="L723" s="765"/>
      <c r="M723" s="765"/>
      <c r="N723" s="765"/>
      <c r="O723" s="765"/>
      <c r="P723" s="765"/>
      <c r="Q723" s="765"/>
      <c r="R723" s="765"/>
      <c r="S723" s="765"/>
      <c r="T723" s="765"/>
      <c r="U723" s="765"/>
      <c r="V723" s="765"/>
      <c r="W723" s="765"/>
      <c r="X723" s="765"/>
      <c r="Y723" s="765"/>
      <c r="Z723" s="765"/>
      <c r="AA723" s="765"/>
      <c r="AB723" s="765"/>
      <c r="AC723" s="765"/>
      <c r="AD723" s="765"/>
      <c r="AE723" s="765"/>
      <c r="AF723" s="765"/>
      <c r="AG723" s="766"/>
      <c r="AH723" s="444">
        <f t="shared" si="305"/>
        <v>0</v>
      </c>
    </row>
    <row r="724" spans="1:34" s="304" customFormat="1" ht="13.2" x14ac:dyDescent="0.25">
      <c r="A724" s="336"/>
      <c r="B724" s="337" t="s">
        <v>707</v>
      </c>
      <c r="C724" s="336">
        <f t="shared" ref="C724:F724" si="309">SUM(C725:C734)</f>
        <v>115</v>
      </c>
      <c r="D724" s="336">
        <f t="shared" si="309"/>
        <v>110</v>
      </c>
      <c r="E724" s="336">
        <f t="shared" si="309"/>
        <v>9</v>
      </c>
      <c r="F724" s="336">
        <f t="shared" si="309"/>
        <v>101</v>
      </c>
      <c r="G724" s="336"/>
      <c r="H724" s="336"/>
      <c r="I724" s="336">
        <f t="shared" ref="I724:K724" si="310">SUM(I725:I734)</f>
        <v>18</v>
      </c>
      <c r="J724" s="336">
        <f t="shared" si="310"/>
        <v>79</v>
      </c>
      <c r="K724" s="336">
        <f t="shared" si="310"/>
        <v>4</v>
      </c>
      <c r="L724" s="336"/>
      <c r="M724" s="336"/>
      <c r="N724" s="336"/>
      <c r="O724" s="336"/>
      <c r="P724" s="336">
        <f t="shared" ref="P724:Q724" si="311">SUM(P725:P734)</f>
        <v>57</v>
      </c>
      <c r="Q724" s="336">
        <f t="shared" si="311"/>
        <v>39</v>
      </c>
      <c r="R724" s="336"/>
      <c r="S724" s="336">
        <f t="shared" ref="S724:T724" si="312">SUM(S725:S734)</f>
        <v>44</v>
      </c>
      <c r="T724" s="336">
        <f t="shared" si="312"/>
        <v>5</v>
      </c>
      <c r="U724" s="336"/>
      <c r="V724" s="336"/>
      <c r="W724" s="336"/>
      <c r="X724" s="422"/>
      <c r="Y724" s="488"/>
      <c r="Z724" s="488"/>
      <c r="AA724" s="422">
        <f>SUM(AA725:AA734)</f>
        <v>24</v>
      </c>
      <c r="AB724" s="488"/>
      <c r="AC724" s="488">
        <f t="shared" ref="AC724:AD724" si="313">SUM(AC725:AC734)</f>
        <v>24</v>
      </c>
      <c r="AD724" s="422">
        <f t="shared" si="313"/>
        <v>1</v>
      </c>
      <c r="AE724" s="488"/>
      <c r="AF724" s="488">
        <f>SUM(AF725:AF734)</f>
        <v>1</v>
      </c>
      <c r="AG724" s="336"/>
      <c r="AH724" s="444">
        <f t="shared" si="305"/>
        <v>25</v>
      </c>
    </row>
    <row r="725" spans="1:34" s="304" customFormat="1" ht="13.2" x14ac:dyDescent="0.25">
      <c r="A725" s="338">
        <v>1</v>
      </c>
      <c r="B725" s="339" t="s">
        <v>746</v>
      </c>
      <c r="C725" s="338">
        <v>3</v>
      </c>
      <c r="D725" s="338">
        <v>2</v>
      </c>
      <c r="E725" s="338">
        <v>1</v>
      </c>
      <c r="F725" s="338">
        <v>1</v>
      </c>
      <c r="G725" s="338"/>
      <c r="H725" s="338"/>
      <c r="I725" s="338">
        <v>1</v>
      </c>
      <c r="J725" s="338"/>
      <c r="K725" s="338"/>
      <c r="L725" s="340"/>
      <c r="M725" s="338"/>
      <c r="N725" s="338"/>
      <c r="O725" s="340">
        <v>1</v>
      </c>
      <c r="P725" s="338">
        <v>1</v>
      </c>
      <c r="Q725" s="338"/>
      <c r="R725" s="340"/>
      <c r="S725" s="338"/>
      <c r="T725" s="338"/>
      <c r="U725" s="338"/>
      <c r="V725" s="338"/>
      <c r="W725" s="338"/>
      <c r="X725" s="423"/>
      <c r="Y725" s="489"/>
      <c r="Z725" s="489"/>
      <c r="AA725" s="423"/>
      <c r="AB725" s="489"/>
      <c r="AC725" s="489"/>
      <c r="AD725" s="423"/>
      <c r="AE725" s="489"/>
      <c r="AF725" s="489"/>
      <c r="AG725" s="338"/>
      <c r="AH725" s="444">
        <f t="shared" si="305"/>
        <v>0</v>
      </c>
    </row>
    <row r="726" spans="1:34" s="304" customFormat="1" ht="13.2" x14ac:dyDescent="0.25">
      <c r="A726" s="338">
        <v>3</v>
      </c>
      <c r="B726" s="339" t="s">
        <v>803</v>
      </c>
      <c r="C726" s="338">
        <v>12</v>
      </c>
      <c r="D726" s="338">
        <v>12</v>
      </c>
      <c r="E726" s="338"/>
      <c r="F726" s="338">
        <v>12</v>
      </c>
      <c r="G726" s="338"/>
      <c r="H726" s="338"/>
      <c r="I726" s="338"/>
      <c r="J726" s="338">
        <v>12</v>
      </c>
      <c r="K726" s="338"/>
      <c r="L726" s="338"/>
      <c r="M726" s="338"/>
      <c r="N726" s="338"/>
      <c r="O726" s="340"/>
      <c r="P726" s="338"/>
      <c r="Q726" s="338"/>
      <c r="R726" s="340">
        <v>1</v>
      </c>
      <c r="S726" s="338">
        <v>12</v>
      </c>
      <c r="T726" s="338">
        <v>0</v>
      </c>
      <c r="U726" s="338"/>
      <c r="V726" s="338"/>
      <c r="W726" s="338"/>
      <c r="X726" s="423"/>
      <c r="Y726" s="489"/>
      <c r="Z726" s="489"/>
      <c r="AA726" s="423"/>
      <c r="AB726" s="489"/>
      <c r="AC726" s="489"/>
      <c r="AD726" s="423"/>
      <c r="AE726" s="489"/>
      <c r="AF726" s="489"/>
      <c r="AG726" s="338"/>
      <c r="AH726" s="444">
        <f t="shared" si="305"/>
        <v>0</v>
      </c>
    </row>
    <row r="727" spans="1:34" s="304" customFormat="1" ht="13.2" x14ac:dyDescent="0.25">
      <c r="A727" s="338">
        <v>4</v>
      </c>
      <c r="B727" s="339" t="s">
        <v>140</v>
      </c>
      <c r="C727" s="338">
        <v>3</v>
      </c>
      <c r="D727" s="338">
        <v>2</v>
      </c>
      <c r="E727" s="338"/>
      <c r="F727" s="338">
        <v>2</v>
      </c>
      <c r="G727" s="338"/>
      <c r="H727" s="338"/>
      <c r="I727" s="338"/>
      <c r="J727" s="338">
        <v>2</v>
      </c>
      <c r="K727" s="338"/>
      <c r="L727" s="338"/>
      <c r="M727" s="338"/>
      <c r="N727" s="338"/>
      <c r="O727" s="340">
        <v>0.5</v>
      </c>
      <c r="P727" s="338">
        <v>1</v>
      </c>
      <c r="Q727" s="338">
        <v>1</v>
      </c>
      <c r="R727" s="340">
        <v>0.5</v>
      </c>
      <c r="S727" s="338">
        <v>1</v>
      </c>
      <c r="T727" s="338">
        <v>1</v>
      </c>
      <c r="U727" s="338"/>
      <c r="V727" s="338"/>
      <c r="W727" s="338"/>
      <c r="X727" s="423"/>
      <c r="Y727" s="489"/>
      <c r="Z727" s="489"/>
      <c r="AA727" s="423">
        <v>1</v>
      </c>
      <c r="AB727" s="489"/>
      <c r="AC727" s="489">
        <v>1</v>
      </c>
      <c r="AD727" s="423"/>
      <c r="AE727" s="489"/>
      <c r="AF727" s="489"/>
      <c r="AG727" s="338"/>
      <c r="AH727" s="444">
        <f t="shared" si="305"/>
        <v>1</v>
      </c>
    </row>
    <row r="728" spans="1:34" s="304" customFormat="1" ht="26.4" x14ac:dyDescent="0.25">
      <c r="A728" s="338">
        <v>5</v>
      </c>
      <c r="B728" s="339" t="s">
        <v>151</v>
      </c>
      <c r="C728" s="338">
        <v>33</v>
      </c>
      <c r="D728" s="338">
        <v>32</v>
      </c>
      <c r="E728" s="338"/>
      <c r="F728" s="338">
        <v>32</v>
      </c>
      <c r="G728" s="338"/>
      <c r="H728" s="338"/>
      <c r="I728" s="338">
        <v>3</v>
      </c>
      <c r="J728" s="338">
        <v>29</v>
      </c>
      <c r="K728" s="338"/>
      <c r="L728" s="338"/>
      <c r="M728" s="338"/>
      <c r="N728" s="338"/>
      <c r="O728" s="338" t="s">
        <v>933</v>
      </c>
      <c r="P728" s="338">
        <v>12</v>
      </c>
      <c r="Q728" s="338">
        <v>9</v>
      </c>
      <c r="R728" s="338" t="s">
        <v>934</v>
      </c>
      <c r="S728" s="338">
        <v>20</v>
      </c>
      <c r="T728" s="338">
        <v>0</v>
      </c>
      <c r="U728" s="338"/>
      <c r="V728" s="338"/>
      <c r="W728" s="338"/>
      <c r="X728" s="423"/>
      <c r="Y728" s="489"/>
      <c r="Z728" s="489"/>
      <c r="AA728" s="423">
        <v>4</v>
      </c>
      <c r="AB728" s="489"/>
      <c r="AC728" s="489">
        <v>4</v>
      </c>
      <c r="AD728" s="423"/>
      <c r="AE728" s="489"/>
      <c r="AF728" s="489"/>
      <c r="AG728" s="338"/>
      <c r="AH728" s="444">
        <f t="shared" si="305"/>
        <v>4</v>
      </c>
    </row>
    <row r="729" spans="1:34" s="304" customFormat="1" ht="26.4" x14ac:dyDescent="0.25">
      <c r="A729" s="338">
        <v>6</v>
      </c>
      <c r="B729" s="339" t="s">
        <v>739</v>
      </c>
      <c r="C729" s="338">
        <v>36</v>
      </c>
      <c r="D729" s="338">
        <v>36</v>
      </c>
      <c r="E729" s="338"/>
      <c r="F729" s="338">
        <v>36</v>
      </c>
      <c r="G729" s="338"/>
      <c r="H729" s="338"/>
      <c r="I729" s="338">
        <v>5</v>
      </c>
      <c r="J729" s="338">
        <v>31</v>
      </c>
      <c r="K729" s="338"/>
      <c r="L729" s="338"/>
      <c r="M729" s="338"/>
      <c r="N729" s="338"/>
      <c r="O729" s="338" t="s">
        <v>935</v>
      </c>
      <c r="P729" s="338">
        <v>30</v>
      </c>
      <c r="Q729" s="338">
        <v>25</v>
      </c>
      <c r="R729" s="338" t="s">
        <v>936</v>
      </c>
      <c r="S729" s="338">
        <v>6</v>
      </c>
      <c r="T729" s="338">
        <v>0</v>
      </c>
      <c r="U729" s="338"/>
      <c r="V729" s="338"/>
      <c r="W729" s="338"/>
      <c r="X729" s="423"/>
      <c r="Y729" s="489"/>
      <c r="Z729" s="489"/>
      <c r="AA729" s="423">
        <v>15</v>
      </c>
      <c r="AB729" s="489"/>
      <c r="AC729" s="489">
        <v>15</v>
      </c>
      <c r="AD729" s="423"/>
      <c r="AE729" s="489"/>
      <c r="AF729" s="489"/>
      <c r="AG729" s="338"/>
      <c r="AH729" s="444">
        <f t="shared" si="305"/>
        <v>15</v>
      </c>
    </row>
    <row r="730" spans="1:34" s="304" customFormat="1" ht="13.2" x14ac:dyDescent="0.25">
      <c r="A730" s="338">
        <v>7</v>
      </c>
      <c r="B730" s="339" t="s">
        <v>725</v>
      </c>
      <c r="C730" s="338">
        <v>1</v>
      </c>
      <c r="D730" s="338">
        <v>1</v>
      </c>
      <c r="E730" s="338"/>
      <c r="F730" s="338">
        <v>1</v>
      </c>
      <c r="G730" s="338"/>
      <c r="H730" s="338"/>
      <c r="I730" s="338">
        <v>1</v>
      </c>
      <c r="J730" s="338"/>
      <c r="K730" s="338"/>
      <c r="L730" s="338"/>
      <c r="M730" s="338"/>
      <c r="N730" s="338"/>
      <c r="O730" s="340">
        <v>1</v>
      </c>
      <c r="P730" s="338">
        <v>1</v>
      </c>
      <c r="Q730" s="338"/>
      <c r="R730" s="338"/>
      <c r="S730" s="338"/>
      <c r="T730" s="338"/>
      <c r="U730" s="338"/>
      <c r="V730" s="338"/>
      <c r="W730" s="338"/>
      <c r="X730" s="423"/>
      <c r="Y730" s="489"/>
      <c r="Z730" s="489"/>
      <c r="AA730" s="423"/>
      <c r="AB730" s="489"/>
      <c r="AC730" s="489"/>
      <c r="AD730" s="423"/>
      <c r="AE730" s="489"/>
      <c r="AF730" s="489"/>
      <c r="AG730" s="338"/>
      <c r="AH730" s="444">
        <f t="shared" si="305"/>
        <v>0</v>
      </c>
    </row>
    <row r="731" spans="1:34" s="304" customFormat="1" ht="26.4" x14ac:dyDescent="0.25">
      <c r="A731" s="338">
        <v>8</v>
      </c>
      <c r="B731" s="339" t="s">
        <v>757</v>
      </c>
      <c r="C731" s="338">
        <v>24</v>
      </c>
      <c r="D731" s="338">
        <v>23</v>
      </c>
      <c r="E731" s="338">
        <v>8</v>
      </c>
      <c r="F731" s="338">
        <v>15</v>
      </c>
      <c r="G731" s="338"/>
      <c r="H731" s="338"/>
      <c r="I731" s="338">
        <v>8</v>
      </c>
      <c r="J731" s="338">
        <v>3</v>
      </c>
      <c r="K731" s="338">
        <v>4</v>
      </c>
      <c r="L731" s="338"/>
      <c r="M731" s="338"/>
      <c r="N731" s="338"/>
      <c r="O731" s="338" t="s">
        <v>937</v>
      </c>
      <c r="P731" s="338">
        <v>11</v>
      </c>
      <c r="Q731" s="338">
        <v>3</v>
      </c>
      <c r="R731" s="338" t="s">
        <v>938</v>
      </c>
      <c r="S731" s="338">
        <v>4</v>
      </c>
      <c r="T731" s="338">
        <v>4</v>
      </c>
      <c r="U731" s="338"/>
      <c r="V731" s="338"/>
      <c r="W731" s="338"/>
      <c r="X731" s="423"/>
      <c r="Y731" s="489"/>
      <c r="Z731" s="489"/>
      <c r="AA731" s="423">
        <v>3</v>
      </c>
      <c r="AB731" s="489"/>
      <c r="AC731" s="489">
        <v>3</v>
      </c>
      <c r="AD731" s="423">
        <v>1</v>
      </c>
      <c r="AE731" s="489"/>
      <c r="AF731" s="489">
        <v>1</v>
      </c>
      <c r="AG731" s="338"/>
      <c r="AH731" s="444">
        <f t="shared" si="305"/>
        <v>4</v>
      </c>
    </row>
    <row r="732" spans="1:34" s="304" customFormat="1" ht="13.2" x14ac:dyDescent="0.25">
      <c r="A732" s="338">
        <v>9</v>
      </c>
      <c r="B732" s="339" t="s">
        <v>766</v>
      </c>
      <c r="C732" s="338">
        <v>1</v>
      </c>
      <c r="D732" s="338">
        <v>1</v>
      </c>
      <c r="E732" s="338"/>
      <c r="F732" s="338">
        <v>1</v>
      </c>
      <c r="G732" s="338"/>
      <c r="H732" s="338"/>
      <c r="I732" s="338"/>
      <c r="J732" s="338">
        <v>1</v>
      </c>
      <c r="K732" s="338"/>
      <c r="L732" s="338"/>
      <c r="M732" s="338"/>
      <c r="N732" s="338"/>
      <c r="O732" s="340">
        <v>1</v>
      </c>
      <c r="P732" s="338">
        <v>1</v>
      </c>
      <c r="Q732" s="338">
        <v>1</v>
      </c>
      <c r="R732" s="338"/>
      <c r="S732" s="338"/>
      <c r="T732" s="338"/>
      <c r="U732" s="338"/>
      <c r="V732" s="338"/>
      <c r="W732" s="338"/>
      <c r="X732" s="423"/>
      <c r="Y732" s="489"/>
      <c r="Z732" s="489"/>
      <c r="AA732" s="423">
        <v>1</v>
      </c>
      <c r="AB732" s="489"/>
      <c r="AC732" s="489">
        <v>1</v>
      </c>
      <c r="AD732" s="423"/>
      <c r="AE732" s="489"/>
      <c r="AF732" s="489"/>
      <c r="AG732" s="338"/>
      <c r="AH732" s="444">
        <f t="shared" si="305"/>
        <v>1</v>
      </c>
    </row>
    <row r="733" spans="1:34" s="304" customFormat="1" ht="13.2" x14ac:dyDescent="0.25">
      <c r="A733" s="338">
        <v>10</v>
      </c>
      <c r="B733" s="339" t="s">
        <v>939</v>
      </c>
      <c r="C733" s="338">
        <v>1</v>
      </c>
      <c r="D733" s="338">
        <v>0</v>
      </c>
      <c r="E733" s="338"/>
      <c r="F733" s="338"/>
      <c r="G733" s="338"/>
      <c r="H733" s="338"/>
      <c r="I733" s="338"/>
      <c r="J733" s="338"/>
      <c r="K733" s="338"/>
      <c r="L733" s="338"/>
      <c r="M733" s="338"/>
      <c r="N733" s="338"/>
      <c r="O733" s="338"/>
      <c r="P733" s="338"/>
      <c r="Q733" s="338"/>
      <c r="R733" s="338"/>
      <c r="S733" s="338"/>
      <c r="T733" s="338"/>
      <c r="U733" s="338"/>
      <c r="V733" s="338"/>
      <c r="W733" s="338"/>
      <c r="X733" s="423"/>
      <c r="Y733" s="489"/>
      <c r="Z733" s="489"/>
      <c r="AA733" s="423"/>
      <c r="AB733" s="489"/>
      <c r="AC733" s="489"/>
      <c r="AD733" s="423"/>
      <c r="AE733" s="489"/>
      <c r="AF733" s="489"/>
      <c r="AG733" s="338"/>
      <c r="AH733" s="444">
        <f t="shared" si="305"/>
        <v>0</v>
      </c>
    </row>
    <row r="734" spans="1:34" s="304" customFormat="1" ht="13.2" x14ac:dyDescent="0.25">
      <c r="A734" s="338">
        <v>11</v>
      </c>
      <c r="B734" s="339" t="s">
        <v>931</v>
      </c>
      <c r="C734" s="338">
        <v>1</v>
      </c>
      <c r="D734" s="338">
        <v>1</v>
      </c>
      <c r="E734" s="338"/>
      <c r="F734" s="338">
        <v>1</v>
      </c>
      <c r="G734" s="338"/>
      <c r="H734" s="338"/>
      <c r="I734" s="338"/>
      <c r="J734" s="338">
        <v>1</v>
      </c>
      <c r="K734" s="338"/>
      <c r="L734" s="338"/>
      <c r="M734" s="338"/>
      <c r="N734" s="338"/>
      <c r="O734" s="338"/>
      <c r="P734" s="338"/>
      <c r="Q734" s="338"/>
      <c r="R734" s="340">
        <v>1</v>
      </c>
      <c r="S734" s="338">
        <v>1</v>
      </c>
      <c r="T734" s="338">
        <v>0</v>
      </c>
      <c r="U734" s="338"/>
      <c r="V734" s="338"/>
      <c r="W734" s="338"/>
      <c r="X734" s="423"/>
      <c r="Y734" s="489"/>
      <c r="Z734" s="489"/>
      <c r="AA734" s="423"/>
      <c r="AB734" s="489"/>
      <c r="AC734" s="489"/>
      <c r="AD734" s="423"/>
      <c r="AE734" s="489"/>
      <c r="AF734" s="489"/>
      <c r="AG734" s="338"/>
      <c r="AH734" s="444">
        <f t="shared" si="305"/>
        <v>0</v>
      </c>
    </row>
    <row r="735" spans="1:34" s="335" customFormat="1" ht="75" customHeight="1" x14ac:dyDescent="0.25">
      <c r="A735" s="376">
        <v>3</v>
      </c>
      <c r="B735" s="767" t="s">
        <v>1027</v>
      </c>
      <c r="C735" s="768"/>
      <c r="D735" s="768"/>
      <c r="E735" s="768"/>
      <c r="F735" s="768"/>
      <c r="G735" s="768"/>
      <c r="H735" s="768"/>
      <c r="I735" s="768"/>
      <c r="J735" s="768"/>
      <c r="K735" s="768"/>
      <c r="L735" s="768"/>
      <c r="M735" s="768"/>
      <c r="N735" s="768"/>
      <c r="O735" s="768"/>
      <c r="P735" s="768"/>
      <c r="Q735" s="768"/>
      <c r="R735" s="768"/>
      <c r="S735" s="768"/>
      <c r="T735" s="768"/>
      <c r="U735" s="768"/>
      <c r="V735" s="768"/>
      <c r="W735" s="768"/>
      <c r="X735" s="768"/>
      <c r="Y735" s="768"/>
      <c r="Z735" s="768"/>
      <c r="AA735" s="768"/>
      <c r="AB735" s="768"/>
      <c r="AC735" s="768"/>
      <c r="AD735" s="768"/>
      <c r="AE735" s="768"/>
      <c r="AF735" s="768"/>
      <c r="AG735" s="769"/>
      <c r="AH735" s="444">
        <f t="shared" si="305"/>
        <v>0</v>
      </c>
    </row>
    <row r="736" spans="1:34" s="304" customFormat="1" ht="13.2" x14ac:dyDescent="0.25">
      <c r="A736" s="341"/>
      <c r="B736" s="344" t="s">
        <v>707</v>
      </c>
      <c r="C736" s="341">
        <f>SUM(C737:C744)</f>
        <v>240</v>
      </c>
      <c r="D736" s="341">
        <f t="shared" ref="D736:AG736" si="314">SUM(D737:D744)</f>
        <v>240</v>
      </c>
      <c r="E736" s="341">
        <f t="shared" si="314"/>
        <v>46</v>
      </c>
      <c r="F736" s="341">
        <f t="shared" si="314"/>
        <v>194</v>
      </c>
      <c r="G736" s="341">
        <f t="shared" si="314"/>
        <v>0</v>
      </c>
      <c r="H736" s="341">
        <f t="shared" si="314"/>
        <v>0</v>
      </c>
      <c r="I736" s="341">
        <f t="shared" si="314"/>
        <v>159</v>
      </c>
      <c r="J736" s="341">
        <f t="shared" si="314"/>
        <v>34</v>
      </c>
      <c r="K736" s="341">
        <f t="shared" si="314"/>
        <v>1</v>
      </c>
      <c r="L736" s="341">
        <f t="shared" si="314"/>
        <v>2.1999999999999997</v>
      </c>
      <c r="M736" s="341">
        <f t="shared" si="314"/>
        <v>61</v>
      </c>
      <c r="N736" s="341">
        <f t="shared" si="314"/>
        <v>61</v>
      </c>
      <c r="O736" s="341">
        <f t="shared" si="314"/>
        <v>4.0999999999999996</v>
      </c>
      <c r="P736" s="341">
        <f t="shared" si="314"/>
        <v>114.39999999999999</v>
      </c>
      <c r="Q736" s="341">
        <f t="shared" si="314"/>
        <v>-44.599999999999994</v>
      </c>
      <c r="R736" s="341">
        <f t="shared" si="314"/>
        <v>0.7</v>
      </c>
      <c r="S736" s="341">
        <f t="shared" si="314"/>
        <v>17.600000000000001</v>
      </c>
      <c r="T736" s="341">
        <f t="shared" si="314"/>
        <v>-16.399999999999999</v>
      </c>
      <c r="U736" s="341">
        <f t="shared" si="314"/>
        <v>1</v>
      </c>
      <c r="V736" s="341">
        <f t="shared" si="314"/>
        <v>1</v>
      </c>
      <c r="W736" s="341">
        <f t="shared" si="314"/>
        <v>0</v>
      </c>
      <c r="X736" s="341">
        <f t="shared" si="314"/>
        <v>30</v>
      </c>
      <c r="Y736" s="341">
        <f t="shared" si="314"/>
        <v>12</v>
      </c>
      <c r="Z736" s="341">
        <f t="shared" si="314"/>
        <v>18</v>
      </c>
      <c r="AA736" s="341">
        <f t="shared" si="314"/>
        <v>9</v>
      </c>
      <c r="AB736" s="341">
        <f t="shared" si="314"/>
        <v>1</v>
      </c>
      <c r="AC736" s="341">
        <f t="shared" si="314"/>
        <v>8</v>
      </c>
      <c r="AD736" s="341">
        <f t="shared" si="314"/>
        <v>0</v>
      </c>
      <c r="AE736" s="341">
        <f t="shared" si="314"/>
        <v>0</v>
      </c>
      <c r="AF736" s="341">
        <f t="shared" si="314"/>
        <v>0</v>
      </c>
      <c r="AG736" s="341">
        <f t="shared" si="314"/>
        <v>0</v>
      </c>
      <c r="AH736" s="444">
        <f t="shared" si="305"/>
        <v>39</v>
      </c>
    </row>
    <row r="737" spans="1:34" s="304" customFormat="1" ht="13.2" x14ac:dyDescent="0.25">
      <c r="A737" s="347">
        <v>1</v>
      </c>
      <c r="B737" s="348" t="s">
        <v>367</v>
      </c>
      <c r="C737" s="347">
        <v>11</v>
      </c>
      <c r="D737" s="349">
        <f t="shared" ref="D737:D741" si="315">E737+F737</f>
        <v>11</v>
      </c>
      <c r="E737" s="347">
        <v>5</v>
      </c>
      <c r="F737" s="347">
        <f t="shared" ref="F737:F739" si="316">G737+H737+I737+J737+K737</f>
        <v>6</v>
      </c>
      <c r="G737" s="347">
        <v>0</v>
      </c>
      <c r="H737" s="347">
        <v>0</v>
      </c>
      <c r="I737" s="347">
        <v>5</v>
      </c>
      <c r="J737" s="347">
        <v>1</v>
      </c>
      <c r="K737" s="347"/>
      <c r="L737" s="350">
        <v>0.5</v>
      </c>
      <c r="M737" s="351">
        <f t="shared" ref="M737:M743" si="317">F737*L737</f>
        <v>3</v>
      </c>
      <c r="N737" s="351">
        <f t="shared" ref="N737:N743" si="318">M737-H737</f>
        <v>3</v>
      </c>
      <c r="O737" s="350">
        <v>0.4</v>
      </c>
      <c r="P737" s="351">
        <f t="shared" ref="P737:P743" si="319">F737*O737</f>
        <v>2.4000000000000004</v>
      </c>
      <c r="Q737" s="351">
        <f t="shared" ref="Q737:Q743" si="320">P737-I737</f>
        <v>-2.5999999999999996</v>
      </c>
      <c r="R737" s="350">
        <v>0.1</v>
      </c>
      <c r="S737" s="351">
        <f t="shared" ref="S737:S743" si="321">R737*F737</f>
        <v>0.60000000000000009</v>
      </c>
      <c r="T737" s="351">
        <f t="shared" ref="T737:T743" si="322">S737-J737</f>
        <v>-0.39999999999999991</v>
      </c>
      <c r="U737" s="347"/>
      <c r="V737" s="347"/>
      <c r="W737" s="347"/>
      <c r="X737" s="424">
        <f t="shared" ref="X737:X744" si="323">Y737+Z737</f>
        <v>1</v>
      </c>
      <c r="Y737" s="490">
        <v>1</v>
      </c>
      <c r="Z737" s="490">
        <v>0</v>
      </c>
      <c r="AA737" s="424"/>
      <c r="AB737" s="490"/>
      <c r="AC737" s="490"/>
      <c r="AD737" s="434"/>
      <c r="AE737" s="491"/>
      <c r="AF737" s="491"/>
      <c r="AG737" s="343"/>
      <c r="AH737" s="444">
        <f t="shared" si="305"/>
        <v>1</v>
      </c>
    </row>
    <row r="738" spans="1:34" s="304" customFormat="1" ht="13.2" x14ac:dyDescent="0.25">
      <c r="A738" s="347">
        <v>2</v>
      </c>
      <c r="B738" s="348" t="s">
        <v>140</v>
      </c>
      <c r="C738" s="347">
        <v>8</v>
      </c>
      <c r="D738" s="349">
        <f t="shared" si="315"/>
        <v>8</v>
      </c>
      <c r="E738" s="347">
        <v>0</v>
      </c>
      <c r="F738" s="347">
        <f t="shared" si="316"/>
        <v>8</v>
      </c>
      <c r="G738" s="347"/>
      <c r="H738" s="347"/>
      <c r="I738" s="347">
        <v>4</v>
      </c>
      <c r="J738" s="347">
        <v>4</v>
      </c>
      <c r="K738" s="347"/>
      <c r="L738" s="350">
        <v>0.2</v>
      </c>
      <c r="M738" s="351">
        <f t="shared" si="317"/>
        <v>1.6</v>
      </c>
      <c r="N738" s="351">
        <f t="shared" si="318"/>
        <v>1.6</v>
      </c>
      <c r="O738" s="350">
        <v>0.6</v>
      </c>
      <c r="P738" s="351">
        <f t="shared" si="319"/>
        <v>4.8</v>
      </c>
      <c r="Q738" s="351">
        <f t="shared" si="320"/>
        <v>0.79999999999999982</v>
      </c>
      <c r="R738" s="350">
        <v>0.2</v>
      </c>
      <c r="S738" s="351">
        <f t="shared" si="321"/>
        <v>1.6</v>
      </c>
      <c r="T738" s="351">
        <f t="shared" si="322"/>
        <v>-2.4</v>
      </c>
      <c r="U738" s="347"/>
      <c r="V738" s="347"/>
      <c r="W738" s="347"/>
      <c r="X738" s="424">
        <f t="shared" si="323"/>
        <v>0</v>
      </c>
      <c r="Y738" s="490">
        <v>0</v>
      </c>
      <c r="Z738" s="490"/>
      <c r="AA738" s="424">
        <f t="shared" ref="AA738:AA744" si="324">AB738+AC738</f>
        <v>1</v>
      </c>
      <c r="AB738" s="490">
        <v>0</v>
      </c>
      <c r="AC738" s="490">
        <v>1</v>
      </c>
      <c r="AD738" s="434"/>
      <c r="AE738" s="491"/>
      <c r="AF738" s="491"/>
      <c r="AG738" s="343"/>
      <c r="AH738" s="444">
        <f t="shared" si="305"/>
        <v>1</v>
      </c>
    </row>
    <row r="739" spans="1:34" s="304" customFormat="1" ht="13.2" x14ac:dyDescent="0.25">
      <c r="A739" s="347">
        <v>3</v>
      </c>
      <c r="B739" s="348" t="s">
        <v>151</v>
      </c>
      <c r="C739" s="347">
        <v>86</v>
      </c>
      <c r="D739" s="349">
        <f t="shared" si="315"/>
        <v>86</v>
      </c>
      <c r="E739" s="347">
        <v>10</v>
      </c>
      <c r="F739" s="347">
        <f t="shared" si="316"/>
        <v>76</v>
      </c>
      <c r="G739" s="347"/>
      <c r="H739" s="347"/>
      <c r="I739" s="347">
        <v>72</v>
      </c>
      <c r="J739" s="347">
        <v>4</v>
      </c>
      <c r="K739" s="347"/>
      <c r="L739" s="350">
        <v>0.2</v>
      </c>
      <c r="M739" s="351">
        <f t="shared" si="317"/>
        <v>15.200000000000001</v>
      </c>
      <c r="N739" s="351">
        <f t="shared" si="318"/>
        <v>15.200000000000001</v>
      </c>
      <c r="O739" s="350">
        <v>0.8</v>
      </c>
      <c r="P739" s="351">
        <f t="shared" si="319"/>
        <v>60.800000000000004</v>
      </c>
      <c r="Q739" s="351">
        <f t="shared" si="320"/>
        <v>-11.199999999999996</v>
      </c>
      <c r="R739" s="350"/>
      <c r="S739" s="351">
        <f t="shared" si="321"/>
        <v>0</v>
      </c>
      <c r="T739" s="351">
        <f t="shared" si="322"/>
        <v>-4</v>
      </c>
      <c r="U739" s="347"/>
      <c r="V739" s="347"/>
      <c r="W739" s="347"/>
      <c r="X739" s="424">
        <f t="shared" si="323"/>
        <v>0</v>
      </c>
      <c r="Y739" s="490">
        <v>0</v>
      </c>
      <c r="Z739" s="490">
        <v>0</v>
      </c>
      <c r="AA739" s="424">
        <f t="shared" si="324"/>
        <v>4</v>
      </c>
      <c r="AB739" s="490">
        <v>1</v>
      </c>
      <c r="AC739" s="490">
        <v>3</v>
      </c>
      <c r="AD739" s="434"/>
      <c r="AE739" s="491"/>
      <c r="AF739" s="491"/>
      <c r="AG739" s="343"/>
      <c r="AH739" s="444">
        <f t="shared" si="305"/>
        <v>4</v>
      </c>
    </row>
    <row r="740" spans="1:34" s="304" customFormat="1" ht="13.2" x14ac:dyDescent="0.25">
      <c r="A740" s="347">
        <v>4</v>
      </c>
      <c r="B740" s="352" t="s">
        <v>739</v>
      </c>
      <c r="C740" s="342">
        <v>59</v>
      </c>
      <c r="D740" s="349">
        <f t="shared" si="315"/>
        <v>59</v>
      </c>
      <c r="E740" s="342">
        <v>13</v>
      </c>
      <c r="F740" s="347">
        <v>46</v>
      </c>
      <c r="G740" s="342"/>
      <c r="H740" s="342"/>
      <c r="I740" s="342">
        <v>40</v>
      </c>
      <c r="J740" s="342">
        <v>6</v>
      </c>
      <c r="K740" s="342"/>
      <c r="L740" s="350">
        <v>0.4</v>
      </c>
      <c r="M740" s="351">
        <f t="shared" si="317"/>
        <v>18.400000000000002</v>
      </c>
      <c r="N740" s="351">
        <f t="shared" si="318"/>
        <v>18.400000000000002</v>
      </c>
      <c r="O740" s="350">
        <v>0.5</v>
      </c>
      <c r="P740" s="351">
        <f t="shared" si="319"/>
        <v>23</v>
      </c>
      <c r="Q740" s="351">
        <f t="shared" si="320"/>
        <v>-17</v>
      </c>
      <c r="R740" s="350">
        <v>0.1</v>
      </c>
      <c r="S740" s="351">
        <f t="shared" si="321"/>
        <v>4.6000000000000005</v>
      </c>
      <c r="T740" s="351">
        <f t="shared" si="322"/>
        <v>-1.3999999999999995</v>
      </c>
      <c r="U740" s="342"/>
      <c r="V740" s="342"/>
      <c r="W740" s="342"/>
      <c r="X740" s="425">
        <f t="shared" si="323"/>
        <v>9</v>
      </c>
      <c r="Y740" s="492">
        <v>5</v>
      </c>
      <c r="Z740" s="492">
        <v>4</v>
      </c>
      <c r="AA740" s="424">
        <f t="shared" si="324"/>
        <v>1</v>
      </c>
      <c r="AB740" s="493">
        <v>0</v>
      </c>
      <c r="AC740" s="493">
        <v>1</v>
      </c>
      <c r="AD740" s="434"/>
      <c r="AE740" s="491"/>
      <c r="AF740" s="491"/>
      <c r="AG740" s="343"/>
      <c r="AH740" s="444">
        <f t="shared" si="305"/>
        <v>10</v>
      </c>
    </row>
    <row r="741" spans="1:34" s="304" customFormat="1" ht="13.2" x14ac:dyDescent="0.25">
      <c r="A741" s="347">
        <v>5</v>
      </c>
      <c r="B741" s="352" t="s">
        <v>725</v>
      </c>
      <c r="C741" s="342">
        <v>5</v>
      </c>
      <c r="D741" s="349">
        <f t="shared" si="315"/>
        <v>5</v>
      </c>
      <c r="E741" s="342">
        <v>1</v>
      </c>
      <c r="F741" s="347">
        <f>G741+H741+I741+J741+K741</f>
        <v>4</v>
      </c>
      <c r="G741" s="342"/>
      <c r="H741" s="342"/>
      <c r="I741" s="342">
        <v>3</v>
      </c>
      <c r="J741" s="342">
        <v>1</v>
      </c>
      <c r="K741" s="342"/>
      <c r="L741" s="350">
        <v>0.5</v>
      </c>
      <c r="M741" s="351">
        <f t="shared" si="317"/>
        <v>2</v>
      </c>
      <c r="N741" s="351">
        <f t="shared" si="318"/>
        <v>2</v>
      </c>
      <c r="O741" s="350">
        <v>0.4</v>
      </c>
      <c r="P741" s="351">
        <f t="shared" si="319"/>
        <v>1.6</v>
      </c>
      <c r="Q741" s="351">
        <f t="shared" si="320"/>
        <v>-1.4</v>
      </c>
      <c r="R741" s="350">
        <v>0.1</v>
      </c>
      <c r="S741" s="351">
        <f t="shared" si="321"/>
        <v>0.4</v>
      </c>
      <c r="T741" s="351">
        <f t="shared" si="322"/>
        <v>-0.6</v>
      </c>
      <c r="U741" s="342"/>
      <c r="V741" s="342"/>
      <c r="W741" s="342"/>
      <c r="X741" s="424">
        <f t="shared" si="323"/>
        <v>3</v>
      </c>
      <c r="Y741" s="493">
        <v>1</v>
      </c>
      <c r="Z741" s="493">
        <v>2</v>
      </c>
      <c r="AA741" s="424">
        <f t="shared" si="324"/>
        <v>0</v>
      </c>
      <c r="AB741" s="493"/>
      <c r="AC741" s="493"/>
      <c r="AD741" s="434"/>
      <c r="AE741" s="491"/>
      <c r="AF741" s="491"/>
      <c r="AG741" s="343"/>
      <c r="AH741" s="444">
        <f t="shared" si="305"/>
        <v>3</v>
      </c>
    </row>
    <row r="742" spans="1:34" s="304" customFormat="1" ht="26.4" x14ac:dyDescent="0.25">
      <c r="A742" s="347">
        <v>6</v>
      </c>
      <c r="B742" s="352" t="s">
        <v>941</v>
      </c>
      <c r="C742" s="342">
        <v>1</v>
      </c>
      <c r="D742" s="349">
        <v>1</v>
      </c>
      <c r="E742" s="342">
        <v>0</v>
      </c>
      <c r="F742" s="347">
        <v>1</v>
      </c>
      <c r="G742" s="342"/>
      <c r="H742" s="342"/>
      <c r="I742" s="342">
        <v>1</v>
      </c>
      <c r="J742" s="342"/>
      <c r="K742" s="342"/>
      <c r="L742" s="350">
        <v>0</v>
      </c>
      <c r="M742" s="351">
        <f t="shared" si="317"/>
        <v>0</v>
      </c>
      <c r="N742" s="351">
        <f t="shared" si="318"/>
        <v>0</v>
      </c>
      <c r="O742" s="350">
        <v>1</v>
      </c>
      <c r="P742" s="351">
        <f t="shared" si="319"/>
        <v>1</v>
      </c>
      <c r="Q742" s="351">
        <f t="shared" si="320"/>
        <v>0</v>
      </c>
      <c r="R742" s="350">
        <v>0</v>
      </c>
      <c r="S742" s="351">
        <f t="shared" si="321"/>
        <v>0</v>
      </c>
      <c r="T742" s="351">
        <f t="shared" si="322"/>
        <v>0</v>
      </c>
      <c r="U742" s="342"/>
      <c r="V742" s="342"/>
      <c r="W742" s="342"/>
      <c r="X742" s="424">
        <f t="shared" si="323"/>
        <v>0</v>
      </c>
      <c r="Y742" s="493"/>
      <c r="Z742" s="493"/>
      <c r="AA742" s="424">
        <f t="shared" si="324"/>
        <v>0</v>
      </c>
      <c r="AB742" s="493"/>
      <c r="AC742" s="493"/>
      <c r="AD742" s="434"/>
      <c r="AE742" s="491"/>
      <c r="AF742" s="491"/>
      <c r="AG742" s="343"/>
      <c r="AH742" s="444">
        <f t="shared" si="305"/>
        <v>0</v>
      </c>
    </row>
    <row r="743" spans="1:34" s="304" customFormat="1" ht="13.2" x14ac:dyDescent="0.25">
      <c r="A743" s="347">
        <v>7</v>
      </c>
      <c r="B743" s="352" t="s">
        <v>726</v>
      </c>
      <c r="C743" s="342">
        <v>69</v>
      </c>
      <c r="D743" s="349">
        <f t="shared" ref="D743:D744" si="325">E743+F743</f>
        <v>69</v>
      </c>
      <c r="E743" s="342">
        <v>17</v>
      </c>
      <c r="F743" s="347">
        <f>G743+H743+I743+J743+K743</f>
        <v>52</v>
      </c>
      <c r="G743" s="342"/>
      <c r="H743" s="342"/>
      <c r="I743" s="342">
        <v>34</v>
      </c>
      <c r="J743" s="342">
        <v>18</v>
      </c>
      <c r="K743" s="342"/>
      <c r="L743" s="350">
        <v>0.4</v>
      </c>
      <c r="M743" s="351">
        <f t="shared" si="317"/>
        <v>20.8</v>
      </c>
      <c r="N743" s="351">
        <f t="shared" si="318"/>
        <v>20.8</v>
      </c>
      <c r="O743" s="350">
        <v>0.4</v>
      </c>
      <c r="P743" s="351">
        <f t="shared" si="319"/>
        <v>20.8</v>
      </c>
      <c r="Q743" s="351">
        <f t="shared" si="320"/>
        <v>-13.2</v>
      </c>
      <c r="R743" s="350">
        <v>0.2</v>
      </c>
      <c r="S743" s="351">
        <f t="shared" si="321"/>
        <v>10.4</v>
      </c>
      <c r="T743" s="351">
        <f t="shared" si="322"/>
        <v>-7.6</v>
      </c>
      <c r="U743" s="342"/>
      <c r="V743" s="342"/>
      <c r="W743" s="342"/>
      <c r="X743" s="424">
        <f t="shared" si="323"/>
        <v>17</v>
      </c>
      <c r="Y743" s="493">
        <v>5</v>
      </c>
      <c r="Z743" s="493">
        <v>12</v>
      </c>
      <c r="AA743" s="424">
        <f t="shared" si="324"/>
        <v>3</v>
      </c>
      <c r="AB743" s="493">
        <v>0</v>
      </c>
      <c r="AC743" s="493">
        <v>3</v>
      </c>
      <c r="AD743" s="434"/>
      <c r="AE743" s="491"/>
      <c r="AF743" s="491"/>
      <c r="AG743" s="343"/>
      <c r="AH743" s="444">
        <f t="shared" si="305"/>
        <v>20</v>
      </c>
    </row>
    <row r="744" spans="1:34" s="304" customFormat="1" ht="13.2" x14ac:dyDescent="0.25">
      <c r="A744" s="347">
        <v>8</v>
      </c>
      <c r="B744" s="352" t="s">
        <v>815</v>
      </c>
      <c r="C744" s="342">
        <v>1</v>
      </c>
      <c r="D744" s="349">
        <f t="shared" si="325"/>
        <v>1</v>
      </c>
      <c r="E744" s="342"/>
      <c r="F744" s="347">
        <v>1</v>
      </c>
      <c r="G744" s="342"/>
      <c r="H744" s="342"/>
      <c r="I744" s="342"/>
      <c r="J744" s="342"/>
      <c r="K744" s="342">
        <v>1</v>
      </c>
      <c r="L744" s="350"/>
      <c r="M744" s="342"/>
      <c r="N744" s="342"/>
      <c r="O744" s="350"/>
      <c r="P744" s="342"/>
      <c r="Q744" s="342"/>
      <c r="R744" s="350"/>
      <c r="S744" s="342"/>
      <c r="T744" s="342"/>
      <c r="U744" s="350">
        <v>1</v>
      </c>
      <c r="V744" s="342">
        <f>D744*U744</f>
        <v>1</v>
      </c>
      <c r="W744" s="342">
        <f>V744-K744</f>
        <v>0</v>
      </c>
      <c r="X744" s="424">
        <f t="shared" si="323"/>
        <v>0</v>
      </c>
      <c r="Y744" s="493"/>
      <c r="Z744" s="493"/>
      <c r="AA744" s="424">
        <f t="shared" si="324"/>
        <v>0</v>
      </c>
      <c r="AB744" s="493"/>
      <c r="AC744" s="493"/>
      <c r="AD744" s="434"/>
      <c r="AE744" s="491"/>
      <c r="AF744" s="491"/>
      <c r="AG744" s="343"/>
      <c r="AH744" s="444">
        <f t="shared" si="305"/>
        <v>0</v>
      </c>
    </row>
    <row r="745" spans="1:34" s="381" customFormat="1" ht="52.2" customHeight="1" x14ac:dyDescent="0.25">
      <c r="A745" s="329">
        <v>4</v>
      </c>
      <c r="B745" s="757" t="s">
        <v>1029</v>
      </c>
      <c r="C745" s="770"/>
      <c r="D745" s="770"/>
      <c r="E745" s="770"/>
      <c r="F745" s="770"/>
      <c r="G745" s="770"/>
      <c r="H745" s="770"/>
      <c r="I745" s="770"/>
      <c r="J745" s="770"/>
      <c r="K745" s="770"/>
      <c r="L745" s="770"/>
      <c r="M745" s="770"/>
      <c r="N745" s="770"/>
      <c r="O745" s="770"/>
      <c r="P745" s="770"/>
      <c r="Q745" s="770"/>
      <c r="R745" s="770"/>
      <c r="S745" s="770"/>
      <c r="T745" s="770"/>
      <c r="U745" s="770"/>
      <c r="V745" s="770"/>
      <c r="W745" s="770"/>
      <c r="X745" s="770"/>
      <c r="Y745" s="770"/>
      <c r="Z745" s="770"/>
      <c r="AA745" s="770"/>
      <c r="AB745" s="770"/>
      <c r="AC745" s="770"/>
      <c r="AD745" s="770"/>
      <c r="AE745" s="770"/>
      <c r="AF745" s="770"/>
      <c r="AG745" s="771"/>
      <c r="AH745" s="444">
        <f t="shared" si="305"/>
        <v>0</v>
      </c>
    </row>
    <row r="746" spans="1:34" s="304" customFormat="1" ht="13.2" x14ac:dyDescent="0.25">
      <c r="A746" s="354"/>
      <c r="B746" s="355" t="s">
        <v>707</v>
      </c>
      <c r="C746" s="356">
        <f>SUM(C747:C765)</f>
        <v>67</v>
      </c>
      <c r="D746" s="356">
        <f t="shared" ref="D746:AG746" si="326">SUM(D747:D765)</f>
        <v>53</v>
      </c>
      <c r="E746" s="356">
        <f t="shared" si="326"/>
        <v>10</v>
      </c>
      <c r="F746" s="356">
        <f t="shared" si="326"/>
        <v>43</v>
      </c>
      <c r="G746" s="356">
        <f t="shared" si="326"/>
        <v>0</v>
      </c>
      <c r="H746" s="356">
        <f t="shared" si="326"/>
        <v>0</v>
      </c>
      <c r="I746" s="356">
        <f t="shared" si="326"/>
        <v>18</v>
      </c>
      <c r="J746" s="356">
        <f t="shared" si="326"/>
        <v>21</v>
      </c>
      <c r="K746" s="356">
        <f t="shared" si="326"/>
        <v>4</v>
      </c>
      <c r="L746" s="356">
        <f t="shared" si="326"/>
        <v>0</v>
      </c>
      <c r="M746" s="356">
        <f t="shared" si="326"/>
        <v>0</v>
      </c>
      <c r="N746" s="356">
        <f t="shared" si="326"/>
        <v>0</v>
      </c>
      <c r="O746" s="356">
        <f t="shared" si="326"/>
        <v>0</v>
      </c>
      <c r="P746" s="356">
        <f t="shared" si="326"/>
        <v>25</v>
      </c>
      <c r="Q746" s="356">
        <f t="shared" si="326"/>
        <v>0</v>
      </c>
      <c r="R746" s="356">
        <f t="shared" si="326"/>
        <v>0</v>
      </c>
      <c r="S746" s="356">
        <f t="shared" si="326"/>
        <v>30</v>
      </c>
      <c r="T746" s="356">
        <f t="shared" si="326"/>
        <v>0</v>
      </c>
      <c r="U746" s="356">
        <f t="shared" si="326"/>
        <v>0</v>
      </c>
      <c r="V746" s="356">
        <f t="shared" si="326"/>
        <v>0</v>
      </c>
      <c r="W746" s="356">
        <f t="shared" si="326"/>
        <v>0</v>
      </c>
      <c r="X746" s="356">
        <f t="shared" si="326"/>
        <v>0</v>
      </c>
      <c r="Y746" s="356">
        <f t="shared" si="326"/>
        <v>0</v>
      </c>
      <c r="Z746" s="356">
        <f t="shared" si="326"/>
        <v>0</v>
      </c>
      <c r="AA746" s="356">
        <f t="shared" si="326"/>
        <v>3</v>
      </c>
      <c r="AB746" s="356">
        <f t="shared" si="326"/>
        <v>0</v>
      </c>
      <c r="AC746" s="356">
        <f t="shared" si="326"/>
        <v>4</v>
      </c>
      <c r="AD746" s="356">
        <f t="shared" si="326"/>
        <v>4</v>
      </c>
      <c r="AE746" s="356">
        <f t="shared" si="326"/>
        <v>0</v>
      </c>
      <c r="AF746" s="356">
        <f t="shared" si="326"/>
        <v>4</v>
      </c>
      <c r="AG746" s="356">
        <f t="shared" si="326"/>
        <v>0</v>
      </c>
      <c r="AH746" s="444">
        <f t="shared" si="305"/>
        <v>7</v>
      </c>
    </row>
    <row r="747" spans="1:34" s="304" customFormat="1" ht="13.2" x14ac:dyDescent="0.25">
      <c r="A747" s="358">
        <v>1</v>
      </c>
      <c r="B747" s="359" t="s">
        <v>197</v>
      </c>
      <c r="C747" s="360">
        <v>2</v>
      </c>
      <c r="D747" s="360">
        <v>2</v>
      </c>
      <c r="E747" s="360">
        <v>2</v>
      </c>
      <c r="F747" s="360"/>
      <c r="G747" s="360"/>
      <c r="H747" s="360"/>
      <c r="I747" s="360"/>
      <c r="J747" s="360"/>
      <c r="K747" s="360"/>
      <c r="L747" s="360"/>
      <c r="M747" s="360"/>
      <c r="N747" s="360"/>
      <c r="O747" s="361"/>
      <c r="P747" s="360"/>
      <c r="Q747" s="360"/>
      <c r="R747" s="357"/>
      <c r="S747" s="356"/>
      <c r="T747" s="356"/>
      <c r="U747" s="356"/>
      <c r="V747" s="356"/>
      <c r="W747" s="356"/>
      <c r="X747" s="426"/>
      <c r="Y747" s="494"/>
      <c r="Z747" s="494"/>
      <c r="AA747" s="426"/>
      <c r="AB747" s="494"/>
      <c r="AC747" s="494"/>
      <c r="AD747" s="426"/>
      <c r="AE747" s="494"/>
      <c r="AF747" s="494"/>
      <c r="AG747" s="356"/>
      <c r="AH747" s="444">
        <f t="shared" si="305"/>
        <v>0</v>
      </c>
    </row>
    <row r="748" spans="1:34" s="304" customFormat="1" ht="13.2" x14ac:dyDescent="0.25">
      <c r="A748" s="358">
        <v>2</v>
      </c>
      <c r="B748" s="359" t="s">
        <v>726</v>
      </c>
      <c r="C748" s="360">
        <v>6</v>
      </c>
      <c r="D748" s="360">
        <v>5</v>
      </c>
      <c r="E748" s="360">
        <v>5</v>
      </c>
      <c r="F748" s="360"/>
      <c r="G748" s="360"/>
      <c r="H748" s="360"/>
      <c r="I748" s="360"/>
      <c r="J748" s="360"/>
      <c r="K748" s="360"/>
      <c r="L748" s="360"/>
      <c r="M748" s="360"/>
      <c r="N748" s="360"/>
      <c r="O748" s="361"/>
      <c r="P748" s="360"/>
      <c r="Q748" s="360"/>
      <c r="R748" s="357"/>
      <c r="S748" s="356"/>
      <c r="T748" s="356"/>
      <c r="U748" s="356"/>
      <c r="V748" s="356"/>
      <c r="W748" s="356"/>
      <c r="X748" s="426"/>
      <c r="Y748" s="494"/>
      <c r="Z748" s="494"/>
      <c r="AA748" s="426"/>
      <c r="AB748" s="494"/>
      <c r="AC748" s="494"/>
      <c r="AD748" s="426"/>
      <c r="AE748" s="494"/>
      <c r="AF748" s="494"/>
      <c r="AG748" s="356"/>
      <c r="AH748" s="444">
        <f t="shared" si="305"/>
        <v>0</v>
      </c>
    </row>
    <row r="749" spans="1:34" s="304" customFormat="1" ht="13.2" x14ac:dyDescent="0.25">
      <c r="A749" s="358">
        <v>3</v>
      </c>
      <c r="B749" s="359" t="s">
        <v>880</v>
      </c>
      <c r="C749" s="360">
        <v>1</v>
      </c>
      <c r="D749" s="362">
        <v>0</v>
      </c>
      <c r="E749" s="360"/>
      <c r="F749" s="360">
        <v>0</v>
      </c>
      <c r="G749" s="360"/>
      <c r="H749" s="360"/>
      <c r="I749" s="360">
        <v>0</v>
      </c>
      <c r="J749" s="360"/>
      <c r="K749" s="360"/>
      <c r="L749" s="360"/>
      <c r="M749" s="360"/>
      <c r="N749" s="360"/>
      <c r="O749" s="361"/>
      <c r="P749" s="360">
        <v>1</v>
      </c>
      <c r="Q749" s="360"/>
      <c r="R749" s="357"/>
      <c r="S749" s="356"/>
      <c r="T749" s="356"/>
      <c r="U749" s="356"/>
      <c r="V749" s="356"/>
      <c r="W749" s="356"/>
      <c r="X749" s="426"/>
      <c r="Y749" s="494"/>
      <c r="Z749" s="494"/>
      <c r="AA749" s="426"/>
      <c r="AB749" s="494"/>
      <c r="AC749" s="495">
        <v>1</v>
      </c>
      <c r="AD749" s="426"/>
      <c r="AE749" s="494"/>
      <c r="AF749" s="494"/>
      <c r="AG749" s="356"/>
      <c r="AH749" s="444">
        <f t="shared" si="305"/>
        <v>0</v>
      </c>
    </row>
    <row r="750" spans="1:34" s="304" customFormat="1" ht="13.2" x14ac:dyDescent="0.25">
      <c r="A750" s="358">
        <v>4</v>
      </c>
      <c r="B750" s="359" t="s">
        <v>943</v>
      </c>
      <c r="C750" s="360">
        <v>1</v>
      </c>
      <c r="D750" s="362">
        <v>1</v>
      </c>
      <c r="E750" s="360"/>
      <c r="F750" s="360">
        <v>1</v>
      </c>
      <c r="G750" s="360"/>
      <c r="H750" s="360"/>
      <c r="I750" s="360">
        <v>1</v>
      </c>
      <c r="J750" s="360"/>
      <c r="K750" s="360"/>
      <c r="L750" s="360"/>
      <c r="M750" s="360"/>
      <c r="N750" s="360"/>
      <c r="O750" s="361"/>
      <c r="P750" s="360">
        <v>1</v>
      </c>
      <c r="Q750" s="360"/>
      <c r="R750" s="361"/>
      <c r="S750" s="360"/>
      <c r="T750" s="360"/>
      <c r="U750" s="360"/>
      <c r="V750" s="360"/>
      <c r="W750" s="360"/>
      <c r="X750" s="426"/>
      <c r="Y750" s="496"/>
      <c r="Z750" s="496"/>
      <c r="AA750" s="430"/>
      <c r="AB750" s="496"/>
      <c r="AC750" s="496"/>
      <c r="AD750" s="426"/>
      <c r="AE750" s="497"/>
      <c r="AF750" s="497"/>
      <c r="AG750" s="363"/>
      <c r="AH750" s="444">
        <f t="shared" si="305"/>
        <v>0</v>
      </c>
    </row>
    <row r="751" spans="1:34" s="304" customFormat="1" ht="13.2" x14ac:dyDescent="0.25">
      <c r="A751" s="358">
        <v>5</v>
      </c>
      <c r="B751" s="359" t="s">
        <v>944</v>
      </c>
      <c r="C751" s="360">
        <v>1</v>
      </c>
      <c r="D751" s="362">
        <v>1</v>
      </c>
      <c r="E751" s="363"/>
      <c r="F751" s="360">
        <v>1</v>
      </c>
      <c r="G751" s="360"/>
      <c r="H751" s="360"/>
      <c r="I751" s="360">
        <v>1</v>
      </c>
      <c r="J751" s="360"/>
      <c r="K751" s="360"/>
      <c r="L751" s="360"/>
      <c r="M751" s="360"/>
      <c r="N751" s="360"/>
      <c r="O751" s="361"/>
      <c r="P751" s="360">
        <v>1</v>
      </c>
      <c r="Q751" s="360"/>
      <c r="R751" s="361"/>
      <c r="S751" s="360"/>
      <c r="T751" s="360"/>
      <c r="U751" s="360"/>
      <c r="V751" s="360"/>
      <c r="W751" s="360"/>
      <c r="X751" s="426"/>
      <c r="Y751" s="496"/>
      <c r="Z751" s="496"/>
      <c r="AA751" s="430"/>
      <c r="AB751" s="496"/>
      <c r="AC751" s="496"/>
      <c r="AD751" s="426"/>
      <c r="AE751" s="497"/>
      <c r="AF751" s="497"/>
      <c r="AG751" s="363"/>
      <c r="AH751" s="444">
        <f t="shared" si="305"/>
        <v>0</v>
      </c>
    </row>
    <row r="752" spans="1:34" s="304" customFormat="1" ht="13.2" x14ac:dyDescent="0.25">
      <c r="A752" s="358">
        <v>6</v>
      </c>
      <c r="B752" s="359" t="s">
        <v>945</v>
      </c>
      <c r="C752" s="360">
        <v>1</v>
      </c>
      <c r="D752" s="362">
        <v>1</v>
      </c>
      <c r="E752" s="360"/>
      <c r="F752" s="360">
        <v>1</v>
      </c>
      <c r="G752" s="360"/>
      <c r="H752" s="360"/>
      <c r="I752" s="360">
        <v>1</v>
      </c>
      <c r="J752" s="360"/>
      <c r="K752" s="360"/>
      <c r="L752" s="360"/>
      <c r="M752" s="360"/>
      <c r="N752" s="360"/>
      <c r="O752" s="361"/>
      <c r="P752" s="360">
        <v>1</v>
      </c>
      <c r="Q752" s="360"/>
      <c r="R752" s="361"/>
      <c r="S752" s="360"/>
      <c r="T752" s="360"/>
      <c r="U752" s="360"/>
      <c r="V752" s="360"/>
      <c r="W752" s="360"/>
      <c r="X752" s="426"/>
      <c r="Y752" s="496"/>
      <c r="Z752" s="496"/>
      <c r="AA752" s="430"/>
      <c r="AB752" s="496"/>
      <c r="AC752" s="495"/>
      <c r="AD752" s="426"/>
      <c r="AE752" s="497"/>
      <c r="AF752" s="497"/>
      <c r="AG752" s="363"/>
      <c r="AH752" s="444">
        <f t="shared" si="305"/>
        <v>0</v>
      </c>
    </row>
    <row r="753" spans="1:34" s="304" customFormat="1" ht="13.2" x14ac:dyDescent="0.25">
      <c r="A753" s="358">
        <v>7</v>
      </c>
      <c r="B753" s="359" t="s">
        <v>946</v>
      </c>
      <c r="C753" s="360">
        <v>2</v>
      </c>
      <c r="D753" s="362">
        <v>2</v>
      </c>
      <c r="E753" s="363"/>
      <c r="F753" s="360">
        <v>2</v>
      </c>
      <c r="G753" s="360"/>
      <c r="H753" s="360"/>
      <c r="I753" s="360">
        <v>1</v>
      </c>
      <c r="J753" s="360">
        <v>1</v>
      </c>
      <c r="K753" s="360"/>
      <c r="L753" s="360"/>
      <c r="M753" s="360"/>
      <c r="N753" s="360"/>
      <c r="O753" s="361"/>
      <c r="P753" s="360">
        <v>2</v>
      </c>
      <c r="Q753" s="360"/>
      <c r="R753" s="361"/>
      <c r="S753" s="360"/>
      <c r="T753" s="360"/>
      <c r="U753" s="360"/>
      <c r="V753" s="360"/>
      <c r="W753" s="360"/>
      <c r="X753" s="426"/>
      <c r="Y753" s="496"/>
      <c r="Z753" s="496"/>
      <c r="AA753" s="430"/>
      <c r="AB753" s="496"/>
      <c r="AC753" s="495"/>
      <c r="AD753" s="426"/>
      <c r="AE753" s="497"/>
      <c r="AF753" s="497"/>
      <c r="AG753" s="363"/>
      <c r="AH753" s="444">
        <f t="shared" si="305"/>
        <v>0</v>
      </c>
    </row>
    <row r="754" spans="1:34" s="304" customFormat="1" ht="13.2" x14ac:dyDescent="0.25">
      <c r="A754" s="358">
        <v>8</v>
      </c>
      <c r="B754" s="359" t="s">
        <v>947</v>
      </c>
      <c r="C754" s="360">
        <v>2</v>
      </c>
      <c r="D754" s="362">
        <v>2</v>
      </c>
      <c r="E754" s="363"/>
      <c r="F754" s="360">
        <v>2</v>
      </c>
      <c r="G754" s="363"/>
      <c r="H754" s="363"/>
      <c r="I754" s="362">
        <v>1</v>
      </c>
      <c r="J754" s="362">
        <v>1</v>
      </c>
      <c r="K754" s="363"/>
      <c r="L754" s="363"/>
      <c r="M754" s="360"/>
      <c r="N754" s="363"/>
      <c r="O754" s="364"/>
      <c r="P754" s="360">
        <v>2</v>
      </c>
      <c r="Q754" s="363"/>
      <c r="R754" s="364"/>
      <c r="S754" s="363"/>
      <c r="T754" s="363"/>
      <c r="U754" s="363"/>
      <c r="V754" s="363"/>
      <c r="W754" s="363"/>
      <c r="X754" s="426"/>
      <c r="Y754" s="497"/>
      <c r="Z754" s="497"/>
      <c r="AA754" s="430"/>
      <c r="AB754" s="497"/>
      <c r="AC754" s="497"/>
      <c r="AD754" s="426"/>
      <c r="AE754" s="497"/>
      <c r="AF754" s="497"/>
      <c r="AG754" s="363"/>
      <c r="AH754" s="444">
        <f t="shared" si="305"/>
        <v>0</v>
      </c>
    </row>
    <row r="755" spans="1:34" s="304" customFormat="1" ht="13.2" x14ac:dyDescent="0.25">
      <c r="A755" s="358">
        <v>9</v>
      </c>
      <c r="B755" s="359" t="s">
        <v>795</v>
      </c>
      <c r="C755" s="360">
        <v>1</v>
      </c>
      <c r="D755" s="362">
        <v>1</v>
      </c>
      <c r="E755" s="363"/>
      <c r="F755" s="360">
        <v>1</v>
      </c>
      <c r="G755" s="363"/>
      <c r="H755" s="363"/>
      <c r="I755" s="363"/>
      <c r="J755" s="362">
        <v>1</v>
      </c>
      <c r="K755" s="363"/>
      <c r="L755" s="363"/>
      <c r="M755" s="360"/>
      <c r="N755" s="363"/>
      <c r="O755" s="364"/>
      <c r="P755" s="360"/>
      <c r="Q755" s="363"/>
      <c r="R755" s="364"/>
      <c r="S755" s="362">
        <v>1</v>
      </c>
      <c r="T755" s="363"/>
      <c r="U755" s="363"/>
      <c r="V755" s="363"/>
      <c r="W755" s="363"/>
      <c r="X755" s="426"/>
      <c r="Y755" s="497"/>
      <c r="Z755" s="497"/>
      <c r="AA755" s="430"/>
      <c r="AB755" s="497"/>
      <c r="AC755" s="497"/>
      <c r="AD755" s="426"/>
      <c r="AE755" s="497"/>
      <c r="AF755" s="497"/>
      <c r="AG755" s="363"/>
      <c r="AH755" s="444">
        <f t="shared" si="305"/>
        <v>0</v>
      </c>
    </row>
    <row r="756" spans="1:34" s="304" customFormat="1" ht="13.2" x14ac:dyDescent="0.25">
      <c r="A756" s="358">
        <v>10</v>
      </c>
      <c r="B756" s="359" t="s">
        <v>929</v>
      </c>
      <c r="C756" s="360">
        <v>1</v>
      </c>
      <c r="D756" s="362">
        <v>1</v>
      </c>
      <c r="E756" s="363"/>
      <c r="F756" s="360">
        <v>1</v>
      </c>
      <c r="G756" s="363"/>
      <c r="H756" s="363"/>
      <c r="I756" s="362">
        <v>1</v>
      </c>
      <c r="J756" s="363"/>
      <c r="K756" s="363"/>
      <c r="L756" s="363"/>
      <c r="M756" s="360"/>
      <c r="N756" s="363"/>
      <c r="O756" s="364"/>
      <c r="P756" s="362">
        <v>1</v>
      </c>
      <c r="Q756" s="363"/>
      <c r="R756" s="364"/>
      <c r="S756" s="363"/>
      <c r="T756" s="363"/>
      <c r="U756" s="363"/>
      <c r="V756" s="363"/>
      <c r="W756" s="363"/>
      <c r="X756" s="426"/>
      <c r="Y756" s="497"/>
      <c r="Z756" s="497"/>
      <c r="AA756" s="430"/>
      <c r="AB756" s="497"/>
      <c r="AC756" s="497"/>
      <c r="AD756" s="426"/>
      <c r="AE756" s="497"/>
      <c r="AF756" s="497"/>
      <c r="AG756" s="363"/>
      <c r="AH756" s="444">
        <f t="shared" si="305"/>
        <v>0</v>
      </c>
    </row>
    <row r="757" spans="1:34" s="304" customFormat="1" ht="13.2" x14ac:dyDescent="0.25">
      <c r="A757" s="358">
        <v>11</v>
      </c>
      <c r="B757" s="359" t="s">
        <v>750</v>
      </c>
      <c r="C757" s="360">
        <v>2</v>
      </c>
      <c r="D757" s="362">
        <v>2</v>
      </c>
      <c r="E757" s="362">
        <v>1</v>
      </c>
      <c r="F757" s="360">
        <v>1</v>
      </c>
      <c r="G757" s="363"/>
      <c r="H757" s="363"/>
      <c r="I757" s="362">
        <v>1</v>
      </c>
      <c r="J757" s="363"/>
      <c r="K757" s="363"/>
      <c r="L757" s="363"/>
      <c r="M757" s="360"/>
      <c r="N757" s="363"/>
      <c r="O757" s="364"/>
      <c r="P757" s="362">
        <v>1</v>
      </c>
      <c r="Q757" s="363"/>
      <c r="R757" s="364"/>
      <c r="S757" s="363"/>
      <c r="T757" s="363"/>
      <c r="U757" s="363"/>
      <c r="V757" s="363"/>
      <c r="W757" s="363"/>
      <c r="X757" s="426"/>
      <c r="Y757" s="497"/>
      <c r="Z757" s="497"/>
      <c r="AA757" s="430"/>
      <c r="AB757" s="497"/>
      <c r="AC757" s="497"/>
      <c r="AD757" s="426"/>
      <c r="AE757" s="497"/>
      <c r="AF757" s="497"/>
      <c r="AG757" s="363"/>
      <c r="AH757" s="444">
        <f t="shared" si="305"/>
        <v>0</v>
      </c>
    </row>
    <row r="758" spans="1:34" s="304" customFormat="1" ht="13.2" x14ac:dyDescent="0.25">
      <c r="A758" s="358">
        <v>12</v>
      </c>
      <c r="B758" s="359" t="s">
        <v>931</v>
      </c>
      <c r="C758" s="360">
        <v>1</v>
      </c>
      <c r="D758" s="362">
        <v>1</v>
      </c>
      <c r="E758" s="363"/>
      <c r="F758" s="360">
        <v>1</v>
      </c>
      <c r="G758" s="363"/>
      <c r="H758" s="363"/>
      <c r="I758" s="363"/>
      <c r="J758" s="362">
        <v>1</v>
      </c>
      <c r="K758" s="363"/>
      <c r="L758" s="363"/>
      <c r="M758" s="363"/>
      <c r="N758" s="363"/>
      <c r="O758" s="364"/>
      <c r="P758" s="363"/>
      <c r="Q758" s="363"/>
      <c r="R758" s="364"/>
      <c r="S758" s="362">
        <v>1</v>
      </c>
      <c r="T758" s="363"/>
      <c r="U758" s="363"/>
      <c r="V758" s="363"/>
      <c r="W758" s="363"/>
      <c r="X758" s="426"/>
      <c r="Y758" s="497"/>
      <c r="Z758" s="497"/>
      <c r="AA758" s="430"/>
      <c r="AB758" s="497"/>
      <c r="AC758" s="497"/>
      <c r="AD758" s="426"/>
      <c r="AE758" s="497"/>
      <c r="AF758" s="497"/>
      <c r="AG758" s="363"/>
      <c r="AH758" s="444">
        <f t="shared" si="305"/>
        <v>0</v>
      </c>
    </row>
    <row r="759" spans="1:34" s="304" customFormat="1" ht="13.2" x14ac:dyDescent="0.25">
      <c r="A759" s="358">
        <v>13</v>
      </c>
      <c r="B759" s="359" t="s">
        <v>948</v>
      </c>
      <c r="C759" s="360">
        <v>3</v>
      </c>
      <c r="D759" s="362">
        <v>3</v>
      </c>
      <c r="E759" s="363"/>
      <c r="F759" s="360">
        <v>3</v>
      </c>
      <c r="G759" s="363"/>
      <c r="H759" s="363"/>
      <c r="I759" s="362">
        <v>2</v>
      </c>
      <c r="J759" s="363"/>
      <c r="K759" s="362">
        <v>1</v>
      </c>
      <c r="L759" s="363"/>
      <c r="M759" s="363"/>
      <c r="N759" s="363"/>
      <c r="O759" s="364"/>
      <c r="P759" s="362">
        <v>2</v>
      </c>
      <c r="Q759" s="363"/>
      <c r="R759" s="364"/>
      <c r="S759" s="362">
        <v>1</v>
      </c>
      <c r="T759" s="363"/>
      <c r="U759" s="363"/>
      <c r="V759" s="363"/>
      <c r="W759" s="363"/>
      <c r="X759" s="426"/>
      <c r="Y759" s="497"/>
      <c r="Z759" s="497"/>
      <c r="AA759" s="430"/>
      <c r="AB759" s="497"/>
      <c r="AC759" s="497"/>
      <c r="AD759" s="430">
        <v>1</v>
      </c>
      <c r="AE759" s="497"/>
      <c r="AF759" s="495">
        <v>1</v>
      </c>
      <c r="AG759" s="363"/>
      <c r="AH759" s="444">
        <f t="shared" si="305"/>
        <v>1</v>
      </c>
    </row>
    <row r="760" spans="1:34" s="304" customFormat="1" ht="13.2" x14ac:dyDescent="0.25">
      <c r="A760" s="358">
        <v>14</v>
      </c>
      <c r="B760" s="359" t="s">
        <v>739</v>
      </c>
      <c r="C760" s="360">
        <v>30</v>
      </c>
      <c r="D760" s="362">
        <v>25</v>
      </c>
      <c r="E760" s="362">
        <v>2</v>
      </c>
      <c r="F760" s="360">
        <v>23</v>
      </c>
      <c r="G760" s="363"/>
      <c r="H760" s="363"/>
      <c r="I760" s="362">
        <v>8</v>
      </c>
      <c r="J760" s="362">
        <v>12</v>
      </c>
      <c r="K760" s="362">
        <v>3</v>
      </c>
      <c r="L760" s="363"/>
      <c r="M760" s="363"/>
      <c r="N760" s="363"/>
      <c r="O760" s="364"/>
      <c r="P760" s="362">
        <v>10</v>
      </c>
      <c r="Q760" s="363"/>
      <c r="R760" s="364"/>
      <c r="S760" s="362">
        <v>18</v>
      </c>
      <c r="T760" s="363"/>
      <c r="U760" s="363"/>
      <c r="V760" s="363"/>
      <c r="W760" s="363"/>
      <c r="X760" s="426"/>
      <c r="Y760" s="497"/>
      <c r="Z760" s="497"/>
      <c r="AA760" s="430">
        <v>2</v>
      </c>
      <c r="AB760" s="497"/>
      <c r="AC760" s="495">
        <v>2</v>
      </c>
      <c r="AD760" s="430">
        <v>3</v>
      </c>
      <c r="AE760" s="497"/>
      <c r="AF760" s="495">
        <v>3</v>
      </c>
      <c r="AG760" s="363"/>
      <c r="AH760" s="444">
        <f t="shared" si="305"/>
        <v>5</v>
      </c>
    </row>
    <row r="761" spans="1:34" s="304" customFormat="1" ht="13.2" x14ac:dyDescent="0.25">
      <c r="A761" s="358">
        <v>15</v>
      </c>
      <c r="B761" s="359" t="s">
        <v>949</v>
      </c>
      <c r="C761" s="360">
        <v>1</v>
      </c>
      <c r="D761" s="362">
        <v>0</v>
      </c>
      <c r="E761" s="363"/>
      <c r="F761" s="360">
        <v>0</v>
      </c>
      <c r="G761" s="363"/>
      <c r="H761" s="363"/>
      <c r="I761" s="362">
        <v>0</v>
      </c>
      <c r="J761" s="363"/>
      <c r="K761" s="363"/>
      <c r="L761" s="363"/>
      <c r="M761" s="363"/>
      <c r="N761" s="363"/>
      <c r="O761" s="364"/>
      <c r="P761" s="362">
        <v>1</v>
      </c>
      <c r="Q761" s="363"/>
      <c r="R761" s="364"/>
      <c r="S761" s="363"/>
      <c r="T761" s="363"/>
      <c r="U761" s="363"/>
      <c r="V761" s="363"/>
      <c r="W761" s="363"/>
      <c r="X761" s="426"/>
      <c r="Y761" s="497"/>
      <c r="Z761" s="497"/>
      <c r="AA761" s="430"/>
      <c r="AB761" s="497"/>
      <c r="AC761" s="497"/>
      <c r="AD761" s="426"/>
      <c r="AE761" s="497"/>
      <c r="AF761" s="497"/>
      <c r="AG761" s="363"/>
      <c r="AH761" s="444">
        <f t="shared" si="305"/>
        <v>0</v>
      </c>
    </row>
    <row r="762" spans="1:34" s="304" customFormat="1" ht="13.2" x14ac:dyDescent="0.25">
      <c r="A762" s="358">
        <v>16</v>
      </c>
      <c r="B762" s="359" t="s">
        <v>950</v>
      </c>
      <c r="C762" s="360">
        <v>1</v>
      </c>
      <c r="D762" s="362">
        <v>1</v>
      </c>
      <c r="E762" s="363"/>
      <c r="F762" s="360">
        <v>1</v>
      </c>
      <c r="G762" s="363"/>
      <c r="H762" s="363"/>
      <c r="I762" s="363"/>
      <c r="J762" s="362">
        <v>1</v>
      </c>
      <c r="K762" s="363"/>
      <c r="L762" s="363"/>
      <c r="M762" s="363"/>
      <c r="N762" s="363"/>
      <c r="O762" s="364"/>
      <c r="P762" s="363"/>
      <c r="Q762" s="363"/>
      <c r="R762" s="364"/>
      <c r="S762" s="362">
        <v>1</v>
      </c>
      <c r="T762" s="363"/>
      <c r="U762" s="363"/>
      <c r="V762" s="363"/>
      <c r="W762" s="363"/>
      <c r="X762" s="426"/>
      <c r="Y762" s="497"/>
      <c r="Z762" s="497"/>
      <c r="AA762" s="430"/>
      <c r="AB762" s="497"/>
      <c r="AC762" s="497"/>
      <c r="AD762" s="426"/>
      <c r="AE762" s="497"/>
      <c r="AF762" s="497"/>
      <c r="AG762" s="363"/>
      <c r="AH762" s="444">
        <f t="shared" si="305"/>
        <v>0</v>
      </c>
    </row>
    <row r="763" spans="1:34" s="304" customFormat="1" ht="13.2" x14ac:dyDescent="0.25">
      <c r="A763" s="358">
        <v>17</v>
      </c>
      <c r="B763" s="359" t="s">
        <v>151</v>
      </c>
      <c r="C763" s="360">
        <v>7</v>
      </c>
      <c r="D763" s="362">
        <v>5</v>
      </c>
      <c r="E763" s="363"/>
      <c r="F763" s="360">
        <v>5</v>
      </c>
      <c r="G763" s="363"/>
      <c r="H763" s="363"/>
      <c r="I763" s="362">
        <v>1</v>
      </c>
      <c r="J763" s="362">
        <v>4</v>
      </c>
      <c r="K763" s="363"/>
      <c r="L763" s="363"/>
      <c r="M763" s="363"/>
      <c r="N763" s="363"/>
      <c r="O763" s="364"/>
      <c r="P763" s="362">
        <v>2</v>
      </c>
      <c r="Q763" s="363"/>
      <c r="R763" s="364"/>
      <c r="S763" s="362">
        <v>5</v>
      </c>
      <c r="T763" s="363"/>
      <c r="U763" s="363"/>
      <c r="V763" s="363"/>
      <c r="W763" s="363"/>
      <c r="X763" s="427"/>
      <c r="Y763" s="497"/>
      <c r="Z763" s="497"/>
      <c r="AA763" s="430">
        <v>1</v>
      </c>
      <c r="AB763" s="497"/>
      <c r="AC763" s="495">
        <v>1</v>
      </c>
      <c r="AD763" s="426"/>
      <c r="AE763" s="497"/>
      <c r="AF763" s="497"/>
      <c r="AG763" s="363"/>
      <c r="AH763" s="444">
        <f t="shared" si="305"/>
        <v>1</v>
      </c>
    </row>
    <row r="764" spans="1:34" s="304" customFormat="1" ht="13.2" x14ac:dyDescent="0.25">
      <c r="A764" s="358">
        <v>18</v>
      </c>
      <c r="B764" s="359" t="s">
        <v>951</v>
      </c>
      <c r="C764" s="360">
        <v>2</v>
      </c>
      <c r="D764" s="362">
        <v>0</v>
      </c>
      <c r="E764" s="363"/>
      <c r="F764" s="360">
        <v>0</v>
      </c>
      <c r="G764" s="363"/>
      <c r="H764" s="363"/>
      <c r="I764" s="362">
        <v>0</v>
      </c>
      <c r="J764" s="363"/>
      <c r="K764" s="363"/>
      <c r="L764" s="363"/>
      <c r="M764" s="363"/>
      <c r="N764" s="363"/>
      <c r="O764" s="364"/>
      <c r="P764" s="363"/>
      <c r="Q764" s="363"/>
      <c r="R764" s="364"/>
      <c r="S764" s="362">
        <v>2</v>
      </c>
      <c r="T764" s="363"/>
      <c r="U764" s="363"/>
      <c r="V764" s="363"/>
      <c r="W764" s="363"/>
      <c r="X764" s="427"/>
      <c r="Y764" s="497"/>
      <c r="Z764" s="497"/>
      <c r="AA764" s="430"/>
      <c r="AB764" s="497"/>
      <c r="AC764" s="497"/>
      <c r="AD764" s="427"/>
      <c r="AE764" s="497"/>
      <c r="AF764" s="497"/>
      <c r="AG764" s="363"/>
      <c r="AH764" s="444">
        <f t="shared" si="305"/>
        <v>0</v>
      </c>
    </row>
    <row r="765" spans="1:34" s="304" customFormat="1" ht="13.2" x14ac:dyDescent="0.25">
      <c r="A765" s="358">
        <v>19</v>
      </c>
      <c r="B765" s="359" t="s">
        <v>832</v>
      </c>
      <c r="C765" s="360">
        <v>2</v>
      </c>
      <c r="D765" s="362">
        <v>0</v>
      </c>
      <c r="E765" s="363"/>
      <c r="F765" s="360">
        <v>0</v>
      </c>
      <c r="G765" s="363"/>
      <c r="H765" s="363"/>
      <c r="I765" s="362">
        <v>0</v>
      </c>
      <c r="J765" s="363"/>
      <c r="K765" s="363"/>
      <c r="L765" s="363"/>
      <c r="M765" s="363"/>
      <c r="N765" s="363"/>
      <c r="O765" s="364"/>
      <c r="P765" s="363"/>
      <c r="Q765" s="363"/>
      <c r="R765" s="364"/>
      <c r="S765" s="362">
        <v>1</v>
      </c>
      <c r="T765" s="363"/>
      <c r="U765" s="363"/>
      <c r="V765" s="363"/>
      <c r="W765" s="363"/>
      <c r="X765" s="427"/>
      <c r="Y765" s="497"/>
      <c r="Z765" s="497"/>
      <c r="AA765" s="430"/>
      <c r="AB765" s="497"/>
      <c r="AC765" s="497"/>
      <c r="AD765" s="427"/>
      <c r="AE765" s="497"/>
      <c r="AF765" s="497"/>
      <c r="AG765" s="363"/>
      <c r="AH765" s="444">
        <f t="shared" si="305"/>
        <v>0</v>
      </c>
    </row>
    <row r="766" spans="1:34" s="335" customFormat="1" ht="49.2" customHeight="1" x14ac:dyDescent="0.25">
      <c r="A766" s="383">
        <v>5</v>
      </c>
      <c r="B766" s="757" t="s">
        <v>996</v>
      </c>
      <c r="C766" s="758"/>
      <c r="D766" s="758"/>
      <c r="E766" s="758"/>
      <c r="F766" s="758"/>
      <c r="G766" s="758"/>
      <c r="H766" s="758"/>
      <c r="I766" s="758"/>
      <c r="J766" s="758"/>
      <c r="K766" s="758"/>
      <c r="L766" s="758"/>
      <c r="M766" s="758"/>
      <c r="N766" s="758"/>
      <c r="O766" s="758"/>
      <c r="P766" s="758"/>
      <c r="Q766" s="758"/>
      <c r="R766" s="758"/>
      <c r="S766" s="758"/>
      <c r="T766" s="758"/>
      <c r="U766" s="758"/>
      <c r="V766" s="758"/>
      <c r="W766" s="758"/>
      <c r="X766" s="758"/>
      <c r="Y766" s="758"/>
      <c r="Z766" s="758"/>
      <c r="AA766" s="758"/>
      <c r="AB766" s="758"/>
      <c r="AC766" s="758"/>
      <c r="AD766" s="758"/>
      <c r="AE766" s="758"/>
      <c r="AF766" s="758"/>
      <c r="AG766" s="759"/>
      <c r="AH766" s="444">
        <f t="shared" si="305"/>
        <v>0</v>
      </c>
    </row>
    <row r="767" spans="1:34" s="304" customFormat="1" ht="13.2" x14ac:dyDescent="0.25">
      <c r="A767" s="382"/>
      <c r="B767" s="355" t="s">
        <v>707</v>
      </c>
      <c r="C767" s="365">
        <v>188</v>
      </c>
      <c r="D767" s="365">
        <f t="shared" ref="D767:AG767" si="327">D768+D769+D770+D771+D772+D773+D774+D775+D776+D777</f>
        <v>183</v>
      </c>
      <c r="E767" s="365">
        <f t="shared" si="327"/>
        <v>29</v>
      </c>
      <c r="F767" s="365">
        <f t="shared" si="327"/>
        <v>154</v>
      </c>
      <c r="G767" s="365">
        <f t="shared" si="327"/>
        <v>0</v>
      </c>
      <c r="H767" s="365">
        <f t="shared" si="327"/>
        <v>29</v>
      </c>
      <c r="I767" s="365">
        <f t="shared" si="327"/>
        <v>101</v>
      </c>
      <c r="J767" s="365">
        <f t="shared" si="327"/>
        <v>24</v>
      </c>
      <c r="K767" s="365">
        <f t="shared" si="327"/>
        <v>0</v>
      </c>
      <c r="L767" s="365">
        <f t="shared" si="327"/>
        <v>1.9658333333333333</v>
      </c>
      <c r="M767" s="365">
        <f t="shared" si="327"/>
        <v>44</v>
      </c>
      <c r="N767" s="365">
        <f t="shared" si="327"/>
        <v>15</v>
      </c>
      <c r="O767" s="365">
        <f t="shared" si="327"/>
        <v>1.3222777777777779</v>
      </c>
      <c r="P767" s="365">
        <f t="shared" si="327"/>
        <v>49</v>
      </c>
      <c r="Q767" s="365">
        <f t="shared" si="327"/>
        <v>5</v>
      </c>
      <c r="R767" s="365">
        <f t="shared" si="327"/>
        <v>1.7083333333333333</v>
      </c>
      <c r="S767" s="365">
        <f t="shared" si="327"/>
        <v>15</v>
      </c>
      <c r="T767" s="365">
        <f t="shared" si="327"/>
        <v>1</v>
      </c>
      <c r="U767" s="365">
        <f t="shared" si="327"/>
        <v>0</v>
      </c>
      <c r="V767" s="365">
        <f t="shared" si="327"/>
        <v>0</v>
      </c>
      <c r="W767" s="365">
        <f t="shared" si="327"/>
        <v>0</v>
      </c>
      <c r="X767" s="365">
        <f t="shared" si="327"/>
        <v>12</v>
      </c>
      <c r="Y767" s="365">
        <f t="shared" si="327"/>
        <v>4</v>
      </c>
      <c r="Z767" s="365">
        <f t="shared" si="327"/>
        <v>8</v>
      </c>
      <c r="AA767" s="365">
        <f t="shared" si="327"/>
        <v>4</v>
      </c>
      <c r="AB767" s="365">
        <f t="shared" si="327"/>
        <v>0</v>
      </c>
      <c r="AC767" s="365">
        <f t="shared" si="327"/>
        <v>4</v>
      </c>
      <c r="AD767" s="365">
        <f t="shared" si="327"/>
        <v>0</v>
      </c>
      <c r="AE767" s="365">
        <f t="shared" si="327"/>
        <v>0</v>
      </c>
      <c r="AF767" s="365">
        <f t="shared" si="327"/>
        <v>0</v>
      </c>
      <c r="AG767" s="365">
        <f t="shared" si="327"/>
        <v>0</v>
      </c>
      <c r="AH767" s="444">
        <f t="shared" si="305"/>
        <v>16</v>
      </c>
    </row>
    <row r="768" spans="1:34" s="304" customFormat="1" ht="13.2" x14ac:dyDescent="0.25">
      <c r="A768" s="366">
        <v>1</v>
      </c>
      <c r="B768" s="367" t="s">
        <v>140</v>
      </c>
      <c r="C768" s="368"/>
      <c r="D768" s="368">
        <v>3</v>
      </c>
      <c r="E768" s="368">
        <v>0</v>
      </c>
      <c r="F768" s="365">
        <v>3</v>
      </c>
      <c r="G768" s="368">
        <v>0</v>
      </c>
      <c r="H768" s="368">
        <v>0</v>
      </c>
      <c r="I768" s="368">
        <v>1</v>
      </c>
      <c r="J768" s="368">
        <v>2</v>
      </c>
      <c r="K768" s="368">
        <v>0</v>
      </c>
      <c r="L768" s="369"/>
      <c r="M768" s="368"/>
      <c r="N768" s="368"/>
      <c r="O768" s="369"/>
      <c r="P768" s="368"/>
      <c r="Q768" s="368"/>
      <c r="R768" s="369"/>
      <c r="S768" s="368"/>
      <c r="T768" s="368"/>
      <c r="U768" s="368"/>
      <c r="V768" s="368"/>
      <c r="W768" s="368"/>
      <c r="X768" s="428">
        <f>Y768+Z768</f>
        <v>0</v>
      </c>
      <c r="Y768" s="498"/>
      <c r="Z768" s="498"/>
      <c r="AA768" s="428">
        <f>AB768+AC768</f>
        <v>0</v>
      </c>
      <c r="AB768" s="498"/>
      <c r="AC768" s="498">
        <v>0</v>
      </c>
      <c r="AD768" s="428">
        <v>0</v>
      </c>
      <c r="AE768" s="498"/>
      <c r="AF768" s="498"/>
      <c r="AG768" s="370"/>
      <c r="AH768" s="444">
        <f t="shared" si="305"/>
        <v>0</v>
      </c>
    </row>
    <row r="769" spans="1:34" s="304" customFormat="1" ht="13.2" x14ac:dyDescent="0.25">
      <c r="A769" s="366">
        <v>2</v>
      </c>
      <c r="B769" s="367" t="s">
        <v>151</v>
      </c>
      <c r="C769" s="368"/>
      <c r="D769" s="368">
        <v>12</v>
      </c>
      <c r="E769" s="368">
        <v>1</v>
      </c>
      <c r="F769" s="365">
        <v>11</v>
      </c>
      <c r="G769" s="368">
        <v>0</v>
      </c>
      <c r="H769" s="368">
        <v>0</v>
      </c>
      <c r="I769" s="368">
        <v>1</v>
      </c>
      <c r="J769" s="368">
        <v>10</v>
      </c>
      <c r="K769" s="368">
        <v>0</v>
      </c>
      <c r="L769" s="371">
        <v>5.5E-2</v>
      </c>
      <c r="M769" s="368">
        <v>1</v>
      </c>
      <c r="N769" s="368">
        <v>1</v>
      </c>
      <c r="O769" s="372">
        <f>5/18</f>
        <v>0.27777777777777779</v>
      </c>
      <c r="P769" s="368">
        <v>5</v>
      </c>
      <c r="Q769" s="368">
        <v>4</v>
      </c>
      <c r="R769" s="372">
        <f>12/18</f>
        <v>0.66666666666666663</v>
      </c>
      <c r="S769" s="368">
        <v>12</v>
      </c>
      <c r="T769" s="368">
        <v>1</v>
      </c>
      <c r="U769" s="368"/>
      <c r="V769" s="368"/>
      <c r="W769" s="368"/>
      <c r="X769" s="428">
        <f t="shared" ref="X769:X777" si="328">Y769+Z769</f>
        <v>0</v>
      </c>
      <c r="Y769" s="498"/>
      <c r="Z769" s="498"/>
      <c r="AA769" s="428">
        <f t="shared" ref="AA769:AA777" si="329">AB769+AC769</f>
        <v>3</v>
      </c>
      <c r="AB769" s="498"/>
      <c r="AC769" s="498">
        <v>3</v>
      </c>
      <c r="AD769" s="428">
        <v>0</v>
      </c>
      <c r="AE769" s="498"/>
      <c r="AF769" s="498"/>
      <c r="AG769" s="370"/>
      <c r="AH769" s="444">
        <f t="shared" si="305"/>
        <v>3</v>
      </c>
    </row>
    <row r="770" spans="1:34" s="304" customFormat="1" ht="13.2" x14ac:dyDescent="0.25">
      <c r="A770" s="366">
        <v>3</v>
      </c>
      <c r="B770" s="367" t="s">
        <v>803</v>
      </c>
      <c r="C770" s="368"/>
      <c r="D770" s="368">
        <v>1</v>
      </c>
      <c r="E770" s="368">
        <v>0</v>
      </c>
      <c r="F770" s="365">
        <v>1</v>
      </c>
      <c r="G770" s="368">
        <v>0</v>
      </c>
      <c r="H770" s="368">
        <v>0</v>
      </c>
      <c r="I770" s="368">
        <v>0</v>
      </c>
      <c r="J770" s="368">
        <v>1</v>
      </c>
      <c r="K770" s="368">
        <v>0</v>
      </c>
      <c r="L770" s="370">
        <v>0</v>
      </c>
      <c r="M770" s="368">
        <v>0</v>
      </c>
      <c r="N770" s="368">
        <v>0</v>
      </c>
      <c r="O770" s="368">
        <v>0</v>
      </c>
      <c r="P770" s="368">
        <v>0</v>
      </c>
      <c r="Q770" s="368">
        <v>0</v>
      </c>
      <c r="R770" s="373">
        <v>1</v>
      </c>
      <c r="S770" s="368">
        <v>1</v>
      </c>
      <c r="T770" s="368">
        <v>0</v>
      </c>
      <c r="U770" s="370"/>
      <c r="V770" s="370"/>
      <c r="W770" s="370"/>
      <c r="X770" s="428">
        <f t="shared" si="328"/>
        <v>0</v>
      </c>
      <c r="Y770" s="498"/>
      <c r="Z770" s="498"/>
      <c r="AA770" s="428">
        <f t="shared" si="329"/>
        <v>0</v>
      </c>
      <c r="AB770" s="498"/>
      <c r="AC770" s="498"/>
      <c r="AD770" s="428">
        <v>0</v>
      </c>
      <c r="AE770" s="498"/>
      <c r="AF770" s="498"/>
      <c r="AG770" s="370"/>
      <c r="AH770" s="444">
        <f t="shared" si="305"/>
        <v>0</v>
      </c>
    </row>
    <row r="771" spans="1:34" s="304" customFormat="1" ht="13.2" x14ac:dyDescent="0.25">
      <c r="A771" s="366">
        <v>4</v>
      </c>
      <c r="B771" s="367" t="s">
        <v>953</v>
      </c>
      <c r="C771" s="368"/>
      <c r="D771" s="368">
        <v>45</v>
      </c>
      <c r="E771" s="368">
        <v>4</v>
      </c>
      <c r="F771" s="365">
        <v>41</v>
      </c>
      <c r="G771" s="368">
        <v>0</v>
      </c>
      <c r="H771" s="368">
        <v>29</v>
      </c>
      <c r="I771" s="368">
        <v>10</v>
      </c>
      <c r="J771" s="368">
        <v>2</v>
      </c>
      <c r="K771" s="368">
        <v>0</v>
      </c>
      <c r="L771" s="374">
        <f>37/48</f>
        <v>0.77083333333333337</v>
      </c>
      <c r="M771" s="368">
        <v>37</v>
      </c>
      <c r="N771" s="368">
        <v>8</v>
      </c>
      <c r="O771" s="371">
        <f>9/48</f>
        <v>0.1875</v>
      </c>
      <c r="P771" s="368">
        <v>9</v>
      </c>
      <c r="Q771" s="368">
        <v>0</v>
      </c>
      <c r="R771" s="374">
        <f>2/48</f>
        <v>4.1666666666666664E-2</v>
      </c>
      <c r="S771" s="368">
        <v>2</v>
      </c>
      <c r="T771" s="368"/>
      <c r="U771" s="370"/>
      <c r="V771" s="370"/>
      <c r="W771" s="370"/>
      <c r="X771" s="428">
        <f t="shared" si="328"/>
        <v>4</v>
      </c>
      <c r="Y771" s="498">
        <v>0</v>
      </c>
      <c r="Z771" s="498">
        <v>4</v>
      </c>
      <c r="AA771" s="428">
        <f t="shared" si="329"/>
        <v>0</v>
      </c>
      <c r="AB771" s="498"/>
      <c r="AC771" s="498"/>
      <c r="AD771" s="428">
        <v>0</v>
      </c>
      <c r="AE771" s="498"/>
      <c r="AF771" s="498"/>
      <c r="AG771" s="370"/>
      <c r="AH771" s="444">
        <f t="shared" ref="AH771:AH782" si="330">X771+AA771+AD771</f>
        <v>4</v>
      </c>
    </row>
    <row r="772" spans="1:34" s="304" customFormat="1" ht="13.2" x14ac:dyDescent="0.25">
      <c r="A772" s="366">
        <v>5</v>
      </c>
      <c r="B772" s="367" t="s">
        <v>739</v>
      </c>
      <c r="C772" s="368"/>
      <c r="D772" s="368">
        <v>33</v>
      </c>
      <c r="E772" s="368">
        <v>5</v>
      </c>
      <c r="F772" s="365">
        <v>28</v>
      </c>
      <c r="G772" s="368">
        <v>0</v>
      </c>
      <c r="H772" s="368">
        <v>0</v>
      </c>
      <c r="I772" s="368">
        <v>25</v>
      </c>
      <c r="J772" s="368">
        <v>3</v>
      </c>
      <c r="K772" s="368">
        <v>0</v>
      </c>
      <c r="L772" s="373">
        <v>0.14000000000000001</v>
      </c>
      <c r="M772" s="368">
        <v>5</v>
      </c>
      <c r="N772" s="368">
        <v>5</v>
      </c>
      <c r="O772" s="369">
        <v>0.85699999999999998</v>
      </c>
      <c r="P772" s="368">
        <v>30</v>
      </c>
      <c r="Q772" s="368"/>
      <c r="R772" s="373"/>
      <c r="S772" s="370"/>
      <c r="T772" s="370"/>
      <c r="U772" s="370"/>
      <c r="V772" s="370"/>
      <c r="W772" s="370"/>
      <c r="X772" s="428">
        <f t="shared" si="328"/>
        <v>5</v>
      </c>
      <c r="Y772" s="498">
        <v>2</v>
      </c>
      <c r="Z772" s="498">
        <v>3</v>
      </c>
      <c r="AA772" s="428">
        <f t="shared" si="329"/>
        <v>0</v>
      </c>
      <c r="AB772" s="498"/>
      <c r="AC772" s="498"/>
      <c r="AD772" s="428">
        <v>0</v>
      </c>
      <c r="AE772" s="498"/>
      <c r="AF772" s="498"/>
      <c r="AG772" s="370"/>
      <c r="AH772" s="444">
        <f t="shared" si="330"/>
        <v>5</v>
      </c>
    </row>
    <row r="773" spans="1:34" s="304" customFormat="1" ht="13.2" x14ac:dyDescent="0.25">
      <c r="A773" s="366">
        <v>6</v>
      </c>
      <c r="B773" s="367" t="s">
        <v>197</v>
      </c>
      <c r="C773" s="368"/>
      <c r="D773" s="368">
        <v>7</v>
      </c>
      <c r="E773" s="368">
        <v>7</v>
      </c>
      <c r="F773" s="365">
        <v>0</v>
      </c>
      <c r="G773" s="368">
        <v>0</v>
      </c>
      <c r="H773" s="368">
        <v>0</v>
      </c>
      <c r="I773" s="368">
        <v>0</v>
      </c>
      <c r="J773" s="368">
        <v>0</v>
      </c>
      <c r="K773" s="368">
        <v>0</v>
      </c>
      <c r="L773" s="373">
        <v>1</v>
      </c>
      <c r="M773" s="368">
        <v>1</v>
      </c>
      <c r="N773" s="368">
        <v>1</v>
      </c>
      <c r="O773" s="369"/>
      <c r="P773" s="368"/>
      <c r="Q773" s="368"/>
      <c r="R773" s="373"/>
      <c r="S773" s="370"/>
      <c r="T773" s="370"/>
      <c r="U773" s="370"/>
      <c r="V773" s="370"/>
      <c r="W773" s="370"/>
      <c r="X773" s="428">
        <f t="shared" si="328"/>
        <v>3</v>
      </c>
      <c r="Y773" s="498">
        <v>2</v>
      </c>
      <c r="Z773" s="498">
        <v>1</v>
      </c>
      <c r="AA773" s="428">
        <f t="shared" si="329"/>
        <v>0</v>
      </c>
      <c r="AB773" s="498"/>
      <c r="AC773" s="498"/>
      <c r="AD773" s="428">
        <v>0</v>
      </c>
      <c r="AE773" s="498"/>
      <c r="AF773" s="498"/>
      <c r="AG773" s="370"/>
      <c r="AH773" s="444">
        <f t="shared" si="330"/>
        <v>3</v>
      </c>
    </row>
    <row r="774" spans="1:34" s="304" customFormat="1" ht="13.2" x14ac:dyDescent="0.25">
      <c r="A774" s="366">
        <v>7</v>
      </c>
      <c r="B774" s="367" t="s">
        <v>726</v>
      </c>
      <c r="C774" s="368"/>
      <c r="D774" s="368">
        <v>68</v>
      </c>
      <c r="E774" s="368">
        <v>10</v>
      </c>
      <c r="F774" s="365">
        <v>58</v>
      </c>
      <c r="G774" s="368">
        <v>0</v>
      </c>
      <c r="H774" s="368">
        <v>0</v>
      </c>
      <c r="I774" s="368">
        <v>58</v>
      </c>
      <c r="J774" s="368">
        <v>0</v>
      </c>
      <c r="K774" s="368">
        <v>0</v>
      </c>
      <c r="L774" s="373"/>
      <c r="M774" s="368"/>
      <c r="N774" s="368"/>
      <c r="O774" s="369"/>
      <c r="P774" s="368">
        <v>5</v>
      </c>
      <c r="Q774" s="368">
        <v>1</v>
      </c>
      <c r="R774" s="373"/>
      <c r="S774" s="370"/>
      <c r="T774" s="370"/>
      <c r="U774" s="370"/>
      <c r="V774" s="370"/>
      <c r="W774" s="370"/>
      <c r="X774" s="428">
        <f t="shared" si="328"/>
        <v>0</v>
      </c>
      <c r="Y774" s="498"/>
      <c r="Z774" s="498"/>
      <c r="AA774" s="428">
        <f t="shared" si="329"/>
        <v>1</v>
      </c>
      <c r="AB774" s="498"/>
      <c r="AC774" s="498">
        <v>1</v>
      </c>
      <c r="AD774" s="428">
        <v>0</v>
      </c>
      <c r="AE774" s="498"/>
      <c r="AF774" s="498"/>
      <c r="AG774" s="370"/>
      <c r="AH774" s="444">
        <f t="shared" si="330"/>
        <v>1</v>
      </c>
    </row>
    <row r="775" spans="1:34" s="304" customFormat="1" ht="13.2" x14ac:dyDescent="0.25">
      <c r="A775" s="366">
        <v>8</v>
      </c>
      <c r="B775" s="367" t="s">
        <v>43</v>
      </c>
      <c r="C775" s="368"/>
      <c r="D775" s="368">
        <v>7</v>
      </c>
      <c r="E775" s="368">
        <v>1</v>
      </c>
      <c r="F775" s="365">
        <v>6</v>
      </c>
      <c r="G775" s="368">
        <v>0</v>
      </c>
      <c r="H775" s="368">
        <v>0</v>
      </c>
      <c r="I775" s="368">
        <v>0</v>
      </c>
      <c r="J775" s="368">
        <v>6</v>
      </c>
      <c r="K775" s="368">
        <v>0</v>
      </c>
      <c r="L775" s="373"/>
      <c r="M775" s="370"/>
      <c r="N775" s="370"/>
      <c r="O775" s="373"/>
      <c r="P775" s="370"/>
      <c r="Q775" s="368"/>
      <c r="R775" s="373"/>
      <c r="S775" s="368"/>
      <c r="T775" s="370"/>
      <c r="U775" s="370"/>
      <c r="V775" s="370"/>
      <c r="W775" s="370"/>
      <c r="X775" s="428">
        <f t="shared" si="328"/>
        <v>0</v>
      </c>
      <c r="Y775" s="498"/>
      <c r="Z775" s="498"/>
      <c r="AA775" s="428">
        <f t="shared" si="329"/>
        <v>0</v>
      </c>
      <c r="AB775" s="498"/>
      <c r="AC775" s="498"/>
      <c r="AD775" s="428">
        <v>0</v>
      </c>
      <c r="AE775" s="498"/>
      <c r="AF775" s="498"/>
      <c r="AG775" s="370"/>
      <c r="AH775" s="444">
        <f t="shared" si="330"/>
        <v>0</v>
      </c>
    </row>
    <row r="776" spans="1:34" s="304" customFormat="1" ht="13.2" x14ac:dyDescent="0.25">
      <c r="A776" s="366">
        <v>9</v>
      </c>
      <c r="B776" s="367" t="s">
        <v>725</v>
      </c>
      <c r="C776" s="368"/>
      <c r="D776" s="368">
        <v>6</v>
      </c>
      <c r="E776" s="368">
        <v>1</v>
      </c>
      <c r="F776" s="365">
        <v>5</v>
      </c>
      <c r="G776" s="368">
        <v>0</v>
      </c>
      <c r="H776" s="368">
        <v>0</v>
      </c>
      <c r="I776" s="368">
        <v>5</v>
      </c>
      <c r="J776" s="368">
        <v>0</v>
      </c>
      <c r="K776" s="368">
        <v>0</v>
      </c>
      <c r="L776" s="373"/>
      <c r="M776" s="370"/>
      <c r="N776" s="370"/>
      <c r="O776" s="373"/>
      <c r="P776" s="370"/>
      <c r="Q776" s="368"/>
      <c r="R776" s="373"/>
      <c r="S776" s="370"/>
      <c r="T776" s="370"/>
      <c r="U776" s="370"/>
      <c r="V776" s="370"/>
      <c r="W776" s="370"/>
      <c r="X776" s="428">
        <f t="shared" si="328"/>
        <v>0</v>
      </c>
      <c r="Y776" s="498"/>
      <c r="Z776" s="498"/>
      <c r="AA776" s="428">
        <f t="shared" si="329"/>
        <v>0</v>
      </c>
      <c r="AB776" s="498"/>
      <c r="AC776" s="498">
        <v>0</v>
      </c>
      <c r="AD776" s="428">
        <v>0</v>
      </c>
      <c r="AE776" s="498"/>
      <c r="AF776" s="498"/>
      <c r="AG776" s="370"/>
      <c r="AH776" s="444">
        <f t="shared" si="330"/>
        <v>0</v>
      </c>
    </row>
    <row r="777" spans="1:34" s="304" customFormat="1" ht="13.2" x14ac:dyDescent="0.25">
      <c r="A777" s="366">
        <v>10</v>
      </c>
      <c r="B777" s="367" t="s">
        <v>954</v>
      </c>
      <c r="C777" s="368"/>
      <c r="D777" s="368">
        <v>1</v>
      </c>
      <c r="E777" s="368">
        <v>0</v>
      </c>
      <c r="F777" s="365">
        <v>1</v>
      </c>
      <c r="G777" s="368">
        <v>0</v>
      </c>
      <c r="H777" s="368">
        <v>0</v>
      </c>
      <c r="I777" s="368">
        <v>1</v>
      </c>
      <c r="J777" s="368">
        <v>0</v>
      </c>
      <c r="K777" s="368">
        <v>0</v>
      </c>
      <c r="L777" s="375"/>
      <c r="M777" s="367"/>
      <c r="N777" s="367"/>
      <c r="O777" s="375"/>
      <c r="P777" s="367"/>
      <c r="Q777" s="368"/>
      <c r="R777" s="375"/>
      <c r="S777" s="367"/>
      <c r="T777" s="367"/>
      <c r="U777" s="367"/>
      <c r="V777" s="367"/>
      <c r="W777" s="367"/>
      <c r="X777" s="428">
        <f t="shared" si="328"/>
        <v>0</v>
      </c>
      <c r="Y777" s="499"/>
      <c r="Z777" s="499"/>
      <c r="AA777" s="428">
        <f t="shared" si="329"/>
        <v>0</v>
      </c>
      <c r="AB777" s="499"/>
      <c r="AC777" s="499"/>
      <c r="AD777" s="429"/>
      <c r="AE777" s="499"/>
      <c r="AF777" s="499"/>
      <c r="AG777" s="367"/>
      <c r="AH777" s="444">
        <f t="shared" si="330"/>
        <v>0</v>
      </c>
    </row>
    <row r="778" spans="1:34" x14ac:dyDescent="0.35">
      <c r="AH778" s="444">
        <f t="shared" si="330"/>
        <v>0</v>
      </c>
    </row>
    <row r="779" spans="1:34" x14ac:dyDescent="0.35">
      <c r="AH779" s="444">
        <f t="shared" si="330"/>
        <v>0</v>
      </c>
    </row>
    <row r="780" spans="1:34" x14ac:dyDescent="0.35">
      <c r="AH780" s="444">
        <f t="shared" si="330"/>
        <v>0</v>
      </c>
    </row>
    <row r="781" spans="1:34" x14ac:dyDescent="0.35">
      <c r="AH781" s="444">
        <f t="shared" si="330"/>
        <v>0</v>
      </c>
    </row>
    <row r="782" spans="1:34" x14ac:dyDescent="0.35">
      <c r="AH782" s="444">
        <f t="shared" si="330"/>
        <v>0</v>
      </c>
    </row>
  </sheetData>
  <mergeCells count="69">
    <mergeCell ref="B211:AG211"/>
    <mergeCell ref="B139:AG139"/>
    <mergeCell ref="B145:AG145"/>
    <mergeCell ref="B159:AG159"/>
    <mergeCell ref="B684:AG684"/>
    <mergeCell ref="B593:AG593"/>
    <mergeCell ref="B607:AG607"/>
    <mergeCell ref="B623:AG623"/>
    <mergeCell ref="B643:AG643"/>
    <mergeCell ref="B665:AG665"/>
    <mergeCell ref="B166:AG166"/>
    <mergeCell ref="B283:AG283"/>
    <mergeCell ref="B307:AG307"/>
    <mergeCell ref="B323:AG323"/>
    <mergeCell ref="B342:AG342"/>
    <mergeCell ref="B357:AG357"/>
    <mergeCell ref="J6:J7"/>
    <mergeCell ref="K6:K7"/>
    <mergeCell ref="G6:G7"/>
    <mergeCell ref="H6:H7"/>
    <mergeCell ref="I6:I7"/>
    <mergeCell ref="A1:J1"/>
    <mergeCell ref="W1:AG1"/>
    <mergeCell ref="A3:AG3"/>
    <mergeCell ref="A5:A7"/>
    <mergeCell ref="B5:B7"/>
    <mergeCell ref="C5:C7"/>
    <mergeCell ref="D5:D7"/>
    <mergeCell ref="E5:E7"/>
    <mergeCell ref="F5:K5"/>
    <mergeCell ref="L5:W5"/>
    <mergeCell ref="X5:AF5"/>
    <mergeCell ref="AG5:AG7"/>
    <mergeCell ref="F6:F7"/>
    <mergeCell ref="U6:W6"/>
    <mergeCell ref="X6:Z6"/>
    <mergeCell ref="AA6:AC6"/>
    <mergeCell ref="B235:AG235"/>
    <mergeCell ref="B259:AG259"/>
    <mergeCell ref="L6:N6"/>
    <mergeCell ref="O6:Q6"/>
    <mergeCell ref="R6:T6"/>
    <mergeCell ref="AD6:AF6"/>
    <mergeCell ref="B187:AG187"/>
    <mergeCell ref="B10:AG10"/>
    <mergeCell ref="B26:AG26"/>
    <mergeCell ref="B51:AG51"/>
    <mergeCell ref="B62:AG62"/>
    <mergeCell ref="B78:AG78"/>
    <mergeCell ref="B94:AG94"/>
    <mergeCell ref="B107:AG107"/>
    <mergeCell ref="B117:AG117"/>
    <mergeCell ref="B131:AG131"/>
    <mergeCell ref="B379:AG379"/>
    <mergeCell ref="B398:AG398"/>
    <mergeCell ref="B415:AF415"/>
    <mergeCell ref="B423:AG423"/>
    <mergeCell ref="B441:AG441"/>
    <mergeCell ref="B463:AG463"/>
    <mergeCell ref="B484:AG484"/>
    <mergeCell ref="B516:AG516"/>
    <mergeCell ref="B735:AG735"/>
    <mergeCell ref="B745:AG745"/>
    <mergeCell ref="B766:AG766"/>
    <mergeCell ref="B536:AG536"/>
    <mergeCell ref="B559:AG559"/>
    <mergeCell ref="B576:AG576"/>
    <mergeCell ref="B704:AG704"/>
    <mergeCell ref="B723:AG723"/>
  </mergeCells>
  <pageMargins left="0.7" right="0.7" top="0.75" bottom="0.75" header="0.3" footer="0.3"/>
  <pageSetup paperSize="9" orientation="portrait" verticalDpi="0"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BE811"/>
  <sheetViews>
    <sheetView topLeftCell="A397" zoomScaleNormal="100" workbookViewId="0">
      <selection activeCell="H47" sqref="H47"/>
    </sheetView>
  </sheetViews>
  <sheetFormatPr defaultRowHeight="18" x14ac:dyDescent="0.35"/>
  <cols>
    <col min="1" max="1" width="3.88671875" style="32" customWidth="1"/>
    <col min="2" max="2" width="18.5546875" style="5" customWidth="1"/>
    <col min="3" max="3" width="5.44140625" style="31" customWidth="1"/>
    <col min="4" max="4" width="5.109375" style="1" customWidth="1"/>
    <col min="5" max="5" width="4.88671875" style="1" customWidth="1"/>
    <col min="6" max="6" width="6.6640625" style="1" customWidth="1"/>
    <col min="7" max="7" width="5.44140625" style="1" customWidth="1"/>
    <col min="8" max="8" width="5.6640625" style="1" customWidth="1"/>
    <col min="9" max="9" width="6" style="1" customWidth="1"/>
    <col min="10" max="10" width="5.88671875" style="1" customWidth="1"/>
    <col min="11" max="11" width="6.6640625" style="1" customWidth="1"/>
    <col min="12" max="12" width="5" style="1" customWidth="1"/>
    <col min="13" max="13" width="4.33203125" style="1" customWidth="1"/>
    <col min="14" max="14" width="4.44140625" style="1" customWidth="1"/>
    <col min="15" max="15" width="5.6640625" style="1" customWidth="1"/>
    <col min="16" max="16" width="6" style="1" customWidth="1"/>
    <col min="17" max="17" width="4.5546875" style="62" customWidth="1"/>
    <col min="18" max="18" width="4.88671875" style="1" customWidth="1"/>
    <col min="19" max="19" width="5.88671875" style="1" customWidth="1"/>
    <col min="20" max="20" width="4.33203125" style="62" customWidth="1"/>
    <col min="21" max="21" width="4.88671875" style="62" customWidth="1"/>
    <col min="22" max="22" width="6.44140625" style="62" customWidth="1"/>
    <col min="23" max="23" width="4.88671875" style="62" customWidth="1"/>
    <col min="24" max="24" width="5.109375" style="195" customWidth="1"/>
    <col min="25" max="25" width="6.109375" style="195" customWidth="1"/>
    <col min="26" max="26" width="5.88671875" style="195" customWidth="1"/>
    <col min="27" max="27" width="5.33203125" style="195" customWidth="1"/>
    <col min="28" max="28" width="6.44140625" style="195" customWidth="1"/>
    <col min="29" max="29" width="5.88671875" style="195" customWidth="1"/>
    <col min="30" max="30" width="5.109375" style="195" customWidth="1"/>
    <col min="31" max="31" width="5.6640625" style="195" customWidth="1"/>
    <col min="32" max="32" width="5.5546875" style="195" customWidth="1"/>
    <col min="33" max="33" width="7" style="1" customWidth="1"/>
    <col min="34" max="51" width="5.109375" style="1" customWidth="1"/>
    <col min="52" max="242" width="9" style="1"/>
    <col min="243" max="243" width="4.5546875" style="1" bestFit="1" customWidth="1"/>
    <col min="244" max="244" width="18.5546875" style="1" customWidth="1"/>
    <col min="245" max="245" width="9.33203125" style="1" customWidth="1"/>
    <col min="246" max="246" width="10.88671875" style="1" customWidth="1"/>
    <col min="247" max="250" width="9.44140625" style="1" customWidth="1"/>
    <col min="251" max="252" width="9.88671875" style="1" customWidth="1"/>
    <col min="253" max="253" width="8.88671875" style="1" customWidth="1"/>
    <col min="254" max="254" width="9.109375" style="1" customWidth="1"/>
    <col min="255" max="255" width="11.6640625" style="1" customWidth="1"/>
    <col min="256" max="256" width="9.44140625" style="1" customWidth="1"/>
    <col min="257" max="257" width="9.5546875" style="1" customWidth="1"/>
    <col min="258" max="259" width="9.44140625" style="1" customWidth="1"/>
    <col min="260" max="260" width="9.88671875" style="1" customWidth="1"/>
    <col min="261" max="261" width="9.5546875" style="1" customWidth="1"/>
    <col min="262" max="262" width="0" style="1" hidden="1" customWidth="1"/>
    <col min="263" max="263" width="9.6640625" style="1" customWidth="1"/>
    <col min="264" max="268" width="10.109375" style="1" customWidth="1"/>
    <col min="269" max="269" width="10.109375" style="1" bestFit="1" customWidth="1"/>
    <col min="270" max="273" width="10.109375" style="1" customWidth="1"/>
    <col min="274" max="274" width="10.109375" style="1" bestFit="1" customWidth="1"/>
    <col min="275" max="278" width="10.109375" style="1" customWidth="1"/>
    <col min="279" max="279" width="10.109375" style="1" bestFit="1" customWidth="1"/>
    <col min="280" max="498" width="9" style="1"/>
    <col min="499" max="499" width="4.5546875" style="1" bestFit="1" customWidth="1"/>
    <col min="500" max="500" width="18.5546875" style="1" customWidth="1"/>
    <col min="501" max="501" width="9.33203125" style="1" customWidth="1"/>
    <col min="502" max="502" width="10.88671875" style="1" customWidth="1"/>
    <col min="503" max="506" width="9.44140625" style="1" customWidth="1"/>
    <col min="507" max="508" width="9.88671875" style="1" customWidth="1"/>
    <col min="509" max="509" width="8.88671875" style="1" customWidth="1"/>
    <col min="510" max="510" width="9.109375" style="1" customWidth="1"/>
    <col min="511" max="511" width="11.6640625" style="1" customWidth="1"/>
    <col min="512" max="512" width="9.44140625" style="1" customWidth="1"/>
    <col min="513" max="513" width="9.5546875" style="1" customWidth="1"/>
    <col min="514" max="515" width="9.44140625" style="1" customWidth="1"/>
    <col min="516" max="516" width="9.88671875" style="1" customWidth="1"/>
    <col min="517" max="517" width="9.5546875" style="1" customWidth="1"/>
    <col min="518" max="518" width="0" style="1" hidden="1" customWidth="1"/>
    <col min="519" max="519" width="9.6640625" style="1" customWidth="1"/>
    <col min="520" max="524" width="10.109375" style="1" customWidth="1"/>
    <col min="525" max="525" width="10.109375" style="1" bestFit="1" customWidth="1"/>
    <col min="526" max="529" width="10.109375" style="1" customWidth="1"/>
    <col min="530" max="530" width="10.109375" style="1" bestFit="1" customWidth="1"/>
    <col min="531" max="534" width="10.109375" style="1" customWidth="1"/>
    <col min="535" max="535" width="10.109375" style="1" bestFit="1" customWidth="1"/>
    <col min="536" max="754" width="9" style="1"/>
    <col min="755" max="755" width="4.5546875" style="1" bestFit="1" customWidth="1"/>
    <col min="756" max="756" width="18.5546875" style="1" customWidth="1"/>
    <col min="757" max="757" width="9.33203125" style="1" customWidth="1"/>
    <col min="758" max="758" width="10.88671875" style="1" customWidth="1"/>
    <col min="759" max="762" width="9.44140625" style="1" customWidth="1"/>
    <col min="763" max="764" width="9.88671875" style="1" customWidth="1"/>
    <col min="765" max="765" width="8.88671875" style="1" customWidth="1"/>
    <col min="766" max="766" width="9.109375" style="1" customWidth="1"/>
    <col min="767" max="767" width="11.6640625" style="1" customWidth="1"/>
    <col min="768" max="768" width="9.44140625" style="1" customWidth="1"/>
    <col min="769" max="769" width="9.5546875" style="1" customWidth="1"/>
    <col min="770" max="771" width="9.44140625" style="1" customWidth="1"/>
    <col min="772" max="772" width="9.88671875" style="1" customWidth="1"/>
    <col min="773" max="773" width="9.5546875" style="1" customWidth="1"/>
    <col min="774" max="774" width="0" style="1" hidden="1" customWidth="1"/>
    <col min="775" max="775" width="9.6640625" style="1" customWidth="1"/>
    <col min="776" max="780" width="10.109375" style="1" customWidth="1"/>
    <col min="781" max="781" width="10.109375" style="1" bestFit="1" customWidth="1"/>
    <col min="782" max="785" width="10.109375" style="1" customWidth="1"/>
    <col min="786" max="786" width="10.109375" style="1" bestFit="1" customWidth="1"/>
    <col min="787" max="790" width="10.109375" style="1" customWidth="1"/>
    <col min="791" max="791" width="10.109375" style="1" bestFit="1" customWidth="1"/>
    <col min="792" max="1010" width="9" style="1"/>
    <col min="1011" max="1011" width="4.5546875" style="1" bestFit="1" customWidth="1"/>
    <col min="1012" max="1012" width="18.5546875" style="1" customWidth="1"/>
    <col min="1013" max="1013" width="9.33203125" style="1" customWidth="1"/>
    <col min="1014" max="1014" width="10.88671875" style="1" customWidth="1"/>
    <col min="1015" max="1018" width="9.44140625" style="1" customWidth="1"/>
    <col min="1019" max="1020" width="9.88671875" style="1" customWidth="1"/>
    <col min="1021" max="1021" width="8.88671875" style="1" customWidth="1"/>
    <col min="1022" max="1022" width="9.109375" style="1" customWidth="1"/>
    <col min="1023" max="1023" width="11.6640625" style="1" customWidth="1"/>
    <col min="1024" max="1024" width="9.44140625" style="1" customWidth="1"/>
    <col min="1025" max="1025" width="9.5546875" style="1" customWidth="1"/>
    <col min="1026" max="1027" width="9.44140625" style="1" customWidth="1"/>
    <col min="1028" max="1028" width="9.88671875" style="1" customWidth="1"/>
    <col min="1029" max="1029" width="9.5546875" style="1" customWidth="1"/>
    <col min="1030" max="1030" width="0" style="1" hidden="1" customWidth="1"/>
    <col min="1031" max="1031" width="9.6640625" style="1" customWidth="1"/>
    <col min="1032" max="1036" width="10.109375" style="1" customWidth="1"/>
    <col min="1037" max="1037" width="10.109375" style="1" bestFit="1" customWidth="1"/>
    <col min="1038" max="1041" width="10.109375" style="1" customWidth="1"/>
    <col min="1042" max="1042" width="10.109375" style="1" bestFit="1" customWidth="1"/>
    <col min="1043" max="1046" width="10.109375" style="1" customWidth="1"/>
    <col min="1047" max="1047" width="10.109375" style="1" bestFit="1" customWidth="1"/>
    <col min="1048" max="1266" width="9" style="1"/>
    <col min="1267" max="1267" width="4.5546875" style="1" bestFit="1" customWidth="1"/>
    <col min="1268" max="1268" width="18.5546875" style="1" customWidth="1"/>
    <col min="1269" max="1269" width="9.33203125" style="1" customWidth="1"/>
    <col min="1270" max="1270" width="10.88671875" style="1" customWidth="1"/>
    <col min="1271" max="1274" width="9.44140625" style="1" customWidth="1"/>
    <col min="1275" max="1276" width="9.88671875" style="1" customWidth="1"/>
    <col min="1277" max="1277" width="8.88671875" style="1" customWidth="1"/>
    <col min="1278" max="1278" width="9.109375" style="1" customWidth="1"/>
    <col min="1279" max="1279" width="11.6640625" style="1" customWidth="1"/>
    <col min="1280" max="1280" width="9.44140625" style="1" customWidth="1"/>
    <col min="1281" max="1281" width="9.5546875" style="1" customWidth="1"/>
    <col min="1282" max="1283" width="9.44140625" style="1" customWidth="1"/>
    <col min="1284" max="1284" width="9.88671875" style="1" customWidth="1"/>
    <col min="1285" max="1285" width="9.5546875" style="1" customWidth="1"/>
    <col min="1286" max="1286" width="0" style="1" hidden="1" customWidth="1"/>
    <col min="1287" max="1287" width="9.6640625" style="1" customWidth="1"/>
    <col min="1288" max="1292" width="10.109375" style="1" customWidth="1"/>
    <col min="1293" max="1293" width="10.109375" style="1" bestFit="1" customWidth="1"/>
    <col min="1294" max="1297" width="10.109375" style="1" customWidth="1"/>
    <col min="1298" max="1298" width="10.109375" style="1" bestFit="1" customWidth="1"/>
    <col min="1299" max="1302" width="10.109375" style="1" customWidth="1"/>
    <col min="1303" max="1303" width="10.109375" style="1" bestFit="1" customWidth="1"/>
    <col min="1304" max="1522" width="9" style="1"/>
    <col min="1523" max="1523" width="4.5546875" style="1" bestFit="1" customWidth="1"/>
    <col min="1524" max="1524" width="18.5546875" style="1" customWidth="1"/>
    <col min="1525" max="1525" width="9.33203125" style="1" customWidth="1"/>
    <col min="1526" max="1526" width="10.88671875" style="1" customWidth="1"/>
    <col min="1527" max="1530" width="9.44140625" style="1" customWidth="1"/>
    <col min="1531" max="1532" width="9.88671875" style="1" customWidth="1"/>
    <col min="1533" max="1533" width="8.88671875" style="1" customWidth="1"/>
    <col min="1534" max="1534" width="9.109375" style="1" customWidth="1"/>
    <col min="1535" max="1535" width="11.6640625" style="1" customWidth="1"/>
    <col min="1536" max="1536" width="9.44140625" style="1" customWidth="1"/>
    <col min="1537" max="1537" width="9.5546875" style="1" customWidth="1"/>
    <col min="1538" max="1539" width="9.44140625" style="1" customWidth="1"/>
    <col min="1540" max="1540" width="9.88671875" style="1" customWidth="1"/>
    <col min="1541" max="1541" width="9.5546875" style="1" customWidth="1"/>
    <col min="1542" max="1542" width="0" style="1" hidden="1" customWidth="1"/>
    <col min="1543" max="1543" width="9.6640625" style="1" customWidth="1"/>
    <col min="1544" max="1548" width="10.109375" style="1" customWidth="1"/>
    <col min="1549" max="1549" width="10.109375" style="1" bestFit="1" customWidth="1"/>
    <col min="1550" max="1553" width="10.109375" style="1" customWidth="1"/>
    <col min="1554" max="1554" width="10.109375" style="1" bestFit="1" customWidth="1"/>
    <col min="1555" max="1558" width="10.109375" style="1" customWidth="1"/>
    <col min="1559" max="1559" width="10.109375" style="1" bestFit="1" customWidth="1"/>
    <col min="1560" max="1778" width="9" style="1"/>
    <col min="1779" max="1779" width="4.5546875" style="1" bestFit="1" customWidth="1"/>
    <col min="1780" max="1780" width="18.5546875" style="1" customWidth="1"/>
    <col min="1781" max="1781" width="9.33203125" style="1" customWidth="1"/>
    <col min="1782" max="1782" width="10.88671875" style="1" customWidth="1"/>
    <col min="1783" max="1786" width="9.44140625" style="1" customWidth="1"/>
    <col min="1787" max="1788" width="9.88671875" style="1" customWidth="1"/>
    <col min="1789" max="1789" width="8.88671875" style="1" customWidth="1"/>
    <col min="1790" max="1790" width="9.109375" style="1" customWidth="1"/>
    <col min="1791" max="1791" width="11.6640625" style="1" customWidth="1"/>
    <col min="1792" max="1792" width="9.44140625" style="1" customWidth="1"/>
    <col min="1793" max="1793" width="9.5546875" style="1" customWidth="1"/>
    <col min="1794" max="1795" width="9.44140625" style="1" customWidth="1"/>
    <col min="1796" max="1796" width="9.88671875" style="1" customWidth="1"/>
    <col min="1797" max="1797" width="9.5546875" style="1" customWidth="1"/>
    <col min="1798" max="1798" width="0" style="1" hidden="1" customWidth="1"/>
    <col min="1799" max="1799" width="9.6640625" style="1" customWidth="1"/>
    <col min="1800" max="1804" width="10.109375" style="1" customWidth="1"/>
    <col min="1805" max="1805" width="10.109375" style="1" bestFit="1" customWidth="1"/>
    <col min="1806" max="1809" width="10.109375" style="1" customWidth="1"/>
    <col min="1810" max="1810" width="10.109375" style="1" bestFit="1" customWidth="1"/>
    <col min="1811" max="1814" width="10.109375" style="1" customWidth="1"/>
    <col min="1815" max="1815" width="10.109375" style="1" bestFit="1" customWidth="1"/>
    <col min="1816" max="2034" width="9" style="1"/>
    <col min="2035" max="2035" width="4.5546875" style="1" bestFit="1" customWidth="1"/>
    <col min="2036" max="2036" width="18.5546875" style="1" customWidth="1"/>
    <col min="2037" max="2037" width="9.33203125" style="1" customWidth="1"/>
    <col min="2038" max="2038" width="10.88671875" style="1" customWidth="1"/>
    <col min="2039" max="2042" width="9.44140625" style="1" customWidth="1"/>
    <col min="2043" max="2044" width="9.88671875" style="1" customWidth="1"/>
    <col min="2045" max="2045" width="8.88671875" style="1" customWidth="1"/>
    <col min="2046" max="2046" width="9.109375" style="1" customWidth="1"/>
    <col min="2047" max="2047" width="11.6640625" style="1" customWidth="1"/>
    <col min="2048" max="2048" width="9.44140625" style="1" customWidth="1"/>
    <col min="2049" max="2049" width="9.5546875" style="1" customWidth="1"/>
    <col min="2050" max="2051" width="9.44140625" style="1" customWidth="1"/>
    <col min="2052" max="2052" width="9.88671875" style="1" customWidth="1"/>
    <col min="2053" max="2053" width="9.5546875" style="1" customWidth="1"/>
    <col min="2054" max="2054" width="0" style="1" hidden="1" customWidth="1"/>
    <col min="2055" max="2055" width="9.6640625" style="1" customWidth="1"/>
    <col min="2056" max="2060" width="10.109375" style="1" customWidth="1"/>
    <col min="2061" max="2061" width="10.109375" style="1" bestFit="1" customWidth="1"/>
    <col min="2062" max="2065" width="10.109375" style="1" customWidth="1"/>
    <col min="2066" max="2066" width="10.109375" style="1" bestFit="1" customWidth="1"/>
    <col min="2067" max="2070" width="10.109375" style="1" customWidth="1"/>
    <col min="2071" max="2071" width="10.109375" style="1" bestFit="1" customWidth="1"/>
    <col min="2072" max="2290" width="9" style="1"/>
    <col min="2291" max="2291" width="4.5546875" style="1" bestFit="1" customWidth="1"/>
    <col min="2292" max="2292" width="18.5546875" style="1" customWidth="1"/>
    <col min="2293" max="2293" width="9.33203125" style="1" customWidth="1"/>
    <col min="2294" max="2294" width="10.88671875" style="1" customWidth="1"/>
    <col min="2295" max="2298" width="9.44140625" style="1" customWidth="1"/>
    <col min="2299" max="2300" width="9.88671875" style="1" customWidth="1"/>
    <col min="2301" max="2301" width="8.88671875" style="1" customWidth="1"/>
    <col min="2302" max="2302" width="9.109375" style="1" customWidth="1"/>
    <col min="2303" max="2303" width="11.6640625" style="1" customWidth="1"/>
    <col min="2304" max="2304" width="9.44140625" style="1" customWidth="1"/>
    <col min="2305" max="2305" width="9.5546875" style="1" customWidth="1"/>
    <col min="2306" max="2307" width="9.44140625" style="1" customWidth="1"/>
    <col min="2308" max="2308" width="9.88671875" style="1" customWidth="1"/>
    <col min="2309" max="2309" width="9.5546875" style="1" customWidth="1"/>
    <col min="2310" max="2310" width="0" style="1" hidden="1" customWidth="1"/>
    <col min="2311" max="2311" width="9.6640625" style="1" customWidth="1"/>
    <col min="2312" max="2316" width="10.109375" style="1" customWidth="1"/>
    <col min="2317" max="2317" width="10.109375" style="1" bestFit="1" customWidth="1"/>
    <col min="2318" max="2321" width="10.109375" style="1" customWidth="1"/>
    <col min="2322" max="2322" width="10.109375" style="1" bestFit="1" customWidth="1"/>
    <col min="2323" max="2326" width="10.109375" style="1" customWidth="1"/>
    <col min="2327" max="2327" width="10.109375" style="1" bestFit="1" customWidth="1"/>
    <col min="2328" max="2546" width="9" style="1"/>
    <col min="2547" max="2547" width="4.5546875" style="1" bestFit="1" customWidth="1"/>
    <col min="2548" max="2548" width="18.5546875" style="1" customWidth="1"/>
    <col min="2549" max="2549" width="9.33203125" style="1" customWidth="1"/>
    <col min="2550" max="2550" width="10.88671875" style="1" customWidth="1"/>
    <col min="2551" max="2554" width="9.44140625" style="1" customWidth="1"/>
    <col min="2555" max="2556" width="9.88671875" style="1" customWidth="1"/>
    <col min="2557" max="2557" width="8.88671875" style="1" customWidth="1"/>
    <col min="2558" max="2558" width="9.109375" style="1" customWidth="1"/>
    <col min="2559" max="2559" width="11.6640625" style="1" customWidth="1"/>
    <col min="2560" max="2560" width="9.44140625" style="1" customWidth="1"/>
    <col min="2561" max="2561" width="9.5546875" style="1" customWidth="1"/>
    <col min="2562" max="2563" width="9.44140625" style="1" customWidth="1"/>
    <col min="2564" max="2564" width="9.88671875" style="1" customWidth="1"/>
    <col min="2565" max="2565" width="9.5546875" style="1" customWidth="1"/>
    <col min="2566" max="2566" width="0" style="1" hidden="1" customWidth="1"/>
    <col min="2567" max="2567" width="9.6640625" style="1" customWidth="1"/>
    <col min="2568" max="2572" width="10.109375" style="1" customWidth="1"/>
    <col min="2573" max="2573" width="10.109375" style="1" bestFit="1" customWidth="1"/>
    <col min="2574" max="2577" width="10.109375" style="1" customWidth="1"/>
    <col min="2578" max="2578" width="10.109375" style="1" bestFit="1" customWidth="1"/>
    <col min="2579" max="2582" width="10.109375" style="1" customWidth="1"/>
    <col min="2583" max="2583" width="10.109375" style="1" bestFit="1" customWidth="1"/>
    <col min="2584" max="2802" width="9" style="1"/>
    <col min="2803" max="2803" width="4.5546875" style="1" bestFit="1" customWidth="1"/>
    <col min="2804" max="2804" width="18.5546875" style="1" customWidth="1"/>
    <col min="2805" max="2805" width="9.33203125" style="1" customWidth="1"/>
    <col min="2806" max="2806" width="10.88671875" style="1" customWidth="1"/>
    <col min="2807" max="2810" width="9.44140625" style="1" customWidth="1"/>
    <col min="2811" max="2812" width="9.88671875" style="1" customWidth="1"/>
    <col min="2813" max="2813" width="8.88671875" style="1" customWidth="1"/>
    <col min="2814" max="2814" width="9.109375" style="1" customWidth="1"/>
    <col min="2815" max="2815" width="11.6640625" style="1" customWidth="1"/>
    <col min="2816" max="2816" width="9.44140625" style="1" customWidth="1"/>
    <col min="2817" max="2817" width="9.5546875" style="1" customWidth="1"/>
    <col min="2818" max="2819" width="9.44140625" style="1" customWidth="1"/>
    <col min="2820" max="2820" width="9.88671875" style="1" customWidth="1"/>
    <col min="2821" max="2821" width="9.5546875" style="1" customWidth="1"/>
    <col min="2822" max="2822" width="0" style="1" hidden="1" customWidth="1"/>
    <col min="2823" max="2823" width="9.6640625" style="1" customWidth="1"/>
    <col min="2824" max="2828" width="10.109375" style="1" customWidth="1"/>
    <col min="2829" max="2829" width="10.109375" style="1" bestFit="1" customWidth="1"/>
    <col min="2830" max="2833" width="10.109375" style="1" customWidth="1"/>
    <col min="2834" max="2834" width="10.109375" style="1" bestFit="1" customWidth="1"/>
    <col min="2835" max="2838" width="10.109375" style="1" customWidth="1"/>
    <col min="2839" max="2839" width="10.109375" style="1" bestFit="1" customWidth="1"/>
    <col min="2840" max="3058" width="9" style="1"/>
    <col min="3059" max="3059" width="4.5546875" style="1" bestFit="1" customWidth="1"/>
    <col min="3060" max="3060" width="18.5546875" style="1" customWidth="1"/>
    <col min="3061" max="3061" width="9.33203125" style="1" customWidth="1"/>
    <col min="3062" max="3062" width="10.88671875" style="1" customWidth="1"/>
    <col min="3063" max="3066" width="9.44140625" style="1" customWidth="1"/>
    <col min="3067" max="3068" width="9.88671875" style="1" customWidth="1"/>
    <col min="3069" max="3069" width="8.88671875" style="1" customWidth="1"/>
    <col min="3070" max="3070" width="9.109375" style="1" customWidth="1"/>
    <col min="3071" max="3071" width="11.6640625" style="1" customWidth="1"/>
    <col min="3072" max="3072" width="9.44140625" style="1" customWidth="1"/>
    <col min="3073" max="3073" width="9.5546875" style="1" customWidth="1"/>
    <col min="3074" max="3075" width="9.44140625" style="1" customWidth="1"/>
    <col min="3076" max="3076" width="9.88671875" style="1" customWidth="1"/>
    <col min="3077" max="3077" width="9.5546875" style="1" customWidth="1"/>
    <col min="3078" max="3078" width="0" style="1" hidden="1" customWidth="1"/>
    <col min="3079" max="3079" width="9.6640625" style="1" customWidth="1"/>
    <col min="3080" max="3084" width="10.109375" style="1" customWidth="1"/>
    <col min="3085" max="3085" width="10.109375" style="1" bestFit="1" customWidth="1"/>
    <col min="3086" max="3089" width="10.109375" style="1" customWidth="1"/>
    <col min="3090" max="3090" width="10.109375" style="1" bestFit="1" customWidth="1"/>
    <col min="3091" max="3094" width="10.109375" style="1" customWidth="1"/>
    <col min="3095" max="3095" width="10.109375" style="1" bestFit="1" customWidth="1"/>
    <col min="3096" max="3314" width="9" style="1"/>
    <col min="3315" max="3315" width="4.5546875" style="1" bestFit="1" customWidth="1"/>
    <col min="3316" max="3316" width="18.5546875" style="1" customWidth="1"/>
    <col min="3317" max="3317" width="9.33203125" style="1" customWidth="1"/>
    <col min="3318" max="3318" width="10.88671875" style="1" customWidth="1"/>
    <col min="3319" max="3322" width="9.44140625" style="1" customWidth="1"/>
    <col min="3323" max="3324" width="9.88671875" style="1" customWidth="1"/>
    <col min="3325" max="3325" width="8.88671875" style="1" customWidth="1"/>
    <col min="3326" max="3326" width="9.109375" style="1" customWidth="1"/>
    <col min="3327" max="3327" width="11.6640625" style="1" customWidth="1"/>
    <col min="3328" max="3328" width="9.44140625" style="1" customWidth="1"/>
    <col min="3329" max="3329" width="9.5546875" style="1" customWidth="1"/>
    <col min="3330" max="3331" width="9.44140625" style="1" customWidth="1"/>
    <col min="3332" max="3332" width="9.88671875" style="1" customWidth="1"/>
    <col min="3333" max="3333" width="9.5546875" style="1" customWidth="1"/>
    <col min="3334" max="3334" width="0" style="1" hidden="1" customWidth="1"/>
    <col min="3335" max="3335" width="9.6640625" style="1" customWidth="1"/>
    <col min="3336" max="3340" width="10.109375" style="1" customWidth="1"/>
    <col min="3341" max="3341" width="10.109375" style="1" bestFit="1" customWidth="1"/>
    <col min="3342" max="3345" width="10.109375" style="1" customWidth="1"/>
    <col min="3346" max="3346" width="10.109375" style="1" bestFit="1" customWidth="1"/>
    <col min="3347" max="3350" width="10.109375" style="1" customWidth="1"/>
    <col min="3351" max="3351" width="10.109375" style="1" bestFit="1" customWidth="1"/>
    <col min="3352" max="3570" width="9" style="1"/>
    <col min="3571" max="3571" width="4.5546875" style="1" bestFit="1" customWidth="1"/>
    <col min="3572" max="3572" width="18.5546875" style="1" customWidth="1"/>
    <col min="3573" max="3573" width="9.33203125" style="1" customWidth="1"/>
    <col min="3574" max="3574" width="10.88671875" style="1" customWidth="1"/>
    <col min="3575" max="3578" width="9.44140625" style="1" customWidth="1"/>
    <col min="3579" max="3580" width="9.88671875" style="1" customWidth="1"/>
    <col min="3581" max="3581" width="8.88671875" style="1" customWidth="1"/>
    <col min="3582" max="3582" width="9.109375" style="1" customWidth="1"/>
    <col min="3583" max="3583" width="11.6640625" style="1" customWidth="1"/>
    <col min="3584" max="3584" width="9.44140625" style="1" customWidth="1"/>
    <col min="3585" max="3585" width="9.5546875" style="1" customWidth="1"/>
    <col min="3586" max="3587" width="9.44140625" style="1" customWidth="1"/>
    <col min="3588" max="3588" width="9.88671875" style="1" customWidth="1"/>
    <col min="3589" max="3589" width="9.5546875" style="1" customWidth="1"/>
    <col min="3590" max="3590" width="0" style="1" hidden="1" customWidth="1"/>
    <col min="3591" max="3591" width="9.6640625" style="1" customWidth="1"/>
    <col min="3592" max="3596" width="10.109375" style="1" customWidth="1"/>
    <col min="3597" max="3597" width="10.109375" style="1" bestFit="1" customWidth="1"/>
    <col min="3598" max="3601" width="10.109375" style="1" customWidth="1"/>
    <col min="3602" max="3602" width="10.109375" style="1" bestFit="1" customWidth="1"/>
    <col min="3603" max="3606" width="10.109375" style="1" customWidth="1"/>
    <col min="3607" max="3607" width="10.109375" style="1" bestFit="1" customWidth="1"/>
    <col min="3608" max="3826" width="9" style="1"/>
    <col min="3827" max="3827" width="4.5546875" style="1" bestFit="1" customWidth="1"/>
    <col min="3828" max="3828" width="18.5546875" style="1" customWidth="1"/>
    <col min="3829" max="3829" width="9.33203125" style="1" customWidth="1"/>
    <col min="3830" max="3830" width="10.88671875" style="1" customWidth="1"/>
    <col min="3831" max="3834" width="9.44140625" style="1" customWidth="1"/>
    <col min="3835" max="3836" width="9.88671875" style="1" customWidth="1"/>
    <col min="3837" max="3837" width="8.88671875" style="1" customWidth="1"/>
    <col min="3838" max="3838" width="9.109375" style="1" customWidth="1"/>
    <col min="3839" max="3839" width="11.6640625" style="1" customWidth="1"/>
    <col min="3840" max="3840" width="9.44140625" style="1" customWidth="1"/>
    <col min="3841" max="3841" width="9.5546875" style="1" customWidth="1"/>
    <col min="3842" max="3843" width="9.44140625" style="1" customWidth="1"/>
    <col min="3844" max="3844" width="9.88671875" style="1" customWidth="1"/>
    <col min="3845" max="3845" width="9.5546875" style="1" customWidth="1"/>
    <col min="3846" max="3846" width="0" style="1" hidden="1" customWidth="1"/>
    <col min="3847" max="3847" width="9.6640625" style="1" customWidth="1"/>
    <col min="3848" max="3852" width="10.109375" style="1" customWidth="1"/>
    <col min="3853" max="3853" width="10.109375" style="1" bestFit="1" customWidth="1"/>
    <col min="3854" max="3857" width="10.109375" style="1" customWidth="1"/>
    <col min="3858" max="3858" width="10.109375" style="1" bestFit="1" customWidth="1"/>
    <col min="3859" max="3862" width="10.109375" style="1" customWidth="1"/>
    <col min="3863" max="3863" width="10.109375" style="1" bestFit="1" customWidth="1"/>
    <col min="3864" max="4082" width="9" style="1"/>
    <col min="4083" max="4083" width="4.5546875" style="1" bestFit="1" customWidth="1"/>
    <col min="4084" max="4084" width="18.5546875" style="1" customWidth="1"/>
    <col min="4085" max="4085" width="9.33203125" style="1" customWidth="1"/>
    <col min="4086" max="4086" width="10.88671875" style="1" customWidth="1"/>
    <col min="4087" max="4090" width="9.44140625" style="1" customWidth="1"/>
    <col min="4091" max="4092" width="9.88671875" style="1" customWidth="1"/>
    <col min="4093" max="4093" width="8.88671875" style="1" customWidth="1"/>
    <col min="4094" max="4094" width="9.109375" style="1" customWidth="1"/>
    <col min="4095" max="4095" width="11.6640625" style="1" customWidth="1"/>
    <col min="4096" max="4096" width="9.44140625" style="1" customWidth="1"/>
    <col min="4097" max="4097" width="9.5546875" style="1" customWidth="1"/>
    <col min="4098" max="4099" width="9.44140625" style="1" customWidth="1"/>
    <col min="4100" max="4100" width="9.88671875" style="1" customWidth="1"/>
    <col min="4101" max="4101" width="9.5546875" style="1" customWidth="1"/>
    <col min="4102" max="4102" width="0" style="1" hidden="1" customWidth="1"/>
    <col min="4103" max="4103" width="9.6640625" style="1" customWidth="1"/>
    <col min="4104" max="4108" width="10.109375" style="1" customWidth="1"/>
    <col min="4109" max="4109" width="10.109375" style="1" bestFit="1" customWidth="1"/>
    <col min="4110" max="4113" width="10.109375" style="1" customWidth="1"/>
    <col min="4114" max="4114" width="10.109375" style="1" bestFit="1" customWidth="1"/>
    <col min="4115" max="4118" width="10.109375" style="1" customWidth="1"/>
    <col min="4119" max="4119" width="10.109375" style="1" bestFit="1" customWidth="1"/>
    <col min="4120" max="4338" width="9" style="1"/>
    <col min="4339" max="4339" width="4.5546875" style="1" bestFit="1" customWidth="1"/>
    <col min="4340" max="4340" width="18.5546875" style="1" customWidth="1"/>
    <col min="4341" max="4341" width="9.33203125" style="1" customWidth="1"/>
    <col min="4342" max="4342" width="10.88671875" style="1" customWidth="1"/>
    <col min="4343" max="4346" width="9.44140625" style="1" customWidth="1"/>
    <col min="4347" max="4348" width="9.88671875" style="1" customWidth="1"/>
    <col min="4349" max="4349" width="8.88671875" style="1" customWidth="1"/>
    <col min="4350" max="4350" width="9.109375" style="1" customWidth="1"/>
    <col min="4351" max="4351" width="11.6640625" style="1" customWidth="1"/>
    <col min="4352" max="4352" width="9.44140625" style="1" customWidth="1"/>
    <col min="4353" max="4353" width="9.5546875" style="1" customWidth="1"/>
    <col min="4354" max="4355" width="9.44140625" style="1" customWidth="1"/>
    <col min="4356" max="4356" width="9.88671875" style="1" customWidth="1"/>
    <col min="4357" max="4357" width="9.5546875" style="1" customWidth="1"/>
    <col min="4358" max="4358" width="0" style="1" hidden="1" customWidth="1"/>
    <col min="4359" max="4359" width="9.6640625" style="1" customWidth="1"/>
    <col min="4360" max="4364" width="10.109375" style="1" customWidth="1"/>
    <col min="4365" max="4365" width="10.109375" style="1" bestFit="1" customWidth="1"/>
    <col min="4366" max="4369" width="10.109375" style="1" customWidth="1"/>
    <col min="4370" max="4370" width="10.109375" style="1" bestFit="1" customWidth="1"/>
    <col min="4371" max="4374" width="10.109375" style="1" customWidth="1"/>
    <col min="4375" max="4375" width="10.109375" style="1" bestFit="1" customWidth="1"/>
    <col min="4376" max="4594" width="9" style="1"/>
    <col min="4595" max="4595" width="4.5546875" style="1" bestFit="1" customWidth="1"/>
    <col min="4596" max="4596" width="18.5546875" style="1" customWidth="1"/>
    <col min="4597" max="4597" width="9.33203125" style="1" customWidth="1"/>
    <col min="4598" max="4598" width="10.88671875" style="1" customWidth="1"/>
    <col min="4599" max="4602" width="9.44140625" style="1" customWidth="1"/>
    <col min="4603" max="4604" width="9.88671875" style="1" customWidth="1"/>
    <col min="4605" max="4605" width="8.88671875" style="1" customWidth="1"/>
    <col min="4606" max="4606" width="9.109375" style="1" customWidth="1"/>
    <col min="4607" max="4607" width="11.6640625" style="1" customWidth="1"/>
    <col min="4608" max="4608" width="9.44140625" style="1" customWidth="1"/>
    <col min="4609" max="4609" width="9.5546875" style="1" customWidth="1"/>
    <col min="4610" max="4611" width="9.44140625" style="1" customWidth="1"/>
    <col min="4612" max="4612" width="9.88671875" style="1" customWidth="1"/>
    <col min="4613" max="4613" width="9.5546875" style="1" customWidth="1"/>
    <col min="4614" max="4614" width="0" style="1" hidden="1" customWidth="1"/>
    <col min="4615" max="4615" width="9.6640625" style="1" customWidth="1"/>
    <col min="4616" max="4620" width="10.109375" style="1" customWidth="1"/>
    <col min="4621" max="4621" width="10.109375" style="1" bestFit="1" customWidth="1"/>
    <col min="4622" max="4625" width="10.109375" style="1" customWidth="1"/>
    <col min="4626" max="4626" width="10.109375" style="1" bestFit="1" customWidth="1"/>
    <col min="4627" max="4630" width="10.109375" style="1" customWidth="1"/>
    <col min="4631" max="4631" width="10.109375" style="1" bestFit="1" customWidth="1"/>
    <col min="4632" max="4850" width="9" style="1"/>
    <col min="4851" max="4851" width="4.5546875" style="1" bestFit="1" customWidth="1"/>
    <col min="4852" max="4852" width="18.5546875" style="1" customWidth="1"/>
    <col min="4853" max="4853" width="9.33203125" style="1" customWidth="1"/>
    <col min="4854" max="4854" width="10.88671875" style="1" customWidth="1"/>
    <col min="4855" max="4858" width="9.44140625" style="1" customWidth="1"/>
    <col min="4859" max="4860" width="9.88671875" style="1" customWidth="1"/>
    <col min="4861" max="4861" width="8.88671875" style="1" customWidth="1"/>
    <col min="4862" max="4862" width="9.109375" style="1" customWidth="1"/>
    <col min="4863" max="4863" width="11.6640625" style="1" customWidth="1"/>
    <col min="4864" max="4864" width="9.44140625" style="1" customWidth="1"/>
    <col min="4865" max="4865" width="9.5546875" style="1" customWidth="1"/>
    <col min="4866" max="4867" width="9.44140625" style="1" customWidth="1"/>
    <col min="4868" max="4868" width="9.88671875" style="1" customWidth="1"/>
    <col min="4869" max="4869" width="9.5546875" style="1" customWidth="1"/>
    <col min="4870" max="4870" width="0" style="1" hidden="1" customWidth="1"/>
    <col min="4871" max="4871" width="9.6640625" style="1" customWidth="1"/>
    <col min="4872" max="4876" width="10.109375" style="1" customWidth="1"/>
    <col min="4877" max="4877" width="10.109375" style="1" bestFit="1" customWidth="1"/>
    <col min="4878" max="4881" width="10.109375" style="1" customWidth="1"/>
    <col min="4882" max="4882" width="10.109375" style="1" bestFit="1" customWidth="1"/>
    <col min="4883" max="4886" width="10.109375" style="1" customWidth="1"/>
    <col min="4887" max="4887" width="10.109375" style="1" bestFit="1" customWidth="1"/>
    <col min="4888" max="5106" width="9" style="1"/>
    <col min="5107" max="5107" width="4.5546875" style="1" bestFit="1" customWidth="1"/>
    <col min="5108" max="5108" width="18.5546875" style="1" customWidth="1"/>
    <col min="5109" max="5109" width="9.33203125" style="1" customWidth="1"/>
    <col min="5110" max="5110" width="10.88671875" style="1" customWidth="1"/>
    <col min="5111" max="5114" width="9.44140625" style="1" customWidth="1"/>
    <col min="5115" max="5116" width="9.88671875" style="1" customWidth="1"/>
    <col min="5117" max="5117" width="8.88671875" style="1" customWidth="1"/>
    <col min="5118" max="5118" width="9.109375" style="1" customWidth="1"/>
    <col min="5119" max="5119" width="11.6640625" style="1" customWidth="1"/>
    <col min="5120" max="5120" width="9.44140625" style="1" customWidth="1"/>
    <col min="5121" max="5121" width="9.5546875" style="1" customWidth="1"/>
    <col min="5122" max="5123" width="9.44140625" style="1" customWidth="1"/>
    <col min="5124" max="5124" width="9.88671875" style="1" customWidth="1"/>
    <col min="5125" max="5125" width="9.5546875" style="1" customWidth="1"/>
    <col min="5126" max="5126" width="0" style="1" hidden="1" customWidth="1"/>
    <col min="5127" max="5127" width="9.6640625" style="1" customWidth="1"/>
    <col min="5128" max="5132" width="10.109375" style="1" customWidth="1"/>
    <col min="5133" max="5133" width="10.109375" style="1" bestFit="1" customWidth="1"/>
    <col min="5134" max="5137" width="10.109375" style="1" customWidth="1"/>
    <col min="5138" max="5138" width="10.109375" style="1" bestFit="1" customWidth="1"/>
    <col min="5139" max="5142" width="10.109375" style="1" customWidth="1"/>
    <col min="5143" max="5143" width="10.109375" style="1" bestFit="1" customWidth="1"/>
    <col min="5144" max="5362" width="9" style="1"/>
    <col min="5363" max="5363" width="4.5546875" style="1" bestFit="1" customWidth="1"/>
    <col min="5364" max="5364" width="18.5546875" style="1" customWidth="1"/>
    <col min="5365" max="5365" width="9.33203125" style="1" customWidth="1"/>
    <col min="5366" max="5366" width="10.88671875" style="1" customWidth="1"/>
    <col min="5367" max="5370" width="9.44140625" style="1" customWidth="1"/>
    <col min="5371" max="5372" width="9.88671875" style="1" customWidth="1"/>
    <col min="5373" max="5373" width="8.88671875" style="1" customWidth="1"/>
    <col min="5374" max="5374" width="9.109375" style="1" customWidth="1"/>
    <col min="5375" max="5375" width="11.6640625" style="1" customWidth="1"/>
    <col min="5376" max="5376" width="9.44140625" style="1" customWidth="1"/>
    <col min="5377" max="5377" width="9.5546875" style="1" customWidth="1"/>
    <col min="5378" max="5379" width="9.44140625" style="1" customWidth="1"/>
    <col min="5380" max="5380" width="9.88671875" style="1" customWidth="1"/>
    <col min="5381" max="5381" width="9.5546875" style="1" customWidth="1"/>
    <col min="5382" max="5382" width="0" style="1" hidden="1" customWidth="1"/>
    <col min="5383" max="5383" width="9.6640625" style="1" customWidth="1"/>
    <col min="5384" max="5388" width="10.109375" style="1" customWidth="1"/>
    <col min="5389" max="5389" width="10.109375" style="1" bestFit="1" customWidth="1"/>
    <col min="5390" max="5393" width="10.109375" style="1" customWidth="1"/>
    <col min="5394" max="5394" width="10.109375" style="1" bestFit="1" customWidth="1"/>
    <col min="5395" max="5398" width="10.109375" style="1" customWidth="1"/>
    <col min="5399" max="5399" width="10.109375" style="1" bestFit="1" customWidth="1"/>
    <col min="5400" max="5618" width="9" style="1"/>
    <col min="5619" max="5619" width="4.5546875" style="1" bestFit="1" customWidth="1"/>
    <col min="5620" max="5620" width="18.5546875" style="1" customWidth="1"/>
    <col min="5621" max="5621" width="9.33203125" style="1" customWidth="1"/>
    <col min="5622" max="5622" width="10.88671875" style="1" customWidth="1"/>
    <col min="5623" max="5626" width="9.44140625" style="1" customWidth="1"/>
    <col min="5627" max="5628" width="9.88671875" style="1" customWidth="1"/>
    <col min="5629" max="5629" width="8.88671875" style="1" customWidth="1"/>
    <col min="5630" max="5630" width="9.109375" style="1" customWidth="1"/>
    <col min="5631" max="5631" width="11.6640625" style="1" customWidth="1"/>
    <col min="5632" max="5632" width="9.44140625" style="1" customWidth="1"/>
    <col min="5633" max="5633" width="9.5546875" style="1" customWidth="1"/>
    <col min="5634" max="5635" width="9.44140625" style="1" customWidth="1"/>
    <col min="5636" max="5636" width="9.88671875" style="1" customWidth="1"/>
    <col min="5637" max="5637" width="9.5546875" style="1" customWidth="1"/>
    <col min="5638" max="5638" width="0" style="1" hidden="1" customWidth="1"/>
    <col min="5639" max="5639" width="9.6640625" style="1" customWidth="1"/>
    <col min="5640" max="5644" width="10.109375" style="1" customWidth="1"/>
    <col min="5645" max="5645" width="10.109375" style="1" bestFit="1" customWidth="1"/>
    <col min="5646" max="5649" width="10.109375" style="1" customWidth="1"/>
    <col min="5650" max="5650" width="10.109375" style="1" bestFit="1" customWidth="1"/>
    <col min="5651" max="5654" width="10.109375" style="1" customWidth="1"/>
    <col min="5655" max="5655" width="10.109375" style="1" bestFit="1" customWidth="1"/>
    <col min="5656" max="5874" width="9" style="1"/>
    <col min="5875" max="5875" width="4.5546875" style="1" bestFit="1" customWidth="1"/>
    <col min="5876" max="5876" width="18.5546875" style="1" customWidth="1"/>
    <col min="5877" max="5877" width="9.33203125" style="1" customWidth="1"/>
    <col min="5878" max="5878" width="10.88671875" style="1" customWidth="1"/>
    <col min="5879" max="5882" width="9.44140625" style="1" customWidth="1"/>
    <col min="5883" max="5884" width="9.88671875" style="1" customWidth="1"/>
    <col min="5885" max="5885" width="8.88671875" style="1" customWidth="1"/>
    <col min="5886" max="5886" width="9.109375" style="1" customWidth="1"/>
    <col min="5887" max="5887" width="11.6640625" style="1" customWidth="1"/>
    <col min="5888" max="5888" width="9.44140625" style="1" customWidth="1"/>
    <col min="5889" max="5889" width="9.5546875" style="1" customWidth="1"/>
    <col min="5890" max="5891" width="9.44140625" style="1" customWidth="1"/>
    <col min="5892" max="5892" width="9.88671875" style="1" customWidth="1"/>
    <col min="5893" max="5893" width="9.5546875" style="1" customWidth="1"/>
    <col min="5894" max="5894" width="0" style="1" hidden="1" customWidth="1"/>
    <col min="5895" max="5895" width="9.6640625" style="1" customWidth="1"/>
    <col min="5896" max="5900" width="10.109375" style="1" customWidth="1"/>
    <col min="5901" max="5901" width="10.109375" style="1" bestFit="1" customWidth="1"/>
    <col min="5902" max="5905" width="10.109375" style="1" customWidth="1"/>
    <col min="5906" max="5906" width="10.109375" style="1" bestFit="1" customWidth="1"/>
    <col min="5907" max="5910" width="10.109375" style="1" customWidth="1"/>
    <col min="5911" max="5911" width="10.109375" style="1" bestFit="1" customWidth="1"/>
    <col min="5912" max="6130" width="9" style="1"/>
    <col min="6131" max="6131" width="4.5546875" style="1" bestFit="1" customWidth="1"/>
    <col min="6132" max="6132" width="18.5546875" style="1" customWidth="1"/>
    <col min="6133" max="6133" width="9.33203125" style="1" customWidth="1"/>
    <col min="6134" max="6134" width="10.88671875" style="1" customWidth="1"/>
    <col min="6135" max="6138" width="9.44140625" style="1" customWidth="1"/>
    <col min="6139" max="6140" width="9.88671875" style="1" customWidth="1"/>
    <col min="6141" max="6141" width="8.88671875" style="1" customWidth="1"/>
    <col min="6142" max="6142" width="9.109375" style="1" customWidth="1"/>
    <col min="6143" max="6143" width="11.6640625" style="1" customWidth="1"/>
    <col min="6144" max="6144" width="9.44140625" style="1" customWidth="1"/>
    <col min="6145" max="6145" width="9.5546875" style="1" customWidth="1"/>
    <col min="6146" max="6147" width="9.44140625" style="1" customWidth="1"/>
    <col min="6148" max="6148" width="9.88671875" style="1" customWidth="1"/>
    <col min="6149" max="6149" width="9.5546875" style="1" customWidth="1"/>
    <col min="6150" max="6150" width="0" style="1" hidden="1" customWidth="1"/>
    <col min="6151" max="6151" width="9.6640625" style="1" customWidth="1"/>
    <col min="6152" max="6156" width="10.109375" style="1" customWidth="1"/>
    <col min="6157" max="6157" width="10.109375" style="1" bestFit="1" customWidth="1"/>
    <col min="6158" max="6161" width="10.109375" style="1" customWidth="1"/>
    <col min="6162" max="6162" width="10.109375" style="1" bestFit="1" customWidth="1"/>
    <col min="6163" max="6166" width="10.109375" style="1" customWidth="1"/>
    <col min="6167" max="6167" width="10.109375" style="1" bestFit="1" customWidth="1"/>
    <col min="6168" max="6386" width="9" style="1"/>
    <col min="6387" max="6387" width="4.5546875" style="1" bestFit="1" customWidth="1"/>
    <col min="6388" max="6388" width="18.5546875" style="1" customWidth="1"/>
    <col min="6389" max="6389" width="9.33203125" style="1" customWidth="1"/>
    <col min="6390" max="6390" width="10.88671875" style="1" customWidth="1"/>
    <col min="6391" max="6394" width="9.44140625" style="1" customWidth="1"/>
    <col min="6395" max="6396" width="9.88671875" style="1" customWidth="1"/>
    <col min="6397" max="6397" width="8.88671875" style="1" customWidth="1"/>
    <col min="6398" max="6398" width="9.109375" style="1" customWidth="1"/>
    <col min="6399" max="6399" width="11.6640625" style="1" customWidth="1"/>
    <col min="6400" max="6400" width="9.44140625" style="1" customWidth="1"/>
    <col min="6401" max="6401" width="9.5546875" style="1" customWidth="1"/>
    <col min="6402" max="6403" width="9.44140625" style="1" customWidth="1"/>
    <col min="6404" max="6404" width="9.88671875" style="1" customWidth="1"/>
    <col min="6405" max="6405" width="9.5546875" style="1" customWidth="1"/>
    <col min="6406" max="6406" width="0" style="1" hidden="1" customWidth="1"/>
    <col min="6407" max="6407" width="9.6640625" style="1" customWidth="1"/>
    <col min="6408" max="6412" width="10.109375" style="1" customWidth="1"/>
    <col min="6413" max="6413" width="10.109375" style="1" bestFit="1" customWidth="1"/>
    <col min="6414" max="6417" width="10.109375" style="1" customWidth="1"/>
    <col min="6418" max="6418" width="10.109375" style="1" bestFit="1" customWidth="1"/>
    <col min="6419" max="6422" width="10.109375" style="1" customWidth="1"/>
    <col min="6423" max="6423" width="10.109375" style="1" bestFit="1" customWidth="1"/>
    <col min="6424" max="6642" width="9" style="1"/>
    <col min="6643" max="6643" width="4.5546875" style="1" bestFit="1" customWidth="1"/>
    <col min="6644" max="6644" width="18.5546875" style="1" customWidth="1"/>
    <col min="6645" max="6645" width="9.33203125" style="1" customWidth="1"/>
    <col min="6646" max="6646" width="10.88671875" style="1" customWidth="1"/>
    <col min="6647" max="6650" width="9.44140625" style="1" customWidth="1"/>
    <col min="6651" max="6652" width="9.88671875" style="1" customWidth="1"/>
    <col min="6653" max="6653" width="8.88671875" style="1" customWidth="1"/>
    <col min="6654" max="6654" width="9.109375" style="1" customWidth="1"/>
    <col min="6655" max="6655" width="11.6640625" style="1" customWidth="1"/>
    <col min="6656" max="6656" width="9.44140625" style="1" customWidth="1"/>
    <col min="6657" max="6657" width="9.5546875" style="1" customWidth="1"/>
    <col min="6658" max="6659" width="9.44140625" style="1" customWidth="1"/>
    <col min="6660" max="6660" width="9.88671875" style="1" customWidth="1"/>
    <col min="6661" max="6661" width="9.5546875" style="1" customWidth="1"/>
    <col min="6662" max="6662" width="0" style="1" hidden="1" customWidth="1"/>
    <col min="6663" max="6663" width="9.6640625" style="1" customWidth="1"/>
    <col min="6664" max="6668" width="10.109375" style="1" customWidth="1"/>
    <col min="6669" max="6669" width="10.109375" style="1" bestFit="1" customWidth="1"/>
    <col min="6670" max="6673" width="10.109375" style="1" customWidth="1"/>
    <col min="6674" max="6674" width="10.109375" style="1" bestFit="1" customWidth="1"/>
    <col min="6675" max="6678" width="10.109375" style="1" customWidth="1"/>
    <col min="6679" max="6679" width="10.109375" style="1" bestFit="1" customWidth="1"/>
    <col min="6680" max="6898" width="9" style="1"/>
    <col min="6899" max="6899" width="4.5546875" style="1" bestFit="1" customWidth="1"/>
    <col min="6900" max="6900" width="18.5546875" style="1" customWidth="1"/>
    <col min="6901" max="6901" width="9.33203125" style="1" customWidth="1"/>
    <col min="6902" max="6902" width="10.88671875" style="1" customWidth="1"/>
    <col min="6903" max="6906" width="9.44140625" style="1" customWidth="1"/>
    <col min="6907" max="6908" width="9.88671875" style="1" customWidth="1"/>
    <col min="6909" max="6909" width="8.88671875" style="1" customWidth="1"/>
    <col min="6910" max="6910" width="9.109375" style="1" customWidth="1"/>
    <col min="6911" max="6911" width="11.6640625" style="1" customWidth="1"/>
    <col min="6912" max="6912" width="9.44140625" style="1" customWidth="1"/>
    <col min="6913" max="6913" width="9.5546875" style="1" customWidth="1"/>
    <col min="6914" max="6915" width="9.44140625" style="1" customWidth="1"/>
    <col min="6916" max="6916" width="9.88671875" style="1" customWidth="1"/>
    <col min="6917" max="6917" width="9.5546875" style="1" customWidth="1"/>
    <col min="6918" max="6918" width="0" style="1" hidden="1" customWidth="1"/>
    <col min="6919" max="6919" width="9.6640625" style="1" customWidth="1"/>
    <col min="6920" max="6924" width="10.109375" style="1" customWidth="1"/>
    <col min="6925" max="6925" width="10.109375" style="1" bestFit="1" customWidth="1"/>
    <col min="6926" max="6929" width="10.109375" style="1" customWidth="1"/>
    <col min="6930" max="6930" width="10.109375" style="1" bestFit="1" customWidth="1"/>
    <col min="6931" max="6934" width="10.109375" style="1" customWidth="1"/>
    <col min="6935" max="6935" width="10.109375" style="1" bestFit="1" customWidth="1"/>
    <col min="6936" max="7154" width="9" style="1"/>
    <col min="7155" max="7155" width="4.5546875" style="1" bestFit="1" customWidth="1"/>
    <col min="7156" max="7156" width="18.5546875" style="1" customWidth="1"/>
    <col min="7157" max="7157" width="9.33203125" style="1" customWidth="1"/>
    <col min="7158" max="7158" width="10.88671875" style="1" customWidth="1"/>
    <col min="7159" max="7162" width="9.44140625" style="1" customWidth="1"/>
    <col min="7163" max="7164" width="9.88671875" style="1" customWidth="1"/>
    <col min="7165" max="7165" width="8.88671875" style="1" customWidth="1"/>
    <col min="7166" max="7166" width="9.109375" style="1" customWidth="1"/>
    <col min="7167" max="7167" width="11.6640625" style="1" customWidth="1"/>
    <col min="7168" max="7168" width="9.44140625" style="1" customWidth="1"/>
    <col min="7169" max="7169" width="9.5546875" style="1" customWidth="1"/>
    <col min="7170" max="7171" width="9.44140625" style="1" customWidth="1"/>
    <col min="7172" max="7172" width="9.88671875" style="1" customWidth="1"/>
    <col min="7173" max="7173" width="9.5546875" style="1" customWidth="1"/>
    <col min="7174" max="7174" width="0" style="1" hidden="1" customWidth="1"/>
    <col min="7175" max="7175" width="9.6640625" style="1" customWidth="1"/>
    <col min="7176" max="7180" width="10.109375" style="1" customWidth="1"/>
    <col min="7181" max="7181" width="10.109375" style="1" bestFit="1" customWidth="1"/>
    <col min="7182" max="7185" width="10.109375" style="1" customWidth="1"/>
    <col min="7186" max="7186" width="10.109375" style="1" bestFit="1" customWidth="1"/>
    <col min="7187" max="7190" width="10.109375" style="1" customWidth="1"/>
    <col min="7191" max="7191" width="10.109375" style="1" bestFit="1" customWidth="1"/>
    <col min="7192" max="7410" width="9" style="1"/>
    <col min="7411" max="7411" width="4.5546875" style="1" bestFit="1" customWidth="1"/>
    <col min="7412" max="7412" width="18.5546875" style="1" customWidth="1"/>
    <col min="7413" max="7413" width="9.33203125" style="1" customWidth="1"/>
    <col min="7414" max="7414" width="10.88671875" style="1" customWidth="1"/>
    <col min="7415" max="7418" width="9.44140625" style="1" customWidth="1"/>
    <col min="7419" max="7420" width="9.88671875" style="1" customWidth="1"/>
    <col min="7421" max="7421" width="8.88671875" style="1" customWidth="1"/>
    <col min="7422" max="7422" width="9.109375" style="1" customWidth="1"/>
    <col min="7423" max="7423" width="11.6640625" style="1" customWidth="1"/>
    <col min="7424" max="7424" width="9.44140625" style="1" customWidth="1"/>
    <col min="7425" max="7425" width="9.5546875" style="1" customWidth="1"/>
    <col min="7426" max="7427" width="9.44140625" style="1" customWidth="1"/>
    <col min="7428" max="7428" width="9.88671875" style="1" customWidth="1"/>
    <col min="7429" max="7429" width="9.5546875" style="1" customWidth="1"/>
    <col min="7430" max="7430" width="0" style="1" hidden="1" customWidth="1"/>
    <col min="7431" max="7431" width="9.6640625" style="1" customWidth="1"/>
    <col min="7432" max="7436" width="10.109375" style="1" customWidth="1"/>
    <col min="7437" max="7437" width="10.109375" style="1" bestFit="1" customWidth="1"/>
    <col min="7438" max="7441" width="10.109375" style="1" customWidth="1"/>
    <col min="7442" max="7442" width="10.109375" style="1" bestFit="1" customWidth="1"/>
    <col min="7443" max="7446" width="10.109375" style="1" customWidth="1"/>
    <col min="7447" max="7447" width="10.109375" style="1" bestFit="1" customWidth="1"/>
    <col min="7448" max="7666" width="9" style="1"/>
    <col min="7667" max="7667" width="4.5546875" style="1" bestFit="1" customWidth="1"/>
    <col min="7668" max="7668" width="18.5546875" style="1" customWidth="1"/>
    <col min="7669" max="7669" width="9.33203125" style="1" customWidth="1"/>
    <col min="7670" max="7670" width="10.88671875" style="1" customWidth="1"/>
    <col min="7671" max="7674" width="9.44140625" style="1" customWidth="1"/>
    <col min="7675" max="7676" width="9.88671875" style="1" customWidth="1"/>
    <col min="7677" max="7677" width="8.88671875" style="1" customWidth="1"/>
    <col min="7678" max="7678" width="9.109375" style="1" customWidth="1"/>
    <col min="7679" max="7679" width="11.6640625" style="1" customWidth="1"/>
    <col min="7680" max="7680" width="9.44140625" style="1" customWidth="1"/>
    <col min="7681" max="7681" width="9.5546875" style="1" customWidth="1"/>
    <col min="7682" max="7683" width="9.44140625" style="1" customWidth="1"/>
    <col min="7684" max="7684" width="9.88671875" style="1" customWidth="1"/>
    <col min="7685" max="7685" width="9.5546875" style="1" customWidth="1"/>
    <col min="7686" max="7686" width="0" style="1" hidden="1" customWidth="1"/>
    <col min="7687" max="7687" width="9.6640625" style="1" customWidth="1"/>
    <col min="7688" max="7692" width="10.109375" style="1" customWidth="1"/>
    <col min="7693" max="7693" width="10.109375" style="1" bestFit="1" customWidth="1"/>
    <col min="7694" max="7697" width="10.109375" style="1" customWidth="1"/>
    <col min="7698" max="7698" width="10.109375" style="1" bestFit="1" customWidth="1"/>
    <col min="7699" max="7702" width="10.109375" style="1" customWidth="1"/>
    <col min="7703" max="7703" width="10.109375" style="1" bestFit="1" customWidth="1"/>
    <col min="7704" max="7922" width="9" style="1"/>
    <col min="7923" max="7923" width="4.5546875" style="1" bestFit="1" customWidth="1"/>
    <col min="7924" max="7924" width="18.5546875" style="1" customWidth="1"/>
    <col min="7925" max="7925" width="9.33203125" style="1" customWidth="1"/>
    <col min="7926" max="7926" width="10.88671875" style="1" customWidth="1"/>
    <col min="7927" max="7930" width="9.44140625" style="1" customWidth="1"/>
    <col min="7931" max="7932" width="9.88671875" style="1" customWidth="1"/>
    <col min="7933" max="7933" width="8.88671875" style="1" customWidth="1"/>
    <col min="7934" max="7934" width="9.109375" style="1" customWidth="1"/>
    <col min="7935" max="7935" width="11.6640625" style="1" customWidth="1"/>
    <col min="7936" max="7936" width="9.44140625" style="1" customWidth="1"/>
    <col min="7937" max="7937" width="9.5546875" style="1" customWidth="1"/>
    <col min="7938" max="7939" width="9.44140625" style="1" customWidth="1"/>
    <col min="7940" max="7940" width="9.88671875" style="1" customWidth="1"/>
    <col min="7941" max="7941" width="9.5546875" style="1" customWidth="1"/>
    <col min="7942" max="7942" width="0" style="1" hidden="1" customWidth="1"/>
    <col min="7943" max="7943" width="9.6640625" style="1" customWidth="1"/>
    <col min="7944" max="7948" width="10.109375" style="1" customWidth="1"/>
    <col min="7949" max="7949" width="10.109375" style="1" bestFit="1" customWidth="1"/>
    <col min="7950" max="7953" width="10.109375" style="1" customWidth="1"/>
    <col min="7954" max="7954" width="10.109375" style="1" bestFit="1" customWidth="1"/>
    <col min="7955" max="7958" width="10.109375" style="1" customWidth="1"/>
    <col min="7959" max="7959" width="10.109375" style="1" bestFit="1" customWidth="1"/>
    <col min="7960" max="8178" width="9" style="1"/>
    <col min="8179" max="8179" width="4.5546875" style="1" bestFit="1" customWidth="1"/>
    <col min="8180" max="8180" width="18.5546875" style="1" customWidth="1"/>
    <col min="8181" max="8181" width="9.33203125" style="1" customWidth="1"/>
    <col min="8182" max="8182" width="10.88671875" style="1" customWidth="1"/>
    <col min="8183" max="8186" width="9.44140625" style="1" customWidth="1"/>
    <col min="8187" max="8188" width="9.88671875" style="1" customWidth="1"/>
    <col min="8189" max="8189" width="8.88671875" style="1" customWidth="1"/>
    <col min="8190" max="8190" width="9.109375" style="1" customWidth="1"/>
    <col min="8191" max="8191" width="11.6640625" style="1" customWidth="1"/>
    <col min="8192" max="8192" width="9.44140625" style="1" customWidth="1"/>
    <col min="8193" max="8193" width="9.5546875" style="1" customWidth="1"/>
    <col min="8194" max="8195" width="9.44140625" style="1" customWidth="1"/>
    <col min="8196" max="8196" width="9.88671875" style="1" customWidth="1"/>
    <col min="8197" max="8197" width="9.5546875" style="1" customWidth="1"/>
    <col min="8198" max="8198" width="0" style="1" hidden="1" customWidth="1"/>
    <col min="8199" max="8199" width="9.6640625" style="1" customWidth="1"/>
    <col min="8200" max="8204" width="10.109375" style="1" customWidth="1"/>
    <col min="8205" max="8205" width="10.109375" style="1" bestFit="1" customWidth="1"/>
    <col min="8206" max="8209" width="10.109375" style="1" customWidth="1"/>
    <col min="8210" max="8210" width="10.109375" style="1" bestFit="1" customWidth="1"/>
    <col min="8211" max="8214" width="10.109375" style="1" customWidth="1"/>
    <col min="8215" max="8215" width="10.109375" style="1" bestFit="1" customWidth="1"/>
    <col min="8216" max="8434" width="9" style="1"/>
    <col min="8435" max="8435" width="4.5546875" style="1" bestFit="1" customWidth="1"/>
    <col min="8436" max="8436" width="18.5546875" style="1" customWidth="1"/>
    <col min="8437" max="8437" width="9.33203125" style="1" customWidth="1"/>
    <col min="8438" max="8438" width="10.88671875" style="1" customWidth="1"/>
    <col min="8439" max="8442" width="9.44140625" style="1" customWidth="1"/>
    <col min="8443" max="8444" width="9.88671875" style="1" customWidth="1"/>
    <col min="8445" max="8445" width="8.88671875" style="1" customWidth="1"/>
    <col min="8446" max="8446" width="9.109375" style="1" customWidth="1"/>
    <col min="8447" max="8447" width="11.6640625" style="1" customWidth="1"/>
    <col min="8448" max="8448" width="9.44140625" style="1" customWidth="1"/>
    <col min="8449" max="8449" width="9.5546875" style="1" customWidth="1"/>
    <col min="8450" max="8451" width="9.44140625" style="1" customWidth="1"/>
    <col min="8452" max="8452" width="9.88671875" style="1" customWidth="1"/>
    <col min="8453" max="8453" width="9.5546875" style="1" customWidth="1"/>
    <col min="8454" max="8454" width="0" style="1" hidden="1" customWidth="1"/>
    <col min="8455" max="8455" width="9.6640625" style="1" customWidth="1"/>
    <col min="8456" max="8460" width="10.109375" style="1" customWidth="1"/>
    <col min="8461" max="8461" width="10.109375" style="1" bestFit="1" customWidth="1"/>
    <col min="8462" max="8465" width="10.109375" style="1" customWidth="1"/>
    <col min="8466" max="8466" width="10.109375" style="1" bestFit="1" customWidth="1"/>
    <col min="8467" max="8470" width="10.109375" style="1" customWidth="1"/>
    <col min="8471" max="8471" width="10.109375" style="1" bestFit="1" customWidth="1"/>
    <col min="8472" max="8690" width="9" style="1"/>
    <col min="8691" max="8691" width="4.5546875" style="1" bestFit="1" customWidth="1"/>
    <col min="8692" max="8692" width="18.5546875" style="1" customWidth="1"/>
    <col min="8693" max="8693" width="9.33203125" style="1" customWidth="1"/>
    <col min="8694" max="8694" width="10.88671875" style="1" customWidth="1"/>
    <col min="8695" max="8698" width="9.44140625" style="1" customWidth="1"/>
    <col min="8699" max="8700" width="9.88671875" style="1" customWidth="1"/>
    <col min="8701" max="8701" width="8.88671875" style="1" customWidth="1"/>
    <col min="8702" max="8702" width="9.109375" style="1" customWidth="1"/>
    <col min="8703" max="8703" width="11.6640625" style="1" customWidth="1"/>
    <col min="8704" max="8704" width="9.44140625" style="1" customWidth="1"/>
    <col min="8705" max="8705" width="9.5546875" style="1" customWidth="1"/>
    <col min="8706" max="8707" width="9.44140625" style="1" customWidth="1"/>
    <col min="8708" max="8708" width="9.88671875" style="1" customWidth="1"/>
    <col min="8709" max="8709" width="9.5546875" style="1" customWidth="1"/>
    <col min="8710" max="8710" width="0" style="1" hidden="1" customWidth="1"/>
    <col min="8711" max="8711" width="9.6640625" style="1" customWidth="1"/>
    <col min="8712" max="8716" width="10.109375" style="1" customWidth="1"/>
    <col min="8717" max="8717" width="10.109375" style="1" bestFit="1" customWidth="1"/>
    <col min="8718" max="8721" width="10.109375" style="1" customWidth="1"/>
    <col min="8722" max="8722" width="10.109375" style="1" bestFit="1" customWidth="1"/>
    <col min="8723" max="8726" width="10.109375" style="1" customWidth="1"/>
    <col min="8727" max="8727" width="10.109375" style="1" bestFit="1" customWidth="1"/>
    <col min="8728" max="8946" width="9" style="1"/>
    <col min="8947" max="8947" width="4.5546875" style="1" bestFit="1" customWidth="1"/>
    <col min="8948" max="8948" width="18.5546875" style="1" customWidth="1"/>
    <col min="8949" max="8949" width="9.33203125" style="1" customWidth="1"/>
    <col min="8950" max="8950" width="10.88671875" style="1" customWidth="1"/>
    <col min="8951" max="8954" width="9.44140625" style="1" customWidth="1"/>
    <col min="8955" max="8956" width="9.88671875" style="1" customWidth="1"/>
    <col min="8957" max="8957" width="8.88671875" style="1" customWidth="1"/>
    <col min="8958" max="8958" width="9.109375" style="1" customWidth="1"/>
    <col min="8959" max="8959" width="11.6640625" style="1" customWidth="1"/>
    <col min="8960" max="8960" width="9.44140625" style="1" customWidth="1"/>
    <col min="8961" max="8961" width="9.5546875" style="1" customWidth="1"/>
    <col min="8962" max="8963" width="9.44140625" style="1" customWidth="1"/>
    <col min="8964" max="8964" width="9.88671875" style="1" customWidth="1"/>
    <col min="8965" max="8965" width="9.5546875" style="1" customWidth="1"/>
    <col min="8966" max="8966" width="0" style="1" hidden="1" customWidth="1"/>
    <col min="8967" max="8967" width="9.6640625" style="1" customWidth="1"/>
    <col min="8968" max="8972" width="10.109375" style="1" customWidth="1"/>
    <col min="8973" max="8973" width="10.109375" style="1" bestFit="1" customWidth="1"/>
    <col min="8974" max="8977" width="10.109375" style="1" customWidth="1"/>
    <col min="8978" max="8978" width="10.109375" style="1" bestFit="1" customWidth="1"/>
    <col min="8979" max="8982" width="10.109375" style="1" customWidth="1"/>
    <col min="8983" max="8983" width="10.109375" style="1" bestFit="1" customWidth="1"/>
    <col min="8984" max="9202" width="9" style="1"/>
    <col min="9203" max="9203" width="4.5546875" style="1" bestFit="1" customWidth="1"/>
    <col min="9204" max="9204" width="18.5546875" style="1" customWidth="1"/>
    <col min="9205" max="9205" width="9.33203125" style="1" customWidth="1"/>
    <col min="9206" max="9206" width="10.88671875" style="1" customWidth="1"/>
    <col min="9207" max="9210" width="9.44140625" style="1" customWidth="1"/>
    <col min="9211" max="9212" width="9.88671875" style="1" customWidth="1"/>
    <col min="9213" max="9213" width="8.88671875" style="1" customWidth="1"/>
    <col min="9214" max="9214" width="9.109375" style="1" customWidth="1"/>
    <col min="9215" max="9215" width="11.6640625" style="1" customWidth="1"/>
    <col min="9216" max="9216" width="9.44140625" style="1" customWidth="1"/>
    <col min="9217" max="9217" width="9.5546875" style="1" customWidth="1"/>
    <col min="9218" max="9219" width="9.44140625" style="1" customWidth="1"/>
    <col min="9220" max="9220" width="9.88671875" style="1" customWidth="1"/>
    <col min="9221" max="9221" width="9.5546875" style="1" customWidth="1"/>
    <col min="9222" max="9222" width="0" style="1" hidden="1" customWidth="1"/>
    <col min="9223" max="9223" width="9.6640625" style="1" customWidth="1"/>
    <col min="9224" max="9228" width="10.109375" style="1" customWidth="1"/>
    <col min="9229" max="9229" width="10.109375" style="1" bestFit="1" customWidth="1"/>
    <col min="9230" max="9233" width="10.109375" style="1" customWidth="1"/>
    <col min="9234" max="9234" width="10.109375" style="1" bestFit="1" customWidth="1"/>
    <col min="9235" max="9238" width="10.109375" style="1" customWidth="1"/>
    <col min="9239" max="9239" width="10.109375" style="1" bestFit="1" customWidth="1"/>
    <col min="9240" max="9458" width="9" style="1"/>
    <col min="9459" max="9459" width="4.5546875" style="1" bestFit="1" customWidth="1"/>
    <col min="9460" max="9460" width="18.5546875" style="1" customWidth="1"/>
    <col min="9461" max="9461" width="9.33203125" style="1" customWidth="1"/>
    <col min="9462" max="9462" width="10.88671875" style="1" customWidth="1"/>
    <col min="9463" max="9466" width="9.44140625" style="1" customWidth="1"/>
    <col min="9467" max="9468" width="9.88671875" style="1" customWidth="1"/>
    <col min="9469" max="9469" width="8.88671875" style="1" customWidth="1"/>
    <col min="9470" max="9470" width="9.109375" style="1" customWidth="1"/>
    <col min="9471" max="9471" width="11.6640625" style="1" customWidth="1"/>
    <col min="9472" max="9472" width="9.44140625" style="1" customWidth="1"/>
    <col min="9473" max="9473" width="9.5546875" style="1" customWidth="1"/>
    <col min="9474" max="9475" width="9.44140625" style="1" customWidth="1"/>
    <col min="9476" max="9476" width="9.88671875" style="1" customWidth="1"/>
    <col min="9477" max="9477" width="9.5546875" style="1" customWidth="1"/>
    <col min="9478" max="9478" width="0" style="1" hidden="1" customWidth="1"/>
    <col min="9479" max="9479" width="9.6640625" style="1" customWidth="1"/>
    <col min="9480" max="9484" width="10.109375" style="1" customWidth="1"/>
    <col min="9485" max="9485" width="10.109375" style="1" bestFit="1" customWidth="1"/>
    <col min="9486" max="9489" width="10.109375" style="1" customWidth="1"/>
    <col min="9490" max="9490" width="10.109375" style="1" bestFit="1" customWidth="1"/>
    <col min="9491" max="9494" width="10.109375" style="1" customWidth="1"/>
    <col min="9495" max="9495" width="10.109375" style="1" bestFit="1" customWidth="1"/>
    <col min="9496" max="9714" width="9" style="1"/>
    <col min="9715" max="9715" width="4.5546875" style="1" bestFit="1" customWidth="1"/>
    <col min="9716" max="9716" width="18.5546875" style="1" customWidth="1"/>
    <col min="9717" max="9717" width="9.33203125" style="1" customWidth="1"/>
    <col min="9718" max="9718" width="10.88671875" style="1" customWidth="1"/>
    <col min="9719" max="9722" width="9.44140625" style="1" customWidth="1"/>
    <col min="9723" max="9724" width="9.88671875" style="1" customWidth="1"/>
    <col min="9725" max="9725" width="8.88671875" style="1" customWidth="1"/>
    <col min="9726" max="9726" width="9.109375" style="1" customWidth="1"/>
    <col min="9727" max="9727" width="11.6640625" style="1" customWidth="1"/>
    <col min="9728" max="9728" width="9.44140625" style="1" customWidth="1"/>
    <col min="9729" max="9729" width="9.5546875" style="1" customWidth="1"/>
    <col min="9730" max="9731" width="9.44140625" style="1" customWidth="1"/>
    <col min="9732" max="9732" width="9.88671875" style="1" customWidth="1"/>
    <col min="9733" max="9733" width="9.5546875" style="1" customWidth="1"/>
    <col min="9734" max="9734" width="0" style="1" hidden="1" customWidth="1"/>
    <col min="9735" max="9735" width="9.6640625" style="1" customWidth="1"/>
    <col min="9736" max="9740" width="10.109375" style="1" customWidth="1"/>
    <col min="9741" max="9741" width="10.109375" style="1" bestFit="1" customWidth="1"/>
    <col min="9742" max="9745" width="10.109375" style="1" customWidth="1"/>
    <col min="9746" max="9746" width="10.109375" style="1" bestFit="1" customWidth="1"/>
    <col min="9747" max="9750" width="10.109375" style="1" customWidth="1"/>
    <col min="9751" max="9751" width="10.109375" style="1" bestFit="1" customWidth="1"/>
    <col min="9752" max="9970" width="9" style="1"/>
    <col min="9971" max="9971" width="4.5546875" style="1" bestFit="1" customWidth="1"/>
    <col min="9972" max="9972" width="18.5546875" style="1" customWidth="1"/>
    <col min="9973" max="9973" width="9.33203125" style="1" customWidth="1"/>
    <col min="9974" max="9974" width="10.88671875" style="1" customWidth="1"/>
    <col min="9975" max="9978" width="9.44140625" style="1" customWidth="1"/>
    <col min="9979" max="9980" width="9.88671875" style="1" customWidth="1"/>
    <col min="9981" max="9981" width="8.88671875" style="1" customWidth="1"/>
    <col min="9982" max="9982" width="9.109375" style="1" customWidth="1"/>
    <col min="9983" max="9983" width="11.6640625" style="1" customWidth="1"/>
    <col min="9984" max="9984" width="9.44140625" style="1" customWidth="1"/>
    <col min="9985" max="9985" width="9.5546875" style="1" customWidth="1"/>
    <col min="9986" max="9987" width="9.44140625" style="1" customWidth="1"/>
    <col min="9988" max="9988" width="9.88671875" style="1" customWidth="1"/>
    <col min="9989" max="9989" width="9.5546875" style="1" customWidth="1"/>
    <col min="9990" max="9990" width="0" style="1" hidden="1" customWidth="1"/>
    <col min="9991" max="9991" width="9.6640625" style="1" customWidth="1"/>
    <col min="9992" max="9996" width="10.109375" style="1" customWidth="1"/>
    <col min="9997" max="9997" width="10.109375" style="1" bestFit="1" customWidth="1"/>
    <col min="9998" max="10001" width="10.109375" style="1" customWidth="1"/>
    <col min="10002" max="10002" width="10.109375" style="1" bestFit="1" customWidth="1"/>
    <col min="10003" max="10006" width="10.109375" style="1" customWidth="1"/>
    <col min="10007" max="10007" width="10.109375" style="1" bestFit="1" customWidth="1"/>
    <col min="10008" max="10226" width="9" style="1"/>
    <col min="10227" max="10227" width="4.5546875" style="1" bestFit="1" customWidth="1"/>
    <col min="10228" max="10228" width="18.5546875" style="1" customWidth="1"/>
    <col min="10229" max="10229" width="9.33203125" style="1" customWidth="1"/>
    <col min="10230" max="10230" width="10.88671875" style="1" customWidth="1"/>
    <col min="10231" max="10234" width="9.44140625" style="1" customWidth="1"/>
    <col min="10235" max="10236" width="9.88671875" style="1" customWidth="1"/>
    <col min="10237" max="10237" width="8.88671875" style="1" customWidth="1"/>
    <col min="10238" max="10238" width="9.109375" style="1" customWidth="1"/>
    <col min="10239" max="10239" width="11.6640625" style="1" customWidth="1"/>
    <col min="10240" max="10240" width="9.44140625" style="1" customWidth="1"/>
    <col min="10241" max="10241" width="9.5546875" style="1" customWidth="1"/>
    <col min="10242" max="10243" width="9.44140625" style="1" customWidth="1"/>
    <col min="10244" max="10244" width="9.88671875" style="1" customWidth="1"/>
    <col min="10245" max="10245" width="9.5546875" style="1" customWidth="1"/>
    <col min="10246" max="10246" width="0" style="1" hidden="1" customWidth="1"/>
    <col min="10247" max="10247" width="9.6640625" style="1" customWidth="1"/>
    <col min="10248" max="10252" width="10.109375" style="1" customWidth="1"/>
    <col min="10253" max="10253" width="10.109375" style="1" bestFit="1" customWidth="1"/>
    <col min="10254" max="10257" width="10.109375" style="1" customWidth="1"/>
    <col min="10258" max="10258" width="10.109375" style="1" bestFit="1" customWidth="1"/>
    <col min="10259" max="10262" width="10.109375" style="1" customWidth="1"/>
    <col min="10263" max="10263" width="10.109375" style="1" bestFit="1" customWidth="1"/>
    <col min="10264" max="10482" width="9" style="1"/>
    <col min="10483" max="10483" width="4.5546875" style="1" bestFit="1" customWidth="1"/>
    <col min="10484" max="10484" width="18.5546875" style="1" customWidth="1"/>
    <col min="10485" max="10485" width="9.33203125" style="1" customWidth="1"/>
    <col min="10486" max="10486" width="10.88671875" style="1" customWidth="1"/>
    <col min="10487" max="10490" width="9.44140625" style="1" customWidth="1"/>
    <col min="10491" max="10492" width="9.88671875" style="1" customWidth="1"/>
    <col min="10493" max="10493" width="8.88671875" style="1" customWidth="1"/>
    <col min="10494" max="10494" width="9.109375" style="1" customWidth="1"/>
    <col min="10495" max="10495" width="11.6640625" style="1" customWidth="1"/>
    <col min="10496" max="10496" width="9.44140625" style="1" customWidth="1"/>
    <col min="10497" max="10497" width="9.5546875" style="1" customWidth="1"/>
    <col min="10498" max="10499" width="9.44140625" style="1" customWidth="1"/>
    <col min="10500" max="10500" width="9.88671875" style="1" customWidth="1"/>
    <col min="10501" max="10501" width="9.5546875" style="1" customWidth="1"/>
    <col min="10502" max="10502" width="0" style="1" hidden="1" customWidth="1"/>
    <col min="10503" max="10503" width="9.6640625" style="1" customWidth="1"/>
    <col min="10504" max="10508" width="10.109375" style="1" customWidth="1"/>
    <col min="10509" max="10509" width="10.109375" style="1" bestFit="1" customWidth="1"/>
    <col min="10510" max="10513" width="10.109375" style="1" customWidth="1"/>
    <col min="10514" max="10514" width="10.109375" style="1" bestFit="1" customWidth="1"/>
    <col min="10515" max="10518" width="10.109375" style="1" customWidth="1"/>
    <col min="10519" max="10519" width="10.109375" style="1" bestFit="1" customWidth="1"/>
    <col min="10520" max="10738" width="9" style="1"/>
    <col min="10739" max="10739" width="4.5546875" style="1" bestFit="1" customWidth="1"/>
    <col min="10740" max="10740" width="18.5546875" style="1" customWidth="1"/>
    <col min="10741" max="10741" width="9.33203125" style="1" customWidth="1"/>
    <col min="10742" max="10742" width="10.88671875" style="1" customWidth="1"/>
    <col min="10743" max="10746" width="9.44140625" style="1" customWidth="1"/>
    <col min="10747" max="10748" width="9.88671875" style="1" customWidth="1"/>
    <col min="10749" max="10749" width="8.88671875" style="1" customWidth="1"/>
    <col min="10750" max="10750" width="9.109375" style="1" customWidth="1"/>
    <col min="10751" max="10751" width="11.6640625" style="1" customWidth="1"/>
    <col min="10752" max="10752" width="9.44140625" style="1" customWidth="1"/>
    <col min="10753" max="10753" width="9.5546875" style="1" customWidth="1"/>
    <col min="10754" max="10755" width="9.44140625" style="1" customWidth="1"/>
    <col min="10756" max="10756" width="9.88671875" style="1" customWidth="1"/>
    <col min="10757" max="10757" width="9.5546875" style="1" customWidth="1"/>
    <col min="10758" max="10758" width="0" style="1" hidden="1" customWidth="1"/>
    <col min="10759" max="10759" width="9.6640625" style="1" customWidth="1"/>
    <col min="10760" max="10764" width="10.109375" style="1" customWidth="1"/>
    <col min="10765" max="10765" width="10.109375" style="1" bestFit="1" customWidth="1"/>
    <col min="10766" max="10769" width="10.109375" style="1" customWidth="1"/>
    <col min="10770" max="10770" width="10.109375" style="1" bestFit="1" customWidth="1"/>
    <col min="10771" max="10774" width="10.109375" style="1" customWidth="1"/>
    <col min="10775" max="10775" width="10.109375" style="1" bestFit="1" customWidth="1"/>
    <col min="10776" max="10994" width="9" style="1"/>
    <col min="10995" max="10995" width="4.5546875" style="1" bestFit="1" customWidth="1"/>
    <col min="10996" max="10996" width="18.5546875" style="1" customWidth="1"/>
    <col min="10997" max="10997" width="9.33203125" style="1" customWidth="1"/>
    <col min="10998" max="10998" width="10.88671875" style="1" customWidth="1"/>
    <col min="10999" max="11002" width="9.44140625" style="1" customWidth="1"/>
    <col min="11003" max="11004" width="9.88671875" style="1" customWidth="1"/>
    <col min="11005" max="11005" width="8.88671875" style="1" customWidth="1"/>
    <col min="11006" max="11006" width="9.109375" style="1" customWidth="1"/>
    <col min="11007" max="11007" width="11.6640625" style="1" customWidth="1"/>
    <col min="11008" max="11008" width="9.44140625" style="1" customWidth="1"/>
    <col min="11009" max="11009" width="9.5546875" style="1" customWidth="1"/>
    <col min="11010" max="11011" width="9.44140625" style="1" customWidth="1"/>
    <col min="11012" max="11012" width="9.88671875" style="1" customWidth="1"/>
    <col min="11013" max="11013" width="9.5546875" style="1" customWidth="1"/>
    <col min="11014" max="11014" width="0" style="1" hidden="1" customWidth="1"/>
    <col min="11015" max="11015" width="9.6640625" style="1" customWidth="1"/>
    <col min="11016" max="11020" width="10.109375" style="1" customWidth="1"/>
    <col min="11021" max="11021" width="10.109375" style="1" bestFit="1" customWidth="1"/>
    <col min="11022" max="11025" width="10.109375" style="1" customWidth="1"/>
    <col min="11026" max="11026" width="10.109375" style="1" bestFit="1" customWidth="1"/>
    <col min="11027" max="11030" width="10.109375" style="1" customWidth="1"/>
    <col min="11031" max="11031" width="10.109375" style="1" bestFit="1" customWidth="1"/>
    <col min="11032" max="11250" width="9" style="1"/>
    <col min="11251" max="11251" width="4.5546875" style="1" bestFit="1" customWidth="1"/>
    <col min="11252" max="11252" width="18.5546875" style="1" customWidth="1"/>
    <col min="11253" max="11253" width="9.33203125" style="1" customWidth="1"/>
    <col min="11254" max="11254" width="10.88671875" style="1" customWidth="1"/>
    <col min="11255" max="11258" width="9.44140625" style="1" customWidth="1"/>
    <col min="11259" max="11260" width="9.88671875" style="1" customWidth="1"/>
    <col min="11261" max="11261" width="8.88671875" style="1" customWidth="1"/>
    <col min="11262" max="11262" width="9.109375" style="1" customWidth="1"/>
    <col min="11263" max="11263" width="11.6640625" style="1" customWidth="1"/>
    <col min="11264" max="11264" width="9.44140625" style="1" customWidth="1"/>
    <col min="11265" max="11265" width="9.5546875" style="1" customWidth="1"/>
    <col min="11266" max="11267" width="9.44140625" style="1" customWidth="1"/>
    <col min="11268" max="11268" width="9.88671875" style="1" customWidth="1"/>
    <col min="11269" max="11269" width="9.5546875" style="1" customWidth="1"/>
    <col min="11270" max="11270" width="0" style="1" hidden="1" customWidth="1"/>
    <col min="11271" max="11271" width="9.6640625" style="1" customWidth="1"/>
    <col min="11272" max="11276" width="10.109375" style="1" customWidth="1"/>
    <col min="11277" max="11277" width="10.109375" style="1" bestFit="1" customWidth="1"/>
    <col min="11278" max="11281" width="10.109375" style="1" customWidth="1"/>
    <col min="11282" max="11282" width="10.109375" style="1" bestFit="1" customWidth="1"/>
    <col min="11283" max="11286" width="10.109375" style="1" customWidth="1"/>
    <col min="11287" max="11287" width="10.109375" style="1" bestFit="1" customWidth="1"/>
    <col min="11288" max="11506" width="9" style="1"/>
    <col min="11507" max="11507" width="4.5546875" style="1" bestFit="1" customWidth="1"/>
    <col min="11508" max="11508" width="18.5546875" style="1" customWidth="1"/>
    <col min="11509" max="11509" width="9.33203125" style="1" customWidth="1"/>
    <col min="11510" max="11510" width="10.88671875" style="1" customWidth="1"/>
    <col min="11511" max="11514" width="9.44140625" style="1" customWidth="1"/>
    <col min="11515" max="11516" width="9.88671875" style="1" customWidth="1"/>
    <col min="11517" max="11517" width="8.88671875" style="1" customWidth="1"/>
    <col min="11518" max="11518" width="9.109375" style="1" customWidth="1"/>
    <col min="11519" max="11519" width="11.6640625" style="1" customWidth="1"/>
    <col min="11520" max="11520" width="9.44140625" style="1" customWidth="1"/>
    <col min="11521" max="11521" width="9.5546875" style="1" customWidth="1"/>
    <col min="11522" max="11523" width="9.44140625" style="1" customWidth="1"/>
    <col min="11524" max="11524" width="9.88671875" style="1" customWidth="1"/>
    <col min="11525" max="11525" width="9.5546875" style="1" customWidth="1"/>
    <col min="11526" max="11526" width="0" style="1" hidden="1" customWidth="1"/>
    <col min="11527" max="11527" width="9.6640625" style="1" customWidth="1"/>
    <col min="11528" max="11532" width="10.109375" style="1" customWidth="1"/>
    <col min="11533" max="11533" width="10.109375" style="1" bestFit="1" customWidth="1"/>
    <col min="11534" max="11537" width="10.109375" style="1" customWidth="1"/>
    <col min="11538" max="11538" width="10.109375" style="1" bestFit="1" customWidth="1"/>
    <col min="11539" max="11542" width="10.109375" style="1" customWidth="1"/>
    <col min="11543" max="11543" width="10.109375" style="1" bestFit="1" customWidth="1"/>
    <col min="11544" max="11762" width="9" style="1"/>
    <col min="11763" max="11763" width="4.5546875" style="1" bestFit="1" customWidth="1"/>
    <col min="11764" max="11764" width="18.5546875" style="1" customWidth="1"/>
    <col min="11765" max="11765" width="9.33203125" style="1" customWidth="1"/>
    <col min="11766" max="11766" width="10.88671875" style="1" customWidth="1"/>
    <col min="11767" max="11770" width="9.44140625" style="1" customWidth="1"/>
    <col min="11771" max="11772" width="9.88671875" style="1" customWidth="1"/>
    <col min="11773" max="11773" width="8.88671875" style="1" customWidth="1"/>
    <col min="11774" max="11774" width="9.109375" style="1" customWidth="1"/>
    <col min="11775" max="11775" width="11.6640625" style="1" customWidth="1"/>
    <col min="11776" max="11776" width="9.44140625" style="1" customWidth="1"/>
    <col min="11777" max="11777" width="9.5546875" style="1" customWidth="1"/>
    <col min="11778" max="11779" width="9.44140625" style="1" customWidth="1"/>
    <col min="11780" max="11780" width="9.88671875" style="1" customWidth="1"/>
    <col min="11781" max="11781" width="9.5546875" style="1" customWidth="1"/>
    <col min="11782" max="11782" width="0" style="1" hidden="1" customWidth="1"/>
    <col min="11783" max="11783" width="9.6640625" style="1" customWidth="1"/>
    <col min="11784" max="11788" width="10.109375" style="1" customWidth="1"/>
    <col min="11789" max="11789" width="10.109375" style="1" bestFit="1" customWidth="1"/>
    <col min="11790" max="11793" width="10.109375" style="1" customWidth="1"/>
    <col min="11794" max="11794" width="10.109375" style="1" bestFit="1" customWidth="1"/>
    <col min="11795" max="11798" width="10.109375" style="1" customWidth="1"/>
    <col min="11799" max="11799" width="10.109375" style="1" bestFit="1" customWidth="1"/>
    <col min="11800" max="12018" width="9" style="1"/>
    <col min="12019" max="12019" width="4.5546875" style="1" bestFit="1" customWidth="1"/>
    <col min="12020" max="12020" width="18.5546875" style="1" customWidth="1"/>
    <col min="12021" max="12021" width="9.33203125" style="1" customWidth="1"/>
    <col min="12022" max="12022" width="10.88671875" style="1" customWidth="1"/>
    <col min="12023" max="12026" width="9.44140625" style="1" customWidth="1"/>
    <col min="12027" max="12028" width="9.88671875" style="1" customWidth="1"/>
    <col min="12029" max="12029" width="8.88671875" style="1" customWidth="1"/>
    <col min="12030" max="12030" width="9.109375" style="1" customWidth="1"/>
    <col min="12031" max="12031" width="11.6640625" style="1" customWidth="1"/>
    <col min="12032" max="12032" width="9.44140625" style="1" customWidth="1"/>
    <col min="12033" max="12033" width="9.5546875" style="1" customWidth="1"/>
    <col min="12034" max="12035" width="9.44140625" style="1" customWidth="1"/>
    <col min="12036" max="12036" width="9.88671875" style="1" customWidth="1"/>
    <col min="12037" max="12037" width="9.5546875" style="1" customWidth="1"/>
    <col min="12038" max="12038" width="0" style="1" hidden="1" customWidth="1"/>
    <col min="12039" max="12039" width="9.6640625" style="1" customWidth="1"/>
    <col min="12040" max="12044" width="10.109375" style="1" customWidth="1"/>
    <col min="12045" max="12045" width="10.109375" style="1" bestFit="1" customWidth="1"/>
    <col min="12046" max="12049" width="10.109375" style="1" customWidth="1"/>
    <col min="12050" max="12050" width="10.109375" style="1" bestFit="1" customWidth="1"/>
    <col min="12051" max="12054" width="10.109375" style="1" customWidth="1"/>
    <col min="12055" max="12055" width="10.109375" style="1" bestFit="1" customWidth="1"/>
    <col min="12056" max="12274" width="9" style="1"/>
    <col min="12275" max="12275" width="4.5546875" style="1" bestFit="1" customWidth="1"/>
    <col min="12276" max="12276" width="18.5546875" style="1" customWidth="1"/>
    <col min="12277" max="12277" width="9.33203125" style="1" customWidth="1"/>
    <col min="12278" max="12278" width="10.88671875" style="1" customWidth="1"/>
    <col min="12279" max="12282" width="9.44140625" style="1" customWidth="1"/>
    <col min="12283" max="12284" width="9.88671875" style="1" customWidth="1"/>
    <col min="12285" max="12285" width="8.88671875" style="1" customWidth="1"/>
    <col min="12286" max="12286" width="9.109375" style="1" customWidth="1"/>
    <col min="12287" max="12287" width="11.6640625" style="1" customWidth="1"/>
    <col min="12288" max="12288" width="9.44140625" style="1" customWidth="1"/>
    <col min="12289" max="12289" width="9.5546875" style="1" customWidth="1"/>
    <col min="12290" max="12291" width="9.44140625" style="1" customWidth="1"/>
    <col min="12292" max="12292" width="9.88671875" style="1" customWidth="1"/>
    <col min="12293" max="12293" width="9.5546875" style="1" customWidth="1"/>
    <col min="12294" max="12294" width="0" style="1" hidden="1" customWidth="1"/>
    <col min="12295" max="12295" width="9.6640625" style="1" customWidth="1"/>
    <col min="12296" max="12300" width="10.109375" style="1" customWidth="1"/>
    <col min="12301" max="12301" width="10.109375" style="1" bestFit="1" customWidth="1"/>
    <col min="12302" max="12305" width="10.109375" style="1" customWidth="1"/>
    <col min="12306" max="12306" width="10.109375" style="1" bestFit="1" customWidth="1"/>
    <col min="12307" max="12310" width="10.109375" style="1" customWidth="1"/>
    <col min="12311" max="12311" width="10.109375" style="1" bestFit="1" customWidth="1"/>
    <col min="12312" max="12530" width="9" style="1"/>
    <col min="12531" max="12531" width="4.5546875" style="1" bestFit="1" customWidth="1"/>
    <col min="12532" max="12532" width="18.5546875" style="1" customWidth="1"/>
    <col min="12533" max="12533" width="9.33203125" style="1" customWidth="1"/>
    <col min="12534" max="12534" width="10.88671875" style="1" customWidth="1"/>
    <col min="12535" max="12538" width="9.44140625" style="1" customWidth="1"/>
    <col min="12539" max="12540" width="9.88671875" style="1" customWidth="1"/>
    <col min="12541" max="12541" width="8.88671875" style="1" customWidth="1"/>
    <col min="12542" max="12542" width="9.109375" style="1" customWidth="1"/>
    <col min="12543" max="12543" width="11.6640625" style="1" customWidth="1"/>
    <col min="12544" max="12544" width="9.44140625" style="1" customWidth="1"/>
    <col min="12545" max="12545" width="9.5546875" style="1" customWidth="1"/>
    <col min="12546" max="12547" width="9.44140625" style="1" customWidth="1"/>
    <col min="12548" max="12548" width="9.88671875" style="1" customWidth="1"/>
    <col min="12549" max="12549" width="9.5546875" style="1" customWidth="1"/>
    <col min="12550" max="12550" width="0" style="1" hidden="1" customWidth="1"/>
    <col min="12551" max="12551" width="9.6640625" style="1" customWidth="1"/>
    <col min="12552" max="12556" width="10.109375" style="1" customWidth="1"/>
    <col min="12557" max="12557" width="10.109375" style="1" bestFit="1" customWidth="1"/>
    <col min="12558" max="12561" width="10.109375" style="1" customWidth="1"/>
    <col min="12562" max="12562" width="10.109375" style="1" bestFit="1" customWidth="1"/>
    <col min="12563" max="12566" width="10.109375" style="1" customWidth="1"/>
    <col min="12567" max="12567" width="10.109375" style="1" bestFit="1" customWidth="1"/>
    <col min="12568" max="12786" width="9" style="1"/>
    <col min="12787" max="12787" width="4.5546875" style="1" bestFit="1" customWidth="1"/>
    <col min="12788" max="12788" width="18.5546875" style="1" customWidth="1"/>
    <col min="12789" max="12789" width="9.33203125" style="1" customWidth="1"/>
    <col min="12790" max="12790" width="10.88671875" style="1" customWidth="1"/>
    <col min="12791" max="12794" width="9.44140625" style="1" customWidth="1"/>
    <col min="12795" max="12796" width="9.88671875" style="1" customWidth="1"/>
    <col min="12797" max="12797" width="8.88671875" style="1" customWidth="1"/>
    <col min="12798" max="12798" width="9.109375" style="1" customWidth="1"/>
    <col min="12799" max="12799" width="11.6640625" style="1" customWidth="1"/>
    <col min="12800" max="12800" width="9.44140625" style="1" customWidth="1"/>
    <col min="12801" max="12801" width="9.5546875" style="1" customWidth="1"/>
    <col min="12802" max="12803" width="9.44140625" style="1" customWidth="1"/>
    <col min="12804" max="12804" width="9.88671875" style="1" customWidth="1"/>
    <col min="12805" max="12805" width="9.5546875" style="1" customWidth="1"/>
    <col min="12806" max="12806" width="0" style="1" hidden="1" customWidth="1"/>
    <col min="12807" max="12807" width="9.6640625" style="1" customWidth="1"/>
    <col min="12808" max="12812" width="10.109375" style="1" customWidth="1"/>
    <col min="12813" max="12813" width="10.109375" style="1" bestFit="1" customWidth="1"/>
    <col min="12814" max="12817" width="10.109375" style="1" customWidth="1"/>
    <col min="12818" max="12818" width="10.109375" style="1" bestFit="1" customWidth="1"/>
    <col min="12819" max="12822" width="10.109375" style="1" customWidth="1"/>
    <col min="12823" max="12823" width="10.109375" style="1" bestFit="1" customWidth="1"/>
    <col min="12824" max="13042" width="9" style="1"/>
    <col min="13043" max="13043" width="4.5546875" style="1" bestFit="1" customWidth="1"/>
    <col min="13044" max="13044" width="18.5546875" style="1" customWidth="1"/>
    <col min="13045" max="13045" width="9.33203125" style="1" customWidth="1"/>
    <col min="13046" max="13046" width="10.88671875" style="1" customWidth="1"/>
    <col min="13047" max="13050" width="9.44140625" style="1" customWidth="1"/>
    <col min="13051" max="13052" width="9.88671875" style="1" customWidth="1"/>
    <col min="13053" max="13053" width="8.88671875" style="1" customWidth="1"/>
    <col min="13054" max="13054" width="9.109375" style="1" customWidth="1"/>
    <col min="13055" max="13055" width="11.6640625" style="1" customWidth="1"/>
    <col min="13056" max="13056" width="9.44140625" style="1" customWidth="1"/>
    <col min="13057" max="13057" width="9.5546875" style="1" customWidth="1"/>
    <col min="13058" max="13059" width="9.44140625" style="1" customWidth="1"/>
    <col min="13060" max="13060" width="9.88671875" style="1" customWidth="1"/>
    <col min="13061" max="13061" width="9.5546875" style="1" customWidth="1"/>
    <col min="13062" max="13062" width="0" style="1" hidden="1" customWidth="1"/>
    <col min="13063" max="13063" width="9.6640625" style="1" customWidth="1"/>
    <col min="13064" max="13068" width="10.109375" style="1" customWidth="1"/>
    <col min="13069" max="13069" width="10.109375" style="1" bestFit="1" customWidth="1"/>
    <col min="13070" max="13073" width="10.109375" style="1" customWidth="1"/>
    <col min="13074" max="13074" width="10.109375" style="1" bestFit="1" customWidth="1"/>
    <col min="13075" max="13078" width="10.109375" style="1" customWidth="1"/>
    <col min="13079" max="13079" width="10.109375" style="1" bestFit="1" customWidth="1"/>
    <col min="13080" max="13298" width="9" style="1"/>
    <col min="13299" max="13299" width="4.5546875" style="1" bestFit="1" customWidth="1"/>
    <col min="13300" max="13300" width="18.5546875" style="1" customWidth="1"/>
    <col min="13301" max="13301" width="9.33203125" style="1" customWidth="1"/>
    <col min="13302" max="13302" width="10.88671875" style="1" customWidth="1"/>
    <col min="13303" max="13306" width="9.44140625" style="1" customWidth="1"/>
    <col min="13307" max="13308" width="9.88671875" style="1" customWidth="1"/>
    <col min="13309" max="13309" width="8.88671875" style="1" customWidth="1"/>
    <col min="13310" max="13310" width="9.109375" style="1" customWidth="1"/>
    <col min="13311" max="13311" width="11.6640625" style="1" customWidth="1"/>
    <col min="13312" max="13312" width="9.44140625" style="1" customWidth="1"/>
    <col min="13313" max="13313" width="9.5546875" style="1" customWidth="1"/>
    <col min="13314" max="13315" width="9.44140625" style="1" customWidth="1"/>
    <col min="13316" max="13316" width="9.88671875" style="1" customWidth="1"/>
    <col min="13317" max="13317" width="9.5546875" style="1" customWidth="1"/>
    <col min="13318" max="13318" width="0" style="1" hidden="1" customWidth="1"/>
    <col min="13319" max="13319" width="9.6640625" style="1" customWidth="1"/>
    <col min="13320" max="13324" width="10.109375" style="1" customWidth="1"/>
    <col min="13325" max="13325" width="10.109375" style="1" bestFit="1" customWidth="1"/>
    <col min="13326" max="13329" width="10.109375" style="1" customWidth="1"/>
    <col min="13330" max="13330" width="10.109375" style="1" bestFit="1" customWidth="1"/>
    <col min="13331" max="13334" width="10.109375" style="1" customWidth="1"/>
    <col min="13335" max="13335" width="10.109375" style="1" bestFit="1" customWidth="1"/>
    <col min="13336" max="13554" width="9" style="1"/>
    <col min="13555" max="13555" width="4.5546875" style="1" bestFit="1" customWidth="1"/>
    <col min="13556" max="13556" width="18.5546875" style="1" customWidth="1"/>
    <col min="13557" max="13557" width="9.33203125" style="1" customWidth="1"/>
    <col min="13558" max="13558" width="10.88671875" style="1" customWidth="1"/>
    <col min="13559" max="13562" width="9.44140625" style="1" customWidth="1"/>
    <col min="13563" max="13564" width="9.88671875" style="1" customWidth="1"/>
    <col min="13565" max="13565" width="8.88671875" style="1" customWidth="1"/>
    <col min="13566" max="13566" width="9.109375" style="1" customWidth="1"/>
    <col min="13567" max="13567" width="11.6640625" style="1" customWidth="1"/>
    <col min="13568" max="13568" width="9.44140625" style="1" customWidth="1"/>
    <col min="13569" max="13569" width="9.5546875" style="1" customWidth="1"/>
    <col min="13570" max="13571" width="9.44140625" style="1" customWidth="1"/>
    <col min="13572" max="13572" width="9.88671875" style="1" customWidth="1"/>
    <col min="13573" max="13573" width="9.5546875" style="1" customWidth="1"/>
    <col min="13574" max="13574" width="0" style="1" hidden="1" customWidth="1"/>
    <col min="13575" max="13575" width="9.6640625" style="1" customWidth="1"/>
    <col min="13576" max="13580" width="10.109375" style="1" customWidth="1"/>
    <col min="13581" max="13581" width="10.109375" style="1" bestFit="1" customWidth="1"/>
    <col min="13582" max="13585" width="10.109375" style="1" customWidth="1"/>
    <col min="13586" max="13586" width="10.109375" style="1" bestFit="1" customWidth="1"/>
    <col min="13587" max="13590" width="10.109375" style="1" customWidth="1"/>
    <col min="13591" max="13591" width="10.109375" style="1" bestFit="1" customWidth="1"/>
    <col min="13592" max="13810" width="9" style="1"/>
    <col min="13811" max="13811" width="4.5546875" style="1" bestFit="1" customWidth="1"/>
    <col min="13812" max="13812" width="18.5546875" style="1" customWidth="1"/>
    <col min="13813" max="13813" width="9.33203125" style="1" customWidth="1"/>
    <col min="13814" max="13814" width="10.88671875" style="1" customWidth="1"/>
    <col min="13815" max="13818" width="9.44140625" style="1" customWidth="1"/>
    <col min="13819" max="13820" width="9.88671875" style="1" customWidth="1"/>
    <col min="13821" max="13821" width="8.88671875" style="1" customWidth="1"/>
    <col min="13822" max="13822" width="9.109375" style="1" customWidth="1"/>
    <col min="13823" max="13823" width="11.6640625" style="1" customWidth="1"/>
    <col min="13824" max="13824" width="9.44140625" style="1" customWidth="1"/>
    <col min="13825" max="13825" width="9.5546875" style="1" customWidth="1"/>
    <col min="13826" max="13827" width="9.44140625" style="1" customWidth="1"/>
    <col min="13828" max="13828" width="9.88671875" style="1" customWidth="1"/>
    <col min="13829" max="13829" width="9.5546875" style="1" customWidth="1"/>
    <col min="13830" max="13830" width="0" style="1" hidden="1" customWidth="1"/>
    <col min="13831" max="13831" width="9.6640625" style="1" customWidth="1"/>
    <col min="13832" max="13836" width="10.109375" style="1" customWidth="1"/>
    <col min="13837" max="13837" width="10.109375" style="1" bestFit="1" customWidth="1"/>
    <col min="13838" max="13841" width="10.109375" style="1" customWidth="1"/>
    <col min="13842" max="13842" width="10.109375" style="1" bestFit="1" customWidth="1"/>
    <col min="13843" max="13846" width="10.109375" style="1" customWidth="1"/>
    <col min="13847" max="13847" width="10.109375" style="1" bestFit="1" customWidth="1"/>
    <col min="13848" max="14066" width="9" style="1"/>
    <col min="14067" max="14067" width="4.5546875" style="1" bestFit="1" customWidth="1"/>
    <col min="14068" max="14068" width="18.5546875" style="1" customWidth="1"/>
    <col min="14069" max="14069" width="9.33203125" style="1" customWidth="1"/>
    <col min="14070" max="14070" width="10.88671875" style="1" customWidth="1"/>
    <col min="14071" max="14074" width="9.44140625" style="1" customWidth="1"/>
    <col min="14075" max="14076" width="9.88671875" style="1" customWidth="1"/>
    <col min="14077" max="14077" width="8.88671875" style="1" customWidth="1"/>
    <col min="14078" max="14078" width="9.109375" style="1" customWidth="1"/>
    <col min="14079" max="14079" width="11.6640625" style="1" customWidth="1"/>
    <col min="14080" max="14080" width="9.44140625" style="1" customWidth="1"/>
    <col min="14081" max="14081" width="9.5546875" style="1" customWidth="1"/>
    <col min="14082" max="14083" width="9.44140625" style="1" customWidth="1"/>
    <col min="14084" max="14084" width="9.88671875" style="1" customWidth="1"/>
    <col min="14085" max="14085" width="9.5546875" style="1" customWidth="1"/>
    <col min="14086" max="14086" width="0" style="1" hidden="1" customWidth="1"/>
    <col min="14087" max="14087" width="9.6640625" style="1" customWidth="1"/>
    <col min="14088" max="14092" width="10.109375" style="1" customWidth="1"/>
    <col min="14093" max="14093" width="10.109375" style="1" bestFit="1" customWidth="1"/>
    <col min="14094" max="14097" width="10.109375" style="1" customWidth="1"/>
    <col min="14098" max="14098" width="10.109375" style="1" bestFit="1" customWidth="1"/>
    <col min="14099" max="14102" width="10.109375" style="1" customWidth="1"/>
    <col min="14103" max="14103" width="10.109375" style="1" bestFit="1" customWidth="1"/>
    <col min="14104" max="14322" width="9" style="1"/>
    <col min="14323" max="14323" width="4.5546875" style="1" bestFit="1" customWidth="1"/>
    <col min="14324" max="14324" width="18.5546875" style="1" customWidth="1"/>
    <col min="14325" max="14325" width="9.33203125" style="1" customWidth="1"/>
    <col min="14326" max="14326" width="10.88671875" style="1" customWidth="1"/>
    <col min="14327" max="14330" width="9.44140625" style="1" customWidth="1"/>
    <col min="14331" max="14332" width="9.88671875" style="1" customWidth="1"/>
    <col min="14333" max="14333" width="8.88671875" style="1" customWidth="1"/>
    <col min="14334" max="14334" width="9.109375" style="1" customWidth="1"/>
    <col min="14335" max="14335" width="11.6640625" style="1" customWidth="1"/>
    <col min="14336" max="14336" width="9.44140625" style="1" customWidth="1"/>
    <col min="14337" max="14337" width="9.5546875" style="1" customWidth="1"/>
    <col min="14338" max="14339" width="9.44140625" style="1" customWidth="1"/>
    <col min="14340" max="14340" width="9.88671875" style="1" customWidth="1"/>
    <col min="14341" max="14341" width="9.5546875" style="1" customWidth="1"/>
    <col min="14342" max="14342" width="0" style="1" hidden="1" customWidth="1"/>
    <col min="14343" max="14343" width="9.6640625" style="1" customWidth="1"/>
    <col min="14344" max="14348" width="10.109375" style="1" customWidth="1"/>
    <col min="14349" max="14349" width="10.109375" style="1" bestFit="1" customWidth="1"/>
    <col min="14350" max="14353" width="10.109375" style="1" customWidth="1"/>
    <col min="14354" max="14354" width="10.109375" style="1" bestFit="1" customWidth="1"/>
    <col min="14355" max="14358" width="10.109375" style="1" customWidth="1"/>
    <col min="14359" max="14359" width="10.109375" style="1" bestFit="1" customWidth="1"/>
    <col min="14360" max="14578" width="9" style="1"/>
    <col min="14579" max="14579" width="4.5546875" style="1" bestFit="1" customWidth="1"/>
    <col min="14580" max="14580" width="18.5546875" style="1" customWidth="1"/>
    <col min="14581" max="14581" width="9.33203125" style="1" customWidth="1"/>
    <col min="14582" max="14582" width="10.88671875" style="1" customWidth="1"/>
    <col min="14583" max="14586" width="9.44140625" style="1" customWidth="1"/>
    <col min="14587" max="14588" width="9.88671875" style="1" customWidth="1"/>
    <col min="14589" max="14589" width="8.88671875" style="1" customWidth="1"/>
    <col min="14590" max="14590" width="9.109375" style="1" customWidth="1"/>
    <col min="14591" max="14591" width="11.6640625" style="1" customWidth="1"/>
    <col min="14592" max="14592" width="9.44140625" style="1" customWidth="1"/>
    <col min="14593" max="14593" width="9.5546875" style="1" customWidth="1"/>
    <col min="14594" max="14595" width="9.44140625" style="1" customWidth="1"/>
    <col min="14596" max="14596" width="9.88671875" style="1" customWidth="1"/>
    <col min="14597" max="14597" width="9.5546875" style="1" customWidth="1"/>
    <col min="14598" max="14598" width="0" style="1" hidden="1" customWidth="1"/>
    <col min="14599" max="14599" width="9.6640625" style="1" customWidth="1"/>
    <col min="14600" max="14604" width="10.109375" style="1" customWidth="1"/>
    <col min="14605" max="14605" width="10.109375" style="1" bestFit="1" customWidth="1"/>
    <col min="14606" max="14609" width="10.109375" style="1" customWidth="1"/>
    <col min="14610" max="14610" width="10.109375" style="1" bestFit="1" customWidth="1"/>
    <col min="14611" max="14614" width="10.109375" style="1" customWidth="1"/>
    <col min="14615" max="14615" width="10.109375" style="1" bestFit="1" customWidth="1"/>
    <col min="14616" max="14834" width="9" style="1"/>
    <col min="14835" max="14835" width="4.5546875" style="1" bestFit="1" customWidth="1"/>
    <col min="14836" max="14836" width="18.5546875" style="1" customWidth="1"/>
    <col min="14837" max="14837" width="9.33203125" style="1" customWidth="1"/>
    <col min="14838" max="14838" width="10.88671875" style="1" customWidth="1"/>
    <col min="14839" max="14842" width="9.44140625" style="1" customWidth="1"/>
    <col min="14843" max="14844" width="9.88671875" style="1" customWidth="1"/>
    <col min="14845" max="14845" width="8.88671875" style="1" customWidth="1"/>
    <col min="14846" max="14846" width="9.109375" style="1" customWidth="1"/>
    <col min="14847" max="14847" width="11.6640625" style="1" customWidth="1"/>
    <col min="14848" max="14848" width="9.44140625" style="1" customWidth="1"/>
    <col min="14849" max="14849" width="9.5546875" style="1" customWidth="1"/>
    <col min="14850" max="14851" width="9.44140625" style="1" customWidth="1"/>
    <col min="14852" max="14852" width="9.88671875" style="1" customWidth="1"/>
    <col min="14853" max="14853" width="9.5546875" style="1" customWidth="1"/>
    <col min="14854" max="14854" width="0" style="1" hidden="1" customWidth="1"/>
    <col min="14855" max="14855" width="9.6640625" style="1" customWidth="1"/>
    <col min="14856" max="14860" width="10.109375" style="1" customWidth="1"/>
    <col min="14861" max="14861" width="10.109375" style="1" bestFit="1" customWidth="1"/>
    <col min="14862" max="14865" width="10.109375" style="1" customWidth="1"/>
    <col min="14866" max="14866" width="10.109375" style="1" bestFit="1" customWidth="1"/>
    <col min="14867" max="14870" width="10.109375" style="1" customWidth="1"/>
    <col min="14871" max="14871" width="10.109375" style="1" bestFit="1" customWidth="1"/>
    <col min="14872" max="15090" width="9" style="1"/>
    <col min="15091" max="15091" width="4.5546875" style="1" bestFit="1" customWidth="1"/>
    <col min="15092" max="15092" width="18.5546875" style="1" customWidth="1"/>
    <col min="15093" max="15093" width="9.33203125" style="1" customWidth="1"/>
    <col min="15094" max="15094" width="10.88671875" style="1" customWidth="1"/>
    <col min="15095" max="15098" width="9.44140625" style="1" customWidth="1"/>
    <col min="15099" max="15100" width="9.88671875" style="1" customWidth="1"/>
    <col min="15101" max="15101" width="8.88671875" style="1" customWidth="1"/>
    <col min="15102" max="15102" width="9.109375" style="1" customWidth="1"/>
    <col min="15103" max="15103" width="11.6640625" style="1" customWidth="1"/>
    <col min="15104" max="15104" width="9.44140625" style="1" customWidth="1"/>
    <col min="15105" max="15105" width="9.5546875" style="1" customWidth="1"/>
    <col min="15106" max="15107" width="9.44140625" style="1" customWidth="1"/>
    <col min="15108" max="15108" width="9.88671875" style="1" customWidth="1"/>
    <col min="15109" max="15109" width="9.5546875" style="1" customWidth="1"/>
    <col min="15110" max="15110" width="0" style="1" hidden="1" customWidth="1"/>
    <col min="15111" max="15111" width="9.6640625" style="1" customWidth="1"/>
    <col min="15112" max="15116" width="10.109375" style="1" customWidth="1"/>
    <col min="15117" max="15117" width="10.109375" style="1" bestFit="1" customWidth="1"/>
    <col min="15118" max="15121" width="10.109375" style="1" customWidth="1"/>
    <col min="15122" max="15122" width="10.109375" style="1" bestFit="1" customWidth="1"/>
    <col min="15123" max="15126" width="10.109375" style="1" customWidth="1"/>
    <col min="15127" max="15127" width="10.109375" style="1" bestFit="1" customWidth="1"/>
    <col min="15128" max="15346" width="9" style="1"/>
    <col min="15347" max="15347" width="4.5546875" style="1" bestFit="1" customWidth="1"/>
    <col min="15348" max="15348" width="18.5546875" style="1" customWidth="1"/>
    <col min="15349" max="15349" width="9.33203125" style="1" customWidth="1"/>
    <col min="15350" max="15350" width="10.88671875" style="1" customWidth="1"/>
    <col min="15351" max="15354" width="9.44140625" style="1" customWidth="1"/>
    <col min="15355" max="15356" width="9.88671875" style="1" customWidth="1"/>
    <col min="15357" max="15357" width="8.88671875" style="1" customWidth="1"/>
    <col min="15358" max="15358" width="9.109375" style="1" customWidth="1"/>
    <col min="15359" max="15359" width="11.6640625" style="1" customWidth="1"/>
    <col min="15360" max="15360" width="9.44140625" style="1" customWidth="1"/>
    <col min="15361" max="15361" width="9.5546875" style="1" customWidth="1"/>
    <col min="15362" max="15363" width="9.44140625" style="1" customWidth="1"/>
    <col min="15364" max="15364" width="9.88671875" style="1" customWidth="1"/>
    <col min="15365" max="15365" width="9.5546875" style="1" customWidth="1"/>
    <col min="15366" max="15366" width="0" style="1" hidden="1" customWidth="1"/>
    <col min="15367" max="15367" width="9.6640625" style="1" customWidth="1"/>
    <col min="15368" max="15372" width="10.109375" style="1" customWidth="1"/>
    <col min="15373" max="15373" width="10.109375" style="1" bestFit="1" customWidth="1"/>
    <col min="15374" max="15377" width="10.109375" style="1" customWidth="1"/>
    <col min="15378" max="15378" width="10.109375" style="1" bestFit="1" customWidth="1"/>
    <col min="15379" max="15382" width="10.109375" style="1" customWidth="1"/>
    <col min="15383" max="15383" width="10.109375" style="1" bestFit="1" customWidth="1"/>
    <col min="15384" max="15602" width="9" style="1"/>
    <col min="15603" max="15603" width="4.5546875" style="1" bestFit="1" customWidth="1"/>
    <col min="15604" max="15604" width="18.5546875" style="1" customWidth="1"/>
    <col min="15605" max="15605" width="9.33203125" style="1" customWidth="1"/>
    <col min="15606" max="15606" width="10.88671875" style="1" customWidth="1"/>
    <col min="15607" max="15610" width="9.44140625" style="1" customWidth="1"/>
    <col min="15611" max="15612" width="9.88671875" style="1" customWidth="1"/>
    <col min="15613" max="15613" width="8.88671875" style="1" customWidth="1"/>
    <col min="15614" max="15614" width="9.109375" style="1" customWidth="1"/>
    <col min="15615" max="15615" width="11.6640625" style="1" customWidth="1"/>
    <col min="15616" max="15616" width="9.44140625" style="1" customWidth="1"/>
    <col min="15617" max="15617" width="9.5546875" style="1" customWidth="1"/>
    <col min="15618" max="15619" width="9.44140625" style="1" customWidth="1"/>
    <col min="15620" max="15620" width="9.88671875" style="1" customWidth="1"/>
    <col min="15621" max="15621" width="9.5546875" style="1" customWidth="1"/>
    <col min="15622" max="15622" width="0" style="1" hidden="1" customWidth="1"/>
    <col min="15623" max="15623" width="9.6640625" style="1" customWidth="1"/>
    <col min="15624" max="15628" width="10.109375" style="1" customWidth="1"/>
    <col min="15629" max="15629" width="10.109375" style="1" bestFit="1" customWidth="1"/>
    <col min="15630" max="15633" width="10.109375" style="1" customWidth="1"/>
    <col min="15634" max="15634" width="10.109375" style="1" bestFit="1" customWidth="1"/>
    <col min="15635" max="15638" width="10.109375" style="1" customWidth="1"/>
    <col min="15639" max="15639" width="10.109375" style="1" bestFit="1" customWidth="1"/>
    <col min="15640" max="15858" width="9" style="1"/>
    <col min="15859" max="15859" width="4.5546875" style="1" bestFit="1" customWidth="1"/>
    <col min="15860" max="15860" width="18.5546875" style="1" customWidth="1"/>
    <col min="15861" max="15861" width="9.33203125" style="1" customWidth="1"/>
    <col min="15862" max="15862" width="10.88671875" style="1" customWidth="1"/>
    <col min="15863" max="15866" width="9.44140625" style="1" customWidth="1"/>
    <col min="15867" max="15868" width="9.88671875" style="1" customWidth="1"/>
    <col min="15869" max="15869" width="8.88671875" style="1" customWidth="1"/>
    <col min="15870" max="15870" width="9.109375" style="1" customWidth="1"/>
    <col min="15871" max="15871" width="11.6640625" style="1" customWidth="1"/>
    <col min="15872" max="15872" width="9.44140625" style="1" customWidth="1"/>
    <col min="15873" max="15873" width="9.5546875" style="1" customWidth="1"/>
    <col min="15874" max="15875" width="9.44140625" style="1" customWidth="1"/>
    <col min="15876" max="15876" width="9.88671875" style="1" customWidth="1"/>
    <col min="15877" max="15877" width="9.5546875" style="1" customWidth="1"/>
    <col min="15878" max="15878" width="0" style="1" hidden="1" customWidth="1"/>
    <col min="15879" max="15879" width="9.6640625" style="1" customWidth="1"/>
    <col min="15880" max="15884" width="10.109375" style="1" customWidth="1"/>
    <col min="15885" max="15885" width="10.109375" style="1" bestFit="1" customWidth="1"/>
    <col min="15886" max="15889" width="10.109375" style="1" customWidth="1"/>
    <col min="15890" max="15890" width="10.109375" style="1" bestFit="1" customWidth="1"/>
    <col min="15891" max="15894" width="10.109375" style="1" customWidth="1"/>
    <col min="15895" max="15895" width="10.109375" style="1" bestFit="1" customWidth="1"/>
    <col min="15896" max="16114" width="9" style="1"/>
    <col min="16115" max="16115" width="4.5546875" style="1" bestFit="1" customWidth="1"/>
    <col min="16116" max="16116" width="18.5546875" style="1" customWidth="1"/>
    <col min="16117" max="16117" width="9.33203125" style="1" customWidth="1"/>
    <col min="16118" max="16118" width="10.88671875" style="1" customWidth="1"/>
    <col min="16119" max="16122" width="9.44140625" style="1" customWidth="1"/>
    <col min="16123" max="16124" width="9.88671875" style="1" customWidth="1"/>
    <col min="16125" max="16125" width="8.88671875" style="1" customWidth="1"/>
    <col min="16126" max="16126" width="9.109375" style="1" customWidth="1"/>
    <col min="16127" max="16127" width="11.6640625" style="1" customWidth="1"/>
    <col min="16128" max="16128" width="9.44140625" style="1" customWidth="1"/>
    <col min="16129" max="16129" width="9.5546875" style="1" customWidth="1"/>
    <col min="16130" max="16131" width="9.44140625" style="1" customWidth="1"/>
    <col min="16132" max="16132" width="9.88671875" style="1" customWidth="1"/>
    <col min="16133" max="16133" width="9.5546875" style="1" customWidth="1"/>
    <col min="16134" max="16134" width="0" style="1" hidden="1" customWidth="1"/>
    <col min="16135" max="16135" width="9.6640625" style="1" customWidth="1"/>
    <col min="16136" max="16140" width="10.109375" style="1" customWidth="1"/>
    <col min="16141" max="16141" width="10.109375" style="1" bestFit="1" customWidth="1"/>
    <col min="16142" max="16145" width="10.109375" style="1" customWidth="1"/>
    <col min="16146" max="16146" width="10.109375" style="1" bestFit="1" customWidth="1"/>
    <col min="16147" max="16150" width="10.109375" style="1" customWidth="1"/>
    <col min="16151" max="16151" width="10.109375" style="1" bestFit="1" customWidth="1"/>
    <col min="16152" max="16384" width="9" style="1"/>
  </cols>
  <sheetData>
    <row r="1" spans="1:34" x14ac:dyDescent="0.35">
      <c r="A1" s="713" t="s">
        <v>335</v>
      </c>
      <c r="B1" s="713"/>
      <c r="C1" s="713"/>
      <c r="D1" s="713"/>
      <c r="E1" s="713"/>
      <c r="F1" s="713"/>
      <c r="G1" s="713"/>
      <c r="H1" s="713"/>
      <c r="I1" s="713"/>
      <c r="J1" s="713"/>
      <c r="W1" s="714" t="s">
        <v>683</v>
      </c>
      <c r="X1" s="714"/>
      <c r="Y1" s="714"/>
      <c r="Z1" s="714"/>
      <c r="AA1" s="714"/>
      <c r="AB1" s="714"/>
      <c r="AC1" s="714"/>
      <c r="AD1" s="714"/>
      <c r="AE1" s="714"/>
      <c r="AF1" s="714"/>
      <c r="AG1" s="714"/>
    </row>
    <row r="2" spans="1:34" x14ac:dyDescent="0.35">
      <c r="A2" s="2"/>
      <c r="B2" s="14"/>
      <c r="C2" s="2"/>
      <c r="D2" s="2"/>
      <c r="E2" s="2"/>
      <c r="F2" s="2"/>
      <c r="G2" s="2"/>
      <c r="H2" s="2"/>
      <c r="I2" s="2"/>
      <c r="J2" s="2"/>
      <c r="W2" s="2"/>
      <c r="X2" s="181"/>
      <c r="Y2" s="181"/>
      <c r="Z2" s="181"/>
      <c r="AA2" s="181"/>
      <c r="AB2" s="181"/>
      <c r="AC2" s="181"/>
      <c r="AD2" s="181"/>
      <c r="AE2" s="181"/>
      <c r="AF2" s="181"/>
      <c r="AG2" s="2"/>
    </row>
    <row r="3" spans="1:34" x14ac:dyDescent="0.35">
      <c r="A3" s="714" t="s">
        <v>684</v>
      </c>
      <c r="B3" s="714"/>
      <c r="C3" s="714"/>
      <c r="D3" s="714"/>
      <c r="E3" s="714"/>
      <c r="F3" s="714"/>
      <c r="G3" s="714"/>
      <c r="H3" s="714"/>
      <c r="I3" s="714"/>
      <c r="J3" s="714"/>
      <c r="K3" s="714"/>
      <c r="L3" s="714"/>
      <c r="M3" s="714"/>
      <c r="N3" s="714"/>
      <c r="O3" s="714"/>
      <c r="P3" s="714"/>
      <c r="Q3" s="714"/>
      <c r="R3" s="714"/>
      <c r="S3" s="714"/>
      <c r="T3" s="714"/>
      <c r="U3" s="714"/>
      <c r="V3" s="714"/>
      <c r="W3" s="714"/>
      <c r="X3" s="714"/>
      <c r="Y3" s="714"/>
      <c r="Z3" s="714"/>
      <c r="AA3" s="714"/>
      <c r="AB3" s="714"/>
      <c r="AC3" s="714"/>
      <c r="AD3" s="714"/>
      <c r="AE3" s="714"/>
      <c r="AF3" s="714"/>
      <c r="AG3" s="714"/>
    </row>
    <row r="5" spans="1:34" s="10" customFormat="1" ht="46.2" customHeight="1" x14ac:dyDescent="0.25">
      <c r="A5" s="715" t="s">
        <v>0</v>
      </c>
      <c r="B5" s="716" t="s">
        <v>685</v>
      </c>
      <c r="C5" s="715" t="s">
        <v>686</v>
      </c>
      <c r="D5" s="715" t="s">
        <v>687</v>
      </c>
      <c r="E5" s="717" t="s">
        <v>688</v>
      </c>
      <c r="F5" s="695" t="s">
        <v>689</v>
      </c>
      <c r="G5" s="696"/>
      <c r="H5" s="696"/>
      <c r="I5" s="696"/>
      <c r="J5" s="696"/>
      <c r="K5" s="697"/>
      <c r="L5" s="695" t="s">
        <v>690</v>
      </c>
      <c r="M5" s="696"/>
      <c r="N5" s="696"/>
      <c r="O5" s="696"/>
      <c r="P5" s="696"/>
      <c r="Q5" s="696"/>
      <c r="R5" s="696"/>
      <c r="S5" s="696"/>
      <c r="T5" s="696"/>
      <c r="U5" s="696"/>
      <c r="V5" s="696"/>
      <c r="W5" s="697"/>
      <c r="X5" s="772" t="s">
        <v>691</v>
      </c>
      <c r="Y5" s="773"/>
      <c r="Z5" s="773"/>
      <c r="AA5" s="773"/>
      <c r="AB5" s="773"/>
      <c r="AC5" s="773"/>
      <c r="AD5" s="773"/>
      <c r="AE5" s="773"/>
      <c r="AF5" s="774"/>
      <c r="AG5" s="717" t="s">
        <v>692</v>
      </c>
    </row>
    <row r="6" spans="1:34" s="10" customFormat="1" ht="44.4" customHeight="1" x14ac:dyDescent="0.25">
      <c r="A6" s="715"/>
      <c r="B6" s="716"/>
      <c r="C6" s="715"/>
      <c r="D6" s="715"/>
      <c r="E6" s="718"/>
      <c r="F6" s="715" t="s">
        <v>693</v>
      </c>
      <c r="G6" s="717" t="s">
        <v>694</v>
      </c>
      <c r="H6" s="717" t="s">
        <v>695</v>
      </c>
      <c r="I6" s="717" t="s">
        <v>696</v>
      </c>
      <c r="J6" s="717" t="s">
        <v>697</v>
      </c>
      <c r="K6" s="717" t="s">
        <v>698</v>
      </c>
      <c r="L6" s="715" t="s">
        <v>699</v>
      </c>
      <c r="M6" s="715"/>
      <c r="N6" s="715"/>
      <c r="O6" s="715" t="s">
        <v>700</v>
      </c>
      <c r="P6" s="715"/>
      <c r="Q6" s="715"/>
      <c r="R6" s="726" t="s">
        <v>701</v>
      </c>
      <c r="S6" s="727"/>
      <c r="T6" s="728"/>
      <c r="U6" s="726" t="s">
        <v>702</v>
      </c>
      <c r="V6" s="727"/>
      <c r="W6" s="728"/>
      <c r="X6" s="775" t="s">
        <v>695</v>
      </c>
      <c r="Y6" s="775"/>
      <c r="Z6" s="775"/>
      <c r="AA6" s="775" t="s">
        <v>696</v>
      </c>
      <c r="AB6" s="775"/>
      <c r="AC6" s="775"/>
      <c r="AD6" s="772" t="s">
        <v>703</v>
      </c>
      <c r="AE6" s="773"/>
      <c r="AF6" s="774"/>
      <c r="AG6" s="718"/>
    </row>
    <row r="7" spans="1:34" s="10" customFormat="1" ht="109.2" customHeight="1" x14ac:dyDescent="0.25">
      <c r="A7" s="715"/>
      <c r="B7" s="716"/>
      <c r="C7" s="715"/>
      <c r="D7" s="715"/>
      <c r="E7" s="719"/>
      <c r="F7" s="715"/>
      <c r="G7" s="719"/>
      <c r="H7" s="719"/>
      <c r="I7" s="719"/>
      <c r="J7" s="719"/>
      <c r="K7" s="719"/>
      <c r="L7" s="63" t="s">
        <v>704</v>
      </c>
      <c r="M7" s="63" t="s">
        <v>705</v>
      </c>
      <c r="N7" s="64" t="s">
        <v>706</v>
      </c>
      <c r="O7" s="63" t="s">
        <v>704</v>
      </c>
      <c r="P7" s="63" t="s">
        <v>705</v>
      </c>
      <c r="Q7" s="64" t="s">
        <v>706</v>
      </c>
      <c r="R7" s="63" t="s">
        <v>704</v>
      </c>
      <c r="S7" s="63" t="s">
        <v>705</v>
      </c>
      <c r="T7" s="64" t="s">
        <v>706</v>
      </c>
      <c r="U7" s="63" t="s">
        <v>704</v>
      </c>
      <c r="V7" s="63" t="s">
        <v>705</v>
      </c>
      <c r="W7" s="64" t="s">
        <v>706</v>
      </c>
      <c r="X7" s="182" t="s">
        <v>707</v>
      </c>
      <c r="Y7" s="182" t="s">
        <v>708</v>
      </c>
      <c r="Z7" s="182" t="s">
        <v>709</v>
      </c>
      <c r="AA7" s="182" t="s">
        <v>707</v>
      </c>
      <c r="AB7" s="182" t="s">
        <v>708</v>
      </c>
      <c r="AC7" s="182" t="s">
        <v>709</v>
      </c>
      <c r="AD7" s="182" t="s">
        <v>707</v>
      </c>
      <c r="AE7" s="182" t="s">
        <v>708</v>
      </c>
      <c r="AF7" s="182" t="s">
        <v>709</v>
      </c>
      <c r="AG7" s="719"/>
    </row>
    <row r="8" spans="1:34" s="10" customFormat="1" ht="33.6" customHeight="1" x14ac:dyDescent="0.25">
      <c r="A8" s="65">
        <v>1</v>
      </c>
      <c r="B8" s="288">
        <v>2</v>
      </c>
      <c r="C8" s="65">
        <v>3</v>
      </c>
      <c r="D8" s="66" t="s">
        <v>710</v>
      </c>
      <c r="E8" s="65">
        <v>5</v>
      </c>
      <c r="F8" s="66" t="s">
        <v>711</v>
      </c>
      <c r="G8" s="65">
        <v>7</v>
      </c>
      <c r="H8" s="65">
        <v>8</v>
      </c>
      <c r="I8" s="65">
        <v>9</v>
      </c>
      <c r="J8" s="65">
        <v>10</v>
      </c>
      <c r="K8" s="65">
        <v>11</v>
      </c>
      <c r="L8" s="65">
        <v>12</v>
      </c>
      <c r="M8" s="66" t="s">
        <v>712</v>
      </c>
      <c r="N8" s="66" t="s">
        <v>713</v>
      </c>
      <c r="O8" s="65">
        <v>15</v>
      </c>
      <c r="P8" s="66" t="s">
        <v>714</v>
      </c>
      <c r="Q8" s="67" t="s">
        <v>715</v>
      </c>
      <c r="R8" s="65">
        <v>18</v>
      </c>
      <c r="S8" s="66" t="s">
        <v>716</v>
      </c>
      <c r="T8" s="67" t="s">
        <v>717</v>
      </c>
      <c r="U8" s="67">
        <v>21</v>
      </c>
      <c r="V8" s="67" t="s">
        <v>718</v>
      </c>
      <c r="W8" s="67" t="s">
        <v>719</v>
      </c>
      <c r="X8" s="183" t="s">
        <v>720</v>
      </c>
      <c r="Y8" s="183">
        <v>25</v>
      </c>
      <c r="Z8" s="183">
        <v>26</v>
      </c>
      <c r="AA8" s="183" t="s">
        <v>721</v>
      </c>
      <c r="AB8" s="183">
        <v>28</v>
      </c>
      <c r="AC8" s="183">
        <v>29</v>
      </c>
      <c r="AD8" s="183" t="s">
        <v>722</v>
      </c>
      <c r="AE8" s="183">
        <v>31</v>
      </c>
      <c r="AF8" s="183">
        <v>32</v>
      </c>
      <c r="AG8" s="66">
        <v>33</v>
      </c>
    </row>
    <row r="9" spans="1:34" s="116" customFormat="1" ht="39.6" x14ac:dyDescent="0.25">
      <c r="A9" s="118" t="s">
        <v>758</v>
      </c>
      <c r="B9" s="289" t="s">
        <v>759</v>
      </c>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row>
    <row r="10" spans="1:34" s="297" customFormat="1" ht="13.2" x14ac:dyDescent="0.25">
      <c r="A10" s="176" t="s">
        <v>760</v>
      </c>
      <c r="B10" s="82" t="s">
        <v>761</v>
      </c>
      <c r="C10" s="176"/>
      <c r="D10" s="176"/>
      <c r="E10" s="176"/>
      <c r="F10" s="176"/>
      <c r="G10" s="176"/>
      <c r="H10" s="176"/>
      <c r="I10" s="176"/>
      <c r="J10" s="176"/>
      <c r="K10" s="176"/>
      <c r="L10" s="176"/>
      <c r="M10" s="176"/>
      <c r="N10" s="176"/>
      <c r="O10" s="176"/>
      <c r="P10" s="176"/>
      <c r="Q10" s="180"/>
      <c r="R10" s="176"/>
      <c r="S10" s="176"/>
      <c r="T10" s="180"/>
      <c r="U10" s="180"/>
      <c r="V10" s="180"/>
      <c r="W10" s="180"/>
      <c r="X10" s="207"/>
      <c r="Y10" s="207"/>
      <c r="Z10" s="207"/>
      <c r="AA10" s="207"/>
      <c r="AB10" s="207"/>
      <c r="AC10" s="207"/>
      <c r="AD10" s="207"/>
      <c r="AE10" s="207"/>
      <c r="AF10" s="207"/>
      <c r="AG10" s="176"/>
    </row>
    <row r="11" spans="1:34" s="21" customFormat="1" ht="13.2" x14ac:dyDescent="0.25">
      <c r="A11" s="8" t="s">
        <v>723</v>
      </c>
      <c r="B11" s="105" t="s">
        <v>707</v>
      </c>
      <c r="C11" s="8">
        <f>SUM(C12:C25)</f>
        <v>329</v>
      </c>
      <c r="D11" s="8">
        <f t="shared" ref="D11:AF11" si="0">SUM(D12:D25)</f>
        <v>236</v>
      </c>
      <c r="E11" s="8">
        <f t="shared" si="0"/>
        <v>62</v>
      </c>
      <c r="F11" s="8">
        <f t="shared" si="0"/>
        <v>174</v>
      </c>
      <c r="G11" s="8">
        <f t="shared" si="0"/>
        <v>0</v>
      </c>
      <c r="H11" s="8">
        <f t="shared" si="0"/>
        <v>1</v>
      </c>
      <c r="I11" s="8">
        <f t="shared" si="0"/>
        <v>50</v>
      </c>
      <c r="J11" s="8">
        <f t="shared" si="0"/>
        <v>121</v>
      </c>
      <c r="K11" s="8">
        <f t="shared" si="0"/>
        <v>2</v>
      </c>
      <c r="L11" s="8">
        <f t="shared" si="0"/>
        <v>1.4000000000000001</v>
      </c>
      <c r="M11" s="8">
        <v>0</v>
      </c>
      <c r="N11" s="8">
        <f t="shared" si="0"/>
        <v>16.399999999999999</v>
      </c>
      <c r="O11" s="8">
        <f t="shared" si="0"/>
        <v>7</v>
      </c>
      <c r="P11" s="8">
        <f t="shared" si="0"/>
        <v>87</v>
      </c>
      <c r="Q11" s="8">
        <f t="shared" si="0"/>
        <v>37</v>
      </c>
      <c r="R11" s="8">
        <f t="shared" si="0"/>
        <v>5.6000000000000005</v>
      </c>
      <c r="S11" s="8">
        <f t="shared" si="0"/>
        <v>69.600000000000009</v>
      </c>
      <c r="T11" s="8">
        <f t="shared" si="0"/>
        <v>67.600000000000009</v>
      </c>
      <c r="U11" s="8">
        <f t="shared" si="0"/>
        <v>0</v>
      </c>
      <c r="V11" s="8">
        <f t="shared" si="0"/>
        <v>0</v>
      </c>
      <c r="W11" s="8">
        <f t="shared" si="0"/>
        <v>0</v>
      </c>
      <c r="X11" s="8">
        <f t="shared" si="0"/>
        <v>18</v>
      </c>
      <c r="Y11" s="8">
        <f t="shared" si="0"/>
        <v>18</v>
      </c>
      <c r="Z11" s="8">
        <f t="shared" si="0"/>
        <v>0</v>
      </c>
      <c r="AA11" s="8">
        <f t="shared" si="0"/>
        <v>30</v>
      </c>
      <c r="AB11" s="8">
        <f t="shared" si="0"/>
        <v>1</v>
      </c>
      <c r="AC11" s="8">
        <f t="shared" si="0"/>
        <v>29</v>
      </c>
      <c r="AD11" s="8">
        <f t="shared" si="0"/>
        <v>2</v>
      </c>
      <c r="AE11" s="8">
        <f t="shared" si="0"/>
        <v>0</v>
      </c>
      <c r="AF11" s="8">
        <f t="shared" si="0"/>
        <v>2</v>
      </c>
      <c r="AG11" s="69"/>
      <c r="AH11" s="21">
        <f>M11+N11+P11+Q11+S11+T11</f>
        <v>277.60000000000002</v>
      </c>
    </row>
    <row r="12" spans="1:34" s="10" customFormat="1" ht="13.2" x14ac:dyDescent="0.25">
      <c r="A12" s="70">
        <v>1</v>
      </c>
      <c r="B12" s="71" t="s">
        <v>367</v>
      </c>
      <c r="C12" s="70">
        <v>61</v>
      </c>
      <c r="D12" s="70">
        <f>E12+F12</f>
        <v>42</v>
      </c>
      <c r="E12" s="70">
        <v>34</v>
      </c>
      <c r="F12" s="59">
        <f>G12+H12+I12+J12+K12</f>
        <v>8</v>
      </c>
      <c r="G12" s="60">
        <v>0</v>
      </c>
      <c r="H12" s="60">
        <v>0</v>
      </c>
      <c r="I12" s="60">
        <v>8</v>
      </c>
      <c r="J12" s="60">
        <v>0</v>
      </c>
      <c r="K12" s="60">
        <v>0</v>
      </c>
      <c r="L12" s="72">
        <v>0.1</v>
      </c>
      <c r="M12" s="60">
        <f>F12*L12</f>
        <v>0.8</v>
      </c>
      <c r="N12" s="60">
        <f>M12-H12</f>
        <v>0.8</v>
      </c>
      <c r="O12" s="72">
        <v>0.5</v>
      </c>
      <c r="P12" s="60">
        <f>F12*O12</f>
        <v>4</v>
      </c>
      <c r="Q12" s="60">
        <f>P12-I12</f>
        <v>-4</v>
      </c>
      <c r="R12" s="72">
        <v>0.4</v>
      </c>
      <c r="S12" s="60">
        <f>F12*R12</f>
        <v>3.2</v>
      </c>
      <c r="T12" s="60">
        <f>S12-K12</f>
        <v>3.2</v>
      </c>
      <c r="U12" s="60"/>
      <c r="V12" s="60"/>
      <c r="W12" s="60"/>
      <c r="X12" s="186">
        <f>SUM(Y12:Z12)</f>
        <v>11</v>
      </c>
      <c r="Y12" s="186">
        <v>11</v>
      </c>
      <c r="Z12" s="186"/>
      <c r="AA12" s="186">
        <f t="shared" ref="AA12:AA17" si="1">SUM(AB12:AC12)</f>
        <v>0</v>
      </c>
      <c r="AB12" s="186"/>
      <c r="AC12" s="186"/>
      <c r="AD12" s="187"/>
      <c r="AE12" s="187"/>
      <c r="AF12" s="187"/>
      <c r="AG12" s="73"/>
    </row>
    <row r="13" spans="1:34" s="10" customFormat="1" ht="13.2" x14ac:dyDescent="0.25">
      <c r="A13" s="70">
        <v>2</v>
      </c>
      <c r="B13" s="71" t="s">
        <v>140</v>
      </c>
      <c r="C13" s="70">
        <v>15</v>
      </c>
      <c r="D13" s="70">
        <f>E13+F13</f>
        <v>12</v>
      </c>
      <c r="E13" s="70">
        <v>3</v>
      </c>
      <c r="F13" s="59">
        <f t="shared" ref="F13:F25" si="2">G13+H13+I13+J13+K13</f>
        <v>9</v>
      </c>
      <c r="G13" s="59">
        <v>0</v>
      </c>
      <c r="H13" s="59">
        <v>0</v>
      </c>
      <c r="I13" s="59">
        <v>4</v>
      </c>
      <c r="J13" s="59">
        <v>4</v>
      </c>
      <c r="K13" s="59">
        <v>1</v>
      </c>
      <c r="L13" s="72">
        <v>0.1</v>
      </c>
      <c r="M13" s="60">
        <f t="shared" ref="M13:M24" si="3">F13*L13</f>
        <v>0.9</v>
      </c>
      <c r="N13" s="60">
        <f t="shared" ref="N13:N24" si="4">M13-H13</f>
        <v>0.9</v>
      </c>
      <c r="O13" s="72">
        <v>0.5</v>
      </c>
      <c r="P13" s="60">
        <f t="shared" ref="P13:P24" si="5">F13*O13</f>
        <v>4.5</v>
      </c>
      <c r="Q13" s="60">
        <f t="shared" ref="Q13:Q24" si="6">P13-I13</f>
        <v>0.5</v>
      </c>
      <c r="R13" s="72">
        <v>0.4</v>
      </c>
      <c r="S13" s="60">
        <f t="shared" ref="S13:S24" si="7">F13*R13</f>
        <v>3.6</v>
      </c>
      <c r="T13" s="60">
        <f t="shared" ref="T13:T24" si="8">S13-K13</f>
        <v>2.6</v>
      </c>
      <c r="U13" s="60"/>
      <c r="V13" s="60"/>
      <c r="W13" s="60"/>
      <c r="X13" s="186">
        <f t="shared" ref="X13:X25" si="9">SUM(Y13:Z13)</f>
        <v>1</v>
      </c>
      <c r="Y13" s="186">
        <v>1</v>
      </c>
      <c r="Z13" s="186"/>
      <c r="AA13" s="186">
        <f t="shared" si="1"/>
        <v>0</v>
      </c>
      <c r="AB13" s="186"/>
      <c r="AC13" s="186"/>
      <c r="AD13" s="188"/>
      <c r="AE13" s="188"/>
      <c r="AF13" s="188"/>
      <c r="AG13" s="70"/>
    </row>
    <row r="14" spans="1:34" s="10" customFormat="1" ht="13.2" x14ac:dyDescent="0.25">
      <c r="A14" s="70">
        <v>3</v>
      </c>
      <c r="B14" s="71" t="s">
        <v>724</v>
      </c>
      <c r="C14" s="70">
        <v>183</v>
      </c>
      <c r="D14" s="70">
        <f>E14+F14</f>
        <v>155</v>
      </c>
      <c r="E14" s="70">
        <v>15</v>
      </c>
      <c r="F14" s="59">
        <f t="shared" si="2"/>
        <v>140</v>
      </c>
      <c r="G14" s="59">
        <v>0</v>
      </c>
      <c r="H14" s="59">
        <v>0</v>
      </c>
      <c r="I14" s="59">
        <v>26</v>
      </c>
      <c r="J14" s="59">
        <v>114</v>
      </c>
      <c r="K14" s="59">
        <v>0</v>
      </c>
      <c r="L14" s="72">
        <v>0.1</v>
      </c>
      <c r="M14" s="60">
        <f t="shared" si="3"/>
        <v>14</v>
      </c>
      <c r="N14" s="60">
        <f t="shared" si="4"/>
        <v>14</v>
      </c>
      <c r="O14" s="72">
        <v>0.5</v>
      </c>
      <c r="P14" s="60">
        <f t="shared" si="5"/>
        <v>70</v>
      </c>
      <c r="Q14" s="60">
        <f t="shared" si="6"/>
        <v>44</v>
      </c>
      <c r="R14" s="72">
        <v>0.4</v>
      </c>
      <c r="S14" s="60">
        <f t="shared" si="7"/>
        <v>56</v>
      </c>
      <c r="T14" s="60">
        <f t="shared" si="8"/>
        <v>56</v>
      </c>
      <c r="U14" s="60"/>
      <c r="V14" s="60"/>
      <c r="W14" s="60"/>
      <c r="X14" s="186">
        <f t="shared" si="9"/>
        <v>5</v>
      </c>
      <c r="Y14" s="186">
        <v>5</v>
      </c>
      <c r="Z14" s="186"/>
      <c r="AA14" s="186">
        <f t="shared" si="1"/>
        <v>30</v>
      </c>
      <c r="AB14" s="186">
        <v>1</v>
      </c>
      <c r="AC14" s="186">
        <v>29</v>
      </c>
      <c r="AD14" s="188"/>
      <c r="AE14" s="188"/>
      <c r="AF14" s="188"/>
      <c r="AG14" s="70"/>
    </row>
    <row r="15" spans="1:34" s="10" customFormat="1" ht="13.2" x14ac:dyDescent="0.25">
      <c r="A15" s="70">
        <v>4</v>
      </c>
      <c r="B15" s="61" t="s">
        <v>725</v>
      </c>
      <c r="C15" s="6">
        <v>17</v>
      </c>
      <c r="D15" s="6">
        <f>E15+F15</f>
        <v>10</v>
      </c>
      <c r="E15" s="6">
        <v>3</v>
      </c>
      <c r="F15" s="7">
        <f t="shared" si="2"/>
        <v>7</v>
      </c>
      <c r="G15" s="6">
        <v>0</v>
      </c>
      <c r="H15" s="6">
        <v>1</v>
      </c>
      <c r="I15" s="6">
        <v>6</v>
      </c>
      <c r="J15" s="6">
        <v>0</v>
      </c>
      <c r="K15" s="6">
        <v>0</v>
      </c>
      <c r="L15" s="74">
        <v>0.1</v>
      </c>
      <c r="M15" s="75">
        <f t="shared" si="3"/>
        <v>0.70000000000000007</v>
      </c>
      <c r="N15" s="75">
        <f t="shared" si="4"/>
        <v>-0.29999999999999993</v>
      </c>
      <c r="O15" s="74">
        <v>0.5</v>
      </c>
      <c r="P15" s="75">
        <f t="shared" si="5"/>
        <v>3.5</v>
      </c>
      <c r="Q15" s="75">
        <f t="shared" si="6"/>
        <v>-2.5</v>
      </c>
      <c r="R15" s="72">
        <v>0.4</v>
      </c>
      <c r="S15" s="75">
        <f t="shared" si="7"/>
        <v>2.8000000000000003</v>
      </c>
      <c r="T15" s="75">
        <f t="shared" si="8"/>
        <v>2.8000000000000003</v>
      </c>
      <c r="U15" s="76"/>
      <c r="V15" s="77"/>
      <c r="W15" s="77"/>
      <c r="X15" s="186">
        <f t="shared" si="9"/>
        <v>0</v>
      </c>
      <c r="Y15" s="188"/>
      <c r="Z15" s="188"/>
      <c r="AA15" s="186">
        <f t="shared" si="1"/>
        <v>0</v>
      </c>
      <c r="AB15" s="188"/>
      <c r="AC15" s="188"/>
      <c r="AD15" s="188"/>
      <c r="AE15" s="188"/>
      <c r="AF15" s="188"/>
      <c r="AG15" s="70"/>
    </row>
    <row r="16" spans="1:34" s="10" customFormat="1" ht="13.2" x14ac:dyDescent="0.25">
      <c r="A16" s="70">
        <v>5</v>
      </c>
      <c r="B16" s="61" t="s">
        <v>726</v>
      </c>
      <c r="C16" s="6">
        <v>19</v>
      </c>
      <c r="D16" s="6">
        <f t="shared" ref="D16:D24" si="10">E16+F16</f>
        <v>9</v>
      </c>
      <c r="E16" s="6">
        <v>5</v>
      </c>
      <c r="F16" s="7">
        <f t="shared" si="2"/>
        <v>4</v>
      </c>
      <c r="G16" s="6">
        <v>0</v>
      </c>
      <c r="H16" s="6">
        <v>0</v>
      </c>
      <c r="I16" s="6">
        <v>3</v>
      </c>
      <c r="J16" s="6">
        <v>1</v>
      </c>
      <c r="K16" s="6">
        <v>0</v>
      </c>
      <c r="L16" s="74">
        <v>0.1</v>
      </c>
      <c r="M16" s="75">
        <f t="shared" si="3"/>
        <v>0.4</v>
      </c>
      <c r="N16" s="75">
        <f t="shared" si="4"/>
        <v>0.4</v>
      </c>
      <c r="O16" s="74">
        <v>0.5</v>
      </c>
      <c r="P16" s="75">
        <f t="shared" si="5"/>
        <v>2</v>
      </c>
      <c r="Q16" s="75">
        <f t="shared" si="6"/>
        <v>-1</v>
      </c>
      <c r="R16" s="72">
        <v>0.4</v>
      </c>
      <c r="S16" s="75">
        <f t="shared" si="7"/>
        <v>1.6</v>
      </c>
      <c r="T16" s="75">
        <f t="shared" si="8"/>
        <v>1.6</v>
      </c>
      <c r="U16" s="78"/>
      <c r="V16" s="77"/>
      <c r="W16" s="77"/>
      <c r="X16" s="186">
        <f t="shared" si="9"/>
        <v>1</v>
      </c>
      <c r="Y16" s="188">
        <v>1</v>
      </c>
      <c r="Z16" s="188"/>
      <c r="AA16" s="186">
        <f t="shared" si="1"/>
        <v>0</v>
      </c>
      <c r="AB16" s="188"/>
      <c r="AC16" s="188"/>
      <c r="AD16" s="188"/>
      <c r="AE16" s="188"/>
      <c r="AF16" s="188"/>
      <c r="AG16" s="70"/>
    </row>
    <row r="17" spans="1:33" s="10" customFormat="1" ht="13.2" x14ac:dyDescent="0.25">
      <c r="A17" s="70">
        <v>6</v>
      </c>
      <c r="B17" s="61" t="s">
        <v>727</v>
      </c>
      <c r="C17" s="6">
        <v>1</v>
      </c>
      <c r="D17" s="6">
        <f t="shared" si="10"/>
        <v>1</v>
      </c>
      <c r="E17" s="6">
        <v>0</v>
      </c>
      <c r="F17" s="7">
        <f t="shared" si="2"/>
        <v>1</v>
      </c>
      <c r="G17" s="6">
        <v>0</v>
      </c>
      <c r="H17" s="6">
        <v>0</v>
      </c>
      <c r="I17" s="6">
        <v>1</v>
      </c>
      <c r="J17" s="6">
        <v>0</v>
      </c>
      <c r="K17" s="6">
        <v>0</v>
      </c>
      <c r="L17" s="74">
        <v>0.1</v>
      </c>
      <c r="M17" s="75">
        <f t="shared" si="3"/>
        <v>0.1</v>
      </c>
      <c r="N17" s="75">
        <f t="shared" si="4"/>
        <v>0.1</v>
      </c>
      <c r="O17" s="74">
        <v>0.5</v>
      </c>
      <c r="P17" s="75">
        <f t="shared" si="5"/>
        <v>0.5</v>
      </c>
      <c r="Q17" s="75">
        <f t="shared" si="6"/>
        <v>-0.5</v>
      </c>
      <c r="R17" s="72">
        <v>0.4</v>
      </c>
      <c r="S17" s="75">
        <f t="shared" si="7"/>
        <v>0.4</v>
      </c>
      <c r="T17" s="75">
        <f t="shared" si="8"/>
        <v>0.4</v>
      </c>
      <c r="U17" s="78"/>
      <c r="V17" s="77"/>
      <c r="W17" s="77"/>
      <c r="X17" s="186">
        <f t="shared" si="9"/>
        <v>0</v>
      </c>
      <c r="Y17" s="188"/>
      <c r="Z17" s="188"/>
      <c r="AA17" s="186">
        <f t="shared" si="1"/>
        <v>0</v>
      </c>
      <c r="AB17" s="188"/>
      <c r="AC17" s="188"/>
      <c r="AD17" s="188"/>
      <c r="AE17" s="188"/>
      <c r="AF17" s="188"/>
      <c r="AG17" s="70"/>
    </row>
    <row r="18" spans="1:33" s="10" customFormat="1" ht="13.2" x14ac:dyDescent="0.25">
      <c r="A18" s="70">
        <v>7</v>
      </c>
      <c r="B18" s="61" t="s">
        <v>728</v>
      </c>
      <c r="C18" s="6">
        <v>9</v>
      </c>
      <c r="D18" s="6">
        <f t="shared" si="10"/>
        <v>3</v>
      </c>
      <c r="E18" s="6">
        <v>2</v>
      </c>
      <c r="F18" s="7">
        <f t="shared" si="2"/>
        <v>1</v>
      </c>
      <c r="G18" s="6">
        <v>0</v>
      </c>
      <c r="H18" s="6">
        <v>0</v>
      </c>
      <c r="I18" s="6">
        <v>1</v>
      </c>
      <c r="J18" s="6">
        <v>0</v>
      </c>
      <c r="K18" s="6">
        <v>0</v>
      </c>
      <c r="L18" s="80">
        <v>0.1</v>
      </c>
      <c r="M18" s="7">
        <f t="shared" si="3"/>
        <v>0.1</v>
      </c>
      <c r="N18" s="7">
        <f t="shared" si="4"/>
        <v>0.1</v>
      </c>
      <c r="O18" s="80">
        <v>0.5</v>
      </c>
      <c r="P18" s="7">
        <f t="shared" si="5"/>
        <v>0.5</v>
      </c>
      <c r="Q18" s="7">
        <f t="shared" si="6"/>
        <v>-0.5</v>
      </c>
      <c r="R18" s="72">
        <v>0.4</v>
      </c>
      <c r="S18" s="7">
        <f t="shared" si="7"/>
        <v>0.4</v>
      </c>
      <c r="T18" s="7">
        <f t="shared" si="8"/>
        <v>0.4</v>
      </c>
      <c r="U18" s="81"/>
      <c r="V18" s="70"/>
      <c r="W18" s="70"/>
      <c r="X18" s="186">
        <f t="shared" si="9"/>
        <v>0</v>
      </c>
      <c r="Y18" s="188"/>
      <c r="Z18" s="188"/>
      <c r="AA18" s="188">
        <f>AB18+AC18</f>
        <v>0</v>
      </c>
      <c r="AB18" s="188"/>
      <c r="AC18" s="188"/>
      <c r="AD18" s="188"/>
      <c r="AE18" s="188"/>
      <c r="AF18" s="188"/>
      <c r="AG18" s="70"/>
    </row>
    <row r="19" spans="1:33" s="10" customFormat="1" ht="13.2" x14ac:dyDescent="0.25">
      <c r="A19" s="70">
        <v>8</v>
      </c>
      <c r="B19" s="61" t="s">
        <v>729</v>
      </c>
      <c r="C19" s="6">
        <v>2</v>
      </c>
      <c r="D19" s="6">
        <f t="shared" si="10"/>
        <v>0</v>
      </c>
      <c r="E19" s="6">
        <v>0</v>
      </c>
      <c r="F19" s="7">
        <f t="shared" si="2"/>
        <v>0</v>
      </c>
      <c r="G19" s="6">
        <v>0</v>
      </c>
      <c r="H19" s="6">
        <v>0</v>
      </c>
      <c r="I19" s="6">
        <v>0</v>
      </c>
      <c r="J19" s="6">
        <v>0</v>
      </c>
      <c r="K19" s="6">
        <v>0</v>
      </c>
      <c r="L19" s="80">
        <v>0.1</v>
      </c>
      <c r="M19" s="7">
        <f t="shared" si="3"/>
        <v>0</v>
      </c>
      <c r="N19" s="7">
        <f t="shared" si="4"/>
        <v>0</v>
      </c>
      <c r="O19" s="80">
        <v>0.5</v>
      </c>
      <c r="P19" s="7">
        <f t="shared" si="5"/>
        <v>0</v>
      </c>
      <c r="Q19" s="7">
        <f t="shared" si="6"/>
        <v>0</v>
      </c>
      <c r="R19" s="72">
        <v>0.4</v>
      </c>
      <c r="S19" s="7">
        <f t="shared" si="7"/>
        <v>0</v>
      </c>
      <c r="T19" s="7">
        <f t="shared" si="8"/>
        <v>0</v>
      </c>
      <c r="U19" s="81"/>
      <c r="V19" s="70"/>
      <c r="W19" s="70"/>
      <c r="X19" s="186">
        <f t="shared" si="9"/>
        <v>0</v>
      </c>
      <c r="Y19" s="188"/>
      <c r="Z19" s="188"/>
      <c r="AA19" s="188">
        <f>AB19+AC19</f>
        <v>0</v>
      </c>
      <c r="AB19" s="188"/>
      <c r="AC19" s="188"/>
      <c r="AD19" s="188"/>
      <c r="AE19" s="188"/>
      <c r="AF19" s="188"/>
      <c r="AG19" s="70"/>
    </row>
    <row r="20" spans="1:33" s="10" customFormat="1" ht="13.2" x14ac:dyDescent="0.25">
      <c r="A20" s="70">
        <v>9</v>
      </c>
      <c r="B20" s="61" t="s">
        <v>730</v>
      </c>
      <c r="C20" s="6">
        <v>1</v>
      </c>
      <c r="D20" s="6">
        <f t="shared" si="10"/>
        <v>1</v>
      </c>
      <c r="E20" s="6">
        <v>0</v>
      </c>
      <c r="F20" s="7">
        <f t="shared" si="2"/>
        <v>1</v>
      </c>
      <c r="G20" s="6">
        <v>0</v>
      </c>
      <c r="H20" s="6">
        <v>0</v>
      </c>
      <c r="I20" s="6">
        <v>1</v>
      </c>
      <c r="J20" s="6">
        <v>0</v>
      </c>
      <c r="K20" s="6">
        <v>0</v>
      </c>
      <c r="L20" s="80">
        <v>0.1</v>
      </c>
      <c r="M20" s="7">
        <f t="shared" si="3"/>
        <v>0.1</v>
      </c>
      <c r="N20" s="7">
        <f t="shared" si="4"/>
        <v>0.1</v>
      </c>
      <c r="O20" s="80">
        <v>0.5</v>
      </c>
      <c r="P20" s="7">
        <f t="shared" si="5"/>
        <v>0.5</v>
      </c>
      <c r="Q20" s="7">
        <f t="shared" si="6"/>
        <v>-0.5</v>
      </c>
      <c r="R20" s="72">
        <v>0.4</v>
      </c>
      <c r="S20" s="7">
        <f t="shared" si="7"/>
        <v>0.4</v>
      </c>
      <c r="T20" s="7">
        <f t="shared" si="8"/>
        <v>0.4</v>
      </c>
      <c r="U20" s="81"/>
      <c r="V20" s="70"/>
      <c r="W20" s="70"/>
      <c r="X20" s="186">
        <f t="shared" si="9"/>
        <v>0</v>
      </c>
      <c r="Y20" s="188"/>
      <c r="Z20" s="188"/>
      <c r="AA20" s="188">
        <f t="shared" ref="AA20:AA22" si="11">AB20+AC20</f>
        <v>0</v>
      </c>
      <c r="AB20" s="188"/>
      <c r="AC20" s="188"/>
      <c r="AD20" s="188"/>
      <c r="AE20" s="188"/>
      <c r="AF20" s="188"/>
      <c r="AG20" s="70"/>
    </row>
    <row r="21" spans="1:33" s="10" customFormat="1" ht="13.2" x14ac:dyDescent="0.25">
      <c r="A21" s="70">
        <v>10</v>
      </c>
      <c r="B21" s="61" t="s">
        <v>731</v>
      </c>
      <c r="C21" s="6">
        <v>1</v>
      </c>
      <c r="D21" s="6">
        <f t="shared" si="10"/>
        <v>0</v>
      </c>
      <c r="E21" s="6">
        <v>0</v>
      </c>
      <c r="F21" s="7">
        <f t="shared" si="2"/>
        <v>0</v>
      </c>
      <c r="G21" s="6">
        <v>0</v>
      </c>
      <c r="H21" s="6">
        <v>0</v>
      </c>
      <c r="I21" s="6">
        <v>0</v>
      </c>
      <c r="J21" s="6">
        <v>0</v>
      </c>
      <c r="K21" s="6">
        <v>0</v>
      </c>
      <c r="L21" s="80">
        <v>0.1</v>
      </c>
      <c r="M21" s="7">
        <f t="shared" si="3"/>
        <v>0</v>
      </c>
      <c r="N21" s="7">
        <f t="shared" si="4"/>
        <v>0</v>
      </c>
      <c r="O21" s="80">
        <v>0.5</v>
      </c>
      <c r="P21" s="7">
        <f t="shared" si="5"/>
        <v>0</v>
      </c>
      <c r="Q21" s="7">
        <f t="shared" si="6"/>
        <v>0</v>
      </c>
      <c r="R21" s="72">
        <v>0.4</v>
      </c>
      <c r="S21" s="7">
        <f t="shared" si="7"/>
        <v>0</v>
      </c>
      <c r="T21" s="7">
        <f t="shared" si="8"/>
        <v>0</v>
      </c>
      <c r="U21" s="81"/>
      <c r="V21" s="70"/>
      <c r="W21" s="70"/>
      <c r="X21" s="186">
        <f t="shared" si="9"/>
        <v>0</v>
      </c>
      <c r="Y21" s="188"/>
      <c r="Z21" s="188"/>
      <c r="AA21" s="188">
        <f t="shared" si="11"/>
        <v>0</v>
      </c>
      <c r="AB21" s="188"/>
      <c r="AC21" s="188"/>
      <c r="AD21" s="188"/>
      <c r="AE21" s="188"/>
      <c r="AF21" s="188"/>
      <c r="AG21" s="70"/>
    </row>
    <row r="22" spans="1:33" s="10" customFormat="1" ht="13.2" x14ac:dyDescent="0.25">
      <c r="A22" s="70">
        <v>11</v>
      </c>
      <c r="B22" s="61" t="s">
        <v>732</v>
      </c>
      <c r="C22" s="6">
        <v>1</v>
      </c>
      <c r="D22" s="6">
        <f t="shared" si="10"/>
        <v>0</v>
      </c>
      <c r="E22" s="6">
        <v>0</v>
      </c>
      <c r="F22" s="7">
        <f t="shared" si="2"/>
        <v>0</v>
      </c>
      <c r="G22" s="6">
        <v>0</v>
      </c>
      <c r="H22" s="6">
        <v>0</v>
      </c>
      <c r="I22" s="6">
        <v>0</v>
      </c>
      <c r="J22" s="6">
        <v>0</v>
      </c>
      <c r="K22" s="6">
        <v>0</v>
      </c>
      <c r="L22" s="80">
        <v>0.1</v>
      </c>
      <c r="M22" s="7">
        <f t="shared" si="3"/>
        <v>0</v>
      </c>
      <c r="N22" s="7">
        <f t="shared" si="4"/>
        <v>0</v>
      </c>
      <c r="O22" s="80">
        <v>0.5</v>
      </c>
      <c r="P22" s="7">
        <f t="shared" si="5"/>
        <v>0</v>
      </c>
      <c r="Q22" s="7">
        <f t="shared" si="6"/>
        <v>0</v>
      </c>
      <c r="R22" s="72">
        <v>0.4</v>
      </c>
      <c r="S22" s="7">
        <f t="shared" si="7"/>
        <v>0</v>
      </c>
      <c r="T22" s="7">
        <f t="shared" si="8"/>
        <v>0</v>
      </c>
      <c r="U22" s="81"/>
      <c r="V22" s="70"/>
      <c r="W22" s="70"/>
      <c r="X22" s="186">
        <f t="shared" si="9"/>
        <v>0</v>
      </c>
      <c r="Y22" s="188"/>
      <c r="Z22" s="188"/>
      <c r="AA22" s="188">
        <f t="shared" si="11"/>
        <v>0</v>
      </c>
      <c r="AB22" s="188"/>
      <c r="AC22" s="188"/>
      <c r="AD22" s="188"/>
      <c r="AE22" s="188"/>
      <c r="AF22" s="188"/>
      <c r="AG22" s="70"/>
    </row>
    <row r="23" spans="1:33" s="10" customFormat="1" ht="13.2" x14ac:dyDescent="0.25">
      <c r="A23" s="70">
        <v>12</v>
      </c>
      <c r="B23" s="61" t="s">
        <v>733</v>
      </c>
      <c r="C23" s="6">
        <v>5</v>
      </c>
      <c r="D23" s="6">
        <f t="shared" si="10"/>
        <v>0</v>
      </c>
      <c r="E23" s="6">
        <v>0</v>
      </c>
      <c r="F23" s="7">
        <f t="shared" si="2"/>
        <v>0</v>
      </c>
      <c r="G23" s="6">
        <v>0</v>
      </c>
      <c r="H23" s="6">
        <v>0</v>
      </c>
      <c r="I23" s="6">
        <v>0</v>
      </c>
      <c r="J23" s="6">
        <v>0</v>
      </c>
      <c r="K23" s="6">
        <v>0</v>
      </c>
      <c r="L23" s="80">
        <v>0.1</v>
      </c>
      <c r="M23" s="7">
        <f t="shared" si="3"/>
        <v>0</v>
      </c>
      <c r="N23" s="7">
        <f t="shared" si="4"/>
        <v>0</v>
      </c>
      <c r="O23" s="80">
        <v>0.5</v>
      </c>
      <c r="P23" s="7">
        <f t="shared" si="5"/>
        <v>0</v>
      </c>
      <c r="Q23" s="7">
        <f t="shared" si="6"/>
        <v>0</v>
      </c>
      <c r="R23" s="72">
        <v>0.4</v>
      </c>
      <c r="S23" s="7">
        <f t="shared" si="7"/>
        <v>0</v>
      </c>
      <c r="T23" s="7">
        <f t="shared" si="8"/>
        <v>0</v>
      </c>
      <c r="U23" s="6"/>
      <c r="V23" s="70"/>
      <c r="W23" s="70"/>
      <c r="X23" s="186">
        <f t="shared" si="9"/>
        <v>0</v>
      </c>
      <c r="Y23" s="188"/>
      <c r="Z23" s="188"/>
      <c r="AA23" s="188">
        <f>AB23+AC23</f>
        <v>0</v>
      </c>
      <c r="AB23" s="188"/>
      <c r="AC23" s="188"/>
      <c r="AD23" s="188"/>
      <c r="AE23" s="188"/>
      <c r="AF23" s="188"/>
      <c r="AG23" s="70"/>
    </row>
    <row r="24" spans="1:33" s="10" customFormat="1" ht="13.2" x14ac:dyDescent="0.25">
      <c r="A24" s="70">
        <v>13</v>
      </c>
      <c r="B24" s="61" t="s">
        <v>734</v>
      </c>
      <c r="C24" s="6">
        <v>12</v>
      </c>
      <c r="D24" s="6">
        <f t="shared" si="10"/>
        <v>1</v>
      </c>
      <c r="E24" s="6">
        <v>0</v>
      </c>
      <c r="F24" s="7">
        <f t="shared" si="2"/>
        <v>1</v>
      </c>
      <c r="G24" s="6">
        <v>0</v>
      </c>
      <c r="H24" s="6">
        <v>0</v>
      </c>
      <c r="I24" s="6">
        <v>0</v>
      </c>
      <c r="J24" s="6">
        <v>0</v>
      </c>
      <c r="K24" s="6">
        <v>1</v>
      </c>
      <c r="L24" s="80">
        <v>0.1</v>
      </c>
      <c r="M24" s="7">
        <f t="shared" si="3"/>
        <v>0.1</v>
      </c>
      <c r="N24" s="7">
        <f t="shared" si="4"/>
        <v>0.1</v>
      </c>
      <c r="O24" s="80">
        <v>0.5</v>
      </c>
      <c r="P24" s="7">
        <f t="shared" si="5"/>
        <v>0.5</v>
      </c>
      <c r="Q24" s="7">
        <f t="shared" si="6"/>
        <v>0.5</v>
      </c>
      <c r="R24" s="72">
        <v>0.4</v>
      </c>
      <c r="S24" s="7">
        <f t="shared" si="7"/>
        <v>0.4</v>
      </c>
      <c r="T24" s="7">
        <f t="shared" si="8"/>
        <v>-0.6</v>
      </c>
      <c r="U24" s="6"/>
      <c r="V24" s="70"/>
      <c r="W24" s="70"/>
      <c r="X24" s="186">
        <f t="shared" si="9"/>
        <v>0</v>
      </c>
      <c r="Y24" s="188"/>
      <c r="Z24" s="188"/>
      <c r="AA24" s="188">
        <f>AB24+AC24</f>
        <v>0</v>
      </c>
      <c r="AB24" s="188"/>
      <c r="AC24" s="188"/>
      <c r="AD24" s="188"/>
      <c r="AE24" s="188"/>
      <c r="AF24" s="188"/>
      <c r="AG24" s="70"/>
    </row>
    <row r="25" spans="1:33" s="121" customFormat="1" ht="92.4" x14ac:dyDescent="0.3">
      <c r="A25" s="70">
        <v>14</v>
      </c>
      <c r="B25" s="61" t="s">
        <v>41</v>
      </c>
      <c r="C25" s="6">
        <v>2</v>
      </c>
      <c r="D25" s="6">
        <f>E25+F25</f>
        <v>2</v>
      </c>
      <c r="E25" s="6">
        <v>0</v>
      </c>
      <c r="F25" s="7">
        <f t="shared" si="2"/>
        <v>2</v>
      </c>
      <c r="G25" s="6">
        <v>0</v>
      </c>
      <c r="H25" s="6">
        <v>0</v>
      </c>
      <c r="I25" s="6">
        <v>0</v>
      </c>
      <c r="J25" s="6">
        <v>2</v>
      </c>
      <c r="K25" s="6">
        <v>0</v>
      </c>
      <c r="L25" s="74">
        <v>0.1</v>
      </c>
      <c r="M25" s="75">
        <f>F25*L25</f>
        <v>0.2</v>
      </c>
      <c r="N25" s="75">
        <f>M25-H25</f>
        <v>0.2</v>
      </c>
      <c r="O25" s="74">
        <v>0.5</v>
      </c>
      <c r="P25" s="75">
        <f>F25*O25</f>
        <v>1</v>
      </c>
      <c r="Q25" s="75">
        <f>P25-I25</f>
        <v>1</v>
      </c>
      <c r="R25" s="72">
        <v>0.4</v>
      </c>
      <c r="S25" s="75">
        <f>F25*R25</f>
        <v>0.8</v>
      </c>
      <c r="T25" s="75">
        <f>S25-K25</f>
        <v>0.8</v>
      </c>
      <c r="U25" s="78"/>
      <c r="V25" s="77"/>
      <c r="W25" s="77"/>
      <c r="X25" s="186">
        <f t="shared" si="9"/>
        <v>0</v>
      </c>
      <c r="Y25" s="188"/>
      <c r="Z25" s="188"/>
      <c r="AA25" s="188">
        <f>AB25+AC25</f>
        <v>0</v>
      </c>
      <c r="AB25" s="188"/>
      <c r="AC25" s="188"/>
      <c r="AD25" s="188">
        <f>AE25+AF25</f>
        <v>2</v>
      </c>
      <c r="AE25" s="188"/>
      <c r="AF25" s="188">
        <v>2</v>
      </c>
      <c r="AG25" s="70" t="s">
        <v>735</v>
      </c>
    </row>
    <row r="26" spans="1:33" s="297" customFormat="1" ht="13.2" x14ac:dyDescent="0.25">
      <c r="A26" s="176" t="s">
        <v>762</v>
      </c>
      <c r="B26" s="224" t="s">
        <v>338</v>
      </c>
      <c r="C26" s="176"/>
      <c r="D26" s="176"/>
      <c r="E26" s="176"/>
      <c r="F26" s="176"/>
      <c r="G26" s="176"/>
      <c r="H26" s="176"/>
      <c r="I26" s="176"/>
      <c r="J26" s="176"/>
      <c r="K26" s="176"/>
      <c r="L26" s="176"/>
      <c r="M26" s="176"/>
      <c r="N26" s="176"/>
      <c r="O26" s="176"/>
      <c r="P26" s="176"/>
      <c r="Q26" s="180"/>
      <c r="R26" s="176"/>
      <c r="S26" s="176"/>
      <c r="T26" s="180"/>
      <c r="U26" s="180"/>
      <c r="V26" s="180"/>
      <c r="W26" s="180"/>
      <c r="X26" s="207"/>
      <c r="Y26" s="207"/>
      <c r="Z26" s="207"/>
      <c r="AA26" s="207"/>
      <c r="AB26" s="207"/>
      <c r="AC26" s="207"/>
      <c r="AD26" s="207"/>
      <c r="AE26" s="207"/>
      <c r="AF26" s="207"/>
      <c r="AG26" s="176"/>
    </row>
    <row r="27" spans="1:33" s="21" customFormat="1" ht="13.2" x14ac:dyDescent="0.25">
      <c r="A27" s="8" t="s">
        <v>723</v>
      </c>
      <c r="B27" s="105" t="s">
        <v>707</v>
      </c>
      <c r="C27" s="8"/>
      <c r="D27" s="58"/>
      <c r="E27" s="58"/>
      <c r="F27" s="58"/>
      <c r="G27" s="58"/>
      <c r="H27" s="58"/>
      <c r="I27" s="58"/>
      <c r="J27" s="58"/>
      <c r="K27" s="58"/>
      <c r="L27" s="58"/>
      <c r="M27" s="58"/>
      <c r="N27" s="58"/>
      <c r="O27" s="58"/>
      <c r="P27" s="58"/>
      <c r="Q27" s="68"/>
      <c r="R27" s="58"/>
      <c r="S27" s="58"/>
      <c r="T27" s="68"/>
      <c r="U27" s="68"/>
      <c r="V27" s="68"/>
      <c r="W27" s="68"/>
      <c r="X27" s="184"/>
      <c r="Y27" s="184"/>
      <c r="Z27" s="184"/>
      <c r="AA27" s="184"/>
      <c r="AB27" s="184"/>
      <c r="AC27" s="184"/>
      <c r="AD27" s="185"/>
      <c r="AE27" s="185"/>
      <c r="AF27" s="185"/>
      <c r="AG27" s="69"/>
    </row>
    <row r="28" spans="1:33" s="10" customFormat="1" ht="13.2" x14ac:dyDescent="0.25">
      <c r="A28" s="70">
        <v>1</v>
      </c>
      <c r="B28" s="71" t="s">
        <v>367</v>
      </c>
      <c r="C28" s="93">
        <v>57</v>
      </c>
      <c r="D28" s="93">
        <v>34</v>
      </c>
      <c r="E28" s="93">
        <v>14</v>
      </c>
      <c r="F28" s="94">
        <f>G28+H28+I28+J28+K28</f>
        <v>14</v>
      </c>
      <c r="G28" s="94">
        <v>0</v>
      </c>
      <c r="H28" s="94">
        <v>0</v>
      </c>
      <c r="I28" s="95">
        <v>14</v>
      </c>
      <c r="J28" s="95"/>
      <c r="K28" s="95"/>
      <c r="L28" s="96">
        <v>0.40699999999999997</v>
      </c>
      <c r="M28" s="97">
        <f>L28*F28</f>
        <v>5.6979999999999995</v>
      </c>
      <c r="N28" s="97">
        <f>M28-H28</f>
        <v>5.6979999999999995</v>
      </c>
      <c r="O28" s="96">
        <v>0.59</v>
      </c>
      <c r="P28" s="97">
        <f>O28*F28</f>
        <v>8.26</v>
      </c>
      <c r="Q28" s="97">
        <f>P28-I28</f>
        <v>-5.74</v>
      </c>
      <c r="R28" s="96"/>
      <c r="S28" s="95"/>
      <c r="T28" s="95"/>
      <c r="U28" s="95"/>
      <c r="V28" s="95"/>
      <c r="W28" s="95"/>
      <c r="X28" s="189">
        <f>Y28+Z28</f>
        <v>4</v>
      </c>
      <c r="Y28" s="189">
        <v>3</v>
      </c>
      <c r="Z28" s="189">
        <v>1</v>
      </c>
      <c r="AA28" s="189"/>
      <c r="AB28" s="189"/>
      <c r="AC28" s="189"/>
      <c r="AD28" s="187"/>
      <c r="AE28" s="187"/>
      <c r="AF28" s="187"/>
      <c r="AG28" s="73"/>
    </row>
    <row r="29" spans="1:33" s="10" customFormat="1" ht="13.2" x14ac:dyDescent="0.25">
      <c r="A29" s="70">
        <v>2</v>
      </c>
      <c r="B29" s="71" t="s">
        <v>752</v>
      </c>
      <c r="C29" s="93">
        <v>2</v>
      </c>
      <c r="D29" s="93">
        <v>2</v>
      </c>
      <c r="E29" s="93">
        <v>0</v>
      </c>
      <c r="F29" s="94"/>
      <c r="G29" s="94">
        <v>0</v>
      </c>
      <c r="H29" s="94">
        <v>0</v>
      </c>
      <c r="I29" s="95">
        <v>2</v>
      </c>
      <c r="J29" s="95"/>
      <c r="K29" s="95"/>
      <c r="L29" s="95"/>
      <c r="M29" s="95"/>
      <c r="N29" s="95"/>
      <c r="O29" s="96"/>
      <c r="P29" s="95">
        <v>2</v>
      </c>
      <c r="Q29" s="95">
        <v>0</v>
      </c>
      <c r="R29" s="95"/>
      <c r="S29" s="95"/>
      <c r="T29" s="95"/>
      <c r="U29" s="95"/>
      <c r="V29" s="95"/>
      <c r="W29" s="95"/>
      <c r="X29" s="189"/>
      <c r="Y29" s="189"/>
      <c r="Z29" s="189"/>
      <c r="AA29" s="189">
        <f t="shared" ref="AA29:AA35" si="12">AB29+AC29</f>
        <v>0</v>
      </c>
      <c r="AB29" s="189"/>
      <c r="AC29" s="189"/>
      <c r="AD29" s="187"/>
      <c r="AE29" s="187"/>
      <c r="AF29" s="187"/>
      <c r="AG29" s="73"/>
    </row>
    <row r="30" spans="1:33" s="10" customFormat="1" ht="13.2" x14ac:dyDescent="0.25">
      <c r="A30" s="70">
        <v>3</v>
      </c>
      <c r="B30" s="71" t="s">
        <v>140</v>
      </c>
      <c r="C30" s="93">
        <v>14</v>
      </c>
      <c r="D30" s="93">
        <v>9</v>
      </c>
      <c r="E30" s="93">
        <v>1</v>
      </c>
      <c r="F30" s="94">
        <f>G30+H30+I30+J30+K30</f>
        <v>8</v>
      </c>
      <c r="G30" s="94">
        <v>0</v>
      </c>
      <c r="H30" s="94">
        <v>0</v>
      </c>
      <c r="I30" s="94">
        <v>5</v>
      </c>
      <c r="J30" s="94">
        <v>3</v>
      </c>
      <c r="K30" s="94"/>
      <c r="L30" s="96">
        <v>0.16600000000000001</v>
      </c>
      <c r="M30" s="98">
        <f>F30*L30</f>
        <v>1.3280000000000001</v>
      </c>
      <c r="N30" s="98">
        <f>M30-H30</f>
        <v>1.3280000000000001</v>
      </c>
      <c r="O30" s="96">
        <v>0.5</v>
      </c>
      <c r="P30" s="94">
        <f>O30*F30</f>
        <v>4</v>
      </c>
      <c r="Q30" s="95">
        <f>P30-I30</f>
        <v>-1</v>
      </c>
      <c r="R30" s="96">
        <v>0.33</v>
      </c>
      <c r="S30" s="98">
        <f>R30*F30</f>
        <v>2.64</v>
      </c>
      <c r="T30" s="97">
        <f>S30-J30</f>
        <v>-0.35999999999999988</v>
      </c>
      <c r="U30" s="95"/>
      <c r="V30" s="95"/>
      <c r="W30" s="95"/>
      <c r="X30" s="189"/>
      <c r="Y30" s="189"/>
      <c r="Z30" s="189"/>
      <c r="AA30" s="189">
        <f t="shared" si="12"/>
        <v>1</v>
      </c>
      <c r="AB30" s="189"/>
      <c r="AC30" s="189">
        <v>1</v>
      </c>
      <c r="AD30" s="187"/>
      <c r="AE30" s="187"/>
      <c r="AF30" s="187"/>
      <c r="AG30" s="73"/>
    </row>
    <row r="31" spans="1:33" s="10" customFormat="1" ht="13.2" x14ac:dyDescent="0.25">
      <c r="A31" s="70">
        <v>4</v>
      </c>
      <c r="B31" s="71" t="s">
        <v>151</v>
      </c>
      <c r="C31" s="93">
        <v>123</v>
      </c>
      <c r="D31" s="93">
        <f>E31+F31</f>
        <v>122</v>
      </c>
      <c r="E31" s="93">
        <v>12</v>
      </c>
      <c r="F31" s="94">
        <f>G31+H31+I31+J31+K31</f>
        <v>110</v>
      </c>
      <c r="G31" s="94">
        <v>0</v>
      </c>
      <c r="H31" s="94">
        <v>0</v>
      </c>
      <c r="I31" s="94">
        <v>15</v>
      </c>
      <c r="J31" s="94">
        <v>95</v>
      </c>
      <c r="K31" s="94"/>
      <c r="L31" s="99">
        <v>1.6899999999999998E-2</v>
      </c>
      <c r="M31" s="98">
        <f>L31*F31</f>
        <v>1.8589999999999998</v>
      </c>
      <c r="N31" s="98">
        <f>M31-H31</f>
        <v>1.8589999999999998</v>
      </c>
      <c r="O31" s="96">
        <v>0.45450000000000002</v>
      </c>
      <c r="P31" s="98">
        <f>O31*F31</f>
        <v>49.995000000000005</v>
      </c>
      <c r="Q31" s="97">
        <f>P31-I31</f>
        <v>34.995000000000005</v>
      </c>
      <c r="R31" s="96">
        <v>0.52700000000000002</v>
      </c>
      <c r="S31" s="98">
        <f>R31*F31</f>
        <v>57.970000000000006</v>
      </c>
      <c r="T31" s="97">
        <f>S31-J31</f>
        <v>-37.029999999999994</v>
      </c>
      <c r="U31" s="95"/>
      <c r="V31" s="95"/>
      <c r="W31" s="95"/>
      <c r="X31" s="189"/>
      <c r="Y31" s="189"/>
      <c r="Z31" s="189"/>
      <c r="AA31" s="189">
        <f t="shared" si="12"/>
        <v>18</v>
      </c>
      <c r="AB31" s="189"/>
      <c r="AC31" s="189">
        <v>18</v>
      </c>
      <c r="AD31" s="187"/>
      <c r="AE31" s="187"/>
      <c r="AF31" s="187"/>
      <c r="AG31" s="73"/>
    </row>
    <row r="32" spans="1:33" s="10" customFormat="1" ht="13.2" x14ac:dyDescent="0.25">
      <c r="A32" s="70">
        <v>5</v>
      </c>
      <c r="B32" s="100" t="s">
        <v>753</v>
      </c>
      <c r="C32" s="73">
        <v>23</v>
      </c>
      <c r="D32" s="73">
        <f>E32+F32</f>
        <v>18</v>
      </c>
      <c r="E32" s="73">
        <v>4</v>
      </c>
      <c r="F32" s="94">
        <f t="shared" ref="F32:F37" si="13">G32+H32+I32+J32+K32</f>
        <v>14</v>
      </c>
      <c r="G32" s="94">
        <v>0</v>
      </c>
      <c r="H32" s="94">
        <v>0</v>
      </c>
      <c r="I32" s="94">
        <v>0</v>
      </c>
      <c r="J32" s="94">
        <v>14</v>
      </c>
      <c r="K32" s="73"/>
      <c r="L32" s="99">
        <v>0.11</v>
      </c>
      <c r="M32" s="98">
        <f>L32*D32</f>
        <v>1.98</v>
      </c>
      <c r="N32" s="73"/>
      <c r="O32" s="96">
        <v>0.44400000000000001</v>
      </c>
      <c r="P32" s="98">
        <f>O32*F32</f>
        <v>6.2160000000000002</v>
      </c>
      <c r="Q32" s="97">
        <f>P32-I32</f>
        <v>6.2160000000000002</v>
      </c>
      <c r="R32" s="96">
        <v>0.45</v>
      </c>
      <c r="S32" s="101">
        <f>R32*F32</f>
        <v>6.3</v>
      </c>
      <c r="T32" s="97">
        <f>S32-J32</f>
        <v>-7.7</v>
      </c>
      <c r="U32" s="88"/>
      <c r="V32" s="88"/>
      <c r="W32" s="88"/>
      <c r="X32" s="187"/>
      <c r="Y32" s="187"/>
      <c r="Z32" s="187"/>
      <c r="AA32" s="189">
        <f t="shared" si="12"/>
        <v>2</v>
      </c>
      <c r="AB32" s="187">
        <v>1</v>
      </c>
      <c r="AC32" s="187">
        <v>1</v>
      </c>
      <c r="AD32" s="187"/>
      <c r="AE32" s="187"/>
      <c r="AF32" s="187"/>
      <c r="AG32" s="73"/>
    </row>
    <row r="33" spans="1:33" s="10" customFormat="1" ht="13.2" x14ac:dyDescent="0.25">
      <c r="A33" s="70">
        <v>6</v>
      </c>
      <c r="B33" s="100" t="s">
        <v>754</v>
      </c>
      <c r="C33" s="73">
        <v>3</v>
      </c>
      <c r="D33" s="73">
        <f t="shared" ref="D33:D36" si="14">E33+F33</f>
        <v>2</v>
      </c>
      <c r="E33" s="73">
        <v>2</v>
      </c>
      <c r="F33" s="94">
        <f t="shared" si="13"/>
        <v>0</v>
      </c>
      <c r="G33" s="94">
        <v>0</v>
      </c>
      <c r="H33" s="94">
        <v>0</v>
      </c>
      <c r="I33" s="94">
        <v>0</v>
      </c>
      <c r="J33" s="94">
        <v>0</v>
      </c>
      <c r="K33" s="73">
        <v>0</v>
      </c>
      <c r="L33" s="99"/>
      <c r="M33" s="94"/>
      <c r="N33" s="73"/>
      <c r="O33" s="73"/>
      <c r="P33" s="73"/>
      <c r="Q33" s="88"/>
      <c r="R33" s="96"/>
      <c r="S33" s="73"/>
      <c r="T33" s="88"/>
      <c r="U33" s="88"/>
      <c r="V33" s="88"/>
      <c r="W33" s="88"/>
      <c r="X33" s="187"/>
      <c r="Y33" s="187"/>
      <c r="Z33" s="187"/>
      <c r="AA33" s="189">
        <f t="shared" si="12"/>
        <v>0</v>
      </c>
      <c r="AB33" s="187"/>
      <c r="AC33" s="187"/>
      <c r="AD33" s="187"/>
      <c r="AE33" s="187"/>
      <c r="AF33" s="187"/>
      <c r="AG33" s="73"/>
    </row>
    <row r="34" spans="1:33" s="10" customFormat="1" ht="13.2" x14ac:dyDescent="0.25">
      <c r="A34" s="70">
        <v>7</v>
      </c>
      <c r="B34" s="100" t="s">
        <v>755</v>
      </c>
      <c r="C34" s="73">
        <v>3</v>
      </c>
      <c r="D34" s="73">
        <f t="shared" si="14"/>
        <v>3</v>
      </c>
      <c r="E34" s="73">
        <v>2</v>
      </c>
      <c r="F34" s="94">
        <f t="shared" si="13"/>
        <v>1</v>
      </c>
      <c r="G34" s="94">
        <v>0</v>
      </c>
      <c r="H34" s="94">
        <v>0</v>
      </c>
      <c r="I34" s="94">
        <v>0</v>
      </c>
      <c r="J34" s="94">
        <v>0</v>
      </c>
      <c r="K34" s="73">
        <v>1</v>
      </c>
      <c r="L34" s="99"/>
      <c r="M34" s="94"/>
      <c r="N34" s="73"/>
      <c r="O34" s="73"/>
      <c r="P34" s="73"/>
      <c r="Q34" s="88"/>
      <c r="R34" s="96"/>
      <c r="S34" s="73"/>
      <c r="T34" s="88"/>
      <c r="U34" s="88"/>
      <c r="V34" s="88"/>
      <c r="W34" s="88"/>
      <c r="X34" s="187"/>
      <c r="Y34" s="187"/>
      <c r="Z34" s="187"/>
      <c r="AA34" s="189">
        <f t="shared" si="12"/>
        <v>0</v>
      </c>
      <c r="AB34" s="187"/>
      <c r="AC34" s="187"/>
      <c r="AD34" s="187"/>
      <c r="AE34" s="187"/>
      <c r="AF34" s="187"/>
      <c r="AG34" s="73"/>
    </row>
    <row r="35" spans="1:33" s="10" customFormat="1" ht="13.2" x14ac:dyDescent="0.25">
      <c r="A35" s="70">
        <v>8</v>
      </c>
      <c r="B35" s="100" t="s">
        <v>756</v>
      </c>
      <c r="C35" s="73">
        <v>2</v>
      </c>
      <c r="D35" s="73">
        <f t="shared" si="14"/>
        <v>1</v>
      </c>
      <c r="E35" s="73">
        <v>0</v>
      </c>
      <c r="F35" s="94">
        <f t="shared" si="13"/>
        <v>1</v>
      </c>
      <c r="G35" s="94">
        <v>0</v>
      </c>
      <c r="H35" s="94">
        <v>0</v>
      </c>
      <c r="I35" s="94">
        <v>1</v>
      </c>
      <c r="J35" s="94">
        <v>0</v>
      </c>
      <c r="K35" s="94">
        <v>0</v>
      </c>
      <c r="L35" s="99"/>
      <c r="M35" s="94"/>
      <c r="N35" s="73"/>
      <c r="O35" s="73"/>
      <c r="P35" s="73"/>
      <c r="Q35" s="88"/>
      <c r="R35" s="96"/>
      <c r="S35" s="73"/>
      <c r="T35" s="88"/>
      <c r="U35" s="88"/>
      <c r="V35" s="88"/>
      <c r="W35" s="88"/>
      <c r="X35" s="187"/>
      <c r="Y35" s="187"/>
      <c r="Z35" s="187"/>
      <c r="AA35" s="189">
        <f t="shared" si="12"/>
        <v>0</v>
      </c>
      <c r="AB35" s="187"/>
      <c r="AC35" s="187"/>
      <c r="AD35" s="187"/>
      <c r="AE35" s="187"/>
      <c r="AF35" s="187"/>
      <c r="AG35" s="73"/>
    </row>
    <row r="36" spans="1:33" s="10" customFormat="1" ht="13.2" x14ac:dyDescent="0.25">
      <c r="A36" s="70">
        <v>9</v>
      </c>
      <c r="B36" s="100" t="s">
        <v>725</v>
      </c>
      <c r="C36" s="73">
        <v>14</v>
      </c>
      <c r="D36" s="73">
        <f t="shared" si="14"/>
        <v>13</v>
      </c>
      <c r="E36" s="73">
        <v>1</v>
      </c>
      <c r="F36" s="102">
        <f t="shared" si="13"/>
        <v>12</v>
      </c>
      <c r="G36" s="94">
        <v>0</v>
      </c>
      <c r="H36" s="94">
        <v>0</v>
      </c>
      <c r="I36" s="102">
        <v>9</v>
      </c>
      <c r="J36" s="102">
        <v>3</v>
      </c>
      <c r="K36" s="73"/>
      <c r="L36" s="99"/>
      <c r="M36" s="94"/>
      <c r="N36" s="73"/>
      <c r="O36" s="73"/>
      <c r="P36" s="73"/>
      <c r="Q36" s="88"/>
      <c r="R36" s="96"/>
      <c r="S36" s="73"/>
      <c r="T36" s="88"/>
      <c r="U36" s="88"/>
      <c r="V36" s="88"/>
      <c r="W36" s="88"/>
      <c r="X36" s="187"/>
      <c r="Y36" s="187"/>
      <c r="Z36" s="187"/>
      <c r="AA36" s="187"/>
      <c r="AB36" s="187"/>
      <c r="AC36" s="187"/>
      <c r="AD36" s="187"/>
      <c r="AE36" s="187"/>
      <c r="AF36" s="187"/>
      <c r="AG36" s="73"/>
    </row>
    <row r="37" spans="1:33" s="10" customFormat="1" ht="13.2" x14ac:dyDescent="0.25">
      <c r="A37" s="70">
        <v>10</v>
      </c>
      <c r="B37" s="100" t="s">
        <v>757</v>
      </c>
      <c r="C37" s="73">
        <v>13</v>
      </c>
      <c r="D37" s="73">
        <f>E37+I37+K37</f>
        <v>8</v>
      </c>
      <c r="E37" s="73">
        <v>1</v>
      </c>
      <c r="F37" s="94">
        <f t="shared" si="13"/>
        <v>7</v>
      </c>
      <c r="G37" s="94">
        <v>0</v>
      </c>
      <c r="H37" s="94">
        <v>0</v>
      </c>
      <c r="I37" s="94">
        <v>4</v>
      </c>
      <c r="J37" s="94">
        <v>0</v>
      </c>
      <c r="K37" s="73">
        <v>3</v>
      </c>
      <c r="L37" s="99">
        <v>0.15379999999999999</v>
      </c>
      <c r="M37" s="98">
        <f>L37*D37</f>
        <v>1.2303999999999999</v>
      </c>
      <c r="N37" s="101">
        <f>M37-H37</f>
        <v>1.2303999999999999</v>
      </c>
      <c r="O37" s="103">
        <v>0.7</v>
      </c>
      <c r="P37" s="101">
        <f>O37*D37</f>
        <v>5.6</v>
      </c>
      <c r="Q37" s="104">
        <f>P37-H37</f>
        <v>5.6</v>
      </c>
      <c r="R37" s="96">
        <v>0.15</v>
      </c>
      <c r="S37" s="101">
        <f>R37*F37</f>
        <v>1.05</v>
      </c>
      <c r="T37" s="104">
        <f>S37-J37</f>
        <v>1.05</v>
      </c>
      <c r="U37" s="88">
        <v>0</v>
      </c>
      <c r="V37" s="88"/>
      <c r="W37" s="88"/>
      <c r="X37" s="187"/>
      <c r="Y37" s="187"/>
      <c r="Z37" s="187"/>
      <c r="AA37" s="187"/>
      <c r="AB37" s="187"/>
      <c r="AC37" s="187"/>
      <c r="AD37" s="187">
        <f>AE37+AF37</f>
        <v>2</v>
      </c>
      <c r="AE37" s="187"/>
      <c r="AF37" s="187">
        <v>2</v>
      </c>
      <c r="AG37" s="73"/>
    </row>
    <row r="38" spans="1:33" s="297" customFormat="1" ht="13.2" x14ac:dyDescent="0.25">
      <c r="A38" s="176" t="s">
        <v>770</v>
      </c>
      <c r="B38" s="224" t="s">
        <v>736</v>
      </c>
      <c r="C38" s="176"/>
      <c r="D38" s="176"/>
      <c r="E38" s="176"/>
      <c r="F38" s="176"/>
      <c r="G38" s="176"/>
      <c r="H38" s="176"/>
      <c r="I38" s="176"/>
      <c r="J38" s="176"/>
      <c r="K38" s="176"/>
      <c r="L38" s="176"/>
      <c r="M38" s="176"/>
      <c r="N38" s="176"/>
      <c r="O38" s="176"/>
      <c r="P38" s="176"/>
      <c r="Q38" s="180"/>
      <c r="R38" s="176"/>
      <c r="S38" s="176"/>
      <c r="T38" s="180"/>
      <c r="U38" s="180"/>
      <c r="V38" s="180"/>
      <c r="W38" s="180"/>
      <c r="X38" s="207"/>
      <c r="Y38" s="207"/>
      <c r="Z38" s="207"/>
      <c r="AA38" s="207"/>
      <c r="AB38" s="207"/>
      <c r="AC38" s="207"/>
      <c r="AD38" s="207"/>
      <c r="AE38" s="207"/>
      <c r="AF38" s="207"/>
      <c r="AG38" s="176"/>
    </row>
    <row r="39" spans="1:33" s="21" customFormat="1" ht="13.2" x14ac:dyDescent="0.25">
      <c r="A39" s="8" t="s">
        <v>723</v>
      </c>
      <c r="B39" s="105" t="s">
        <v>707</v>
      </c>
      <c r="C39" s="8"/>
      <c r="D39" s="58"/>
      <c r="E39" s="58"/>
      <c r="F39" s="58"/>
      <c r="G39" s="58"/>
      <c r="H39" s="58"/>
      <c r="I39" s="58"/>
      <c r="J39" s="58"/>
      <c r="K39" s="58"/>
      <c r="L39" s="58"/>
      <c r="M39" s="58"/>
      <c r="N39" s="58"/>
      <c r="O39" s="58"/>
      <c r="P39" s="58"/>
      <c r="Q39" s="68"/>
      <c r="R39" s="58"/>
      <c r="S39" s="58"/>
      <c r="T39" s="68"/>
      <c r="U39" s="68"/>
      <c r="V39" s="68"/>
      <c r="W39" s="68"/>
      <c r="X39" s="184"/>
      <c r="Y39" s="184"/>
      <c r="Z39" s="184"/>
      <c r="AA39" s="184"/>
      <c r="AB39" s="184"/>
      <c r="AC39" s="184"/>
      <c r="AD39" s="185"/>
      <c r="AE39" s="185"/>
      <c r="AF39" s="185"/>
      <c r="AG39" s="69"/>
    </row>
    <row r="40" spans="1:33" s="121" customFormat="1" ht="13.2" x14ac:dyDescent="0.3">
      <c r="A40" s="70">
        <v>1</v>
      </c>
      <c r="B40" s="61" t="s">
        <v>746</v>
      </c>
      <c r="C40" s="6">
        <v>75</v>
      </c>
      <c r="D40" s="6">
        <f>E40+F40</f>
        <v>43</v>
      </c>
      <c r="E40" s="6">
        <v>20</v>
      </c>
      <c r="F40" s="7">
        <f>G40+H40+I40+J40+K40</f>
        <v>23</v>
      </c>
      <c r="G40" s="6">
        <v>0</v>
      </c>
      <c r="H40" s="6">
        <v>2</v>
      </c>
      <c r="I40" s="6">
        <v>21</v>
      </c>
      <c r="J40" s="6">
        <v>0</v>
      </c>
      <c r="K40" s="6">
        <v>0</v>
      </c>
      <c r="L40" s="74" t="s">
        <v>747</v>
      </c>
      <c r="M40" s="75">
        <f t="shared" ref="M40:M50" si="15">F40*L40</f>
        <v>13.799999999999999</v>
      </c>
      <c r="N40" s="75">
        <f>M40-H40</f>
        <v>11.799999999999999</v>
      </c>
      <c r="O40" s="74" t="s">
        <v>748</v>
      </c>
      <c r="P40" s="75">
        <f t="shared" ref="P40:P50" si="16">F40*O40</f>
        <v>9.2000000000000011</v>
      </c>
      <c r="Q40" s="75">
        <f>P40-I40</f>
        <v>-11.799999999999999</v>
      </c>
      <c r="R40" s="72">
        <v>0</v>
      </c>
      <c r="S40" s="75">
        <f t="shared" ref="S40:S50" si="17">F40*R40</f>
        <v>0</v>
      </c>
      <c r="T40" s="75">
        <f>S40-J40</f>
        <v>0</v>
      </c>
      <c r="U40" s="78">
        <v>0</v>
      </c>
      <c r="V40" s="77">
        <f t="shared" ref="V40:V50" si="18">F40*U40</f>
        <v>0</v>
      </c>
      <c r="W40" s="77">
        <f>V40-K40</f>
        <v>0</v>
      </c>
      <c r="X40" s="186">
        <f>Y40+Z40</f>
        <v>1</v>
      </c>
      <c r="Y40" s="188">
        <v>1</v>
      </c>
      <c r="Z40" s="188"/>
      <c r="AA40" s="188">
        <f>AB40+AC40</f>
        <v>0</v>
      </c>
      <c r="AB40" s="188"/>
      <c r="AC40" s="188"/>
      <c r="AD40" s="188"/>
      <c r="AE40" s="188"/>
      <c r="AF40" s="188"/>
      <c r="AG40" s="70"/>
    </row>
    <row r="41" spans="1:33" s="121" customFormat="1" ht="13.2" x14ac:dyDescent="0.3">
      <c r="A41" s="70">
        <v>2</v>
      </c>
      <c r="B41" s="61" t="s">
        <v>140</v>
      </c>
      <c r="C41" s="6">
        <v>24</v>
      </c>
      <c r="D41" s="6">
        <f t="shared" ref="D41:D50" si="19">E41+F41</f>
        <v>13</v>
      </c>
      <c r="E41" s="6">
        <v>4</v>
      </c>
      <c r="F41" s="7">
        <f t="shared" ref="F41:F50" si="20">G41+H41+I41+J41+K41</f>
        <v>9</v>
      </c>
      <c r="G41" s="6">
        <v>0</v>
      </c>
      <c r="H41" s="6">
        <v>0</v>
      </c>
      <c r="I41" s="6">
        <v>2</v>
      </c>
      <c r="J41" s="6">
        <v>6</v>
      </c>
      <c r="K41" s="6">
        <v>1</v>
      </c>
      <c r="L41" s="74" t="s">
        <v>747</v>
      </c>
      <c r="M41" s="75">
        <f t="shared" si="15"/>
        <v>5.3999999999999995</v>
      </c>
      <c r="N41" s="75">
        <f t="shared" ref="N41:N50" si="21">M41-H41</f>
        <v>5.3999999999999995</v>
      </c>
      <c r="O41" s="74">
        <v>0.2</v>
      </c>
      <c r="P41" s="75">
        <f t="shared" si="16"/>
        <v>1.8</v>
      </c>
      <c r="Q41" s="75">
        <f t="shared" ref="Q41:Q50" si="22">P41-I41</f>
        <v>-0.19999999999999996</v>
      </c>
      <c r="R41" s="72">
        <v>0.2</v>
      </c>
      <c r="S41" s="75">
        <f t="shared" si="17"/>
        <v>1.8</v>
      </c>
      <c r="T41" s="75">
        <f t="shared" ref="T41:T50" si="23">S41-J41</f>
        <v>-4.2</v>
      </c>
      <c r="U41" s="78">
        <v>0</v>
      </c>
      <c r="V41" s="77">
        <f t="shared" si="18"/>
        <v>0</v>
      </c>
      <c r="W41" s="77">
        <f t="shared" ref="W41:W50" si="24">V41-K41</f>
        <v>-1</v>
      </c>
      <c r="X41" s="186">
        <f t="shared" ref="X41:X50" si="25">Y41+Z41</f>
        <v>2</v>
      </c>
      <c r="Y41" s="188">
        <v>2</v>
      </c>
      <c r="Z41" s="188"/>
      <c r="AA41" s="188">
        <f t="shared" ref="AA41:AA50" si="26">AB41+AC41</f>
        <v>1</v>
      </c>
      <c r="AB41" s="188"/>
      <c r="AC41" s="188">
        <v>1</v>
      </c>
      <c r="AD41" s="188"/>
      <c r="AE41" s="188"/>
      <c r="AF41" s="188"/>
      <c r="AG41" s="70"/>
    </row>
    <row r="42" spans="1:33" s="121" customFormat="1" ht="13.2" x14ac:dyDescent="0.3">
      <c r="A42" s="70">
        <v>3</v>
      </c>
      <c r="B42" s="61" t="s">
        <v>151</v>
      </c>
      <c r="C42" s="6">
        <v>145</v>
      </c>
      <c r="D42" s="6">
        <f t="shared" si="19"/>
        <v>109</v>
      </c>
      <c r="E42" s="6">
        <v>14</v>
      </c>
      <c r="F42" s="7">
        <f t="shared" si="20"/>
        <v>95</v>
      </c>
      <c r="G42" s="6">
        <v>0</v>
      </c>
      <c r="H42" s="6">
        <v>0</v>
      </c>
      <c r="I42" s="6">
        <v>6</v>
      </c>
      <c r="J42" s="6">
        <v>89</v>
      </c>
      <c r="K42" s="6">
        <v>0</v>
      </c>
      <c r="L42" s="74">
        <v>0.6</v>
      </c>
      <c r="M42" s="75">
        <f t="shared" si="15"/>
        <v>57</v>
      </c>
      <c r="N42" s="75">
        <f t="shared" si="21"/>
        <v>57</v>
      </c>
      <c r="O42" s="74">
        <v>0.3</v>
      </c>
      <c r="P42" s="75">
        <f t="shared" si="16"/>
        <v>28.5</v>
      </c>
      <c r="Q42" s="75">
        <f t="shared" si="22"/>
        <v>22.5</v>
      </c>
      <c r="R42" s="72">
        <v>0.1</v>
      </c>
      <c r="S42" s="75">
        <f t="shared" si="17"/>
        <v>9.5</v>
      </c>
      <c r="T42" s="75">
        <f t="shared" si="23"/>
        <v>-79.5</v>
      </c>
      <c r="U42" s="78">
        <v>0</v>
      </c>
      <c r="V42" s="77">
        <f t="shared" si="18"/>
        <v>0</v>
      </c>
      <c r="W42" s="77">
        <f t="shared" si="24"/>
        <v>0</v>
      </c>
      <c r="X42" s="186">
        <f t="shared" si="25"/>
        <v>0</v>
      </c>
      <c r="Y42" s="188"/>
      <c r="Z42" s="188"/>
      <c r="AA42" s="188">
        <f t="shared" si="26"/>
        <v>5</v>
      </c>
      <c r="AB42" s="188"/>
      <c r="AC42" s="188">
        <v>5</v>
      </c>
      <c r="AD42" s="188"/>
      <c r="AE42" s="188"/>
      <c r="AF42" s="188"/>
      <c r="AG42" s="70"/>
    </row>
    <row r="43" spans="1:33" s="121" customFormat="1" ht="13.2" x14ac:dyDescent="0.3">
      <c r="A43" s="70">
        <v>4</v>
      </c>
      <c r="B43" s="61" t="s">
        <v>749</v>
      </c>
      <c r="C43" s="6">
        <v>10</v>
      </c>
      <c r="D43" s="6">
        <f t="shared" si="19"/>
        <v>6</v>
      </c>
      <c r="E43" s="6">
        <v>3</v>
      </c>
      <c r="F43" s="7">
        <f t="shared" si="20"/>
        <v>3</v>
      </c>
      <c r="G43" s="6">
        <v>0</v>
      </c>
      <c r="H43" s="6">
        <v>0</v>
      </c>
      <c r="I43" s="6">
        <v>2</v>
      </c>
      <c r="J43" s="6">
        <v>1</v>
      </c>
      <c r="K43" s="6">
        <v>0</v>
      </c>
      <c r="L43" s="74">
        <v>0.6</v>
      </c>
      <c r="M43" s="75">
        <f t="shared" si="15"/>
        <v>1.7999999999999998</v>
      </c>
      <c r="N43" s="75">
        <f t="shared" si="21"/>
        <v>1.7999999999999998</v>
      </c>
      <c r="O43" s="74">
        <v>0.3</v>
      </c>
      <c r="P43" s="75">
        <f t="shared" si="16"/>
        <v>0.89999999999999991</v>
      </c>
      <c r="Q43" s="75">
        <f t="shared" si="22"/>
        <v>-1.1000000000000001</v>
      </c>
      <c r="R43" s="72">
        <v>0.1</v>
      </c>
      <c r="S43" s="75">
        <f t="shared" si="17"/>
        <v>0.30000000000000004</v>
      </c>
      <c r="T43" s="75">
        <f t="shared" si="23"/>
        <v>-0.7</v>
      </c>
      <c r="U43" s="78">
        <v>0</v>
      </c>
      <c r="V43" s="77">
        <f t="shared" si="18"/>
        <v>0</v>
      </c>
      <c r="W43" s="77">
        <f t="shared" si="24"/>
        <v>0</v>
      </c>
      <c r="X43" s="186">
        <f t="shared" si="25"/>
        <v>0</v>
      </c>
      <c r="Y43" s="188"/>
      <c r="Z43" s="188"/>
      <c r="AA43" s="188">
        <f t="shared" si="26"/>
        <v>4</v>
      </c>
      <c r="AB43" s="188"/>
      <c r="AC43" s="188">
        <v>4</v>
      </c>
      <c r="AD43" s="188"/>
      <c r="AE43" s="188"/>
      <c r="AF43" s="188"/>
      <c r="AG43" s="70"/>
    </row>
    <row r="44" spans="1:33" s="121" customFormat="1" ht="13.2" x14ac:dyDescent="0.3">
      <c r="A44" s="70">
        <v>5</v>
      </c>
      <c r="B44" s="61" t="s">
        <v>738</v>
      </c>
      <c r="C44" s="6">
        <v>1</v>
      </c>
      <c r="D44" s="6">
        <f t="shared" si="19"/>
        <v>1</v>
      </c>
      <c r="E44" s="6">
        <v>0</v>
      </c>
      <c r="F44" s="7">
        <f t="shared" si="20"/>
        <v>1</v>
      </c>
      <c r="G44" s="6">
        <v>0</v>
      </c>
      <c r="H44" s="6">
        <v>0</v>
      </c>
      <c r="I44" s="6">
        <v>0</v>
      </c>
      <c r="J44" s="6">
        <v>1</v>
      </c>
      <c r="K44" s="6">
        <v>0</v>
      </c>
      <c r="L44" s="74">
        <v>0</v>
      </c>
      <c r="M44" s="75">
        <f t="shared" si="15"/>
        <v>0</v>
      </c>
      <c r="N44" s="75">
        <f t="shared" si="21"/>
        <v>0</v>
      </c>
      <c r="O44" s="74">
        <v>0.6</v>
      </c>
      <c r="P44" s="75">
        <f t="shared" si="16"/>
        <v>0.6</v>
      </c>
      <c r="Q44" s="75">
        <f t="shared" si="22"/>
        <v>0.6</v>
      </c>
      <c r="R44" s="72">
        <v>0.4</v>
      </c>
      <c r="S44" s="75">
        <f t="shared" si="17"/>
        <v>0.4</v>
      </c>
      <c r="T44" s="75">
        <f t="shared" si="23"/>
        <v>-0.6</v>
      </c>
      <c r="U44" s="78">
        <v>0</v>
      </c>
      <c r="V44" s="77">
        <f t="shared" si="18"/>
        <v>0</v>
      </c>
      <c r="W44" s="77">
        <f t="shared" si="24"/>
        <v>0</v>
      </c>
      <c r="X44" s="186">
        <f t="shared" si="25"/>
        <v>0</v>
      </c>
      <c r="Y44" s="188"/>
      <c r="Z44" s="188"/>
      <c r="AA44" s="188">
        <f t="shared" si="26"/>
        <v>0</v>
      </c>
      <c r="AB44" s="188"/>
      <c r="AC44" s="188"/>
      <c r="AD44" s="188"/>
      <c r="AE44" s="188"/>
      <c r="AF44" s="188"/>
      <c r="AG44" s="70"/>
    </row>
    <row r="45" spans="1:33" s="121" customFormat="1" ht="13.2" x14ac:dyDescent="0.3">
      <c r="A45" s="70">
        <v>6</v>
      </c>
      <c r="B45" s="61" t="s">
        <v>733</v>
      </c>
      <c r="C45" s="6">
        <v>5</v>
      </c>
      <c r="D45" s="6">
        <f t="shared" si="19"/>
        <v>1</v>
      </c>
      <c r="E45" s="6">
        <v>0</v>
      </c>
      <c r="F45" s="7">
        <f t="shared" si="20"/>
        <v>1</v>
      </c>
      <c r="G45" s="6">
        <v>0</v>
      </c>
      <c r="H45" s="6">
        <v>0</v>
      </c>
      <c r="I45" s="6">
        <v>1</v>
      </c>
      <c r="J45" s="6">
        <v>0</v>
      </c>
      <c r="K45" s="6">
        <v>0</v>
      </c>
      <c r="L45" s="74">
        <v>0.1</v>
      </c>
      <c r="M45" s="75">
        <f t="shared" si="15"/>
        <v>0.1</v>
      </c>
      <c r="N45" s="75">
        <f>M45-H45</f>
        <v>0.1</v>
      </c>
      <c r="O45" s="74">
        <v>0.6</v>
      </c>
      <c r="P45" s="75">
        <f t="shared" si="16"/>
        <v>0.6</v>
      </c>
      <c r="Q45" s="75">
        <f>P45-I45</f>
        <v>-0.4</v>
      </c>
      <c r="R45" s="72">
        <v>0.3</v>
      </c>
      <c r="S45" s="75">
        <f t="shared" si="17"/>
        <v>0.3</v>
      </c>
      <c r="T45" s="75">
        <f>S45-J45</f>
        <v>0.3</v>
      </c>
      <c r="U45" s="78">
        <v>0</v>
      </c>
      <c r="V45" s="77">
        <f t="shared" si="18"/>
        <v>0</v>
      </c>
      <c r="W45" s="77">
        <f>V45-K45</f>
        <v>0</v>
      </c>
      <c r="X45" s="186">
        <f>Y45+Z45</f>
        <v>0</v>
      </c>
      <c r="Y45" s="188"/>
      <c r="Z45" s="188"/>
      <c r="AA45" s="188">
        <f>AB45+AC45</f>
        <v>0</v>
      </c>
      <c r="AB45" s="188"/>
      <c r="AC45" s="188"/>
      <c r="AD45" s="188"/>
      <c r="AE45" s="188"/>
      <c r="AF45" s="188"/>
      <c r="AG45" s="70"/>
    </row>
    <row r="46" spans="1:33" s="121" customFormat="1" ht="13.2" x14ac:dyDescent="0.3">
      <c r="A46" s="70">
        <v>7</v>
      </c>
      <c r="B46" s="61" t="s">
        <v>739</v>
      </c>
      <c r="C46" s="6">
        <v>2</v>
      </c>
      <c r="D46" s="6">
        <f t="shared" si="19"/>
        <v>0</v>
      </c>
      <c r="E46" s="6">
        <v>0</v>
      </c>
      <c r="F46" s="7">
        <f t="shared" si="20"/>
        <v>0</v>
      </c>
      <c r="G46" s="6">
        <v>0</v>
      </c>
      <c r="H46" s="6">
        <v>0</v>
      </c>
      <c r="I46" s="6">
        <v>0</v>
      </c>
      <c r="J46" s="6">
        <v>0</v>
      </c>
      <c r="K46" s="6">
        <v>0</v>
      </c>
      <c r="L46" s="74">
        <v>0.1</v>
      </c>
      <c r="M46" s="75">
        <f t="shared" si="15"/>
        <v>0</v>
      </c>
      <c r="N46" s="75">
        <f>M46-H46</f>
        <v>0</v>
      </c>
      <c r="O46" s="74">
        <v>0.6</v>
      </c>
      <c r="P46" s="75">
        <f t="shared" si="16"/>
        <v>0</v>
      </c>
      <c r="Q46" s="75">
        <f>P46-I46</f>
        <v>0</v>
      </c>
      <c r="R46" s="72">
        <v>0.3</v>
      </c>
      <c r="S46" s="75">
        <f t="shared" si="17"/>
        <v>0</v>
      </c>
      <c r="T46" s="75">
        <f>S46-J46</f>
        <v>0</v>
      </c>
      <c r="U46" s="78">
        <v>0</v>
      </c>
      <c r="V46" s="77">
        <f t="shared" si="18"/>
        <v>0</v>
      </c>
      <c r="W46" s="77">
        <f>V46-K46</f>
        <v>0</v>
      </c>
      <c r="X46" s="186">
        <f>Y46+Z46</f>
        <v>0</v>
      </c>
      <c r="Y46" s="188"/>
      <c r="Z46" s="188"/>
      <c r="AA46" s="188">
        <f>AB46+AC46</f>
        <v>0</v>
      </c>
      <c r="AB46" s="188"/>
      <c r="AC46" s="188"/>
      <c r="AD46" s="188"/>
      <c r="AE46" s="188"/>
      <c r="AF46" s="188"/>
      <c r="AG46" s="70"/>
    </row>
    <row r="47" spans="1:33" s="121" customFormat="1" ht="13.2" x14ac:dyDescent="0.3">
      <c r="A47" s="70">
        <v>8</v>
      </c>
      <c r="B47" s="61" t="s">
        <v>726</v>
      </c>
      <c r="C47" s="6">
        <v>15</v>
      </c>
      <c r="D47" s="6">
        <f t="shared" si="19"/>
        <v>2</v>
      </c>
      <c r="E47" s="6">
        <v>2</v>
      </c>
      <c r="F47" s="7">
        <f t="shared" si="20"/>
        <v>0</v>
      </c>
      <c r="G47" s="6">
        <v>0</v>
      </c>
      <c r="H47" s="6">
        <v>0</v>
      </c>
      <c r="I47" s="6">
        <v>0</v>
      </c>
      <c r="J47" s="6">
        <v>0</v>
      </c>
      <c r="K47" s="6">
        <v>0</v>
      </c>
      <c r="L47" s="74">
        <v>0.6</v>
      </c>
      <c r="M47" s="75">
        <f t="shared" si="15"/>
        <v>0</v>
      </c>
      <c r="N47" s="75">
        <f t="shared" si="21"/>
        <v>0</v>
      </c>
      <c r="O47" s="74">
        <v>0.4</v>
      </c>
      <c r="P47" s="75">
        <f t="shared" si="16"/>
        <v>0</v>
      </c>
      <c r="Q47" s="75">
        <f t="shared" si="22"/>
        <v>0</v>
      </c>
      <c r="R47" s="72">
        <v>0</v>
      </c>
      <c r="S47" s="75">
        <f t="shared" si="17"/>
        <v>0</v>
      </c>
      <c r="T47" s="75">
        <f t="shared" si="23"/>
        <v>0</v>
      </c>
      <c r="U47" s="78">
        <v>0</v>
      </c>
      <c r="V47" s="77">
        <f t="shared" si="18"/>
        <v>0</v>
      </c>
      <c r="W47" s="77">
        <f t="shared" si="24"/>
        <v>0</v>
      </c>
      <c r="X47" s="186">
        <f t="shared" si="25"/>
        <v>0</v>
      </c>
      <c r="Y47" s="188"/>
      <c r="Z47" s="188"/>
      <c r="AA47" s="188">
        <f t="shared" si="26"/>
        <v>0</v>
      </c>
      <c r="AB47" s="188"/>
      <c r="AC47" s="188"/>
      <c r="AD47" s="188"/>
      <c r="AE47" s="188"/>
      <c r="AF47" s="188"/>
      <c r="AG47" s="70"/>
    </row>
    <row r="48" spans="1:33" s="121" customFormat="1" ht="13.2" x14ac:dyDescent="0.3">
      <c r="A48" s="70">
        <v>9</v>
      </c>
      <c r="B48" s="61" t="s">
        <v>744</v>
      </c>
      <c r="C48" s="6">
        <v>2</v>
      </c>
      <c r="D48" s="6">
        <f t="shared" si="19"/>
        <v>1</v>
      </c>
      <c r="E48" s="6">
        <v>0</v>
      </c>
      <c r="F48" s="7">
        <f t="shared" si="20"/>
        <v>1</v>
      </c>
      <c r="G48" s="6">
        <v>0</v>
      </c>
      <c r="H48" s="6">
        <v>0</v>
      </c>
      <c r="I48" s="6">
        <v>0</v>
      </c>
      <c r="J48" s="6">
        <v>1</v>
      </c>
      <c r="K48" s="6">
        <v>0</v>
      </c>
      <c r="L48" s="74">
        <v>0</v>
      </c>
      <c r="M48" s="75">
        <f t="shared" si="15"/>
        <v>0</v>
      </c>
      <c r="N48" s="75">
        <f t="shared" si="21"/>
        <v>0</v>
      </c>
      <c r="O48" s="74">
        <v>1</v>
      </c>
      <c r="P48" s="75">
        <f t="shared" si="16"/>
        <v>1</v>
      </c>
      <c r="Q48" s="75">
        <f t="shared" si="22"/>
        <v>1</v>
      </c>
      <c r="R48" s="72">
        <v>0</v>
      </c>
      <c r="S48" s="75">
        <f t="shared" si="17"/>
        <v>0</v>
      </c>
      <c r="T48" s="75">
        <f t="shared" si="23"/>
        <v>-1</v>
      </c>
      <c r="U48" s="78">
        <v>0</v>
      </c>
      <c r="V48" s="77">
        <f t="shared" si="18"/>
        <v>0</v>
      </c>
      <c r="W48" s="77">
        <f t="shared" si="24"/>
        <v>0</v>
      </c>
      <c r="X48" s="186">
        <f t="shared" si="25"/>
        <v>0</v>
      </c>
      <c r="Y48" s="188"/>
      <c r="Z48" s="188"/>
      <c r="AA48" s="188">
        <f t="shared" si="26"/>
        <v>0</v>
      </c>
      <c r="AB48" s="188"/>
      <c r="AC48" s="188"/>
      <c r="AD48" s="188"/>
      <c r="AE48" s="188"/>
      <c r="AF48" s="188"/>
      <c r="AG48" s="70"/>
    </row>
    <row r="49" spans="1:33" s="121" customFormat="1" ht="13.2" x14ac:dyDescent="0.3">
      <c r="A49" s="70">
        <v>10</v>
      </c>
      <c r="B49" s="61" t="s">
        <v>750</v>
      </c>
      <c r="C49" s="6">
        <v>18</v>
      </c>
      <c r="D49" s="6">
        <f t="shared" si="19"/>
        <v>9</v>
      </c>
      <c r="E49" s="6">
        <v>3</v>
      </c>
      <c r="F49" s="7">
        <f t="shared" si="20"/>
        <v>6</v>
      </c>
      <c r="G49" s="6">
        <v>0</v>
      </c>
      <c r="H49" s="6">
        <v>0</v>
      </c>
      <c r="I49" s="6">
        <v>6</v>
      </c>
      <c r="J49" s="6">
        <v>0</v>
      </c>
      <c r="K49" s="6">
        <v>0</v>
      </c>
      <c r="L49" s="74">
        <v>0.6</v>
      </c>
      <c r="M49" s="75">
        <f t="shared" si="15"/>
        <v>3.5999999999999996</v>
      </c>
      <c r="N49" s="75">
        <f t="shared" si="21"/>
        <v>3.5999999999999996</v>
      </c>
      <c r="O49" s="74">
        <v>0.3</v>
      </c>
      <c r="P49" s="75">
        <f t="shared" si="16"/>
        <v>1.7999999999999998</v>
      </c>
      <c r="Q49" s="75">
        <f t="shared" si="22"/>
        <v>-4.2</v>
      </c>
      <c r="R49" s="72">
        <v>0.1</v>
      </c>
      <c r="S49" s="75">
        <f t="shared" si="17"/>
        <v>0.60000000000000009</v>
      </c>
      <c r="T49" s="75">
        <f t="shared" si="23"/>
        <v>0.60000000000000009</v>
      </c>
      <c r="U49" s="78">
        <v>0</v>
      </c>
      <c r="V49" s="77">
        <f t="shared" si="18"/>
        <v>0</v>
      </c>
      <c r="W49" s="77">
        <f t="shared" si="24"/>
        <v>0</v>
      </c>
      <c r="X49" s="186">
        <f t="shared" si="25"/>
        <v>0</v>
      </c>
      <c r="Y49" s="188"/>
      <c r="Z49" s="188"/>
      <c r="AA49" s="188">
        <f t="shared" si="26"/>
        <v>1</v>
      </c>
      <c r="AB49" s="188"/>
      <c r="AC49" s="188">
        <v>1</v>
      </c>
      <c r="AD49" s="188"/>
      <c r="AE49" s="188"/>
      <c r="AF49" s="188"/>
      <c r="AG49" s="70"/>
    </row>
    <row r="50" spans="1:33" s="121" customFormat="1" ht="13.2" x14ac:dyDescent="0.3">
      <c r="A50" s="70">
        <v>11</v>
      </c>
      <c r="B50" s="61" t="s">
        <v>751</v>
      </c>
      <c r="C50" s="6">
        <v>1</v>
      </c>
      <c r="D50" s="6">
        <f t="shared" si="19"/>
        <v>1</v>
      </c>
      <c r="E50" s="6">
        <v>0</v>
      </c>
      <c r="F50" s="7">
        <f t="shared" si="20"/>
        <v>1</v>
      </c>
      <c r="G50" s="6">
        <v>0</v>
      </c>
      <c r="H50" s="6">
        <v>0</v>
      </c>
      <c r="I50" s="6">
        <v>1</v>
      </c>
      <c r="J50" s="6">
        <v>0</v>
      </c>
      <c r="K50" s="6">
        <v>0</v>
      </c>
      <c r="L50" s="74">
        <v>0</v>
      </c>
      <c r="M50" s="75">
        <f t="shared" si="15"/>
        <v>0</v>
      </c>
      <c r="N50" s="75">
        <f t="shared" si="21"/>
        <v>0</v>
      </c>
      <c r="O50" s="74">
        <v>0.6</v>
      </c>
      <c r="P50" s="75">
        <f t="shared" si="16"/>
        <v>0.6</v>
      </c>
      <c r="Q50" s="75">
        <f t="shared" si="22"/>
        <v>-0.4</v>
      </c>
      <c r="R50" s="72">
        <v>0.4</v>
      </c>
      <c r="S50" s="75">
        <f t="shared" si="17"/>
        <v>0.4</v>
      </c>
      <c r="T50" s="75">
        <f t="shared" si="23"/>
        <v>0.4</v>
      </c>
      <c r="U50" s="78">
        <v>0</v>
      </c>
      <c r="V50" s="77">
        <f t="shared" si="18"/>
        <v>0</v>
      </c>
      <c r="W50" s="77">
        <f t="shared" si="24"/>
        <v>0</v>
      </c>
      <c r="X50" s="186">
        <f t="shared" si="25"/>
        <v>0</v>
      </c>
      <c r="Y50" s="188"/>
      <c r="Z50" s="188"/>
      <c r="AA50" s="188">
        <f t="shared" si="26"/>
        <v>0</v>
      </c>
      <c r="AB50" s="188"/>
      <c r="AC50" s="188"/>
      <c r="AD50" s="188"/>
      <c r="AE50" s="188"/>
      <c r="AF50" s="188"/>
      <c r="AG50" s="70"/>
    </row>
    <row r="51" spans="1:33" s="297" customFormat="1" ht="13.2" x14ac:dyDescent="0.25">
      <c r="A51" s="176" t="s">
        <v>771</v>
      </c>
      <c r="B51" s="224" t="s">
        <v>569</v>
      </c>
      <c r="C51" s="176"/>
      <c r="D51" s="176"/>
      <c r="E51" s="176"/>
      <c r="F51" s="176"/>
      <c r="G51" s="176"/>
      <c r="H51" s="176"/>
      <c r="I51" s="176"/>
      <c r="J51" s="176"/>
      <c r="K51" s="176"/>
      <c r="L51" s="176"/>
      <c r="M51" s="176"/>
      <c r="N51" s="176"/>
      <c r="O51" s="176"/>
      <c r="P51" s="176"/>
      <c r="Q51" s="180"/>
      <c r="R51" s="176"/>
      <c r="S51" s="176"/>
      <c r="T51" s="180"/>
      <c r="U51" s="180"/>
      <c r="V51" s="180"/>
      <c r="W51" s="180"/>
      <c r="X51" s="207"/>
      <c r="Y51" s="207"/>
      <c r="Z51" s="207"/>
      <c r="AA51" s="207"/>
      <c r="AB51" s="207"/>
      <c r="AC51" s="207"/>
      <c r="AD51" s="207"/>
      <c r="AE51" s="207"/>
      <c r="AF51" s="207"/>
      <c r="AG51" s="176"/>
    </row>
    <row r="52" spans="1:33" s="21" customFormat="1" ht="13.2" x14ac:dyDescent="0.25">
      <c r="A52" s="8" t="s">
        <v>723</v>
      </c>
      <c r="B52" s="105" t="s">
        <v>707</v>
      </c>
      <c r="C52" s="8">
        <f>SUM(C53:C61)</f>
        <v>58</v>
      </c>
      <c r="D52" s="8">
        <f t="shared" ref="D52:J52" si="27">SUM(D53:D61)</f>
        <v>40</v>
      </c>
      <c r="E52" s="8">
        <f t="shared" si="27"/>
        <v>11</v>
      </c>
      <c r="F52" s="8">
        <f t="shared" si="27"/>
        <v>29</v>
      </c>
      <c r="G52" s="8">
        <f t="shared" si="27"/>
        <v>0</v>
      </c>
      <c r="H52" s="8">
        <f t="shared" si="27"/>
        <v>0</v>
      </c>
      <c r="I52" s="8">
        <f t="shared" si="27"/>
        <v>9</v>
      </c>
      <c r="J52" s="8">
        <f t="shared" si="27"/>
        <v>19</v>
      </c>
      <c r="K52" s="58"/>
      <c r="L52" s="58"/>
      <c r="M52" s="58"/>
      <c r="N52" s="58"/>
      <c r="O52" s="58"/>
      <c r="P52" s="58"/>
      <c r="Q52" s="68"/>
      <c r="R52" s="58"/>
      <c r="S52" s="58"/>
      <c r="T52" s="68"/>
      <c r="U52" s="68"/>
      <c r="V52" s="68"/>
      <c r="W52" s="68"/>
      <c r="X52" s="184"/>
      <c r="Y52" s="184"/>
      <c r="Z52" s="184"/>
      <c r="AA52" s="184"/>
      <c r="AB52" s="184"/>
      <c r="AC52" s="184"/>
      <c r="AD52" s="185"/>
      <c r="AE52" s="185"/>
      <c r="AF52" s="185"/>
      <c r="AG52" s="69"/>
    </row>
    <row r="53" spans="1:33" s="10" customFormat="1" ht="13.2" x14ac:dyDescent="0.25">
      <c r="A53" s="70">
        <v>1</v>
      </c>
      <c r="B53" s="71" t="s">
        <v>367</v>
      </c>
      <c r="C53" s="70">
        <v>14</v>
      </c>
      <c r="D53" s="70">
        <v>7</v>
      </c>
      <c r="E53" s="70">
        <v>5</v>
      </c>
      <c r="F53" s="59">
        <f>G53+H53+I53+J53+K53</f>
        <v>2</v>
      </c>
      <c r="G53" s="60">
        <v>0</v>
      </c>
      <c r="H53" s="60">
        <v>0</v>
      </c>
      <c r="I53" s="60">
        <v>2</v>
      </c>
      <c r="J53" s="60">
        <v>0</v>
      </c>
      <c r="K53" s="60">
        <v>0</v>
      </c>
      <c r="L53" s="72">
        <v>0.1</v>
      </c>
      <c r="M53" s="60">
        <v>0</v>
      </c>
      <c r="N53" s="60">
        <v>0</v>
      </c>
      <c r="O53" s="72">
        <v>0.5</v>
      </c>
      <c r="P53" s="60">
        <v>4</v>
      </c>
      <c r="Q53" s="60">
        <f>P53-I53</f>
        <v>2</v>
      </c>
      <c r="R53" s="72">
        <v>0.36</v>
      </c>
      <c r="S53" s="60">
        <v>0</v>
      </c>
      <c r="T53" s="60">
        <v>0</v>
      </c>
      <c r="U53" s="60">
        <v>0</v>
      </c>
      <c r="V53" s="60">
        <v>0</v>
      </c>
      <c r="W53" s="60">
        <v>0</v>
      </c>
      <c r="X53" s="186">
        <f>SUM(Y53:Z53)</f>
        <v>2</v>
      </c>
      <c r="Y53" s="186">
        <v>2</v>
      </c>
      <c r="Z53" s="186">
        <v>0</v>
      </c>
      <c r="AA53" s="186">
        <f t="shared" ref="AA53:AA57" si="28">SUM(AB53:AC53)</f>
        <v>0</v>
      </c>
      <c r="AB53" s="186">
        <v>0</v>
      </c>
      <c r="AC53" s="186">
        <v>0</v>
      </c>
      <c r="AD53" s="187">
        <v>0</v>
      </c>
      <c r="AE53" s="187">
        <v>0</v>
      </c>
      <c r="AF53" s="187">
        <v>0</v>
      </c>
      <c r="AG53" s="73"/>
    </row>
    <row r="54" spans="1:33" s="10" customFormat="1" ht="13.2" x14ac:dyDescent="0.25">
      <c r="A54" s="70">
        <v>2</v>
      </c>
      <c r="B54" s="71" t="s">
        <v>140</v>
      </c>
      <c r="C54" s="70">
        <v>5</v>
      </c>
      <c r="D54" s="70">
        <v>4</v>
      </c>
      <c r="E54" s="70">
        <v>1</v>
      </c>
      <c r="F54" s="59">
        <f t="shared" ref="F54:F61" si="29">G54+H54+I54+J54+K54</f>
        <v>3</v>
      </c>
      <c r="G54" s="59">
        <v>0</v>
      </c>
      <c r="H54" s="59">
        <v>0</v>
      </c>
      <c r="I54" s="59">
        <v>1</v>
      </c>
      <c r="J54" s="59">
        <v>1</v>
      </c>
      <c r="K54" s="59">
        <v>1</v>
      </c>
      <c r="L54" s="72">
        <v>0.1</v>
      </c>
      <c r="M54" s="60">
        <v>0</v>
      </c>
      <c r="N54" s="60">
        <f t="shared" ref="N54:N60" si="30">M54-H54</f>
        <v>0</v>
      </c>
      <c r="O54" s="72">
        <v>0.5</v>
      </c>
      <c r="P54" s="60">
        <v>1</v>
      </c>
      <c r="Q54" s="60">
        <f t="shared" ref="Q54:Q61" si="31">P54-I54</f>
        <v>0</v>
      </c>
      <c r="R54" s="72">
        <v>0.36</v>
      </c>
      <c r="S54" s="60">
        <v>1</v>
      </c>
      <c r="T54" s="60">
        <f t="shared" ref="T54:T60" si="32">S54-K54</f>
        <v>0</v>
      </c>
      <c r="U54" s="60">
        <v>1</v>
      </c>
      <c r="V54" s="60">
        <v>1</v>
      </c>
      <c r="W54" s="60">
        <v>1</v>
      </c>
      <c r="X54" s="186">
        <f t="shared" ref="X54:X61" si="33">SUM(Y54:Z54)</f>
        <v>0</v>
      </c>
      <c r="Y54" s="186">
        <v>0</v>
      </c>
      <c r="Z54" s="186">
        <v>0</v>
      </c>
      <c r="AA54" s="186">
        <f t="shared" si="28"/>
        <v>0</v>
      </c>
      <c r="AB54" s="186">
        <v>0</v>
      </c>
      <c r="AC54" s="186">
        <v>0</v>
      </c>
      <c r="AD54" s="188">
        <v>1</v>
      </c>
      <c r="AE54" s="188">
        <v>0</v>
      </c>
      <c r="AF54" s="188">
        <v>1</v>
      </c>
      <c r="AG54" s="70"/>
    </row>
    <row r="55" spans="1:33" s="10" customFormat="1" ht="13.2" x14ac:dyDescent="0.25">
      <c r="A55" s="70">
        <v>3</v>
      </c>
      <c r="B55" s="71" t="s">
        <v>724</v>
      </c>
      <c r="C55" s="70">
        <v>27</v>
      </c>
      <c r="D55" s="70">
        <v>22</v>
      </c>
      <c r="E55" s="70">
        <v>3</v>
      </c>
      <c r="F55" s="59">
        <v>19</v>
      </c>
      <c r="G55" s="59">
        <v>0</v>
      </c>
      <c r="H55" s="59">
        <v>0</v>
      </c>
      <c r="I55" s="59">
        <v>2</v>
      </c>
      <c r="J55" s="59">
        <v>17</v>
      </c>
      <c r="K55" s="59">
        <v>0</v>
      </c>
      <c r="L55" s="72">
        <v>0.1</v>
      </c>
      <c r="M55" s="60">
        <v>0</v>
      </c>
      <c r="N55" s="60">
        <f t="shared" si="30"/>
        <v>0</v>
      </c>
      <c r="O55" s="72">
        <v>0.5</v>
      </c>
      <c r="P55" s="60">
        <v>1</v>
      </c>
      <c r="Q55" s="60">
        <f t="shared" si="31"/>
        <v>-1</v>
      </c>
      <c r="R55" s="72">
        <v>0.36</v>
      </c>
      <c r="S55" s="60">
        <v>17</v>
      </c>
      <c r="T55" s="60">
        <f t="shared" si="32"/>
        <v>17</v>
      </c>
      <c r="U55" s="60">
        <v>0</v>
      </c>
      <c r="V55" s="60">
        <v>0</v>
      </c>
      <c r="W55" s="60">
        <v>0</v>
      </c>
      <c r="X55" s="186">
        <f t="shared" si="33"/>
        <v>0</v>
      </c>
      <c r="Y55" s="186">
        <v>0</v>
      </c>
      <c r="Z55" s="186">
        <v>0</v>
      </c>
      <c r="AA55" s="186">
        <f t="shared" si="28"/>
        <v>1</v>
      </c>
      <c r="AB55" s="186">
        <v>0</v>
      </c>
      <c r="AC55" s="186">
        <v>1</v>
      </c>
      <c r="AD55" s="188">
        <v>0</v>
      </c>
      <c r="AE55" s="188">
        <v>0</v>
      </c>
      <c r="AF55" s="188">
        <v>0</v>
      </c>
      <c r="AG55" s="70"/>
    </row>
    <row r="56" spans="1:33" s="10" customFormat="1" ht="13.2" x14ac:dyDescent="0.25">
      <c r="A56" s="70">
        <v>4</v>
      </c>
      <c r="B56" s="61" t="s">
        <v>725</v>
      </c>
      <c r="C56" s="6">
        <v>4</v>
      </c>
      <c r="D56" s="6">
        <v>3</v>
      </c>
      <c r="E56" s="6">
        <v>1</v>
      </c>
      <c r="F56" s="7">
        <f t="shared" si="29"/>
        <v>2</v>
      </c>
      <c r="G56" s="6">
        <v>0</v>
      </c>
      <c r="H56" s="6">
        <v>0</v>
      </c>
      <c r="I56" s="6">
        <v>1</v>
      </c>
      <c r="J56" s="6">
        <v>1</v>
      </c>
      <c r="K56" s="6">
        <v>0</v>
      </c>
      <c r="L56" s="74">
        <v>0.1</v>
      </c>
      <c r="M56" s="75">
        <v>0</v>
      </c>
      <c r="N56" s="75">
        <v>0</v>
      </c>
      <c r="O56" s="74">
        <v>0.5</v>
      </c>
      <c r="P56" s="75">
        <v>1</v>
      </c>
      <c r="Q56" s="75">
        <f t="shared" si="31"/>
        <v>0</v>
      </c>
      <c r="R56" s="74">
        <v>0.36</v>
      </c>
      <c r="S56" s="75">
        <v>1</v>
      </c>
      <c r="T56" s="75">
        <f t="shared" si="32"/>
        <v>1</v>
      </c>
      <c r="U56" s="76">
        <v>0</v>
      </c>
      <c r="V56" s="77">
        <v>0</v>
      </c>
      <c r="W56" s="77">
        <v>0</v>
      </c>
      <c r="X56" s="186">
        <f t="shared" si="33"/>
        <v>0</v>
      </c>
      <c r="Y56" s="188">
        <v>0</v>
      </c>
      <c r="Z56" s="188">
        <v>0</v>
      </c>
      <c r="AA56" s="186">
        <f t="shared" si="28"/>
        <v>0</v>
      </c>
      <c r="AB56" s="188">
        <v>0</v>
      </c>
      <c r="AC56" s="188">
        <v>0</v>
      </c>
      <c r="AD56" s="188">
        <v>0</v>
      </c>
      <c r="AE56" s="188">
        <v>0</v>
      </c>
      <c r="AF56" s="188">
        <v>0</v>
      </c>
      <c r="AG56" s="70"/>
    </row>
    <row r="57" spans="1:33" s="10" customFormat="1" ht="13.2" x14ac:dyDescent="0.25">
      <c r="A57" s="70">
        <v>5</v>
      </c>
      <c r="B57" s="61" t="s">
        <v>726</v>
      </c>
      <c r="C57" s="6">
        <v>3</v>
      </c>
      <c r="D57" s="6">
        <v>2</v>
      </c>
      <c r="E57" s="6">
        <v>0</v>
      </c>
      <c r="F57" s="7">
        <f t="shared" si="29"/>
        <v>2</v>
      </c>
      <c r="G57" s="6">
        <v>0</v>
      </c>
      <c r="H57" s="6">
        <v>0</v>
      </c>
      <c r="I57" s="6">
        <v>2</v>
      </c>
      <c r="J57" s="6">
        <v>0</v>
      </c>
      <c r="K57" s="6">
        <v>0</v>
      </c>
      <c r="L57" s="74">
        <v>0.1</v>
      </c>
      <c r="M57" s="75">
        <v>0</v>
      </c>
      <c r="N57" s="75">
        <v>0</v>
      </c>
      <c r="O57" s="74">
        <v>0.5</v>
      </c>
      <c r="P57" s="75">
        <v>2</v>
      </c>
      <c r="Q57" s="75">
        <f t="shared" si="31"/>
        <v>0</v>
      </c>
      <c r="R57" s="74">
        <v>0.36</v>
      </c>
      <c r="S57" s="75">
        <v>0</v>
      </c>
      <c r="T57" s="75">
        <v>0</v>
      </c>
      <c r="U57" s="78">
        <v>0</v>
      </c>
      <c r="V57" s="77">
        <v>0</v>
      </c>
      <c r="W57" s="77">
        <v>0</v>
      </c>
      <c r="X57" s="186">
        <f t="shared" si="33"/>
        <v>0</v>
      </c>
      <c r="Y57" s="188">
        <v>0</v>
      </c>
      <c r="Z57" s="188">
        <v>0</v>
      </c>
      <c r="AA57" s="186">
        <f t="shared" si="28"/>
        <v>0</v>
      </c>
      <c r="AB57" s="188">
        <v>0</v>
      </c>
      <c r="AC57" s="188">
        <v>0</v>
      </c>
      <c r="AD57" s="188">
        <v>0</v>
      </c>
      <c r="AE57" s="188">
        <v>0</v>
      </c>
      <c r="AF57" s="188">
        <v>0</v>
      </c>
      <c r="AG57" s="70"/>
    </row>
    <row r="58" spans="1:33" s="10" customFormat="1" ht="13.2" x14ac:dyDescent="0.25">
      <c r="A58" s="70">
        <v>7</v>
      </c>
      <c r="B58" s="61" t="s">
        <v>728</v>
      </c>
      <c r="C58" s="6">
        <v>1</v>
      </c>
      <c r="D58" s="6">
        <v>1</v>
      </c>
      <c r="E58" s="6">
        <v>1</v>
      </c>
      <c r="F58" s="7">
        <f t="shared" si="29"/>
        <v>0</v>
      </c>
      <c r="G58" s="6">
        <v>0</v>
      </c>
      <c r="H58" s="6">
        <v>0</v>
      </c>
      <c r="I58" s="6">
        <v>0</v>
      </c>
      <c r="J58" s="6">
        <v>0</v>
      </c>
      <c r="K58" s="6">
        <v>0</v>
      </c>
      <c r="L58" s="80">
        <v>0.1</v>
      </c>
      <c r="M58" s="7">
        <f t="shared" ref="M58:M60" si="34">F58*L58</f>
        <v>0</v>
      </c>
      <c r="N58" s="7">
        <f t="shared" si="30"/>
        <v>0</v>
      </c>
      <c r="O58" s="80">
        <v>0.5</v>
      </c>
      <c r="P58" s="7">
        <f t="shared" ref="P58:P61" si="35">F58*O58</f>
        <v>0</v>
      </c>
      <c r="Q58" s="7">
        <f t="shared" si="31"/>
        <v>0</v>
      </c>
      <c r="R58" s="80">
        <v>0.36</v>
      </c>
      <c r="S58" s="7">
        <f t="shared" ref="S58:S60" si="36">F58*R58</f>
        <v>0</v>
      </c>
      <c r="T58" s="7">
        <f t="shared" si="32"/>
        <v>0</v>
      </c>
      <c r="U58" s="81">
        <v>0</v>
      </c>
      <c r="V58" s="70">
        <v>0</v>
      </c>
      <c r="W58" s="70">
        <v>0</v>
      </c>
      <c r="X58" s="186">
        <f t="shared" si="33"/>
        <v>0</v>
      </c>
      <c r="Y58" s="188">
        <v>0</v>
      </c>
      <c r="Z58" s="188">
        <v>0</v>
      </c>
      <c r="AA58" s="188">
        <f>AB58+AC58</f>
        <v>1</v>
      </c>
      <c r="AB58" s="188">
        <v>1</v>
      </c>
      <c r="AC58" s="188">
        <v>0</v>
      </c>
      <c r="AD58" s="188">
        <v>0</v>
      </c>
      <c r="AE58" s="188">
        <v>0</v>
      </c>
      <c r="AF58" s="188">
        <v>0</v>
      </c>
      <c r="AG58" s="70"/>
    </row>
    <row r="59" spans="1:33" s="10" customFormat="1" ht="13.2" x14ac:dyDescent="0.25">
      <c r="A59" s="70">
        <v>9</v>
      </c>
      <c r="B59" s="61" t="s">
        <v>730</v>
      </c>
      <c r="C59" s="6">
        <v>1</v>
      </c>
      <c r="D59" s="6">
        <v>0</v>
      </c>
      <c r="E59" s="6">
        <v>0</v>
      </c>
      <c r="F59" s="7">
        <f t="shared" si="29"/>
        <v>0</v>
      </c>
      <c r="G59" s="6">
        <v>0</v>
      </c>
      <c r="H59" s="6">
        <v>0</v>
      </c>
      <c r="I59" s="6">
        <v>0</v>
      </c>
      <c r="J59" s="6">
        <v>0</v>
      </c>
      <c r="K59" s="6">
        <v>0</v>
      </c>
      <c r="L59" s="80">
        <v>0.1</v>
      </c>
      <c r="M59" s="7">
        <f t="shared" si="34"/>
        <v>0</v>
      </c>
      <c r="N59" s="7">
        <f t="shared" si="30"/>
        <v>0</v>
      </c>
      <c r="O59" s="80">
        <v>0.5</v>
      </c>
      <c r="P59" s="7">
        <f t="shared" si="35"/>
        <v>0</v>
      </c>
      <c r="Q59" s="7">
        <f t="shared" si="31"/>
        <v>0</v>
      </c>
      <c r="R59" s="80">
        <v>0.36</v>
      </c>
      <c r="S59" s="7">
        <f t="shared" si="36"/>
        <v>0</v>
      </c>
      <c r="T59" s="7">
        <f t="shared" si="32"/>
        <v>0</v>
      </c>
      <c r="U59" s="81">
        <v>0</v>
      </c>
      <c r="V59" s="70">
        <v>0</v>
      </c>
      <c r="W59" s="70">
        <v>0</v>
      </c>
      <c r="X59" s="186">
        <f t="shared" si="33"/>
        <v>0</v>
      </c>
      <c r="Y59" s="188">
        <v>0</v>
      </c>
      <c r="Z59" s="188">
        <v>0</v>
      </c>
      <c r="AA59" s="188">
        <f t="shared" ref="AA59:AA60" si="37">AB59+AC59</f>
        <v>0</v>
      </c>
      <c r="AB59" s="188">
        <v>0</v>
      </c>
      <c r="AC59" s="188">
        <v>0</v>
      </c>
      <c r="AD59" s="188">
        <v>0</v>
      </c>
      <c r="AE59" s="188">
        <v>0</v>
      </c>
      <c r="AF59" s="188">
        <v>0</v>
      </c>
      <c r="AG59" s="70"/>
    </row>
    <row r="60" spans="1:33" s="10" customFormat="1" ht="13.2" x14ac:dyDescent="0.25">
      <c r="A60" s="70">
        <v>10</v>
      </c>
      <c r="B60" s="61" t="s">
        <v>731</v>
      </c>
      <c r="C60" s="6">
        <v>1</v>
      </c>
      <c r="D60" s="6">
        <v>0</v>
      </c>
      <c r="E60" s="6">
        <v>0</v>
      </c>
      <c r="F60" s="7">
        <f t="shared" si="29"/>
        <v>0</v>
      </c>
      <c r="G60" s="6">
        <v>0</v>
      </c>
      <c r="H60" s="6">
        <v>0</v>
      </c>
      <c r="I60" s="6">
        <v>0</v>
      </c>
      <c r="J60" s="6">
        <v>0</v>
      </c>
      <c r="K60" s="6">
        <v>0</v>
      </c>
      <c r="L60" s="80">
        <v>0.1</v>
      </c>
      <c r="M60" s="7">
        <f t="shared" si="34"/>
        <v>0</v>
      </c>
      <c r="N60" s="7">
        <f t="shared" si="30"/>
        <v>0</v>
      </c>
      <c r="O60" s="80">
        <v>0.5</v>
      </c>
      <c r="P60" s="7">
        <f t="shared" si="35"/>
        <v>0</v>
      </c>
      <c r="Q60" s="7">
        <f t="shared" si="31"/>
        <v>0</v>
      </c>
      <c r="R60" s="80">
        <v>0.36</v>
      </c>
      <c r="S60" s="7">
        <f t="shared" si="36"/>
        <v>0</v>
      </c>
      <c r="T60" s="7">
        <f t="shared" si="32"/>
        <v>0</v>
      </c>
      <c r="U60" s="81">
        <v>0</v>
      </c>
      <c r="V60" s="70">
        <v>0</v>
      </c>
      <c r="W60" s="70">
        <v>0</v>
      </c>
      <c r="X60" s="186">
        <f t="shared" si="33"/>
        <v>0</v>
      </c>
      <c r="Y60" s="188">
        <v>0</v>
      </c>
      <c r="Z60" s="188">
        <v>0</v>
      </c>
      <c r="AA60" s="188">
        <f t="shared" si="37"/>
        <v>0</v>
      </c>
      <c r="AB60" s="188">
        <v>0</v>
      </c>
      <c r="AC60" s="188">
        <v>0</v>
      </c>
      <c r="AD60" s="188">
        <v>0</v>
      </c>
      <c r="AE60" s="188">
        <v>0</v>
      </c>
      <c r="AF60" s="188">
        <v>0</v>
      </c>
      <c r="AG60" s="70"/>
    </row>
    <row r="61" spans="1:33" s="10" customFormat="1" ht="13.2" x14ac:dyDescent="0.25">
      <c r="A61" s="70">
        <v>12</v>
      </c>
      <c r="B61" s="61" t="s">
        <v>733</v>
      </c>
      <c r="C61" s="6">
        <v>2</v>
      </c>
      <c r="D61" s="6">
        <v>1</v>
      </c>
      <c r="E61" s="6">
        <v>0</v>
      </c>
      <c r="F61" s="7">
        <f t="shared" si="29"/>
        <v>1</v>
      </c>
      <c r="G61" s="6">
        <v>0</v>
      </c>
      <c r="H61" s="6">
        <v>0</v>
      </c>
      <c r="I61" s="6">
        <v>1</v>
      </c>
      <c r="J61" s="6">
        <v>0</v>
      </c>
      <c r="K61" s="6">
        <v>0</v>
      </c>
      <c r="L61" s="80">
        <v>0.1</v>
      </c>
      <c r="M61" s="7">
        <v>0</v>
      </c>
      <c r="N61" s="7">
        <v>0</v>
      </c>
      <c r="O61" s="80">
        <v>0.5</v>
      </c>
      <c r="P61" s="7">
        <f t="shared" si="35"/>
        <v>0.5</v>
      </c>
      <c r="Q61" s="7">
        <f t="shared" si="31"/>
        <v>-0.5</v>
      </c>
      <c r="R61" s="80">
        <v>0.36</v>
      </c>
      <c r="S61" s="7">
        <v>0</v>
      </c>
      <c r="T61" s="7">
        <v>0</v>
      </c>
      <c r="U61" s="6">
        <v>0</v>
      </c>
      <c r="V61" s="70">
        <v>0</v>
      </c>
      <c r="W61" s="70">
        <v>0</v>
      </c>
      <c r="X61" s="186">
        <f t="shared" si="33"/>
        <v>0</v>
      </c>
      <c r="Y61" s="188">
        <v>0</v>
      </c>
      <c r="Z61" s="188">
        <v>0</v>
      </c>
      <c r="AA61" s="188">
        <v>0</v>
      </c>
      <c r="AB61" s="188">
        <v>0</v>
      </c>
      <c r="AC61" s="188">
        <v>0</v>
      </c>
      <c r="AD61" s="188">
        <v>0</v>
      </c>
      <c r="AE61" s="188">
        <v>0</v>
      </c>
      <c r="AF61" s="188">
        <v>0</v>
      </c>
      <c r="AG61" s="70"/>
    </row>
    <row r="62" spans="1:33" s="297" customFormat="1" ht="13.2" x14ac:dyDescent="0.25">
      <c r="A62" s="176" t="s">
        <v>772</v>
      </c>
      <c r="B62" s="776" t="s">
        <v>619</v>
      </c>
      <c r="C62" s="733"/>
      <c r="D62" s="733"/>
      <c r="E62" s="733"/>
      <c r="F62" s="734"/>
      <c r="G62" s="176"/>
      <c r="H62" s="176"/>
      <c r="I62" s="176"/>
      <c r="J62" s="176"/>
      <c r="K62" s="176"/>
      <c r="L62" s="176"/>
      <c r="M62" s="176"/>
      <c r="N62" s="176"/>
      <c r="O62" s="176"/>
      <c r="P62" s="176"/>
      <c r="Q62" s="180"/>
      <c r="R62" s="176"/>
      <c r="S62" s="176"/>
      <c r="T62" s="180"/>
      <c r="U62" s="180"/>
      <c r="V62" s="180"/>
      <c r="W62" s="180"/>
      <c r="X62" s="207"/>
      <c r="Y62" s="207"/>
      <c r="Z62" s="207"/>
      <c r="AA62" s="207"/>
      <c r="AB62" s="207"/>
      <c r="AC62" s="207"/>
      <c r="AD62" s="207"/>
      <c r="AE62" s="207"/>
      <c r="AF62" s="207"/>
      <c r="AG62" s="176"/>
    </row>
    <row r="63" spans="1:33" s="86" customFormat="1" ht="13.2" x14ac:dyDescent="0.25">
      <c r="A63" s="83" t="s">
        <v>723</v>
      </c>
      <c r="B63" s="84" t="s">
        <v>707</v>
      </c>
      <c r="C63" s="83">
        <f>SUM(C64:C78)</f>
        <v>147</v>
      </c>
      <c r="D63" s="83">
        <f>E63+F63</f>
        <v>70</v>
      </c>
      <c r="E63" s="83">
        <f t="shared" ref="E63" si="38">SUM(E64:E78)</f>
        <v>19</v>
      </c>
      <c r="F63" s="68">
        <f>G63+H63+I63+J63+K63</f>
        <v>51</v>
      </c>
      <c r="G63" s="68">
        <f>SUM(G64:G78)</f>
        <v>0</v>
      </c>
      <c r="H63" s="68">
        <f t="shared" ref="H63:K63" si="39">SUM(H64:H78)</f>
        <v>0</v>
      </c>
      <c r="I63" s="68">
        <f t="shared" si="39"/>
        <v>16</v>
      </c>
      <c r="J63" s="68">
        <f t="shared" si="39"/>
        <v>35</v>
      </c>
      <c r="K63" s="68">
        <f t="shared" si="39"/>
        <v>0</v>
      </c>
      <c r="L63" s="68"/>
      <c r="M63" s="68"/>
      <c r="N63" s="68"/>
      <c r="O63" s="68"/>
      <c r="P63" s="68"/>
      <c r="Q63" s="68"/>
      <c r="R63" s="68"/>
      <c r="S63" s="68"/>
      <c r="T63" s="68"/>
      <c r="U63" s="68"/>
      <c r="V63" s="68"/>
      <c r="W63" s="68"/>
      <c r="X63" s="184"/>
      <c r="Y63" s="184"/>
      <c r="Z63" s="184"/>
      <c r="AA63" s="184"/>
      <c r="AB63" s="184"/>
      <c r="AC63" s="184"/>
      <c r="AD63" s="185"/>
      <c r="AE63" s="185"/>
      <c r="AF63" s="185"/>
      <c r="AG63" s="85"/>
    </row>
    <row r="64" spans="1:33" s="89" customFormat="1" ht="13.2" x14ac:dyDescent="0.25">
      <c r="A64" s="77">
        <v>1</v>
      </c>
      <c r="B64" s="87" t="s">
        <v>367</v>
      </c>
      <c r="C64" s="77">
        <v>33</v>
      </c>
      <c r="D64" s="83">
        <f t="shared" ref="D64:D78" si="40">E64+F64</f>
        <v>14</v>
      </c>
      <c r="E64" s="77">
        <v>9</v>
      </c>
      <c r="F64" s="60">
        <f>G64+H64+I64+J64+K64</f>
        <v>5</v>
      </c>
      <c r="G64" s="60"/>
      <c r="H64" s="60"/>
      <c r="I64" s="60">
        <v>5</v>
      </c>
      <c r="J64" s="60"/>
      <c r="K64" s="60"/>
      <c r="L64" s="72">
        <v>0.4</v>
      </c>
      <c r="M64" s="60">
        <f>F64*L64</f>
        <v>2</v>
      </c>
      <c r="N64" s="60">
        <f>M64-H64</f>
        <v>2</v>
      </c>
      <c r="O64" s="72">
        <v>0.6</v>
      </c>
      <c r="P64" s="60">
        <f>F64*O64</f>
        <v>3</v>
      </c>
      <c r="Q64" s="60">
        <f>P64-I64</f>
        <v>-2</v>
      </c>
      <c r="R64" s="72"/>
      <c r="S64" s="60"/>
      <c r="T64" s="60"/>
      <c r="U64" s="60"/>
      <c r="V64" s="60"/>
      <c r="W64" s="60"/>
      <c r="X64" s="186">
        <f>Z64+AA64</f>
        <v>0</v>
      </c>
      <c r="Y64" s="186">
        <v>2</v>
      </c>
      <c r="Z64" s="186">
        <f>+AA64</f>
        <v>0</v>
      </c>
      <c r="AA64" s="186">
        <f>AB64+AC64</f>
        <v>0</v>
      </c>
      <c r="AB64" s="186">
        <v>0</v>
      </c>
      <c r="AC64" s="186">
        <v>0</v>
      </c>
      <c r="AD64" s="187">
        <f>AE64+AF64</f>
        <v>0</v>
      </c>
      <c r="AE64" s="187"/>
      <c r="AF64" s="187"/>
      <c r="AG64" s="88"/>
    </row>
    <row r="65" spans="1:33" s="89" customFormat="1" ht="13.2" x14ac:dyDescent="0.25">
      <c r="A65" s="77">
        <v>2</v>
      </c>
      <c r="B65" s="87" t="s">
        <v>140</v>
      </c>
      <c r="C65" s="77">
        <v>7</v>
      </c>
      <c r="D65" s="83">
        <f t="shared" si="40"/>
        <v>3</v>
      </c>
      <c r="E65" s="77">
        <v>1</v>
      </c>
      <c r="F65" s="60">
        <f>G65+H65+I65+J65+K65</f>
        <v>2</v>
      </c>
      <c r="G65" s="60"/>
      <c r="H65" s="60"/>
      <c r="I65" s="60">
        <v>1</v>
      </c>
      <c r="J65" s="60">
        <v>1</v>
      </c>
      <c r="K65" s="60"/>
      <c r="L65" s="72">
        <v>0.4</v>
      </c>
      <c r="M65" s="60">
        <f>F65*L65</f>
        <v>0.8</v>
      </c>
      <c r="N65" s="60">
        <f>M65-H65</f>
        <v>0.8</v>
      </c>
      <c r="O65" s="72">
        <v>0.6</v>
      </c>
      <c r="P65" s="60">
        <f>F65*O65</f>
        <v>1.2</v>
      </c>
      <c r="Q65" s="60">
        <f>P65-I65</f>
        <v>0.19999999999999996</v>
      </c>
      <c r="R65" s="72"/>
      <c r="S65" s="60"/>
      <c r="T65" s="60"/>
      <c r="U65" s="60"/>
      <c r="V65" s="60"/>
      <c r="W65" s="60"/>
      <c r="X65" s="186">
        <f>Z65+AA65</f>
        <v>0</v>
      </c>
      <c r="Y65" s="186">
        <v>0</v>
      </c>
      <c r="Z65" s="186">
        <v>0</v>
      </c>
      <c r="AA65" s="186">
        <f>AB65+AC65</f>
        <v>0</v>
      </c>
      <c r="AB65" s="186">
        <v>0</v>
      </c>
      <c r="AC65" s="186"/>
      <c r="AD65" s="187"/>
      <c r="AE65" s="187"/>
      <c r="AF65" s="187"/>
      <c r="AG65" s="88"/>
    </row>
    <row r="66" spans="1:33" s="89" customFormat="1" ht="13.2" x14ac:dyDescent="0.25">
      <c r="A66" s="77">
        <v>3</v>
      </c>
      <c r="B66" s="87" t="s">
        <v>151</v>
      </c>
      <c r="C66" s="77">
        <v>51</v>
      </c>
      <c r="D66" s="83">
        <f t="shared" si="40"/>
        <v>36</v>
      </c>
      <c r="E66" s="90">
        <v>6</v>
      </c>
      <c r="F66" s="60">
        <f>G66+H66+I66+J66+K66</f>
        <v>30</v>
      </c>
      <c r="G66" s="60"/>
      <c r="H66" s="60"/>
      <c r="I66" s="60">
        <v>4</v>
      </c>
      <c r="J66" s="60">
        <v>26</v>
      </c>
      <c r="K66" s="60"/>
      <c r="L66" s="72">
        <v>0.4</v>
      </c>
      <c r="M66" s="60">
        <f>F66*L66</f>
        <v>12</v>
      </c>
      <c r="N66" s="60">
        <f>M66-H66</f>
        <v>12</v>
      </c>
      <c r="O66" s="72">
        <v>0.6</v>
      </c>
      <c r="P66" s="60">
        <f>F66*O66</f>
        <v>18</v>
      </c>
      <c r="Q66" s="60">
        <f>P66-I66</f>
        <v>14</v>
      </c>
      <c r="R66" s="72"/>
      <c r="S66" s="60"/>
      <c r="T66" s="60"/>
      <c r="U66" s="60"/>
      <c r="V66" s="60"/>
      <c r="W66" s="60"/>
      <c r="X66" s="186">
        <f>Z66+AA66</f>
        <v>8</v>
      </c>
      <c r="Y66" s="186">
        <v>0</v>
      </c>
      <c r="Z66" s="186">
        <v>0</v>
      </c>
      <c r="AA66" s="186">
        <f>AB66+AC66</f>
        <v>8</v>
      </c>
      <c r="AB66" s="186">
        <v>1</v>
      </c>
      <c r="AC66" s="186">
        <v>7</v>
      </c>
      <c r="AD66" s="187">
        <f>AE66+AF66</f>
        <v>0</v>
      </c>
      <c r="AE66" s="187"/>
      <c r="AF66" s="187"/>
      <c r="AG66" s="88"/>
    </row>
    <row r="67" spans="1:33" s="89" customFormat="1" ht="13.2" x14ac:dyDescent="0.25">
      <c r="A67" s="77">
        <v>4</v>
      </c>
      <c r="B67" s="91" t="s">
        <v>737</v>
      </c>
      <c r="C67" s="92">
        <v>32</v>
      </c>
      <c r="D67" s="83">
        <f t="shared" si="40"/>
        <v>8</v>
      </c>
      <c r="E67" s="88">
        <v>0</v>
      </c>
      <c r="F67" s="60">
        <f t="shared" ref="F67:F78" si="41">G67+H67+I67+J67+K67</f>
        <v>8</v>
      </c>
      <c r="G67" s="60"/>
      <c r="H67" s="60"/>
      <c r="I67" s="60">
        <v>3</v>
      </c>
      <c r="J67" s="60">
        <v>5</v>
      </c>
      <c r="K67" s="60"/>
      <c r="L67" s="72">
        <v>0.4</v>
      </c>
      <c r="M67" s="60">
        <f t="shared" ref="M67:M78" si="42">F67*L67</f>
        <v>3.2</v>
      </c>
      <c r="N67" s="60">
        <f t="shared" ref="N67:N78" si="43">M67-H67</f>
        <v>3.2</v>
      </c>
      <c r="O67" s="72">
        <v>0.6</v>
      </c>
      <c r="P67" s="60">
        <f t="shared" ref="P67:P78" si="44">F67*O67</f>
        <v>4.8</v>
      </c>
      <c r="Q67" s="60">
        <f t="shared" ref="Q67:Q78" si="45">P67-I67</f>
        <v>1.7999999999999998</v>
      </c>
      <c r="R67" s="72"/>
      <c r="S67" s="60"/>
      <c r="T67" s="60"/>
      <c r="U67" s="60"/>
      <c r="V67" s="60"/>
      <c r="W67" s="60"/>
      <c r="X67" s="186"/>
      <c r="Y67" s="186"/>
      <c r="Z67" s="186"/>
      <c r="AA67" s="186"/>
      <c r="AB67" s="186"/>
      <c r="AC67" s="186"/>
      <c r="AD67" s="187"/>
      <c r="AE67" s="187"/>
      <c r="AF67" s="187"/>
      <c r="AG67" s="88"/>
    </row>
    <row r="68" spans="1:33" s="89" customFormat="1" ht="13.2" x14ac:dyDescent="0.25">
      <c r="A68" s="77">
        <v>5</v>
      </c>
      <c r="B68" s="91" t="s">
        <v>738</v>
      </c>
      <c r="C68" s="92">
        <v>2</v>
      </c>
      <c r="D68" s="83">
        <f t="shared" si="40"/>
        <v>0</v>
      </c>
      <c r="E68" s="88"/>
      <c r="F68" s="60">
        <f t="shared" si="41"/>
        <v>0</v>
      </c>
      <c r="G68" s="60"/>
      <c r="H68" s="60"/>
      <c r="I68" s="60"/>
      <c r="J68" s="60"/>
      <c r="K68" s="60"/>
      <c r="L68" s="72">
        <v>0.4</v>
      </c>
      <c r="M68" s="60">
        <f t="shared" si="42"/>
        <v>0</v>
      </c>
      <c r="N68" s="60">
        <f t="shared" si="43"/>
        <v>0</v>
      </c>
      <c r="O68" s="72">
        <v>0.6</v>
      </c>
      <c r="P68" s="60">
        <f t="shared" si="44"/>
        <v>0</v>
      </c>
      <c r="Q68" s="60">
        <f t="shared" si="45"/>
        <v>0</v>
      </c>
      <c r="R68" s="72"/>
      <c r="S68" s="60"/>
      <c r="T68" s="60"/>
      <c r="U68" s="60"/>
      <c r="V68" s="60"/>
      <c r="W68" s="60"/>
      <c r="X68" s="186"/>
      <c r="Y68" s="186"/>
      <c r="Z68" s="186"/>
      <c r="AA68" s="186"/>
      <c r="AB68" s="186"/>
      <c r="AC68" s="186"/>
      <c r="AD68" s="187"/>
      <c r="AE68" s="187"/>
      <c r="AF68" s="187"/>
      <c r="AG68" s="88"/>
    </row>
    <row r="69" spans="1:33" s="89" customFormat="1" ht="13.2" x14ac:dyDescent="0.25">
      <c r="A69" s="77">
        <v>6</v>
      </c>
      <c r="B69" s="91" t="s">
        <v>739</v>
      </c>
      <c r="C69" s="92">
        <v>2</v>
      </c>
      <c r="D69" s="83">
        <f t="shared" si="40"/>
        <v>0</v>
      </c>
      <c r="E69" s="88"/>
      <c r="F69" s="60">
        <f t="shared" si="41"/>
        <v>0</v>
      </c>
      <c r="G69" s="60"/>
      <c r="H69" s="60"/>
      <c r="I69" s="60"/>
      <c r="J69" s="60"/>
      <c r="K69" s="60"/>
      <c r="L69" s="72">
        <v>0.4</v>
      </c>
      <c r="M69" s="60">
        <f t="shared" si="42"/>
        <v>0</v>
      </c>
      <c r="N69" s="60">
        <f t="shared" si="43"/>
        <v>0</v>
      </c>
      <c r="O69" s="72">
        <v>0.6</v>
      </c>
      <c r="P69" s="60">
        <f t="shared" si="44"/>
        <v>0</v>
      </c>
      <c r="Q69" s="60">
        <f t="shared" si="45"/>
        <v>0</v>
      </c>
      <c r="R69" s="72"/>
      <c r="S69" s="60"/>
      <c r="T69" s="60"/>
      <c r="U69" s="60"/>
      <c r="V69" s="60"/>
      <c r="W69" s="60"/>
      <c r="X69" s="186"/>
      <c r="Y69" s="186"/>
      <c r="Z69" s="186"/>
      <c r="AA69" s="186"/>
      <c r="AB69" s="186"/>
      <c r="AC69" s="186"/>
      <c r="AD69" s="187"/>
      <c r="AE69" s="187"/>
      <c r="AF69" s="187"/>
      <c r="AG69" s="88"/>
    </row>
    <row r="70" spans="1:33" s="89" customFormat="1" ht="26.4" x14ac:dyDescent="0.25">
      <c r="A70" s="77">
        <v>7</v>
      </c>
      <c r="B70" s="91" t="s">
        <v>740</v>
      </c>
      <c r="C70" s="92">
        <v>2</v>
      </c>
      <c r="D70" s="83">
        <f t="shared" si="40"/>
        <v>1</v>
      </c>
      <c r="E70" s="88"/>
      <c r="F70" s="60">
        <f t="shared" si="41"/>
        <v>1</v>
      </c>
      <c r="G70" s="60"/>
      <c r="H70" s="60"/>
      <c r="I70" s="60">
        <v>1</v>
      </c>
      <c r="J70" s="60"/>
      <c r="K70" s="60"/>
      <c r="L70" s="72">
        <v>0.4</v>
      </c>
      <c r="M70" s="60">
        <f t="shared" si="42"/>
        <v>0.4</v>
      </c>
      <c r="N70" s="60">
        <f t="shared" si="43"/>
        <v>0.4</v>
      </c>
      <c r="O70" s="72">
        <v>0.6</v>
      </c>
      <c r="P70" s="60">
        <f t="shared" si="44"/>
        <v>0.6</v>
      </c>
      <c r="Q70" s="60">
        <f t="shared" si="45"/>
        <v>-0.4</v>
      </c>
      <c r="R70" s="72"/>
      <c r="S70" s="60"/>
      <c r="T70" s="60"/>
      <c r="U70" s="60"/>
      <c r="V70" s="60"/>
      <c r="W70" s="60"/>
      <c r="X70" s="186"/>
      <c r="Y70" s="186"/>
      <c r="Z70" s="186"/>
      <c r="AA70" s="186"/>
      <c r="AB70" s="186"/>
      <c r="AC70" s="186"/>
      <c r="AD70" s="187"/>
      <c r="AE70" s="187"/>
      <c r="AF70" s="187"/>
      <c r="AG70" s="88"/>
    </row>
    <row r="71" spans="1:33" s="89" customFormat="1" ht="26.4" x14ac:dyDescent="0.25">
      <c r="A71" s="77">
        <v>8</v>
      </c>
      <c r="B71" s="91" t="s">
        <v>741</v>
      </c>
      <c r="C71" s="92">
        <v>2</v>
      </c>
      <c r="D71" s="83">
        <f t="shared" si="40"/>
        <v>0</v>
      </c>
      <c r="E71" s="88"/>
      <c r="F71" s="60">
        <f t="shared" si="41"/>
        <v>0</v>
      </c>
      <c r="G71" s="60"/>
      <c r="H71" s="60"/>
      <c r="I71" s="60"/>
      <c r="J71" s="60"/>
      <c r="K71" s="60"/>
      <c r="L71" s="72">
        <v>0.4</v>
      </c>
      <c r="M71" s="60">
        <f t="shared" si="42"/>
        <v>0</v>
      </c>
      <c r="N71" s="60">
        <f t="shared" si="43"/>
        <v>0</v>
      </c>
      <c r="O71" s="72">
        <v>0.6</v>
      </c>
      <c r="P71" s="60">
        <f t="shared" si="44"/>
        <v>0</v>
      </c>
      <c r="Q71" s="60">
        <f t="shared" si="45"/>
        <v>0</v>
      </c>
      <c r="R71" s="72"/>
      <c r="S71" s="60"/>
      <c r="T71" s="60"/>
      <c r="U71" s="60"/>
      <c r="V71" s="60"/>
      <c r="W71" s="60"/>
      <c r="X71" s="186"/>
      <c r="Y71" s="186"/>
      <c r="Z71" s="186"/>
      <c r="AA71" s="186"/>
      <c r="AB71" s="186"/>
      <c r="AC71" s="186"/>
      <c r="AD71" s="187"/>
      <c r="AE71" s="187"/>
      <c r="AF71" s="187"/>
      <c r="AG71" s="88"/>
    </row>
    <row r="72" spans="1:33" s="89" customFormat="1" ht="26.4" x14ac:dyDescent="0.25">
      <c r="A72" s="77">
        <v>9</v>
      </c>
      <c r="B72" s="91" t="s">
        <v>742</v>
      </c>
      <c r="C72" s="92">
        <v>1</v>
      </c>
      <c r="D72" s="83">
        <f t="shared" si="40"/>
        <v>0</v>
      </c>
      <c r="E72" s="88"/>
      <c r="F72" s="60">
        <f t="shared" si="41"/>
        <v>0</v>
      </c>
      <c r="G72" s="60"/>
      <c r="H72" s="60"/>
      <c r="I72" s="60"/>
      <c r="J72" s="60"/>
      <c r="K72" s="60"/>
      <c r="L72" s="72">
        <v>0.4</v>
      </c>
      <c r="M72" s="60">
        <f t="shared" si="42"/>
        <v>0</v>
      </c>
      <c r="N72" s="60">
        <f t="shared" si="43"/>
        <v>0</v>
      </c>
      <c r="O72" s="72">
        <v>0.6</v>
      </c>
      <c r="P72" s="60">
        <f t="shared" si="44"/>
        <v>0</v>
      </c>
      <c r="Q72" s="60">
        <f t="shared" si="45"/>
        <v>0</v>
      </c>
      <c r="R72" s="72"/>
      <c r="S72" s="60"/>
      <c r="T72" s="60"/>
      <c r="U72" s="60"/>
      <c r="V72" s="60"/>
      <c r="W72" s="60"/>
      <c r="X72" s="186"/>
      <c r="Y72" s="186"/>
      <c r="Z72" s="186"/>
      <c r="AA72" s="186"/>
      <c r="AB72" s="186"/>
      <c r="AC72" s="186"/>
      <c r="AD72" s="187"/>
      <c r="AE72" s="187"/>
      <c r="AF72" s="187"/>
      <c r="AG72" s="88"/>
    </row>
    <row r="73" spans="1:33" s="89" customFormat="1" ht="26.4" x14ac:dyDescent="0.25">
      <c r="A73" s="77">
        <v>10</v>
      </c>
      <c r="B73" s="91" t="s">
        <v>743</v>
      </c>
      <c r="C73" s="92">
        <v>1</v>
      </c>
      <c r="D73" s="83">
        <f t="shared" si="40"/>
        <v>1</v>
      </c>
      <c r="E73" s="88">
        <v>1</v>
      </c>
      <c r="F73" s="60">
        <f t="shared" si="41"/>
        <v>0</v>
      </c>
      <c r="G73" s="60"/>
      <c r="H73" s="60"/>
      <c r="I73" s="60"/>
      <c r="J73" s="60"/>
      <c r="K73" s="60"/>
      <c r="L73" s="72">
        <v>0.4</v>
      </c>
      <c r="M73" s="60">
        <f t="shared" si="42"/>
        <v>0</v>
      </c>
      <c r="N73" s="60">
        <f t="shared" si="43"/>
        <v>0</v>
      </c>
      <c r="O73" s="72">
        <v>0.6</v>
      </c>
      <c r="P73" s="60">
        <f t="shared" si="44"/>
        <v>0</v>
      </c>
      <c r="Q73" s="60">
        <f t="shared" si="45"/>
        <v>0</v>
      </c>
      <c r="R73" s="72"/>
      <c r="S73" s="60"/>
      <c r="T73" s="60"/>
      <c r="U73" s="60"/>
      <c r="V73" s="60"/>
      <c r="W73" s="60"/>
      <c r="X73" s="186"/>
      <c r="Y73" s="186"/>
      <c r="Z73" s="186"/>
      <c r="AA73" s="186"/>
      <c r="AB73" s="186"/>
      <c r="AC73" s="186"/>
      <c r="AD73" s="187"/>
      <c r="AE73" s="187"/>
      <c r="AF73" s="187"/>
      <c r="AG73" s="88"/>
    </row>
    <row r="74" spans="1:33" s="89" customFormat="1" ht="13.2" x14ac:dyDescent="0.25">
      <c r="A74" s="77">
        <v>11</v>
      </c>
      <c r="B74" s="91" t="s">
        <v>744</v>
      </c>
      <c r="C74" s="92">
        <v>1</v>
      </c>
      <c r="D74" s="83">
        <f t="shared" si="40"/>
        <v>0</v>
      </c>
      <c r="E74" s="88"/>
      <c r="F74" s="60">
        <f t="shared" si="41"/>
        <v>0</v>
      </c>
      <c r="G74" s="88"/>
      <c r="H74" s="88"/>
      <c r="I74" s="88"/>
      <c r="J74" s="88"/>
      <c r="K74" s="88"/>
      <c r="L74" s="72">
        <v>0.4</v>
      </c>
      <c r="M74" s="60">
        <f t="shared" si="42"/>
        <v>0</v>
      </c>
      <c r="N74" s="60">
        <f t="shared" si="43"/>
        <v>0</v>
      </c>
      <c r="O74" s="72">
        <v>0.6</v>
      </c>
      <c r="P74" s="60">
        <f t="shared" si="44"/>
        <v>0</v>
      </c>
      <c r="Q74" s="60">
        <f t="shared" si="45"/>
        <v>0</v>
      </c>
      <c r="R74" s="88"/>
      <c r="S74" s="88"/>
      <c r="T74" s="88"/>
      <c r="U74" s="88"/>
      <c r="V74" s="88"/>
      <c r="W74" s="88"/>
      <c r="X74" s="187"/>
      <c r="Y74" s="187"/>
      <c r="Z74" s="187"/>
      <c r="AA74" s="187"/>
      <c r="AB74" s="187"/>
      <c r="AC74" s="187"/>
      <c r="AD74" s="187"/>
      <c r="AE74" s="187"/>
      <c r="AF74" s="187"/>
      <c r="AG74" s="88"/>
    </row>
    <row r="75" spans="1:33" s="89" customFormat="1" ht="13.2" x14ac:dyDescent="0.25">
      <c r="A75" s="77">
        <v>12</v>
      </c>
      <c r="B75" s="91" t="s">
        <v>725</v>
      </c>
      <c r="C75" s="92">
        <v>8</v>
      </c>
      <c r="D75" s="83">
        <f t="shared" si="40"/>
        <v>5</v>
      </c>
      <c r="E75" s="88">
        <v>2</v>
      </c>
      <c r="F75" s="60">
        <f t="shared" si="41"/>
        <v>3</v>
      </c>
      <c r="G75" s="88"/>
      <c r="H75" s="88"/>
      <c r="I75" s="92">
        <v>2</v>
      </c>
      <c r="J75" s="92">
        <v>1</v>
      </c>
      <c r="K75" s="88"/>
      <c r="L75" s="72">
        <v>0.4</v>
      </c>
      <c r="M75" s="60">
        <f t="shared" si="42"/>
        <v>1.2000000000000002</v>
      </c>
      <c r="N75" s="60">
        <f t="shared" si="43"/>
        <v>1.2000000000000002</v>
      </c>
      <c r="O75" s="72">
        <v>0.6</v>
      </c>
      <c r="P75" s="60">
        <f t="shared" si="44"/>
        <v>1.7999999999999998</v>
      </c>
      <c r="Q75" s="60">
        <f t="shared" si="45"/>
        <v>-0.20000000000000018</v>
      </c>
      <c r="R75" s="88"/>
      <c r="S75" s="88"/>
      <c r="T75" s="88"/>
      <c r="U75" s="88"/>
      <c r="V75" s="88"/>
      <c r="W75" s="88"/>
      <c r="X75" s="187"/>
      <c r="Y75" s="187"/>
      <c r="Z75" s="187"/>
      <c r="AA75" s="187"/>
      <c r="AB75" s="187"/>
      <c r="AC75" s="187"/>
      <c r="AD75" s="187"/>
      <c r="AE75" s="187"/>
      <c r="AF75" s="187"/>
      <c r="AG75" s="88"/>
    </row>
    <row r="76" spans="1:33" s="89" customFormat="1" ht="13.2" x14ac:dyDescent="0.25">
      <c r="A76" s="77">
        <v>13</v>
      </c>
      <c r="B76" s="91" t="s">
        <v>733</v>
      </c>
      <c r="C76" s="92">
        <v>2</v>
      </c>
      <c r="D76" s="83">
        <f t="shared" si="40"/>
        <v>0</v>
      </c>
      <c r="E76" s="88"/>
      <c r="F76" s="60">
        <f t="shared" si="41"/>
        <v>0</v>
      </c>
      <c r="G76" s="88"/>
      <c r="H76" s="88"/>
      <c r="I76" s="88"/>
      <c r="J76" s="88"/>
      <c r="K76" s="88"/>
      <c r="L76" s="72">
        <v>0.4</v>
      </c>
      <c r="M76" s="60">
        <f t="shared" si="42"/>
        <v>0</v>
      </c>
      <c r="N76" s="60">
        <f t="shared" si="43"/>
        <v>0</v>
      </c>
      <c r="O76" s="72">
        <v>0.6</v>
      </c>
      <c r="P76" s="60">
        <f t="shared" si="44"/>
        <v>0</v>
      </c>
      <c r="Q76" s="60">
        <f t="shared" si="45"/>
        <v>0</v>
      </c>
      <c r="R76" s="88"/>
      <c r="S76" s="88"/>
      <c r="T76" s="88"/>
      <c r="U76" s="88"/>
      <c r="V76" s="88"/>
      <c r="W76" s="88"/>
      <c r="X76" s="187"/>
      <c r="Y76" s="187"/>
      <c r="Z76" s="187"/>
      <c r="AA76" s="187"/>
      <c r="AB76" s="187"/>
      <c r="AC76" s="187"/>
      <c r="AD76" s="187"/>
      <c r="AE76" s="187"/>
      <c r="AF76" s="187"/>
      <c r="AG76" s="88"/>
    </row>
    <row r="77" spans="1:33" s="89" customFormat="1" ht="13.2" x14ac:dyDescent="0.25">
      <c r="A77" s="77">
        <v>14</v>
      </c>
      <c r="B77" s="91" t="s">
        <v>731</v>
      </c>
      <c r="C77" s="92">
        <v>1</v>
      </c>
      <c r="D77" s="83">
        <f t="shared" si="40"/>
        <v>0</v>
      </c>
      <c r="E77" s="88"/>
      <c r="F77" s="60">
        <f t="shared" si="41"/>
        <v>0</v>
      </c>
      <c r="G77" s="88"/>
      <c r="H77" s="88"/>
      <c r="I77" s="88"/>
      <c r="J77" s="88"/>
      <c r="K77" s="88"/>
      <c r="L77" s="72">
        <v>0.4</v>
      </c>
      <c r="M77" s="60">
        <f t="shared" si="42"/>
        <v>0</v>
      </c>
      <c r="N77" s="60">
        <f t="shared" si="43"/>
        <v>0</v>
      </c>
      <c r="O77" s="72">
        <v>0.6</v>
      </c>
      <c r="P77" s="60">
        <f t="shared" si="44"/>
        <v>0</v>
      </c>
      <c r="Q77" s="60">
        <f t="shared" si="45"/>
        <v>0</v>
      </c>
      <c r="R77" s="88"/>
      <c r="S77" s="88"/>
      <c r="T77" s="88"/>
      <c r="U77" s="88"/>
      <c r="V77" s="88"/>
      <c r="W77" s="88"/>
      <c r="X77" s="187"/>
      <c r="Y77" s="187"/>
      <c r="Z77" s="187"/>
      <c r="AA77" s="187"/>
      <c r="AB77" s="187"/>
      <c r="AC77" s="187"/>
      <c r="AD77" s="187"/>
      <c r="AE77" s="187"/>
      <c r="AF77" s="187"/>
      <c r="AG77" s="88"/>
    </row>
    <row r="78" spans="1:33" s="89" customFormat="1" ht="13.2" x14ac:dyDescent="0.25">
      <c r="A78" s="77">
        <v>15</v>
      </c>
      <c r="B78" s="91" t="s">
        <v>745</v>
      </c>
      <c r="C78" s="92">
        <v>2</v>
      </c>
      <c r="D78" s="83">
        <f t="shared" si="40"/>
        <v>2</v>
      </c>
      <c r="E78" s="88"/>
      <c r="F78" s="60">
        <f t="shared" si="41"/>
        <v>2</v>
      </c>
      <c r="G78" s="88"/>
      <c r="H78" s="88"/>
      <c r="I78" s="88"/>
      <c r="J78" s="88">
        <v>2</v>
      </c>
      <c r="K78" s="88"/>
      <c r="L78" s="72">
        <v>0.4</v>
      </c>
      <c r="M78" s="60">
        <f t="shared" si="42"/>
        <v>0.8</v>
      </c>
      <c r="N78" s="60">
        <f t="shared" si="43"/>
        <v>0.8</v>
      </c>
      <c r="O78" s="72">
        <v>0.6</v>
      </c>
      <c r="P78" s="60">
        <f t="shared" si="44"/>
        <v>1.2</v>
      </c>
      <c r="Q78" s="60">
        <f t="shared" si="45"/>
        <v>1.2</v>
      </c>
      <c r="R78" s="88"/>
      <c r="S78" s="88"/>
      <c r="T78" s="88"/>
      <c r="U78" s="88"/>
      <c r="V78" s="88"/>
      <c r="W78" s="88"/>
      <c r="X78" s="187"/>
      <c r="Y78" s="187"/>
      <c r="Z78" s="187"/>
      <c r="AA78" s="187"/>
      <c r="AB78" s="187"/>
      <c r="AC78" s="187"/>
      <c r="AD78" s="187"/>
      <c r="AE78" s="187"/>
      <c r="AF78" s="187"/>
      <c r="AG78" s="88"/>
    </row>
    <row r="79" spans="1:33" s="298" customFormat="1" ht="13.2" x14ac:dyDescent="0.3">
      <c r="A79" s="180" t="s">
        <v>774</v>
      </c>
      <c r="B79" s="751" t="s">
        <v>773</v>
      </c>
      <c r="C79" s="751"/>
      <c r="D79" s="751"/>
      <c r="E79" s="751"/>
      <c r="F79" s="296"/>
      <c r="G79" s="296"/>
      <c r="H79" s="296"/>
      <c r="I79" s="296"/>
      <c r="J79" s="296"/>
      <c r="K79" s="296"/>
      <c r="L79" s="296"/>
      <c r="M79" s="296"/>
      <c r="N79" s="296"/>
      <c r="O79" s="296"/>
      <c r="P79" s="296"/>
      <c r="Q79" s="296"/>
      <c r="R79" s="296"/>
      <c r="S79" s="296"/>
      <c r="T79" s="296"/>
      <c r="U79" s="296"/>
      <c r="V79" s="296"/>
      <c r="W79" s="296"/>
      <c r="X79" s="296"/>
      <c r="Y79" s="296"/>
      <c r="Z79" s="296"/>
      <c r="AA79" s="296"/>
      <c r="AB79" s="296"/>
      <c r="AC79" s="296"/>
      <c r="AD79" s="296"/>
      <c r="AE79" s="296"/>
      <c r="AF79" s="296"/>
      <c r="AG79" s="296"/>
    </row>
    <row r="80" spans="1:33" s="109" customFormat="1" ht="13.2" x14ac:dyDescent="0.3">
      <c r="A80" s="8" t="s">
        <v>723</v>
      </c>
      <c r="B80" s="105" t="s">
        <v>707</v>
      </c>
      <c r="C80" s="58">
        <f t="shared" ref="C80:K80" si="46">SUM(C81:C94)</f>
        <v>286</v>
      </c>
      <c r="D80" s="58">
        <f t="shared" si="46"/>
        <v>204</v>
      </c>
      <c r="E80" s="58">
        <f t="shared" si="46"/>
        <v>38</v>
      </c>
      <c r="F80" s="58">
        <f t="shared" si="46"/>
        <v>166</v>
      </c>
      <c r="G80" s="58">
        <f t="shared" si="46"/>
        <v>0</v>
      </c>
      <c r="H80" s="58">
        <f t="shared" si="46"/>
        <v>2</v>
      </c>
      <c r="I80" s="58">
        <f t="shared" si="46"/>
        <v>110</v>
      </c>
      <c r="J80" s="58">
        <f t="shared" si="46"/>
        <v>54</v>
      </c>
      <c r="K80" s="58">
        <f t="shared" si="46"/>
        <v>0</v>
      </c>
      <c r="L80" s="106"/>
      <c r="M80" s="107"/>
      <c r="N80" s="107"/>
      <c r="O80" s="108"/>
      <c r="P80" s="107"/>
      <c r="Q80" s="107"/>
      <c r="R80" s="108"/>
      <c r="S80" s="107"/>
      <c r="T80" s="107"/>
      <c r="U80" s="106"/>
      <c r="V80" s="58"/>
      <c r="W80" s="58"/>
      <c r="X80" s="184">
        <f>Y80+Z80</f>
        <v>3</v>
      </c>
      <c r="Y80" s="184">
        <f>SUM(Y81:Y94)</f>
        <v>3</v>
      </c>
      <c r="Z80" s="184">
        <f>SUM(Z81:Z94)</f>
        <v>0</v>
      </c>
      <c r="AA80" s="184">
        <f>AB80+AC80</f>
        <v>11</v>
      </c>
      <c r="AB80" s="184">
        <f>SUM(AB81:AB94)</f>
        <v>0</v>
      </c>
      <c r="AC80" s="184">
        <f>SUM(AC81:AC94)</f>
        <v>11</v>
      </c>
      <c r="AD80" s="188">
        <f>AE80+AF80</f>
        <v>0</v>
      </c>
      <c r="AE80" s="190"/>
      <c r="AF80" s="190"/>
      <c r="AG80" s="8"/>
    </row>
    <row r="81" spans="1:33" s="26" customFormat="1" ht="13.2" x14ac:dyDescent="0.3">
      <c r="A81" s="70">
        <v>1</v>
      </c>
      <c r="B81" s="71" t="s">
        <v>746</v>
      </c>
      <c r="C81" s="70">
        <v>63</v>
      </c>
      <c r="D81" s="70">
        <f>E81+F81</f>
        <v>39</v>
      </c>
      <c r="E81" s="59">
        <v>18</v>
      </c>
      <c r="F81" s="59">
        <f>SUM(G81:K81)</f>
        <v>21</v>
      </c>
      <c r="G81" s="59">
        <v>0</v>
      </c>
      <c r="H81" s="59">
        <v>1</v>
      </c>
      <c r="I81" s="59">
        <v>20</v>
      </c>
      <c r="J81" s="59">
        <v>0</v>
      </c>
      <c r="K81" s="59">
        <v>0</v>
      </c>
      <c r="L81" s="110" t="s">
        <v>747</v>
      </c>
      <c r="M81" s="111">
        <f>F81*L81</f>
        <v>12.6</v>
      </c>
      <c r="N81" s="111">
        <f>M81-H81</f>
        <v>11.6</v>
      </c>
      <c r="O81" s="112" t="s">
        <v>748</v>
      </c>
      <c r="P81" s="111">
        <f>F81*O81</f>
        <v>8.4</v>
      </c>
      <c r="Q81" s="111">
        <f>P81-I81</f>
        <v>-11.6</v>
      </c>
      <c r="R81" s="110">
        <v>0</v>
      </c>
      <c r="S81" s="111">
        <f>F81*R81</f>
        <v>0</v>
      </c>
      <c r="T81" s="111">
        <f>S81-J81</f>
        <v>0</v>
      </c>
      <c r="U81" s="110">
        <v>0</v>
      </c>
      <c r="V81" s="59">
        <f>F81*U81</f>
        <v>0</v>
      </c>
      <c r="W81" s="59">
        <f>V81-K81</f>
        <v>0</v>
      </c>
      <c r="X81" s="186">
        <f>Y81+Z81</f>
        <v>1</v>
      </c>
      <c r="Y81" s="186">
        <v>1</v>
      </c>
      <c r="Z81" s="186"/>
      <c r="AA81" s="186">
        <f>AB81+AC81</f>
        <v>0</v>
      </c>
      <c r="AB81" s="186"/>
      <c r="AC81" s="186"/>
      <c r="AD81" s="188"/>
      <c r="AE81" s="188"/>
      <c r="AF81" s="188"/>
      <c r="AG81" s="70"/>
    </row>
    <row r="82" spans="1:33" s="26" customFormat="1" ht="13.2" x14ac:dyDescent="0.3">
      <c r="A82" s="70">
        <v>2</v>
      </c>
      <c r="B82" s="71" t="s">
        <v>140</v>
      </c>
      <c r="C82" s="70">
        <v>33</v>
      </c>
      <c r="D82" s="70">
        <f t="shared" ref="D82:D94" si="47">E82+F82</f>
        <v>31</v>
      </c>
      <c r="E82" s="59">
        <v>3</v>
      </c>
      <c r="F82" s="59">
        <f>SUM(G82:K82)</f>
        <v>28</v>
      </c>
      <c r="G82" s="59">
        <v>0</v>
      </c>
      <c r="H82" s="59">
        <v>1</v>
      </c>
      <c r="I82" s="59">
        <v>0</v>
      </c>
      <c r="J82" s="59">
        <v>27</v>
      </c>
      <c r="K82" s="59">
        <v>0</v>
      </c>
      <c r="L82" s="110" t="s">
        <v>747</v>
      </c>
      <c r="M82" s="111">
        <f t="shared" ref="M82:M94" si="48">F82*L82</f>
        <v>16.8</v>
      </c>
      <c r="N82" s="111">
        <f t="shared" ref="N82:N94" si="49">M82-H82</f>
        <v>15.8</v>
      </c>
      <c r="O82" s="110">
        <v>0.2</v>
      </c>
      <c r="P82" s="111">
        <f t="shared" ref="P82:P94" si="50">F82*O82</f>
        <v>5.6000000000000005</v>
      </c>
      <c r="Q82" s="111">
        <f t="shared" ref="Q82:Q94" si="51">P82-I82</f>
        <v>5.6000000000000005</v>
      </c>
      <c r="R82" s="110">
        <v>0.2</v>
      </c>
      <c r="S82" s="111">
        <f t="shared" ref="S82:S94" si="52">F82*R82</f>
        <v>5.6000000000000005</v>
      </c>
      <c r="T82" s="111">
        <f t="shared" ref="T82:T94" si="53">S82-J82</f>
        <v>-21.4</v>
      </c>
      <c r="U82" s="110">
        <v>0</v>
      </c>
      <c r="V82" s="59">
        <f t="shared" ref="V82:V94" si="54">F82*U82</f>
        <v>0</v>
      </c>
      <c r="W82" s="59">
        <f t="shared" ref="W82:W94" si="55">V82-K82</f>
        <v>0</v>
      </c>
      <c r="X82" s="186">
        <f t="shared" ref="X82:X94" si="56">Y82+Z82</f>
        <v>2</v>
      </c>
      <c r="Y82" s="186">
        <v>2</v>
      </c>
      <c r="Z82" s="186"/>
      <c r="AA82" s="186">
        <f t="shared" ref="AA82:AA94" si="57">AB82+AC82</f>
        <v>1</v>
      </c>
      <c r="AB82" s="186"/>
      <c r="AC82" s="186">
        <v>1</v>
      </c>
      <c r="AD82" s="188"/>
      <c r="AE82" s="188"/>
      <c r="AF82" s="188"/>
      <c r="AG82" s="70"/>
    </row>
    <row r="83" spans="1:33" s="26" customFormat="1" ht="13.2" x14ac:dyDescent="0.3">
      <c r="A83" s="70">
        <v>3</v>
      </c>
      <c r="B83" s="71" t="s">
        <v>151</v>
      </c>
      <c r="C83" s="70">
        <v>108</v>
      </c>
      <c r="D83" s="70">
        <f t="shared" si="47"/>
        <v>88</v>
      </c>
      <c r="E83" s="59">
        <v>8</v>
      </c>
      <c r="F83" s="59">
        <f t="shared" ref="F83:F94" si="58">SUM(G83:K83)</f>
        <v>80</v>
      </c>
      <c r="G83" s="59">
        <v>0</v>
      </c>
      <c r="H83" s="59">
        <v>0</v>
      </c>
      <c r="I83" s="59">
        <v>61</v>
      </c>
      <c r="J83" s="59">
        <v>19</v>
      </c>
      <c r="K83" s="59">
        <v>0</v>
      </c>
      <c r="L83" s="110">
        <v>0.6</v>
      </c>
      <c r="M83" s="111">
        <f t="shared" si="48"/>
        <v>48</v>
      </c>
      <c r="N83" s="111">
        <f t="shared" si="49"/>
        <v>48</v>
      </c>
      <c r="O83" s="110">
        <v>0.3</v>
      </c>
      <c r="P83" s="111">
        <f>F83*O83</f>
        <v>24</v>
      </c>
      <c r="Q83" s="111">
        <f t="shared" si="51"/>
        <v>-37</v>
      </c>
      <c r="R83" s="110">
        <v>0.1</v>
      </c>
      <c r="S83" s="111">
        <f t="shared" si="52"/>
        <v>8</v>
      </c>
      <c r="T83" s="111">
        <f t="shared" si="53"/>
        <v>-11</v>
      </c>
      <c r="U83" s="110">
        <v>0</v>
      </c>
      <c r="V83" s="59">
        <f t="shared" si="54"/>
        <v>0</v>
      </c>
      <c r="W83" s="59">
        <f t="shared" si="55"/>
        <v>0</v>
      </c>
      <c r="X83" s="186">
        <f t="shared" si="56"/>
        <v>0</v>
      </c>
      <c r="Y83" s="186"/>
      <c r="Z83" s="186"/>
      <c r="AA83" s="186">
        <f t="shared" si="57"/>
        <v>5</v>
      </c>
      <c r="AB83" s="186"/>
      <c r="AC83" s="186">
        <v>5</v>
      </c>
      <c r="AD83" s="188"/>
      <c r="AE83" s="188"/>
      <c r="AF83" s="188"/>
      <c r="AG83" s="70"/>
    </row>
    <row r="84" spans="1:33" s="26" customFormat="1" ht="13.2" x14ac:dyDescent="0.3">
      <c r="A84" s="70">
        <v>4</v>
      </c>
      <c r="B84" s="71" t="s">
        <v>749</v>
      </c>
      <c r="C84" s="70">
        <v>32</v>
      </c>
      <c r="D84" s="70">
        <f t="shared" si="47"/>
        <v>21</v>
      </c>
      <c r="E84" s="59">
        <v>2</v>
      </c>
      <c r="F84" s="59">
        <f t="shared" si="58"/>
        <v>19</v>
      </c>
      <c r="G84" s="59">
        <v>0</v>
      </c>
      <c r="H84" s="59">
        <v>0</v>
      </c>
      <c r="I84" s="59">
        <v>12</v>
      </c>
      <c r="J84" s="59">
        <v>7</v>
      </c>
      <c r="K84" s="59">
        <v>0</v>
      </c>
      <c r="L84" s="110">
        <v>0.6</v>
      </c>
      <c r="M84" s="111">
        <f t="shared" si="48"/>
        <v>11.4</v>
      </c>
      <c r="N84" s="111">
        <f t="shared" si="49"/>
        <v>11.4</v>
      </c>
      <c r="O84" s="110">
        <v>0.3</v>
      </c>
      <c r="P84" s="111">
        <f t="shared" si="50"/>
        <v>5.7</v>
      </c>
      <c r="Q84" s="111">
        <f t="shared" si="51"/>
        <v>-6.3</v>
      </c>
      <c r="R84" s="110">
        <v>0.1</v>
      </c>
      <c r="S84" s="111">
        <f t="shared" si="52"/>
        <v>1.9000000000000001</v>
      </c>
      <c r="T84" s="111">
        <f t="shared" si="53"/>
        <v>-5.0999999999999996</v>
      </c>
      <c r="U84" s="110">
        <v>0</v>
      </c>
      <c r="V84" s="59">
        <f t="shared" si="54"/>
        <v>0</v>
      </c>
      <c r="W84" s="59">
        <f t="shared" si="55"/>
        <v>0</v>
      </c>
      <c r="X84" s="186">
        <f t="shared" si="56"/>
        <v>0</v>
      </c>
      <c r="Y84" s="186"/>
      <c r="Z84" s="186"/>
      <c r="AA84" s="186">
        <f t="shared" si="57"/>
        <v>4</v>
      </c>
      <c r="AB84" s="186"/>
      <c r="AC84" s="186">
        <v>4</v>
      </c>
      <c r="AD84" s="188"/>
      <c r="AE84" s="188"/>
      <c r="AF84" s="188"/>
      <c r="AG84" s="70"/>
    </row>
    <row r="85" spans="1:33" s="26" customFormat="1" ht="13.2" x14ac:dyDescent="0.3">
      <c r="A85" s="70">
        <v>5</v>
      </c>
      <c r="B85" s="71" t="s">
        <v>754</v>
      </c>
      <c r="C85" s="70">
        <v>3</v>
      </c>
      <c r="D85" s="70">
        <f t="shared" si="47"/>
        <v>0</v>
      </c>
      <c r="E85" s="59">
        <v>0</v>
      </c>
      <c r="F85" s="59">
        <f t="shared" si="58"/>
        <v>0</v>
      </c>
      <c r="G85" s="59">
        <v>0</v>
      </c>
      <c r="H85" s="59">
        <v>0</v>
      </c>
      <c r="I85" s="59">
        <v>0</v>
      </c>
      <c r="J85" s="59">
        <v>0</v>
      </c>
      <c r="K85" s="59">
        <v>0</v>
      </c>
      <c r="L85" s="110">
        <v>0</v>
      </c>
      <c r="M85" s="111">
        <f t="shared" si="48"/>
        <v>0</v>
      </c>
      <c r="N85" s="111">
        <f>M85-H85</f>
        <v>0</v>
      </c>
      <c r="O85" s="110">
        <v>0.6</v>
      </c>
      <c r="P85" s="111">
        <f t="shared" si="50"/>
        <v>0</v>
      </c>
      <c r="Q85" s="111">
        <f t="shared" si="51"/>
        <v>0</v>
      </c>
      <c r="R85" s="110">
        <v>0.4</v>
      </c>
      <c r="S85" s="111">
        <f t="shared" si="52"/>
        <v>0</v>
      </c>
      <c r="T85" s="111">
        <f t="shared" si="53"/>
        <v>0</v>
      </c>
      <c r="U85" s="110">
        <v>0</v>
      </c>
      <c r="V85" s="59">
        <f t="shared" si="54"/>
        <v>0</v>
      </c>
      <c r="W85" s="59">
        <f t="shared" si="55"/>
        <v>0</v>
      </c>
      <c r="X85" s="186">
        <f t="shared" si="56"/>
        <v>0</v>
      </c>
      <c r="Y85" s="186"/>
      <c r="Z85" s="186"/>
      <c r="AA85" s="186">
        <f t="shared" si="57"/>
        <v>0</v>
      </c>
      <c r="AB85" s="186"/>
      <c r="AC85" s="186"/>
      <c r="AD85" s="188"/>
      <c r="AE85" s="188"/>
      <c r="AF85" s="188"/>
      <c r="AG85" s="70"/>
    </row>
    <row r="86" spans="1:33" s="26" customFormat="1" ht="13.2" x14ac:dyDescent="0.3">
      <c r="A86" s="70">
        <v>6</v>
      </c>
      <c r="B86" s="71" t="s">
        <v>738</v>
      </c>
      <c r="C86" s="70">
        <v>1</v>
      </c>
      <c r="D86" s="70">
        <f t="shared" si="47"/>
        <v>0</v>
      </c>
      <c r="E86" s="59">
        <v>0</v>
      </c>
      <c r="F86" s="59">
        <f t="shared" si="58"/>
        <v>0</v>
      </c>
      <c r="G86" s="59">
        <v>0</v>
      </c>
      <c r="H86" s="59">
        <v>0</v>
      </c>
      <c r="I86" s="59">
        <v>0</v>
      </c>
      <c r="J86" s="59">
        <v>0</v>
      </c>
      <c r="K86" s="59">
        <v>0</v>
      </c>
      <c r="L86" s="110">
        <v>0</v>
      </c>
      <c r="M86" s="111">
        <f t="shared" si="48"/>
        <v>0</v>
      </c>
      <c r="N86" s="111">
        <f t="shared" si="49"/>
        <v>0</v>
      </c>
      <c r="O86" s="110">
        <v>0.6</v>
      </c>
      <c r="P86" s="111">
        <f t="shared" si="50"/>
        <v>0</v>
      </c>
      <c r="Q86" s="111">
        <f t="shared" si="51"/>
        <v>0</v>
      </c>
      <c r="R86" s="110">
        <v>0.4</v>
      </c>
      <c r="S86" s="111">
        <f t="shared" si="52"/>
        <v>0</v>
      </c>
      <c r="T86" s="111">
        <f t="shared" si="53"/>
        <v>0</v>
      </c>
      <c r="U86" s="110">
        <v>0</v>
      </c>
      <c r="V86" s="59">
        <f t="shared" si="54"/>
        <v>0</v>
      </c>
      <c r="W86" s="59">
        <f t="shared" si="55"/>
        <v>0</v>
      </c>
      <c r="X86" s="186">
        <f t="shared" si="56"/>
        <v>0</v>
      </c>
      <c r="Y86" s="186"/>
      <c r="Z86" s="186"/>
      <c r="AA86" s="186">
        <f t="shared" si="57"/>
        <v>0</v>
      </c>
      <c r="AB86" s="186"/>
      <c r="AC86" s="186"/>
      <c r="AD86" s="188"/>
      <c r="AE86" s="188"/>
      <c r="AF86" s="188"/>
      <c r="AG86" s="70"/>
    </row>
    <row r="87" spans="1:33" s="26" customFormat="1" ht="13.2" x14ac:dyDescent="0.3">
      <c r="A87" s="70">
        <v>7</v>
      </c>
      <c r="B87" s="71" t="s">
        <v>739</v>
      </c>
      <c r="C87" s="70">
        <v>2</v>
      </c>
      <c r="D87" s="70">
        <f t="shared" si="47"/>
        <v>1</v>
      </c>
      <c r="E87" s="59">
        <v>0</v>
      </c>
      <c r="F87" s="59">
        <f t="shared" si="58"/>
        <v>1</v>
      </c>
      <c r="G87" s="59">
        <v>0</v>
      </c>
      <c r="H87" s="59">
        <v>0</v>
      </c>
      <c r="I87" s="59">
        <v>1</v>
      </c>
      <c r="J87" s="59">
        <v>0</v>
      </c>
      <c r="K87" s="59">
        <v>0</v>
      </c>
      <c r="L87" s="110">
        <v>0.1</v>
      </c>
      <c r="M87" s="111">
        <f t="shared" si="48"/>
        <v>0.1</v>
      </c>
      <c r="N87" s="111">
        <f t="shared" si="49"/>
        <v>0.1</v>
      </c>
      <c r="O87" s="110">
        <v>0.6</v>
      </c>
      <c r="P87" s="111">
        <f t="shared" si="50"/>
        <v>0.6</v>
      </c>
      <c r="Q87" s="111">
        <f t="shared" si="51"/>
        <v>-0.4</v>
      </c>
      <c r="R87" s="110">
        <v>0.3</v>
      </c>
      <c r="S87" s="111">
        <f t="shared" si="52"/>
        <v>0.3</v>
      </c>
      <c r="T87" s="111">
        <f t="shared" si="53"/>
        <v>0.3</v>
      </c>
      <c r="U87" s="110">
        <v>0</v>
      </c>
      <c r="V87" s="59">
        <f t="shared" si="54"/>
        <v>0</v>
      </c>
      <c r="W87" s="59">
        <f t="shared" si="55"/>
        <v>0</v>
      </c>
      <c r="X87" s="186">
        <f t="shared" si="56"/>
        <v>0</v>
      </c>
      <c r="Y87" s="186"/>
      <c r="Z87" s="186"/>
      <c r="AA87" s="186">
        <f t="shared" si="57"/>
        <v>0</v>
      </c>
      <c r="AB87" s="186"/>
      <c r="AC87" s="186"/>
      <c r="AD87" s="188"/>
      <c r="AE87" s="188"/>
      <c r="AF87" s="188"/>
      <c r="AG87" s="70"/>
    </row>
    <row r="88" spans="1:33" s="26" customFormat="1" ht="13.2" x14ac:dyDescent="0.3">
      <c r="A88" s="70">
        <v>8</v>
      </c>
      <c r="B88" s="113" t="s">
        <v>728</v>
      </c>
      <c r="C88" s="70">
        <v>1</v>
      </c>
      <c r="D88" s="70">
        <f t="shared" si="47"/>
        <v>0</v>
      </c>
      <c r="E88" s="70">
        <v>0</v>
      </c>
      <c r="F88" s="59">
        <f t="shared" si="58"/>
        <v>0</v>
      </c>
      <c r="G88" s="70">
        <v>0</v>
      </c>
      <c r="H88" s="70">
        <v>0</v>
      </c>
      <c r="I88" s="70">
        <v>0</v>
      </c>
      <c r="J88" s="59">
        <v>0</v>
      </c>
      <c r="K88" s="59">
        <v>0</v>
      </c>
      <c r="L88" s="110">
        <v>0.1</v>
      </c>
      <c r="M88" s="111">
        <f t="shared" si="48"/>
        <v>0</v>
      </c>
      <c r="N88" s="111">
        <f t="shared" si="49"/>
        <v>0</v>
      </c>
      <c r="O88" s="110">
        <v>0.6</v>
      </c>
      <c r="P88" s="111">
        <f>F88*O88</f>
        <v>0</v>
      </c>
      <c r="Q88" s="111">
        <f t="shared" si="51"/>
        <v>0</v>
      </c>
      <c r="R88" s="110">
        <v>0.3</v>
      </c>
      <c r="S88" s="111">
        <f t="shared" si="52"/>
        <v>0</v>
      </c>
      <c r="T88" s="111">
        <f t="shared" si="53"/>
        <v>0</v>
      </c>
      <c r="U88" s="110">
        <v>0</v>
      </c>
      <c r="V88" s="59">
        <f t="shared" si="54"/>
        <v>0</v>
      </c>
      <c r="W88" s="59">
        <f t="shared" si="55"/>
        <v>0</v>
      </c>
      <c r="X88" s="186">
        <f t="shared" si="56"/>
        <v>0</v>
      </c>
      <c r="Y88" s="188"/>
      <c r="Z88" s="188"/>
      <c r="AA88" s="186">
        <f t="shared" si="57"/>
        <v>0</v>
      </c>
      <c r="AB88" s="188"/>
      <c r="AC88" s="188"/>
      <c r="AD88" s="188"/>
      <c r="AE88" s="188"/>
      <c r="AF88" s="188"/>
      <c r="AG88" s="70"/>
    </row>
    <row r="89" spans="1:33" s="26" customFormat="1" ht="13.2" x14ac:dyDescent="0.3">
      <c r="A89" s="70">
        <v>9</v>
      </c>
      <c r="B89" s="113" t="s">
        <v>726</v>
      </c>
      <c r="C89" s="70">
        <v>22</v>
      </c>
      <c r="D89" s="70">
        <f t="shared" si="47"/>
        <v>11</v>
      </c>
      <c r="E89" s="70">
        <v>4</v>
      </c>
      <c r="F89" s="59">
        <f t="shared" si="58"/>
        <v>7</v>
      </c>
      <c r="G89" s="70">
        <v>0</v>
      </c>
      <c r="H89" s="70">
        <v>0</v>
      </c>
      <c r="I89" s="70">
        <v>7</v>
      </c>
      <c r="J89" s="59">
        <v>0</v>
      </c>
      <c r="K89" s="59">
        <v>0</v>
      </c>
      <c r="L89" s="110">
        <v>0.6</v>
      </c>
      <c r="M89" s="111">
        <f t="shared" si="48"/>
        <v>4.2</v>
      </c>
      <c r="N89" s="111">
        <f t="shared" si="49"/>
        <v>4.2</v>
      </c>
      <c r="O89" s="110">
        <v>0.4</v>
      </c>
      <c r="P89" s="111">
        <f t="shared" si="50"/>
        <v>2.8000000000000003</v>
      </c>
      <c r="Q89" s="111">
        <f t="shared" si="51"/>
        <v>-4.1999999999999993</v>
      </c>
      <c r="R89" s="110">
        <v>0</v>
      </c>
      <c r="S89" s="111">
        <f t="shared" si="52"/>
        <v>0</v>
      </c>
      <c r="T89" s="111">
        <f t="shared" si="53"/>
        <v>0</v>
      </c>
      <c r="U89" s="110">
        <v>0</v>
      </c>
      <c r="V89" s="59">
        <f t="shared" si="54"/>
        <v>0</v>
      </c>
      <c r="W89" s="59">
        <f t="shared" si="55"/>
        <v>0</v>
      </c>
      <c r="X89" s="186">
        <f t="shared" si="56"/>
        <v>0</v>
      </c>
      <c r="Y89" s="188"/>
      <c r="Z89" s="188"/>
      <c r="AA89" s="186">
        <f t="shared" si="57"/>
        <v>0</v>
      </c>
      <c r="AB89" s="188"/>
      <c r="AC89" s="188"/>
      <c r="AD89" s="188"/>
      <c r="AE89" s="188"/>
      <c r="AF89" s="188"/>
      <c r="AG89" s="70"/>
    </row>
    <row r="90" spans="1:33" s="26" customFormat="1" ht="13.2" x14ac:dyDescent="0.3">
      <c r="A90" s="70">
        <v>10</v>
      </c>
      <c r="B90" s="61" t="s">
        <v>744</v>
      </c>
      <c r="C90" s="70">
        <v>0</v>
      </c>
      <c r="D90" s="70">
        <f t="shared" si="47"/>
        <v>0</v>
      </c>
      <c r="E90" s="70">
        <v>0</v>
      </c>
      <c r="F90" s="59">
        <f t="shared" si="58"/>
        <v>0</v>
      </c>
      <c r="G90" s="70">
        <v>0</v>
      </c>
      <c r="H90" s="70">
        <v>0</v>
      </c>
      <c r="I90" s="70">
        <v>0</v>
      </c>
      <c r="J90" s="70">
        <v>0</v>
      </c>
      <c r="K90" s="70">
        <v>0</v>
      </c>
      <c r="L90" s="110">
        <v>0</v>
      </c>
      <c r="M90" s="111">
        <f t="shared" si="48"/>
        <v>0</v>
      </c>
      <c r="N90" s="111">
        <f t="shared" si="49"/>
        <v>0</v>
      </c>
      <c r="O90" s="110">
        <v>1</v>
      </c>
      <c r="P90" s="111">
        <f t="shared" si="50"/>
        <v>0</v>
      </c>
      <c r="Q90" s="111">
        <f t="shared" si="51"/>
        <v>0</v>
      </c>
      <c r="R90" s="110">
        <v>0</v>
      </c>
      <c r="S90" s="111">
        <f t="shared" si="52"/>
        <v>0</v>
      </c>
      <c r="T90" s="111">
        <f t="shared" si="53"/>
        <v>0</v>
      </c>
      <c r="U90" s="110">
        <v>0</v>
      </c>
      <c r="V90" s="59">
        <f t="shared" si="54"/>
        <v>0</v>
      </c>
      <c r="W90" s="59">
        <f t="shared" si="55"/>
        <v>0</v>
      </c>
      <c r="X90" s="186">
        <f t="shared" si="56"/>
        <v>0</v>
      </c>
      <c r="Y90" s="188"/>
      <c r="Z90" s="188"/>
      <c r="AA90" s="186">
        <f t="shared" si="57"/>
        <v>0</v>
      </c>
      <c r="AB90" s="188"/>
      <c r="AC90" s="188"/>
      <c r="AD90" s="188"/>
      <c r="AE90" s="188"/>
      <c r="AF90" s="188"/>
      <c r="AG90" s="70"/>
    </row>
    <row r="91" spans="1:33" s="26" customFormat="1" ht="13.2" x14ac:dyDescent="0.3">
      <c r="A91" s="70">
        <v>11</v>
      </c>
      <c r="B91" s="61" t="s">
        <v>763</v>
      </c>
      <c r="C91" s="70">
        <v>1</v>
      </c>
      <c r="D91" s="70">
        <f t="shared" si="47"/>
        <v>1</v>
      </c>
      <c r="E91" s="70">
        <v>0</v>
      </c>
      <c r="F91" s="59">
        <f t="shared" si="58"/>
        <v>1</v>
      </c>
      <c r="G91" s="70">
        <v>0</v>
      </c>
      <c r="H91" s="70">
        <v>0</v>
      </c>
      <c r="I91" s="70">
        <v>1</v>
      </c>
      <c r="J91" s="70">
        <v>0</v>
      </c>
      <c r="K91" s="70">
        <v>0</v>
      </c>
      <c r="L91" s="110">
        <v>0.1</v>
      </c>
      <c r="M91" s="111">
        <f>F91*L91</f>
        <v>0.1</v>
      </c>
      <c r="N91" s="111">
        <f t="shared" si="49"/>
        <v>0.1</v>
      </c>
      <c r="O91" s="110">
        <v>0.9</v>
      </c>
      <c r="P91" s="111">
        <f t="shared" si="50"/>
        <v>0.9</v>
      </c>
      <c r="Q91" s="111">
        <f t="shared" si="51"/>
        <v>-9.9999999999999978E-2</v>
      </c>
      <c r="R91" s="110">
        <v>0</v>
      </c>
      <c r="S91" s="111">
        <f t="shared" si="52"/>
        <v>0</v>
      </c>
      <c r="T91" s="111">
        <f t="shared" si="53"/>
        <v>0</v>
      </c>
      <c r="U91" s="110">
        <v>0</v>
      </c>
      <c r="V91" s="59">
        <f t="shared" si="54"/>
        <v>0</v>
      </c>
      <c r="W91" s="59">
        <f t="shared" si="55"/>
        <v>0</v>
      </c>
      <c r="X91" s="186">
        <f t="shared" si="56"/>
        <v>0</v>
      </c>
      <c r="Y91" s="188"/>
      <c r="Z91" s="188"/>
      <c r="AA91" s="186">
        <f t="shared" si="57"/>
        <v>0</v>
      </c>
      <c r="AB91" s="188"/>
      <c r="AC91" s="188"/>
      <c r="AD91" s="188"/>
      <c r="AE91" s="188"/>
      <c r="AF91" s="188"/>
      <c r="AG91" s="70"/>
    </row>
    <row r="92" spans="1:33" s="26" customFormat="1" ht="13.2" x14ac:dyDescent="0.3">
      <c r="A92" s="70">
        <v>12</v>
      </c>
      <c r="B92" s="61" t="s">
        <v>750</v>
      </c>
      <c r="C92" s="70">
        <v>17</v>
      </c>
      <c r="D92" s="70">
        <f t="shared" si="47"/>
        <v>11</v>
      </c>
      <c r="E92" s="70">
        <v>3</v>
      </c>
      <c r="F92" s="59">
        <f t="shared" si="58"/>
        <v>8</v>
      </c>
      <c r="G92" s="70">
        <v>0</v>
      </c>
      <c r="H92" s="70">
        <v>0</v>
      </c>
      <c r="I92" s="70">
        <v>7</v>
      </c>
      <c r="J92" s="70">
        <v>1</v>
      </c>
      <c r="K92" s="70">
        <v>0</v>
      </c>
      <c r="L92" s="110">
        <v>0.6</v>
      </c>
      <c r="M92" s="111">
        <f t="shared" si="48"/>
        <v>4.8</v>
      </c>
      <c r="N92" s="111">
        <f t="shared" si="49"/>
        <v>4.8</v>
      </c>
      <c r="O92" s="110">
        <v>0.3</v>
      </c>
      <c r="P92" s="111">
        <f t="shared" si="50"/>
        <v>2.4</v>
      </c>
      <c r="Q92" s="111">
        <f t="shared" si="51"/>
        <v>-4.5999999999999996</v>
      </c>
      <c r="R92" s="110">
        <v>0.1</v>
      </c>
      <c r="S92" s="111">
        <f t="shared" si="52"/>
        <v>0.8</v>
      </c>
      <c r="T92" s="111">
        <f t="shared" si="53"/>
        <v>-0.19999999999999996</v>
      </c>
      <c r="U92" s="110">
        <v>0</v>
      </c>
      <c r="V92" s="59">
        <f t="shared" si="54"/>
        <v>0</v>
      </c>
      <c r="W92" s="59">
        <f t="shared" si="55"/>
        <v>0</v>
      </c>
      <c r="X92" s="186">
        <f t="shared" si="56"/>
        <v>0</v>
      </c>
      <c r="Y92" s="188"/>
      <c r="Z92" s="188"/>
      <c r="AA92" s="186">
        <f t="shared" si="57"/>
        <v>1</v>
      </c>
      <c r="AB92" s="186"/>
      <c r="AC92" s="186">
        <v>1</v>
      </c>
      <c r="AD92" s="188"/>
      <c r="AE92" s="188"/>
      <c r="AF92" s="188"/>
      <c r="AG92" s="70"/>
    </row>
    <row r="93" spans="1:33" s="26" customFormat="1" ht="13.2" x14ac:dyDescent="0.3">
      <c r="A93" s="70">
        <v>13</v>
      </c>
      <c r="B93" s="61" t="s">
        <v>751</v>
      </c>
      <c r="C93" s="70">
        <v>1</v>
      </c>
      <c r="D93" s="70">
        <f t="shared" si="47"/>
        <v>0</v>
      </c>
      <c r="E93" s="70">
        <v>0</v>
      </c>
      <c r="F93" s="59">
        <f t="shared" si="58"/>
        <v>0</v>
      </c>
      <c r="G93" s="70">
        <v>0</v>
      </c>
      <c r="H93" s="70">
        <v>0</v>
      </c>
      <c r="I93" s="70">
        <v>0</v>
      </c>
      <c r="J93" s="70">
        <v>0</v>
      </c>
      <c r="K93" s="70">
        <v>0</v>
      </c>
      <c r="L93" s="110">
        <v>0</v>
      </c>
      <c r="M93" s="111">
        <f t="shared" si="48"/>
        <v>0</v>
      </c>
      <c r="N93" s="111">
        <f t="shared" si="49"/>
        <v>0</v>
      </c>
      <c r="O93" s="110">
        <v>0.6</v>
      </c>
      <c r="P93" s="111">
        <f t="shared" si="50"/>
        <v>0</v>
      </c>
      <c r="Q93" s="111">
        <f t="shared" si="51"/>
        <v>0</v>
      </c>
      <c r="R93" s="110">
        <v>0.4</v>
      </c>
      <c r="S93" s="111">
        <f t="shared" si="52"/>
        <v>0</v>
      </c>
      <c r="T93" s="111">
        <f t="shared" si="53"/>
        <v>0</v>
      </c>
      <c r="U93" s="110">
        <v>0</v>
      </c>
      <c r="V93" s="59">
        <f t="shared" si="54"/>
        <v>0</v>
      </c>
      <c r="W93" s="59">
        <f t="shared" si="55"/>
        <v>0</v>
      </c>
      <c r="X93" s="186">
        <f t="shared" si="56"/>
        <v>0</v>
      </c>
      <c r="Y93" s="188"/>
      <c r="Z93" s="188"/>
      <c r="AA93" s="186">
        <f t="shared" si="57"/>
        <v>0</v>
      </c>
      <c r="AB93" s="188"/>
      <c r="AC93" s="188"/>
      <c r="AD93" s="188"/>
      <c r="AE93" s="188"/>
      <c r="AF93" s="188"/>
      <c r="AG93" s="70"/>
    </row>
    <row r="94" spans="1:33" s="26" customFormat="1" ht="13.2" x14ac:dyDescent="0.3">
      <c r="A94" s="70">
        <v>14</v>
      </c>
      <c r="B94" s="61" t="s">
        <v>733</v>
      </c>
      <c r="C94" s="70">
        <v>2</v>
      </c>
      <c r="D94" s="70">
        <f t="shared" si="47"/>
        <v>1</v>
      </c>
      <c r="E94" s="70">
        <v>0</v>
      </c>
      <c r="F94" s="59">
        <f t="shared" si="58"/>
        <v>1</v>
      </c>
      <c r="G94" s="70">
        <v>0</v>
      </c>
      <c r="H94" s="70">
        <v>0</v>
      </c>
      <c r="I94" s="70">
        <v>1</v>
      </c>
      <c r="J94" s="70">
        <v>0</v>
      </c>
      <c r="K94" s="70">
        <v>0</v>
      </c>
      <c r="L94" s="110">
        <v>0.1</v>
      </c>
      <c r="M94" s="111">
        <f t="shared" si="48"/>
        <v>0.1</v>
      </c>
      <c r="N94" s="111">
        <f t="shared" si="49"/>
        <v>0.1</v>
      </c>
      <c r="O94" s="110">
        <v>0</v>
      </c>
      <c r="P94" s="111">
        <f t="shared" si="50"/>
        <v>0</v>
      </c>
      <c r="Q94" s="111">
        <f t="shared" si="51"/>
        <v>-1</v>
      </c>
      <c r="R94" s="110">
        <v>0.3</v>
      </c>
      <c r="S94" s="111">
        <f t="shared" si="52"/>
        <v>0.3</v>
      </c>
      <c r="T94" s="111">
        <f t="shared" si="53"/>
        <v>0.3</v>
      </c>
      <c r="U94" s="110">
        <v>0</v>
      </c>
      <c r="V94" s="59">
        <f t="shared" si="54"/>
        <v>0</v>
      </c>
      <c r="W94" s="59">
        <f t="shared" si="55"/>
        <v>0</v>
      </c>
      <c r="X94" s="186">
        <f t="shared" si="56"/>
        <v>0</v>
      </c>
      <c r="Y94" s="188"/>
      <c r="Z94" s="188"/>
      <c r="AA94" s="186">
        <f t="shared" si="57"/>
        <v>0</v>
      </c>
      <c r="AB94" s="188"/>
      <c r="AC94" s="188"/>
      <c r="AD94" s="188"/>
      <c r="AE94" s="188"/>
      <c r="AF94" s="188"/>
      <c r="AG94" s="70"/>
    </row>
    <row r="95" spans="1:33" s="298" customFormat="1" ht="13.2" x14ac:dyDescent="0.3">
      <c r="A95" s="180" t="s">
        <v>776</v>
      </c>
      <c r="B95" s="751" t="s">
        <v>775</v>
      </c>
      <c r="C95" s="751"/>
      <c r="D95" s="751"/>
      <c r="E95" s="751"/>
      <c r="F95" s="751"/>
      <c r="G95" s="751"/>
      <c r="H95" s="751"/>
      <c r="I95" s="136"/>
      <c r="J95" s="136"/>
      <c r="K95" s="136"/>
      <c r="L95" s="136"/>
      <c r="M95" s="136"/>
      <c r="N95" s="136"/>
      <c r="O95" s="136"/>
      <c r="P95" s="136"/>
      <c r="Q95" s="136"/>
      <c r="R95" s="136"/>
      <c r="S95" s="136"/>
      <c r="T95" s="136"/>
      <c r="U95" s="136"/>
      <c r="V95" s="136"/>
      <c r="W95" s="136"/>
      <c r="X95" s="136"/>
      <c r="Y95" s="136"/>
      <c r="Z95" s="136"/>
      <c r="AA95" s="136"/>
      <c r="AB95" s="136"/>
      <c r="AC95" s="136"/>
      <c r="AD95" s="136"/>
      <c r="AE95" s="136"/>
      <c r="AF95" s="136"/>
      <c r="AG95" s="136"/>
    </row>
    <row r="96" spans="1:33" s="109" customFormat="1" ht="13.2" x14ac:dyDescent="0.3">
      <c r="A96" s="8" t="s">
        <v>723</v>
      </c>
      <c r="B96" s="105" t="s">
        <v>707</v>
      </c>
      <c r="C96" s="58">
        <f>SUM(C97:C107)</f>
        <v>108</v>
      </c>
      <c r="D96" s="58">
        <f t="shared" ref="D96:K96" si="59">SUM(D97:D107)</f>
        <v>85</v>
      </c>
      <c r="E96" s="58">
        <f t="shared" si="59"/>
        <v>27</v>
      </c>
      <c r="F96" s="58">
        <f t="shared" si="59"/>
        <v>58</v>
      </c>
      <c r="G96" s="58">
        <f t="shared" si="59"/>
        <v>0</v>
      </c>
      <c r="H96" s="58">
        <f t="shared" si="59"/>
        <v>0</v>
      </c>
      <c r="I96" s="58">
        <f t="shared" si="59"/>
        <v>49</v>
      </c>
      <c r="J96" s="58">
        <f t="shared" si="59"/>
        <v>9</v>
      </c>
      <c r="K96" s="58">
        <f t="shared" si="59"/>
        <v>0</v>
      </c>
      <c r="L96" s="58"/>
      <c r="M96" s="58"/>
      <c r="N96" s="58"/>
      <c r="O96" s="58"/>
      <c r="P96" s="58"/>
      <c r="Q96" s="58"/>
      <c r="R96" s="58"/>
      <c r="S96" s="58"/>
      <c r="T96" s="58"/>
      <c r="U96" s="58"/>
      <c r="V96" s="58"/>
      <c r="W96" s="58"/>
      <c r="X96" s="184"/>
      <c r="Y96" s="184"/>
      <c r="Z96" s="184"/>
      <c r="AA96" s="184"/>
      <c r="AB96" s="184"/>
      <c r="AC96" s="184"/>
      <c r="AD96" s="190"/>
      <c r="AE96" s="190"/>
      <c r="AF96" s="190"/>
      <c r="AG96" s="8"/>
    </row>
    <row r="97" spans="1:33" s="26" customFormat="1" ht="13.2" x14ac:dyDescent="0.3">
      <c r="A97" s="70">
        <v>1</v>
      </c>
      <c r="B97" s="71" t="s">
        <v>367</v>
      </c>
      <c r="C97" s="70">
        <v>22</v>
      </c>
      <c r="D97" s="70">
        <f t="shared" ref="D97:D107" si="60">E97+F97</f>
        <v>19</v>
      </c>
      <c r="E97" s="70">
        <v>13</v>
      </c>
      <c r="F97" s="59">
        <f t="shared" ref="F97:F107" si="61">G97+H97+I97+J97+K97</f>
        <v>6</v>
      </c>
      <c r="G97" s="59">
        <v>0</v>
      </c>
      <c r="H97" s="59">
        <v>0</v>
      </c>
      <c r="I97" s="59">
        <v>6</v>
      </c>
      <c r="J97" s="59">
        <v>0</v>
      </c>
      <c r="K97" s="59">
        <v>0</v>
      </c>
      <c r="L97" s="110">
        <v>0.1</v>
      </c>
      <c r="M97" s="59">
        <f>F97*L97</f>
        <v>0.60000000000000009</v>
      </c>
      <c r="N97" s="59">
        <f>M97-H97</f>
        <v>0.60000000000000009</v>
      </c>
      <c r="O97" s="110">
        <v>0.4</v>
      </c>
      <c r="P97" s="59">
        <f>F97*O97</f>
        <v>2.4000000000000004</v>
      </c>
      <c r="Q97" s="59">
        <f>P97-I97</f>
        <v>-3.5999999999999996</v>
      </c>
      <c r="R97" s="110">
        <v>0</v>
      </c>
      <c r="S97" s="59">
        <v>0</v>
      </c>
      <c r="T97" s="59">
        <v>0</v>
      </c>
      <c r="U97" s="59">
        <v>0</v>
      </c>
      <c r="V97" s="59">
        <v>0</v>
      </c>
      <c r="W97" s="59">
        <v>0</v>
      </c>
      <c r="X97" s="191">
        <v>2</v>
      </c>
      <c r="Y97" s="191">
        <v>2</v>
      </c>
      <c r="Z97" s="186">
        <v>0</v>
      </c>
      <c r="AA97" s="186">
        <f>AB97+AC97</f>
        <v>0</v>
      </c>
      <c r="AB97" s="186">
        <v>0</v>
      </c>
      <c r="AC97" s="186">
        <v>0</v>
      </c>
      <c r="AD97" s="188">
        <v>0</v>
      </c>
      <c r="AE97" s="188">
        <v>0</v>
      </c>
      <c r="AF97" s="188">
        <v>0</v>
      </c>
      <c r="AG97" s="70"/>
    </row>
    <row r="98" spans="1:33" s="26" customFormat="1" ht="13.2" x14ac:dyDescent="0.3">
      <c r="A98" s="70">
        <v>2</v>
      </c>
      <c r="B98" s="71" t="s">
        <v>752</v>
      </c>
      <c r="C98" s="70">
        <v>3</v>
      </c>
      <c r="D98" s="70">
        <f t="shared" si="60"/>
        <v>3</v>
      </c>
      <c r="E98" s="70">
        <v>1</v>
      </c>
      <c r="F98" s="59">
        <f t="shared" si="61"/>
        <v>2</v>
      </c>
      <c r="G98" s="59">
        <v>0</v>
      </c>
      <c r="H98" s="59">
        <v>0</v>
      </c>
      <c r="I98" s="59">
        <v>2</v>
      </c>
      <c r="J98" s="59">
        <v>0</v>
      </c>
      <c r="K98" s="59">
        <v>0</v>
      </c>
      <c r="L98" s="110">
        <v>0.1</v>
      </c>
      <c r="M98" s="59">
        <f t="shared" ref="M98:M107" si="62">F98*L98</f>
        <v>0.2</v>
      </c>
      <c r="N98" s="59">
        <f t="shared" ref="N98:N107" si="63">M98-H98</f>
        <v>0.2</v>
      </c>
      <c r="O98" s="110">
        <v>0.4</v>
      </c>
      <c r="P98" s="59">
        <f t="shared" ref="P98:P107" si="64">F98*O98</f>
        <v>0.8</v>
      </c>
      <c r="Q98" s="59">
        <f t="shared" ref="Q98:Q107" si="65">P98-I98</f>
        <v>-1.2</v>
      </c>
      <c r="R98" s="110">
        <v>0</v>
      </c>
      <c r="S98" s="59">
        <v>0</v>
      </c>
      <c r="T98" s="59">
        <v>0</v>
      </c>
      <c r="U98" s="59">
        <v>0</v>
      </c>
      <c r="V98" s="59">
        <v>0</v>
      </c>
      <c r="W98" s="59">
        <v>0</v>
      </c>
      <c r="X98" s="186">
        <v>0</v>
      </c>
      <c r="Y98" s="186">
        <v>0</v>
      </c>
      <c r="Z98" s="186">
        <v>0</v>
      </c>
      <c r="AA98" s="186">
        <f t="shared" ref="AA98:AA107" si="66">AB98+AC98</f>
        <v>0</v>
      </c>
      <c r="AB98" s="186">
        <v>0</v>
      </c>
      <c r="AC98" s="186">
        <v>0</v>
      </c>
      <c r="AD98" s="188">
        <v>0</v>
      </c>
      <c r="AE98" s="188">
        <v>0</v>
      </c>
      <c r="AF98" s="188">
        <v>0</v>
      </c>
      <c r="AG98" s="70"/>
    </row>
    <row r="99" spans="1:33" s="26" customFormat="1" ht="13.2" x14ac:dyDescent="0.3">
      <c r="A99" s="70">
        <v>3</v>
      </c>
      <c r="B99" s="71" t="s">
        <v>151</v>
      </c>
      <c r="C99" s="70">
        <v>44</v>
      </c>
      <c r="D99" s="70">
        <f t="shared" si="60"/>
        <v>30</v>
      </c>
      <c r="E99" s="70">
        <v>4</v>
      </c>
      <c r="F99" s="59">
        <f t="shared" si="61"/>
        <v>26</v>
      </c>
      <c r="G99" s="59">
        <v>0</v>
      </c>
      <c r="H99" s="59">
        <v>0</v>
      </c>
      <c r="I99" s="59">
        <v>22</v>
      </c>
      <c r="J99" s="59">
        <v>4</v>
      </c>
      <c r="K99" s="59">
        <v>0</v>
      </c>
      <c r="L99" s="110">
        <v>0.1</v>
      </c>
      <c r="M99" s="59">
        <f t="shared" si="62"/>
        <v>2.6</v>
      </c>
      <c r="N99" s="59">
        <f t="shared" si="63"/>
        <v>2.6</v>
      </c>
      <c r="O99" s="110">
        <v>0.4</v>
      </c>
      <c r="P99" s="59">
        <f t="shared" si="64"/>
        <v>10.4</v>
      </c>
      <c r="Q99" s="59">
        <f t="shared" si="65"/>
        <v>-11.6</v>
      </c>
      <c r="R99" s="110">
        <v>0</v>
      </c>
      <c r="S99" s="59">
        <v>0</v>
      </c>
      <c r="T99" s="59">
        <v>0</v>
      </c>
      <c r="U99" s="59">
        <v>0</v>
      </c>
      <c r="V99" s="59">
        <v>0</v>
      </c>
      <c r="W99" s="59">
        <v>0</v>
      </c>
      <c r="X99" s="186">
        <v>0</v>
      </c>
      <c r="Y99" s="186">
        <v>0</v>
      </c>
      <c r="Z99" s="186">
        <v>0</v>
      </c>
      <c r="AA99" s="191">
        <v>1</v>
      </c>
      <c r="AB99" s="186">
        <v>0</v>
      </c>
      <c r="AC99" s="191">
        <v>1</v>
      </c>
      <c r="AD99" s="188">
        <v>0</v>
      </c>
      <c r="AE99" s="188">
        <v>0</v>
      </c>
      <c r="AF99" s="188">
        <v>0</v>
      </c>
      <c r="AG99" s="70"/>
    </row>
    <row r="100" spans="1:33" s="26" customFormat="1" ht="13.2" x14ac:dyDescent="0.3">
      <c r="A100" s="70">
        <v>4</v>
      </c>
      <c r="B100" s="71" t="s">
        <v>140</v>
      </c>
      <c r="C100" s="70">
        <v>7</v>
      </c>
      <c r="D100" s="70">
        <f t="shared" si="60"/>
        <v>7</v>
      </c>
      <c r="E100" s="70">
        <v>2</v>
      </c>
      <c r="F100" s="59">
        <f t="shared" si="61"/>
        <v>5</v>
      </c>
      <c r="G100" s="59">
        <v>0</v>
      </c>
      <c r="H100" s="59">
        <v>0</v>
      </c>
      <c r="I100" s="59">
        <v>3</v>
      </c>
      <c r="J100" s="59">
        <v>2</v>
      </c>
      <c r="K100" s="59">
        <v>0</v>
      </c>
      <c r="L100" s="110">
        <v>0.5</v>
      </c>
      <c r="M100" s="59">
        <f t="shared" si="62"/>
        <v>2.5</v>
      </c>
      <c r="N100" s="59">
        <f t="shared" si="63"/>
        <v>2.5</v>
      </c>
      <c r="O100" s="110">
        <v>0.4</v>
      </c>
      <c r="P100" s="59">
        <f t="shared" si="64"/>
        <v>2</v>
      </c>
      <c r="Q100" s="59">
        <f t="shared" si="65"/>
        <v>-1</v>
      </c>
      <c r="R100" s="110">
        <v>0</v>
      </c>
      <c r="S100" s="59">
        <v>0</v>
      </c>
      <c r="T100" s="59">
        <v>0</v>
      </c>
      <c r="U100" s="59">
        <v>0</v>
      </c>
      <c r="V100" s="59">
        <v>0</v>
      </c>
      <c r="W100" s="59">
        <v>0</v>
      </c>
      <c r="X100" s="186">
        <v>0</v>
      </c>
      <c r="Y100" s="186">
        <v>0</v>
      </c>
      <c r="Z100" s="186">
        <v>0</v>
      </c>
      <c r="AA100" s="191">
        <v>1</v>
      </c>
      <c r="AB100" s="186">
        <v>0</v>
      </c>
      <c r="AC100" s="191">
        <v>1</v>
      </c>
      <c r="AD100" s="188">
        <v>0</v>
      </c>
      <c r="AE100" s="188">
        <v>0</v>
      </c>
      <c r="AF100" s="188">
        <v>0</v>
      </c>
      <c r="AG100" s="70"/>
    </row>
    <row r="101" spans="1:33" s="26" customFormat="1" ht="13.2" x14ac:dyDescent="0.3">
      <c r="A101" s="70">
        <v>5</v>
      </c>
      <c r="B101" s="71" t="s">
        <v>764</v>
      </c>
      <c r="C101" s="70">
        <v>4</v>
      </c>
      <c r="D101" s="70">
        <f t="shared" si="60"/>
        <v>4</v>
      </c>
      <c r="E101" s="70">
        <v>2</v>
      </c>
      <c r="F101" s="59">
        <f t="shared" si="61"/>
        <v>2</v>
      </c>
      <c r="G101" s="59">
        <v>0</v>
      </c>
      <c r="H101" s="59">
        <v>0</v>
      </c>
      <c r="I101" s="59">
        <v>2</v>
      </c>
      <c r="J101" s="59">
        <v>0</v>
      </c>
      <c r="K101" s="59">
        <v>0</v>
      </c>
      <c r="L101" s="110">
        <v>0.5</v>
      </c>
      <c r="M101" s="59">
        <f t="shared" si="62"/>
        <v>1</v>
      </c>
      <c r="N101" s="59">
        <f t="shared" si="63"/>
        <v>1</v>
      </c>
      <c r="O101" s="110">
        <v>0.4</v>
      </c>
      <c r="P101" s="59">
        <f t="shared" si="64"/>
        <v>0.8</v>
      </c>
      <c r="Q101" s="59">
        <f t="shared" si="65"/>
        <v>-1.2</v>
      </c>
      <c r="R101" s="110">
        <v>0</v>
      </c>
      <c r="S101" s="59">
        <v>0</v>
      </c>
      <c r="T101" s="59">
        <v>0</v>
      </c>
      <c r="U101" s="59">
        <v>0</v>
      </c>
      <c r="V101" s="59">
        <v>0</v>
      </c>
      <c r="W101" s="59">
        <v>0</v>
      </c>
      <c r="X101" s="191">
        <v>1</v>
      </c>
      <c r="Y101" s="191">
        <v>1</v>
      </c>
      <c r="Z101" s="186">
        <v>0</v>
      </c>
      <c r="AA101" s="186">
        <f t="shared" si="66"/>
        <v>0</v>
      </c>
      <c r="AB101" s="186">
        <v>0</v>
      </c>
      <c r="AC101" s="186">
        <v>0</v>
      </c>
      <c r="AD101" s="188">
        <v>0</v>
      </c>
      <c r="AE101" s="188">
        <v>0</v>
      </c>
      <c r="AF101" s="188">
        <v>0</v>
      </c>
      <c r="AG101" s="70"/>
    </row>
    <row r="102" spans="1:33" s="26" customFormat="1" ht="13.2" x14ac:dyDescent="0.3">
      <c r="A102" s="70">
        <v>6</v>
      </c>
      <c r="B102" s="71" t="s">
        <v>749</v>
      </c>
      <c r="C102" s="70">
        <v>12</v>
      </c>
      <c r="D102" s="70">
        <f t="shared" si="60"/>
        <v>11</v>
      </c>
      <c r="E102" s="70">
        <v>2</v>
      </c>
      <c r="F102" s="59">
        <f t="shared" si="61"/>
        <v>9</v>
      </c>
      <c r="G102" s="59">
        <v>0</v>
      </c>
      <c r="H102" s="70">
        <v>0</v>
      </c>
      <c r="I102" s="70">
        <v>7</v>
      </c>
      <c r="J102" s="70">
        <v>2</v>
      </c>
      <c r="K102" s="59">
        <v>0</v>
      </c>
      <c r="L102" s="110">
        <v>0.5</v>
      </c>
      <c r="M102" s="59">
        <f t="shared" si="62"/>
        <v>4.5</v>
      </c>
      <c r="N102" s="59">
        <f t="shared" si="63"/>
        <v>4.5</v>
      </c>
      <c r="O102" s="110">
        <v>0.4</v>
      </c>
      <c r="P102" s="59">
        <f t="shared" si="64"/>
        <v>3.6</v>
      </c>
      <c r="Q102" s="59">
        <f t="shared" si="65"/>
        <v>-3.4</v>
      </c>
      <c r="R102" s="110">
        <v>0</v>
      </c>
      <c r="S102" s="59">
        <v>0</v>
      </c>
      <c r="T102" s="59">
        <v>0</v>
      </c>
      <c r="U102" s="59">
        <v>0</v>
      </c>
      <c r="V102" s="59">
        <v>0</v>
      </c>
      <c r="W102" s="59">
        <v>0</v>
      </c>
      <c r="X102" s="186">
        <v>0</v>
      </c>
      <c r="Y102" s="186">
        <v>0</v>
      </c>
      <c r="Z102" s="186">
        <v>0</v>
      </c>
      <c r="AA102" s="191">
        <f t="shared" si="66"/>
        <v>1</v>
      </c>
      <c r="AB102" s="186">
        <v>0</v>
      </c>
      <c r="AC102" s="191">
        <v>1</v>
      </c>
      <c r="AD102" s="188">
        <v>0</v>
      </c>
      <c r="AE102" s="188">
        <v>0</v>
      </c>
      <c r="AF102" s="188">
        <v>0</v>
      </c>
      <c r="AG102" s="70"/>
    </row>
    <row r="103" spans="1:33" s="26" customFormat="1" ht="13.2" x14ac:dyDescent="0.3">
      <c r="A103" s="70">
        <v>7</v>
      </c>
      <c r="B103" s="71" t="s">
        <v>728</v>
      </c>
      <c r="C103" s="70">
        <v>2</v>
      </c>
      <c r="D103" s="70">
        <f t="shared" si="60"/>
        <v>1</v>
      </c>
      <c r="E103" s="70">
        <v>0</v>
      </c>
      <c r="F103" s="59">
        <f t="shared" si="61"/>
        <v>1</v>
      </c>
      <c r="G103" s="59">
        <v>0</v>
      </c>
      <c r="H103" s="59">
        <v>0</v>
      </c>
      <c r="I103" s="59">
        <v>1</v>
      </c>
      <c r="J103" s="59">
        <v>0</v>
      </c>
      <c r="K103" s="59">
        <v>0</v>
      </c>
      <c r="L103" s="110">
        <v>0.5</v>
      </c>
      <c r="M103" s="59">
        <f t="shared" si="62"/>
        <v>0.5</v>
      </c>
      <c r="N103" s="59">
        <f t="shared" si="63"/>
        <v>0.5</v>
      </c>
      <c r="O103" s="110">
        <v>0.4</v>
      </c>
      <c r="P103" s="59">
        <f t="shared" si="64"/>
        <v>0.4</v>
      </c>
      <c r="Q103" s="59">
        <f t="shared" si="65"/>
        <v>-0.6</v>
      </c>
      <c r="R103" s="110">
        <v>0</v>
      </c>
      <c r="S103" s="59">
        <v>0</v>
      </c>
      <c r="T103" s="59">
        <v>0</v>
      </c>
      <c r="U103" s="59">
        <v>0</v>
      </c>
      <c r="V103" s="59">
        <v>0</v>
      </c>
      <c r="W103" s="59">
        <v>0</v>
      </c>
      <c r="X103" s="186">
        <v>0</v>
      </c>
      <c r="Y103" s="186">
        <v>0</v>
      </c>
      <c r="Z103" s="186">
        <v>0</v>
      </c>
      <c r="AA103" s="186">
        <f t="shared" si="66"/>
        <v>0</v>
      </c>
      <c r="AB103" s="186">
        <v>0</v>
      </c>
      <c r="AC103" s="186">
        <v>0</v>
      </c>
      <c r="AD103" s="188">
        <v>0</v>
      </c>
      <c r="AE103" s="188">
        <v>0</v>
      </c>
      <c r="AF103" s="188">
        <v>0</v>
      </c>
      <c r="AG103" s="70"/>
    </row>
    <row r="104" spans="1:33" s="26" customFormat="1" ht="26.4" x14ac:dyDescent="0.3">
      <c r="A104" s="70">
        <v>8</v>
      </c>
      <c r="B104" s="71" t="s">
        <v>765</v>
      </c>
      <c r="C104" s="70">
        <v>5</v>
      </c>
      <c r="D104" s="70">
        <f t="shared" si="60"/>
        <v>3</v>
      </c>
      <c r="E104" s="70">
        <v>2</v>
      </c>
      <c r="F104" s="70">
        <f t="shared" si="61"/>
        <v>1</v>
      </c>
      <c r="G104" s="70">
        <v>0</v>
      </c>
      <c r="H104" s="70">
        <v>0</v>
      </c>
      <c r="I104" s="70">
        <v>1</v>
      </c>
      <c r="J104" s="70">
        <v>0</v>
      </c>
      <c r="K104" s="70">
        <v>0</v>
      </c>
      <c r="L104" s="110">
        <v>0.5</v>
      </c>
      <c r="M104" s="59">
        <f t="shared" si="62"/>
        <v>0.5</v>
      </c>
      <c r="N104" s="59">
        <f t="shared" si="63"/>
        <v>0.5</v>
      </c>
      <c r="O104" s="110">
        <v>0.4</v>
      </c>
      <c r="P104" s="59">
        <f t="shared" si="64"/>
        <v>0.4</v>
      </c>
      <c r="Q104" s="59">
        <f t="shared" si="65"/>
        <v>-0.6</v>
      </c>
      <c r="R104" s="110">
        <v>0</v>
      </c>
      <c r="S104" s="59">
        <v>0</v>
      </c>
      <c r="T104" s="59">
        <v>0</v>
      </c>
      <c r="U104" s="59">
        <v>0</v>
      </c>
      <c r="V104" s="59">
        <v>0</v>
      </c>
      <c r="W104" s="59">
        <v>0</v>
      </c>
      <c r="X104" s="186">
        <v>0</v>
      </c>
      <c r="Y104" s="186">
        <v>0</v>
      </c>
      <c r="Z104" s="186">
        <v>0</v>
      </c>
      <c r="AA104" s="186">
        <f t="shared" si="66"/>
        <v>0</v>
      </c>
      <c r="AB104" s="186">
        <v>0</v>
      </c>
      <c r="AC104" s="186">
        <v>0</v>
      </c>
      <c r="AD104" s="188">
        <v>0</v>
      </c>
      <c r="AE104" s="188">
        <v>0</v>
      </c>
      <c r="AF104" s="188">
        <v>0</v>
      </c>
      <c r="AG104" s="70"/>
    </row>
    <row r="105" spans="1:33" s="26" customFormat="1" ht="13.2" x14ac:dyDescent="0.3">
      <c r="A105" s="70">
        <v>9</v>
      </c>
      <c r="B105" s="71" t="s">
        <v>725</v>
      </c>
      <c r="C105" s="70">
        <v>6</v>
      </c>
      <c r="D105" s="70">
        <f t="shared" si="60"/>
        <v>5</v>
      </c>
      <c r="E105" s="70">
        <v>1</v>
      </c>
      <c r="F105" s="70">
        <f t="shared" si="61"/>
        <v>4</v>
      </c>
      <c r="G105" s="70">
        <v>0</v>
      </c>
      <c r="H105" s="70">
        <v>0</v>
      </c>
      <c r="I105" s="70">
        <v>4</v>
      </c>
      <c r="J105" s="70">
        <v>0</v>
      </c>
      <c r="K105" s="70">
        <v>0</v>
      </c>
      <c r="L105" s="110">
        <v>0.5</v>
      </c>
      <c r="M105" s="59">
        <f t="shared" si="62"/>
        <v>2</v>
      </c>
      <c r="N105" s="59">
        <f t="shared" si="63"/>
        <v>2</v>
      </c>
      <c r="O105" s="110">
        <v>0.4</v>
      </c>
      <c r="P105" s="59">
        <f t="shared" si="64"/>
        <v>1.6</v>
      </c>
      <c r="Q105" s="59">
        <f t="shared" si="65"/>
        <v>-2.4</v>
      </c>
      <c r="R105" s="110">
        <v>0</v>
      </c>
      <c r="S105" s="59">
        <v>0</v>
      </c>
      <c r="T105" s="59">
        <v>0</v>
      </c>
      <c r="U105" s="59">
        <v>0</v>
      </c>
      <c r="V105" s="59">
        <v>0</v>
      </c>
      <c r="W105" s="59">
        <v>0</v>
      </c>
      <c r="X105" s="186">
        <v>0</v>
      </c>
      <c r="Y105" s="186">
        <v>0</v>
      </c>
      <c r="Z105" s="186">
        <v>0</v>
      </c>
      <c r="AA105" s="186">
        <f t="shared" si="66"/>
        <v>0</v>
      </c>
      <c r="AB105" s="186">
        <v>0</v>
      </c>
      <c r="AC105" s="186">
        <v>0</v>
      </c>
      <c r="AD105" s="188">
        <v>0</v>
      </c>
      <c r="AE105" s="188">
        <v>0</v>
      </c>
      <c r="AF105" s="188">
        <v>0</v>
      </c>
      <c r="AG105" s="70"/>
    </row>
    <row r="106" spans="1:33" s="26" customFormat="1" ht="13.2" x14ac:dyDescent="0.3">
      <c r="A106" s="70">
        <v>10</v>
      </c>
      <c r="B106" s="71" t="s">
        <v>733</v>
      </c>
      <c r="C106" s="70">
        <v>2</v>
      </c>
      <c r="D106" s="70">
        <f t="shared" si="60"/>
        <v>1</v>
      </c>
      <c r="E106" s="70">
        <v>0</v>
      </c>
      <c r="F106" s="70">
        <f t="shared" si="61"/>
        <v>1</v>
      </c>
      <c r="G106" s="70">
        <v>0</v>
      </c>
      <c r="H106" s="70">
        <v>0</v>
      </c>
      <c r="I106" s="70">
        <v>1</v>
      </c>
      <c r="J106" s="70">
        <v>0</v>
      </c>
      <c r="K106" s="70">
        <v>0</v>
      </c>
      <c r="L106" s="110">
        <v>0.5</v>
      </c>
      <c r="M106" s="59">
        <f t="shared" si="62"/>
        <v>0.5</v>
      </c>
      <c r="N106" s="59">
        <f t="shared" si="63"/>
        <v>0.5</v>
      </c>
      <c r="O106" s="110">
        <v>0.4</v>
      </c>
      <c r="P106" s="59">
        <f t="shared" si="64"/>
        <v>0.4</v>
      </c>
      <c r="Q106" s="59">
        <f t="shared" si="65"/>
        <v>-0.6</v>
      </c>
      <c r="R106" s="110">
        <v>0</v>
      </c>
      <c r="S106" s="59">
        <v>0</v>
      </c>
      <c r="T106" s="59">
        <v>0</v>
      </c>
      <c r="U106" s="59">
        <v>0</v>
      </c>
      <c r="V106" s="59">
        <v>0</v>
      </c>
      <c r="W106" s="59">
        <v>0</v>
      </c>
      <c r="X106" s="186">
        <v>0</v>
      </c>
      <c r="Y106" s="186">
        <v>0</v>
      </c>
      <c r="Z106" s="186">
        <v>0</v>
      </c>
      <c r="AA106" s="186">
        <f t="shared" si="66"/>
        <v>0</v>
      </c>
      <c r="AB106" s="186">
        <v>0</v>
      </c>
      <c r="AC106" s="186">
        <v>0</v>
      </c>
      <c r="AD106" s="188">
        <v>0</v>
      </c>
      <c r="AE106" s="188">
        <v>0</v>
      </c>
      <c r="AF106" s="188">
        <v>0</v>
      </c>
      <c r="AG106" s="70"/>
    </row>
    <row r="107" spans="1:33" s="26" customFormat="1" ht="13.2" x14ac:dyDescent="0.3">
      <c r="A107" s="70">
        <v>11</v>
      </c>
      <c r="B107" s="71" t="s">
        <v>766</v>
      </c>
      <c r="C107" s="70">
        <v>1</v>
      </c>
      <c r="D107" s="70">
        <f t="shared" si="60"/>
        <v>1</v>
      </c>
      <c r="E107" s="70">
        <v>0</v>
      </c>
      <c r="F107" s="70">
        <f t="shared" si="61"/>
        <v>1</v>
      </c>
      <c r="G107" s="70">
        <v>0</v>
      </c>
      <c r="H107" s="70">
        <v>0</v>
      </c>
      <c r="I107" s="70">
        <v>0</v>
      </c>
      <c r="J107" s="70">
        <v>1</v>
      </c>
      <c r="K107" s="70">
        <v>0</v>
      </c>
      <c r="L107" s="110">
        <v>0.5</v>
      </c>
      <c r="M107" s="59">
        <f t="shared" si="62"/>
        <v>0.5</v>
      </c>
      <c r="N107" s="59">
        <f t="shared" si="63"/>
        <v>0.5</v>
      </c>
      <c r="O107" s="110">
        <v>0.4</v>
      </c>
      <c r="P107" s="59">
        <f t="shared" si="64"/>
        <v>0.4</v>
      </c>
      <c r="Q107" s="59">
        <f t="shared" si="65"/>
        <v>0.4</v>
      </c>
      <c r="R107" s="110">
        <v>0</v>
      </c>
      <c r="S107" s="59">
        <v>0</v>
      </c>
      <c r="T107" s="59">
        <v>0</v>
      </c>
      <c r="U107" s="59">
        <v>0</v>
      </c>
      <c r="V107" s="59">
        <v>0</v>
      </c>
      <c r="W107" s="59">
        <v>0</v>
      </c>
      <c r="X107" s="186">
        <v>0</v>
      </c>
      <c r="Y107" s="186">
        <v>0</v>
      </c>
      <c r="Z107" s="186">
        <v>0</v>
      </c>
      <c r="AA107" s="186">
        <f t="shared" si="66"/>
        <v>0</v>
      </c>
      <c r="AB107" s="186">
        <v>0</v>
      </c>
      <c r="AC107" s="186">
        <v>0</v>
      </c>
      <c r="AD107" s="188">
        <v>0</v>
      </c>
      <c r="AE107" s="188">
        <v>0</v>
      </c>
      <c r="AF107" s="188">
        <v>0</v>
      </c>
      <c r="AG107" s="70"/>
    </row>
    <row r="108" spans="1:33" s="298" customFormat="1" ht="13.2" x14ac:dyDescent="0.3">
      <c r="A108" s="180" t="s">
        <v>777</v>
      </c>
      <c r="B108" s="751" t="s">
        <v>778</v>
      </c>
      <c r="C108" s="751"/>
      <c r="D108" s="751"/>
      <c r="E108" s="751"/>
      <c r="F108" s="751"/>
      <c r="G108" s="751"/>
      <c r="H108" s="751"/>
      <c r="I108" s="751"/>
      <c r="J108" s="136"/>
      <c r="K108" s="136"/>
      <c r="L108" s="136"/>
      <c r="M108" s="136"/>
      <c r="N108" s="136"/>
      <c r="O108" s="136"/>
      <c r="P108" s="136"/>
      <c r="Q108" s="136"/>
      <c r="R108" s="136"/>
      <c r="S108" s="136"/>
      <c r="T108" s="136"/>
      <c r="U108" s="136"/>
      <c r="V108" s="136"/>
      <c r="W108" s="136"/>
      <c r="X108" s="136"/>
      <c r="Y108" s="136"/>
      <c r="Z108" s="136"/>
      <c r="AA108" s="136"/>
      <c r="AB108" s="136"/>
      <c r="AC108" s="136"/>
      <c r="AD108" s="136"/>
      <c r="AE108" s="136"/>
      <c r="AF108" s="136"/>
      <c r="AG108" s="136"/>
    </row>
    <row r="109" spans="1:33" s="226" customFormat="1" ht="13.2" x14ac:dyDescent="0.25">
      <c r="A109" s="8" t="s">
        <v>723</v>
      </c>
      <c r="B109" s="105" t="s">
        <v>707</v>
      </c>
      <c r="C109" s="8">
        <v>28</v>
      </c>
      <c r="D109" s="8">
        <f t="shared" ref="D109:H109" si="67">SUM(D110:D117)</f>
        <v>28</v>
      </c>
      <c r="E109" s="8">
        <f t="shared" si="67"/>
        <v>9</v>
      </c>
      <c r="F109" s="8">
        <f t="shared" si="67"/>
        <v>19</v>
      </c>
      <c r="G109" s="8">
        <f t="shared" si="67"/>
        <v>0</v>
      </c>
      <c r="H109" s="8">
        <f t="shared" si="67"/>
        <v>0</v>
      </c>
      <c r="I109" s="58">
        <f>SUM(I110:I117)</f>
        <v>8</v>
      </c>
      <c r="J109" s="58">
        <f>SUM(J110:J117)</f>
        <v>11</v>
      </c>
      <c r="K109" s="58"/>
      <c r="L109" s="106"/>
      <c r="M109" s="58">
        <v>0</v>
      </c>
      <c r="N109" s="58">
        <f>M109-H109</f>
        <v>0</v>
      </c>
      <c r="O109" s="106">
        <v>0.4</v>
      </c>
      <c r="P109" s="58">
        <f>O109*F109</f>
        <v>7.6000000000000005</v>
      </c>
      <c r="Q109" s="225">
        <f t="shared" ref="Q109" si="68">G109*P109</f>
        <v>0</v>
      </c>
      <c r="R109" s="106"/>
      <c r="S109" s="58"/>
      <c r="T109" s="68"/>
      <c r="U109" s="68"/>
      <c r="V109" s="68"/>
      <c r="W109" s="68"/>
      <c r="X109" s="184">
        <v>1</v>
      </c>
      <c r="Y109" s="184">
        <v>1</v>
      </c>
      <c r="Z109" s="184"/>
      <c r="AA109" s="184">
        <v>1</v>
      </c>
      <c r="AB109" s="184"/>
      <c r="AC109" s="184">
        <v>1</v>
      </c>
      <c r="AD109" s="185"/>
      <c r="AE109" s="185"/>
      <c r="AF109" s="185"/>
      <c r="AG109" s="69"/>
    </row>
    <row r="110" spans="1:33" s="226" customFormat="1" ht="13.2" x14ac:dyDescent="0.25">
      <c r="A110" s="70">
        <v>1</v>
      </c>
      <c r="B110" s="71" t="s">
        <v>367</v>
      </c>
      <c r="C110" s="70">
        <v>5</v>
      </c>
      <c r="D110" s="70">
        <f>SUM(E110:F110)</f>
        <v>5</v>
      </c>
      <c r="E110" s="70">
        <v>4</v>
      </c>
      <c r="F110" s="59">
        <f>SUM(G110:K110)</f>
        <v>1</v>
      </c>
      <c r="G110" s="60"/>
      <c r="H110" s="60"/>
      <c r="I110" s="60">
        <v>1</v>
      </c>
      <c r="J110" s="60"/>
      <c r="K110" s="60"/>
      <c r="L110" s="106"/>
      <c r="M110" s="58">
        <v>0</v>
      </c>
      <c r="N110" s="60">
        <v>0</v>
      </c>
      <c r="O110" s="72"/>
      <c r="P110" s="60">
        <v>1</v>
      </c>
      <c r="Q110" s="125">
        <v>0</v>
      </c>
      <c r="R110" s="72"/>
      <c r="S110" s="60"/>
      <c r="T110" s="60"/>
      <c r="U110" s="60"/>
      <c r="V110" s="60"/>
      <c r="W110" s="60"/>
      <c r="X110" s="186"/>
      <c r="Y110" s="186"/>
      <c r="Z110" s="186"/>
      <c r="AA110" s="186"/>
      <c r="AB110" s="186"/>
      <c r="AC110" s="186"/>
      <c r="AD110" s="187"/>
      <c r="AE110" s="187"/>
      <c r="AF110" s="187"/>
      <c r="AG110" s="73"/>
    </row>
    <row r="111" spans="1:33" s="226" customFormat="1" ht="13.2" x14ac:dyDescent="0.25">
      <c r="A111" s="70">
        <v>3</v>
      </c>
      <c r="B111" s="71" t="s">
        <v>752</v>
      </c>
      <c r="C111" s="70">
        <v>0</v>
      </c>
      <c r="D111" s="70">
        <f t="shared" ref="D111:D117" si="69">SUM(E111:F111)</f>
        <v>0</v>
      </c>
      <c r="E111" s="70">
        <v>0</v>
      </c>
      <c r="F111" s="59">
        <f t="shared" ref="F111:F117" si="70">SUM(G111:K111)</f>
        <v>0</v>
      </c>
      <c r="G111" s="60"/>
      <c r="H111" s="60"/>
      <c r="I111" s="60"/>
      <c r="J111" s="60"/>
      <c r="K111" s="60"/>
      <c r="L111" s="106"/>
      <c r="M111" s="58">
        <v>0</v>
      </c>
      <c r="N111" s="60">
        <v>0</v>
      </c>
      <c r="O111" s="72"/>
      <c r="P111" s="60">
        <v>0</v>
      </c>
      <c r="Q111" s="125">
        <v>0</v>
      </c>
      <c r="R111" s="60"/>
      <c r="S111" s="60"/>
      <c r="T111" s="60"/>
      <c r="U111" s="60"/>
      <c r="V111" s="60"/>
      <c r="W111" s="60"/>
      <c r="X111" s="186"/>
      <c r="Y111" s="186"/>
      <c r="Z111" s="186"/>
      <c r="AA111" s="186"/>
      <c r="AB111" s="186"/>
      <c r="AC111" s="186"/>
      <c r="AD111" s="187"/>
      <c r="AE111" s="187"/>
      <c r="AF111" s="187"/>
      <c r="AG111" s="73"/>
    </row>
    <row r="112" spans="1:33" s="226" customFormat="1" ht="13.2" x14ac:dyDescent="0.25">
      <c r="A112" s="70">
        <v>4</v>
      </c>
      <c r="B112" s="71" t="s">
        <v>140</v>
      </c>
      <c r="C112" s="70">
        <v>2</v>
      </c>
      <c r="D112" s="70">
        <f t="shared" si="69"/>
        <v>2</v>
      </c>
      <c r="E112" s="70">
        <v>1</v>
      </c>
      <c r="F112" s="59">
        <f t="shared" si="70"/>
        <v>1</v>
      </c>
      <c r="G112" s="59"/>
      <c r="H112" s="59"/>
      <c r="I112" s="59">
        <v>1</v>
      </c>
      <c r="J112" s="59"/>
      <c r="K112" s="59"/>
      <c r="L112" s="106"/>
      <c r="M112" s="58">
        <v>0</v>
      </c>
      <c r="N112" s="59">
        <v>0</v>
      </c>
      <c r="O112" s="72"/>
      <c r="P112" s="59">
        <v>1</v>
      </c>
      <c r="Q112" s="125">
        <v>0</v>
      </c>
      <c r="R112" s="72"/>
      <c r="S112" s="59"/>
      <c r="T112" s="60"/>
      <c r="U112" s="60"/>
      <c r="V112" s="60"/>
      <c r="W112" s="60"/>
      <c r="X112" s="186"/>
      <c r="Y112" s="186"/>
      <c r="Z112" s="186"/>
      <c r="AA112" s="186"/>
      <c r="AB112" s="186"/>
      <c r="AC112" s="186"/>
      <c r="AD112" s="187"/>
      <c r="AE112" s="187"/>
      <c r="AF112" s="187"/>
      <c r="AG112" s="73"/>
    </row>
    <row r="113" spans="1:33" s="226" customFormat="1" ht="13.2" x14ac:dyDescent="0.25">
      <c r="A113" s="70">
        <v>5</v>
      </c>
      <c r="B113" s="71" t="s">
        <v>151</v>
      </c>
      <c r="C113" s="70">
        <v>14</v>
      </c>
      <c r="D113" s="70">
        <f t="shared" si="69"/>
        <v>14</v>
      </c>
      <c r="E113" s="70">
        <v>2</v>
      </c>
      <c r="F113" s="59">
        <f t="shared" si="70"/>
        <v>12</v>
      </c>
      <c r="G113" s="59"/>
      <c r="H113" s="59"/>
      <c r="I113" s="59">
        <v>2</v>
      </c>
      <c r="J113" s="59">
        <v>10</v>
      </c>
      <c r="K113" s="59"/>
      <c r="L113" s="106"/>
      <c r="M113" s="58">
        <v>0</v>
      </c>
      <c r="N113" s="59">
        <v>0</v>
      </c>
      <c r="O113" s="59"/>
      <c r="P113" s="59">
        <v>2</v>
      </c>
      <c r="Q113" s="125">
        <v>0</v>
      </c>
      <c r="R113" s="60"/>
      <c r="S113" s="59"/>
      <c r="T113" s="60"/>
      <c r="U113" s="60"/>
      <c r="V113" s="60"/>
      <c r="W113" s="60"/>
      <c r="X113" s="186"/>
      <c r="Y113" s="186"/>
      <c r="Z113" s="186"/>
      <c r="AA113" s="186"/>
      <c r="AB113" s="186"/>
      <c r="AC113" s="186"/>
      <c r="AD113" s="187"/>
      <c r="AE113" s="187"/>
      <c r="AF113" s="187"/>
      <c r="AG113" s="73"/>
    </row>
    <row r="114" spans="1:33" s="226" customFormat="1" ht="13.2" x14ac:dyDescent="0.25">
      <c r="A114" s="70">
        <v>6</v>
      </c>
      <c r="B114" s="71" t="s">
        <v>737</v>
      </c>
      <c r="C114" s="70">
        <v>3</v>
      </c>
      <c r="D114" s="70">
        <f t="shared" si="69"/>
        <v>3</v>
      </c>
      <c r="E114" s="70">
        <v>1</v>
      </c>
      <c r="F114" s="59">
        <f t="shared" si="70"/>
        <v>2</v>
      </c>
      <c r="G114" s="59"/>
      <c r="H114" s="59"/>
      <c r="I114" s="59">
        <v>2</v>
      </c>
      <c r="J114" s="59"/>
      <c r="K114" s="59"/>
      <c r="L114" s="106"/>
      <c r="M114" s="58">
        <v>0</v>
      </c>
      <c r="N114" s="59">
        <v>0</v>
      </c>
      <c r="O114" s="59"/>
      <c r="P114" s="59">
        <v>2</v>
      </c>
      <c r="Q114" s="125">
        <v>0</v>
      </c>
      <c r="R114" s="60"/>
      <c r="S114" s="59"/>
      <c r="T114" s="60"/>
      <c r="U114" s="60"/>
      <c r="V114" s="60"/>
      <c r="W114" s="60"/>
      <c r="X114" s="186"/>
      <c r="Y114" s="186"/>
      <c r="Z114" s="186"/>
      <c r="AA114" s="186"/>
      <c r="AB114" s="186"/>
      <c r="AC114" s="186"/>
      <c r="AD114" s="187"/>
      <c r="AE114" s="187"/>
      <c r="AF114" s="187"/>
      <c r="AG114" s="73"/>
    </row>
    <row r="115" spans="1:33" s="226" customFormat="1" ht="13.2" x14ac:dyDescent="0.25">
      <c r="A115" s="70">
        <v>7</v>
      </c>
      <c r="B115" s="100" t="s">
        <v>725</v>
      </c>
      <c r="C115" s="70">
        <v>2</v>
      </c>
      <c r="D115" s="70">
        <f t="shared" si="69"/>
        <v>2</v>
      </c>
      <c r="E115" s="117">
        <v>1</v>
      </c>
      <c r="F115" s="59">
        <f t="shared" si="70"/>
        <v>1</v>
      </c>
      <c r="G115" s="117"/>
      <c r="H115" s="117"/>
      <c r="I115" s="117">
        <v>1</v>
      </c>
      <c r="J115" s="117"/>
      <c r="K115" s="73"/>
      <c r="L115" s="106"/>
      <c r="M115" s="58">
        <v>0</v>
      </c>
      <c r="N115" s="117">
        <v>0</v>
      </c>
      <c r="O115" s="73"/>
      <c r="P115" s="117">
        <v>1</v>
      </c>
      <c r="Q115" s="92">
        <v>0</v>
      </c>
      <c r="R115" s="73"/>
      <c r="S115" s="117"/>
      <c r="T115" s="88"/>
      <c r="U115" s="88"/>
      <c r="V115" s="92"/>
      <c r="W115" s="92"/>
      <c r="X115" s="199">
        <v>1</v>
      </c>
      <c r="Y115" s="199">
        <v>1</v>
      </c>
      <c r="Z115" s="199"/>
      <c r="AA115" s="199"/>
      <c r="AB115" s="199"/>
      <c r="AC115" s="199"/>
      <c r="AD115" s="187"/>
      <c r="AE115" s="187"/>
      <c r="AF115" s="187"/>
      <c r="AG115" s="73"/>
    </row>
    <row r="116" spans="1:33" s="226" customFormat="1" ht="13.2" x14ac:dyDescent="0.25">
      <c r="A116" s="70">
        <v>8</v>
      </c>
      <c r="B116" s="100" t="s">
        <v>766</v>
      </c>
      <c r="C116" s="70">
        <v>1</v>
      </c>
      <c r="D116" s="70">
        <f t="shared" si="69"/>
        <v>1</v>
      </c>
      <c r="E116" s="117"/>
      <c r="F116" s="59">
        <f t="shared" si="70"/>
        <v>1</v>
      </c>
      <c r="G116" s="117"/>
      <c r="H116" s="117"/>
      <c r="I116" s="117">
        <v>1</v>
      </c>
      <c r="J116" s="117"/>
      <c r="K116" s="73"/>
      <c r="L116" s="106"/>
      <c r="M116" s="58">
        <v>0</v>
      </c>
      <c r="N116" s="117">
        <v>0</v>
      </c>
      <c r="O116" s="73"/>
      <c r="P116" s="117">
        <v>1</v>
      </c>
      <c r="Q116" s="92">
        <v>0</v>
      </c>
      <c r="R116" s="73"/>
      <c r="S116" s="117"/>
      <c r="T116" s="88"/>
      <c r="U116" s="88"/>
      <c r="V116" s="92"/>
      <c r="W116" s="92"/>
      <c r="X116" s="199"/>
      <c r="Y116" s="199"/>
      <c r="Z116" s="199"/>
      <c r="AA116" s="199"/>
      <c r="AB116" s="199"/>
      <c r="AC116" s="199"/>
      <c r="AD116" s="187"/>
      <c r="AE116" s="187"/>
      <c r="AF116" s="187"/>
      <c r="AG116" s="73"/>
    </row>
    <row r="117" spans="1:33" s="226" customFormat="1" ht="13.2" x14ac:dyDescent="0.25">
      <c r="A117" s="70">
        <v>9</v>
      </c>
      <c r="B117" s="100" t="s">
        <v>767</v>
      </c>
      <c r="C117" s="70">
        <v>1</v>
      </c>
      <c r="D117" s="70">
        <f t="shared" si="69"/>
        <v>1</v>
      </c>
      <c r="E117" s="117"/>
      <c r="F117" s="59">
        <f t="shared" si="70"/>
        <v>1</v>
      </c>
      <c r="G117" s="117"/>
      <c r="H117" s="117"/>
      <c r="I117" s="117"/>
      <c r="J117" s="70">
        <v>1</v>
      </c>
      <c r="K117" s="73"/>
      <c r="L117" s="106"/>
      <c r="M117" s="58">
        <v>0</v>
      </c>
      <c r="N117" s="117">
        <v>0</v>
      </c>
      <c r="O117" s="73"/>
      <c r="P117" s="117">
        <v>0</v>
      </c>
      <c r="Q117" s="92">
        <v>0</v>
      </c>
      <c r="R117" s="73"/>
      <c r="S117" s="117"/>
      <c r="T117" s="88"/>
      <c r="U117" s="88"/>
      <c r="V117" s="92"/>
      <c r="W117" s="92"/>
      <c r="X117" s="199"/>
      <c r="Y117" s="199"/>
      <c r="Z117" s="199"/>
      <c r="AA117" s="188">
        <v>1</v>
      </c>
      <c r="AB117" s="188"/>
      <c r="AC117" s="188">
        <v>1</v>
      </c>
      <c r="AD117" s="187"/>
      <c r="AE117" s="187"/>
      <c r="AF117" s="187"/>
      <c r="AG117" s="73"/>
    </row>
    <row r="118" spans="1:33" s="298" customFormat="1" ht="13.2" x14ac:dyDescent="0.3">
      <c r="A118" s="180" t="s">
        <v>780</v>
      </c>
      <c r="B118" s="751" t="s">
        <v>779</v>
      </c>
      <c r="C118" s="751"/>
      <c r="D118" s="751"/>
      <c r="E118" s="751"/>
      <c r="F118" s="751"/>
      <c r="G118" s="136"/>
      <c r="H118" s="136"/>
      <c r="I118" s="136"/>
      <c r="J118" s="136"/>
      <c r="K118" s="136"/>
      <c r="L118" s="136"/>
      <c r="M118" s="136"/>
      <c r="N118" s="136"/>
      <c r="O118" s="136"/>
      <c r="P118" s="136"/>
      <c r="Q118" s="136"/>
      <c r="R118" s="136"/>
      <c r="S118" s="136"/>
      <c r="T118" s="136"/>
      <c r="U118" s="136"/>
      <c r="V118" s="136"/>
      <c r="W118" s="136"/>
      <c r="X118" s="136"/>
      <c r="Y118" s="136"/>
      <c r="Z118" s="136"/>
      <c r="AA118" s="136"/>
      <c r="AB118" s="136"/>
      <c r="AC118" s="136"/>
      <c r="AD118" s="136"/>
      <c r="AE118" s="136"/>
      <c r="AF118" s="136"/>
      <c r="AG118" s="136"/>
    </row>
    <row r="119" spans="1:33" s="21" customFormat="1" ht="13.2" x14ac:dyDescent="0.25">
      <c r="A119" s="8" t="s">
        <v>723</v>
      </c>
      <c r="B119" s="105" t="s">
        <v>707</v>
      </c>
      <c r="C119" s="114">
        <f>SUM(C120:C130)</f>
        <v>300</v>
      </c>
      <c r="D119" s="114">
        <f>SUM(D120:D130)</f>
        <v>176</v>
      </c>
      <c r="E119" s="114">
        <f>SUM(E120:E130)</f>
        <v>27</v>
      </c>
      <c r="F119" s="114">
        <f>SUM(F120:F130)</f>
        <v>149</v>
      </c>
      <c r="G119" s="114"/>
      <c r="H119" s="114"/>
      <c r="I119" s="114">
        <f t="shared" ref="I119:AC119" si="71">SUM(I120:I130)</f>
        <v>69</v>
      </c>
      <c r="J119" s="114">
        <f t="shared" si="71"/>
        <v>80</v>
      </c>
      <c r="K119" s="114">
        <f t="shared" si="71"/>
        <v>0</v>
      </c>
      <c r="L119" s="114">
        <f t="shared" si="71"/>
        <v>0</v>
      </c>
      <c r="M119" s="114">
        <f t="shared" si="71"/>
        <v>7</v>
      </c>
      <c r="N119" s="114">
        <f t="shared" si="71"/>
        <v>7</v>
      </c>
      <c r="O119" s="114">
        <f t="shared" si="71"/>
        <v>0</v>
      </c>
      <c r="P119" s="114">
        <f t="shared" si="71"/>
        <v>162</v>
      </c>
      <c r="Q119" s="114">
        <f t="shared" si="71"/>
        <v>94</v>
      </c>
      <c r="R119" s="114">
        <f t="shared" si="71"/>
        <v>0</v>
      </c>
      <c r="S119" s="114">
        <f t="shared" si="71"/>
        <v>95</v>
      </c>
      <c r="T119" s="114">
        <f t="shared" si="71"/>
        <v>21</v>
      </c>
      <c r="U119" s="114"/>
      <c r="V119" s="114"/>
      <c r="W119" s="114"/>
      <c r="X119" s="192">
        <f t="shared" si="71"/>
        <v>2</v>
      </c>
      <c r="Y119" s="192">
        <f t="shared" si="71"/>
        <v>2</v>
      </c>
      <c r="Z119" s="192">
        <f t="shared" si="71"/>
        <v>0</v>
      </c>
      <c r="AA119" s="192">
        <f t="shared" si="71"/>
        <v>26</v>
      </c>
      <c r="AB119" s="192">
        <f t="shared" si="71"/>
        <v>0</v>
      </c>
      <c r="AC119" s="192">
        <f t="shared" si="71"/>
        <v>26</v>
      </c>
      <c r="AD119" s="192"/>
      <c r="AE119" s="192"/>
      <c r="AF119" s="192"/>
      <c r="AG119" s="114"/>
    </row>
    <row r="120" spans="1:33" s="10" customFormat="1" ht="13.2" x14ac:dyDescent="0.25">
      <c r="A120" s="70">
        <v>1</v>
      </c>
      <c r="B120" s="71" t="s">
        <v>367</v>
      </c>
      <c r="C120" s="70">
        <v>65</v>
      </c>
      <c r="D120" s="70">
        <v>27</v>
      </c>
      <c r="E120" s="70">
        <v>14</v>
      </c>
      <c r="F120" s="59">
        <v>13</v>
      </c>
      <c r="G120" s="70">
        <v>0</v>
      </c>
      <c r="H120" s="70">
        <v>0</v>
      </c>
      <c r="I120" s="60">
        <v>12</v>
      </c>
      <c r="J120" s="60">
        <v>1</v>
      </c>
      <c r="K120" s="60">
        <v>0</v>
      </c>
      <c r="L120" s="72"/>
      <c r="M120" s="60">
        <v>5</v>
      </c>
      <c r="N120" s="60">
        <v>5</v>
      </c>
      <c r="O120" s="72"/>
      <c r="P120" s="60">
        <v>37</v>
      </c>
      <c r="Q120" s="60">
        <v>25</v>
      </c>
      <c r="R120" s="72"/>
      <c r="S120" s="60">
        <v>0</v>
      </c>
      <c r="T120" s="60">
        <v>0</v>
      </c>
      <c r="U120" s="60"/>
      <c r="V120" s="60"/>
      <c r="W120" s="60"/>
      <c r="X120" s="192">
        <f>SUM(Y120:Z120)</f>
        <v>1</v>
      </c>
      <c r="Y120" s="186">
        <v>1</v>
      </c>
      <c r="Z120" s="186">
        <v>0</v>
      </c>
      <c r="AA120" s="186">
        <f>SUM(AB120:AC120)</f>
        <v>1</v>
      </c>
      <c r="AB120" s="186">
        <v>0</v>
      </c>
      <c r="AC120" s="186">
        <v>1</v>
      </c>
      <c r="AD120" s="193"/>
      <c r="AE120" s="193"/>
      <c r="AF120" s="193"/>
      <c r="AG120" s="93"/>
    </row>
    <row r="121" spans="1:33" s="10" customFormat="1" ht="13.2" x14ac:dyDescent="0.25">
      <c r="A121" s="70">
        <v>2</v>
      </c>
      <c r="B121" s="71" t="s">
        <v>140</v>
      </c>
      <c r="C121" s="70">
        <v>21</v>
      </c>
      <c r="D121" s="70">
        <f>E121+F121</f>
        <v>11</v>
      </c>
      <c r="E121" s="70">
        <v>2</v>
      </c>
      <c r="F121" s="59">
        <f>SUM(G121:K121)</f>
        <v>9</v>
      </c>
      <c r="G121" s="70">
        <v>0</v>
      </c>
      <c r="H121" s="70">
        <v>0</v>
      </c>
      <c r="I121" s="59">
        <v>1</v>
      </c>
      <c r="J121" s="59">
        <v>8</v>
      </c>
      <c r="K121" s="59"/>
      <c r="L121" s="59"/>
      <c r="M121" s="59">
        <v>0</v>
      </c>
      <c r="N121" s="59">
        <v>0</v>
      </c>
      <c r="O121" s="72"/>
      <c r="P121" s="59">
        <v>5</v>
      </c>
      <c r="Q121" s="60">
        <v>4</v>
      </c>
      <c r="R121" s="72"/>
      <c r="S121" s="59">
        <v>14</v>
      </c>
      <c r="T121" s="60">
        <v>11</v>
      </c>
      <c r="U121" s="60"/>
      <c r="V121" s="60"/>
      <c r="W121" s="60"/>
      <c r="X121" s="192">
        <f>SUM(Y121:Z121)</f>
        <v>1</v>
      </c>
      <c r="Y121" s="186">
        <v>1</v>
      </c>
      <c r="Z121" s="186">
        <v>0</v>
      </c>
      <c r="AA121" s="186">
        <f t="shared" ref="AA121:AA123" si="72">SUM(AB121:AC121)</f>
        <v>1</v>
      </c>
      <c r="AB121" s="186">
        <v>0</v>
      </c>
      <c r="AC121" s="186">
        <v>1</v>
      </c>
      <c r="AD121" s="193"/>
      <c r="AE121" s="193"/>
      <c r="AF121" s="193"/>
      <c r="AG121" s="93"/>
    </row>
    <row r="122" spans="1:33" s="10" customFormat="1" ht="13.2" x14ac:dyDescent="0.25">
      <c r="A122" s="70">
        <v>3</v>
      </c>
      <c r="B122" s="71" t="s">
        <v>151</v>
      </c>
      <c r="C122" s="70">
        <v>151</v>
      </c>
      <c r="D122" s="70">
        <f>E122+F122</f>
        <v>111</v>
      </c>
      <c r="E122" s="70">
        <v>7</v>
      </c>
      <c r="F122" s="59">
        <v>104</v>
      </c>
      <c r="G122" s="70">
        <v>0</v>
      </c>
      <c r="H122" s="70">
        <v>0</v>
      </c>
      <c r="I122" s="59">
        <v>42</v>
      </c>
      <c r="J122" s="59">
        <v>62</v>
      </c>
      <c r="K122" s="59"/>
      <c r="L122" s="59"/>
      <c r="M122" s="59">
        <v>0</v>
      </c>
      <c r="N122" s="59">
        <v>0</v>
      </c>
      <c r="O122" s="59"/>
      <c r="P122" s="59">
        <v>81</v>
      </c>
      <c r="Q122" s="60">
        <v>39</v>
      </c>
      <c r="R122" s="60"/>
      <c r="S122" s="59">
        <v>62</v>
      </c>
      <c r="T122" s="60">
        <v>0</v>
      </c>
      <c r="U122" s="60"/>
      <c r="V122" s="60"/>
      <c r="W122" s="60"/>
      <c r="X122" s="186"/>
      <c r="Y122" s="186">
        <v>0</v>
      </c>
      <c r="Z122" s="186">
        <v>0</v>
      </c>
      <c r="AA122" s="186">
        <v>23</v>
      </c>
      <c r="AB122" s="186">
        <v>0</v>
      </c>
      <c r="AC122" s="186">
        <v>23</v>
      </c>
      <c r="AD122" s="193"/>
      <c r="AE122" s="193"/>
      <c r="AF122" s="193"/>
      <c r="AG122" s="93"/>
    </row>
    <row r="123" spans="1:33" s="10" customFormat="1" ht="13.2" x14ac:dyDescent="0.25">
      <c r="A123" s="70">
        <v>4</v>
      </c>
      <c r="B123" s="71" t="s">
        <v>749</v>
      </c>
      <c r="C123" s="70">
        <v>9</v>
      </c>
      <c r="D123" s="70">
        <f>E123+F123</f>
        <v>6</v>
      </c>
      <c r="E123" s="70">
        <v>0</v>
      </c>
      <c r="F123" s="70">
        <v>6</v>
      </c>
      <c r="G123" s="70">
        <v>0</v>
      </c>
      <c r="H123" s="70">
        <v>0</v>
      </c>
      <c r="I123" s="70">
        <v>2</v>
      </c>
      <c r="J123" s="70">
        <v>4</v>
      </c>
      <c r="K123" s="70"/>
      <c r="L123" s="70"/>
      <c r="M123" s="70">
        <v>0</v>
      </c>
      <c r="N123" s="70">
        <v>0</v>
      </c>
      <c r="O123" s="70"/>
      <c r="P123" s="70">
        <v>5</v>
      </c>
      <c r="Q123" s="77">
        <v>3</v>
      </c>
      <c r="R123" s="70"/>
      <c r="S123" s="70">
        <v>4</v>
      </c>
      <c r="T123" s="77">
        <v>0</v>
      </c>
      <c r="U123" s="77"/>
      <c r="V123" s="77"/>
      <c r="W123" s="77"/>
      <c r="X123" s="188"/>
      <c r="Y123" s="188"/>
      <c r="Z123" s="188"/>
      <c r="AA123" s="186">
        <f t="shared" si="72"/>
        <v>1</v>
      </c>
      <c r="AB123" s="188"/>
      <c r="AC123" s="188">
        <v>1</v>
      </c>
      <c r="AD123" s="193"/>
      <c r="AE123" s="193"/>
      <c r="AF123" s="193"/>
      <c r="AG123" s="93"/>
    </row>
    <row r="124" spans="1:33" s="10" customFormat="1" ht="13.2" x14ac:dyDescent="0.25">
      <c r="A124" s="70">
        <v>5</v>
      </c>
      <c r="B124" s="71" t="s">
        <v>739</v>
      </c>
      <c r="C124" s="70">
        <v>9</v>
      </c>
      <c r="D124" s="70">
        <v>4</v>
      </c>
      <c r="E124" s="70"/>
      <c r="F124" s="70">
        <v>4</v>
      </c>
      <c r="G124" s="70">
        <v>0</v>
      </c>
      <c r="H124" s="70">
        <v>0</v>
      </c>
      <c r="I124" s="70">
        <v>0</v>
      </c>
      <c r="J124" s="70">
        <v>4</v>
      </c>
      <c r="K124" s="70"/>
      <c r="L124" s="70"/>
      <c r="M124" s="70">
        <v>0</v>
      </c>
      <c r="N124" s="70">
        <v>0</v>
      </c>
      <c r="O124" s="70"/>
      <c r="P124" s="70">
        <v>3</v>
      </c>
      <c r="Q124" s="77">
        <v>3</v>
      </c>
      <c r="R124" s="70"/>
      <c r="S124" s="70">
        <v>6</v>
      </c>
      <c r="T124" s="77">
        <v>2</v>
      </c>
      <c r="U124" s="77"/>
      <c r="V124" s="77"/>
      <c r="W124" s="77"/>
      <c r="X124" s="188"/>
      <c r="Y124" s="188"/>
      <c r="Z124" s="188"/>
      <c r="AA124" s="186"/>
      <c r="AB124" s="188"/>
      <c r="AC124" s="188"/>
      <c r="AD124" s="193"/>
      <c r="AE124" s="193"/>
      <c r="AF124" s="193"/>
      <c r="AG124" s="93"/>
    </row>
    <row r="125" spans="1:33" s="10" customFormat="1" ht="13.2" x14ac:dyDescent="0.25">
      <c r="A125" s="70">
        <v>6</v>
      </c>
      <c r="B125" s="71" t="s">
        <v>725</v>
      </c>
      <c r="C125" s="70">
        <v>28</v>
      </c>
      <c r="D125" s="70">
        <v>12</v>
      </c>
      <c r="E125" s="70">
        <v>3</v>
      </c>
      <c r="F125" s="70">
        <v>9</v>
      </c>
      <c r="G125" s="70">
        <v>0</v>
      </c>
      <c r="H125" s="70">
        <v>0</v>
      </c>
      <c r="I125" s="70">
        <v>9</v>
      </c>
      <c r="J125" s="70">
        <v>0</v>
      </c>
      <c r="K125" s="70"/>
      <c r="L125" s="70"/>
      <c r="M125" s="70">
        <v>1</v>
      </c>
      <c r="N125" s="70">
        <v>1</v>
      </c>
      <c r="O125" s="70"/>
      <c r="P125" s="70">
        <v>19</v>
      </c>
      <c r="Q125" s="77">
        <v>10</v>
      </c>
      <c r="R125" s="70"/>
      <c r="S125" s="70">
        <v>5</v>
      </c>
      <c r="T125" s="77">
        <v>5</v>
      </c>
      <c r="U125" s="77"/>
      <c r="V125" s="77"/>
      <c r="W125" s="77"/>
      <c r="X125" s="188"/>
      <c r="Y125" s="188"/>
      <c r="Z125" s="188"/>
      <c r="AA125" s="188"/>
      <c r="AB125" s="188"/>
      <c r="AC125" s="188"/>
      <c r="AD125" s="193"/>
      <c r="AE125" s="193"/>
      <c r="AF125" s="193"/>
      <c r="AG125" s="93"/>
    </row>
    <row r="126" spans="1:33" s="10" customFormat="1" ht="13.2" x14ac:dyDescent="0.25">
      <c r="A126" s="70">
        <v>7</v>
      </c>
      <c r="B126" s="71" t="s">
        <v>726</v>
      </c>
      <c r="C126" s="70">
        <v>9</v>
      </c>
      <c r="D126" s="70">
        <f t="shared" ref="D126:D127" si="73">E126+F126</f>
        <v>1</v>
      </c>
      <c r="E126" s="70">
        <v>1</v>
      </c>
      <c r="F126" s="70">
        <v>0</v>
      </c>
      <c r="G126" s="70">
        <v>0</v>
      </c>
      <c r="H126" s="70">
        <v>0</v>
      </c>
      <c r="I126" s="70">
        <v>0</v>
      </c>
      <c r="J126" s="70">
        <v>0</v>
      </c>
      <c r="K126" s="70"/>
      <c r="L126" s="70"/>
      <c r="M126" s="70">
        <v>1</v>
      </c>
      <c r="N126" s="70">
        <v>1</v>
      </c>
      <c r="O126" s="70"/>
      <c r="P126" s="70">
        <v>7</v>
      </c>
      <c r="Q126" s="77">
        <v>7</v>
      </c>
      <c r="R126" s="70"/>
      <c r="S126" s="70">
        <v>1</v>
      </c>
      <c r="T126" s="77">
        <v>1</v>
      </c>
      <c r="U126" s="77"/>
      <c r="V126" s="77"/>
      <c r="W126" s="77"/>
      <c r="X126" s="188"/>
      <c r="Y126" s="188"/>
      <c r="Z126" s="188"/>
      <c r="AA126" s="188"/>
      <c r="AB126" s="188"/>
      <c r="AC126" s="188"/>
      <c r="AD126" s="193"/>
      <c r="AE126" s="193"/>
      <c r="AF126" s="193"/>
      <c r="AG126" s="93"/>
    </row>
    <row r="127" spans="1:33" s="10" customFormat="1" ht="26.4" x14ac:dyDescent="0.25">
      <c r="A127" s="70">
        <v>8</v>
      </c>
      <c r="B127" s="71" t="s">
        <v>768</v>
      </c>
      <c r="C127" s="70">
        <v>3</v>
      </c>
      <c r="D127" s="70">
        <f t="shared" si="73"/>
        <v>2</v>
      </c>
      <c r="E127" s="70">
        <v>0</v>
      </c>
      <c r="F127" s="70">
        <v>2</v>
      </c>
      <c r="G127" s="70">
        <v>0</v>
      </c>
      <c r="H127" s="70">
        <v>0</v>
      </c>
      <c r="I127" s="70">
        <v>2</v>
      </c>
      <c r="J127" s="70">
        <v>0</v>
      </c>
      <c r="K127" s="70">
        <v>0</v>
      </c>
      <c r="L127" s="70"/>
      <c r="M127" s="70">
        <v>0</v>
      </c>
      <c r="N127" s="70">
        <v>0</v>
      </c>
      <c r="O127" s="70"/>
      <c r="P127" s="70">
        <v>3</v>
      </c>
      <c r="Q127" s="77">
        <v>1</v>
      </c>
      <c r="R127" s="70"/>
      <c r="S127" s="70">
        <v>0</v>
      </c>
      <c r="T127" s="77">
        <v>0</v>
      </c>
      <c r="U127" s="77"/>
      <c r="V127" s="77"/>
      <c r="W127" s="77"/>
      <c r="X127" s="188"/>
      <c r="Y127" s="188"/>
      <c r="Z127" s="188"/>
      <c r="AA127" s="188"/>
      <c r="AB127" s="188"/>
      <c r="AC127" s="188"/>
      <c r="AD127" s="193"/>
      <c r="AE127" s="193"/>
      <c r="AF127" s="193"/>
      <c r="AG127" s="93"/>
    </row>
    <row r="128" spans="1:33" s="10" customFormat="1" ht="13.2" x14ac:dyDescent="0.25">
      <c r="A128" s="70">
        <v>9</v>
      </c>
      <c r="B128" s="71" t="s">
        <v>766</v>
      </c>
      <c r="C128" s="70">
        <v>2</v>
      </c>
      <c r="D128" s="70">
        <v>1</v>
      </c>
      <c r="E128" s="70">
        <v>0</v>
      </c>
      <c r="F128" s="70">
        <v>1</v>
      </c>
      <c r="G128" s="70">
        <v>0</v>
      </c>
      <c r="H128" s="70">
        <v>0</v>
      </c>
      <c r="I128" s="70">
        <v>0</v>
      </c>
      <c r="J128" s="70">
        <v>1</v>
      </c>
      <c r="K128" s="70">
        <v>0</v>
      </c>
      <c r="L128" s="70"/>
      <c r="M128" s="70">
        <v>0</v>
      </c>
      <c r="N128" s="70">
        <v>0</v>
      </c>
      <c r="O128" s="70"/>
      <c r="P128" s="70">
        <v>1</v>
      </c>
      <c r="Q128" s="77">
        <v>1</v>
      </c>
      <c r="R128" s="70"/>
      <c r="S128" s="70">
        <v>1</v>
      </c>
      <c r="T128" s="77">
        <v>0</v>
      </c>
      <c r="U128" s="77"/>
      <c r="V128" s="77"/>
      <c r="W128" s="77"/>
      <c r="X128" s="188"/>
      <c r="Y128" s="188"/>
      <c r="Z128" s="188"/>
      <c r="AA128" s="188"/>
      <c r="AB128" s="188"/>
      <c r="AC128" s="188"/>
      <c r="AD128" s="193"/>
      <c r="AE128" s="193"/>
      <c r="AF128" s="193"/>
      <c r="AG128" s="93"/>
    </row>
    <row r="129" spans="1:33" s="10" customFormat="1" ht="13.2" x14ac:dyDescent="0.25">
      <c r="A129" s="70">
        <v>10</v>
      </c>
      <c r="B129" s="71" t="s">
        <v>769</v>
      </c>
      <c r="C129" s="70">
        <v>1</v>
      </c>
      <c r="D129" s="70">
        <v>0</v>
      </c>
      <c r="E129" s="70">
        <v>0</v>
      </c>
      <c r="F129" s="70">
        <v>0</v>
      </c>
      <c r="G129" s="70">
        <v>0</v>
      </c>
      <c r="H129" s="70">
        <v>0</v>
      </c>
      <c r="I129" s="70">
        <v>0</v>
      </c>
      <c r="J129" s="70">
        <v>0</v>
      </c>
      <c r="K129" s="70"/>
      <c r="L129" s="70"/>
      <c r="M129" s="70">
        <v>0</v>
      </c>
      <c r="N129" s="70">
        <v>0</v>
      </c>
      <c r="O129" s="70"/>
      <c r="P129" s="70">
        <v>0</v>
      </c>
      <c r="Q129" s="77">
        <v>0</v>
      </c>
      <c r="R129" s="70"/>
      <c r="S129" s="70">
        <v>1</v>
      </c>
      <c r="T129" s="77">
        <v>1</v>
      </c>
      <c r="U129" s="77"/>
      <c r="V129" s="77"/>
      <c r="W129" s="77"/>
      <c r="X129" s="188"/>
      <c r="Y129" s="188"/>
      <c r="Z129" s="188"/>
      <c r="AA129" s="188"/>
      <c r="AB129" s="188"/>
      <c r="AC129" s="188"/>
      <c r="AD129" s="193"/>
      <c r="AE129" s="193"/>
      <c r="AF129" s="193"/>
      <c r="AG129" s="93"/>
    </row>
    <row r="130" spans="1:33" s="10" customFormat="1" ht="13.2" x14ac:dyDescent="0.25">
      <c r="A130" s="70">
        <v>11</v>
      </c>
      <c r="B130" s="71" t="s">
        <v>751</v>
      </c>
      <c r="C130" s="70">
        <v>2</v>
      </c>
      <c r="D130" s="70">
        <v>1</v>
      </c>
      <c r="E130" s="70">
        <v>0</v>
      </c>
      <c r="F130" s="70">
        <v>1</v>
      </c>
      <c r="G130" s="70">
        <v>0</v>
      </c>
      <c r="H130" s="70">
        <v>0</v>
      </c>
      <c r="I130" s="70">
        <v>1</v>
      </c>
      <c r="J130" s="70">
        <v>0</v>
      </c>
      <c r="K130" s="70"/>
      <c r="L130" s="70"/>
      <c r="M130" s="70">
        <v>0</v>
      </c>
      <c r="N130" s="70">
        <v>0</v>
      </c>
      <c r="O130" s="70"/>
      <c r="P130" s="70">
        <v>1</v>
      </c>
      <c r="Q130" s="77">
        <v>1</v>
      </c>
      <c r="R130" s="70"/>
      <c r="S130" s="70">
        <v>1</v>
      </c>
      <c r="T130" s="77">
        <v>1</v>
      </c>
      <c r="U130" s="77"/>
      <c r="V130" s="77"/>
      <c r="W130" s="77"/>
      <c r="X130" s="188"/>
      <c r="Y130" s="188"/>
      <c r="Z130" s="188"/>
      <c r="AA130" s="188"/>
      <c r="AB130" s="188"/>
      <c r="AC130" s="188"/>
      <c r="AD130" s="193"/>
      <c r="AE130" s="193"/>
      <c r="AF130" s="193"/>
      <c r="AG130" s="93"/>
    </row>
    <row r="131" spans="1:33" s="13" customFormat="1" ht="31.2" customHeight="1" x14ac:dyDescent="0.25">
      <c r="A131" s="120" t="s">
        <v>781</v>
      </c>
      <c r="B131" s="143" t="s">
        <v>782</v>
      </c>
      <c r="C131" s="119"/>
      <c r="D131" s="284"/>
      <c r="E131" s="284"/>
      <c r="F131" s="284"/>
      <c r="G131" s="284"/>
      <c r="H131" s="284"/>
      <c r="I131" s="284"/>
      <c r="J131" s="284"/>
      <c r="K131" s="284"/>
      <c r="L131" s="284"/>
      <c r="M131" s="284"/>
      <c r="N131" s="284"/>
      <c r="O131" s="284"/>
      <c r="P131" s="284"/>
      <c r="Q131" s="284"/>
      <c r="R131" s="284"/>
      <c r="S131" s="284"/>
      <c r="T131" s="284"/>
      <c r="U131" s="284"/>
      <c r="V131" s="284"/>
      <c r="W131" s="284"/>
      <c r="X131" s="284"/>
      <c r="Y131" s="284"/>
      <c r="Z131" s="284"/>
      <c r="AA131" s="284"/>
      <c r="AB131" s="284"/>
      <c r="AC131" s="284"/>
      <c r="AD131" s="284"/>
      <c r="AE131" s="284"/>
      <c r="AF131" s="284"/>
      <c r="AG131" s="284"/>
    </row>
    <row r="132" spans="1:33" s="239" customFormat="1" ht="13.2" x14ac:dyDescent="0.25">
      <c r="A132" s="296">
        <v>1</v>
      </c>
      <c r="B132" s="735" t="s">
        <v>783</v>
      </c>
      <c r="C132" s="736"/>
      <c r="D132" s="736"/>
      <c r="E132" s="736"/>
      <c r="F132" s="736"/>
      <c r="G132" s="736"/>
      <c r="H132" s="736"/>
      <c r="I132" s="737"/>
      <c r="J132" s="141"/>
      <c r="K132" s="141"/>
      <c r="L132" s="141"/>
      <c r="M132" s="141"/>
      <c r="N132" s="141"/>
      <c r="O132" s="141"/>
      <c r="P132" s="141"/>
      <c r="Q132" s="141"/>
      <c r="R132" s="141"/>
      <c r="S132" s="141"/>
      <c r="T132" s="141"/>
      <c r="U132" s="141"/>
      <c r="V132" s="141"/>
      <c r="W132" s="141"/>
      <c r="X132" s="141"/>
      <c r="Y132" s="141"/>
      <c r="Z132" s="141"/>
      <c r="AA132" s="141"/>
      <c r="AB132" s="141"/>
      <c r="AC132" s="141"/>
      <c r="AD132" s="141"/>
      <c r="AE132" s="141"/>
      <c r="AF132" s="141"/>
      <c r="AG132" s="141"/>
    </row>
    <row r="133" spans="1:33" s="86" customFormat="1" ht="13.2" x14ac:dyDescent="0.25">
      <c r="A133" s="83"/>
      <c r="B133" s="84" t="s">
        <v>707</v>
      </c>
      <c r="C133" s="83">
        <v>65</v>
      </c>
      <c r="D133" s="68">
        <f t="shared" ref="D133:K133" si="74">SUM(D134:D139)</f>
        <v>47</v>
      </c>
      <c r="E133" s="68">
        <f t="shared" si="74"/>
        <v>16</v>
      </c>
      <c r="F133" s="68">
        <f t="shared" si="74"/>
        <v>31</v>
      </c>
      <c r="G133" s="68">
        <f t="shared" si="74"/>
        <v>0</v>
      </c>
      <c r="H133" s="68">
        <f t="shared" si="74"/>
        <v>1</v>
      </c>
      <c r="I133" s="68">
        <f t="shared" si="74"/>
        <v>20</v>
      </c>
      <c r="J133" s="68">
        <f t="shared" si="74"/>
        <v>10</v>
      </c>
      <c r="K133" s="68">
        <f t="shared" si="74"/>
        <v>0</v>
      </c>
      <c r="L133" s="72">
        <v>0.5</v>
      </c>
      <c r="M133" s="68">
        <f>SUM(M134:M139)</f>
        <v>17</v>
      </c>
      <c r="N133" s="68">
        <f>SUM(N134:N139)</f>
        <v>16</v>
      </c>
      <c r="O133" s="124">
        <v>0.25</v>
      </c>
      <c r="P133" s="68">
        <f>SUM(P134:P139)</f>
        <v>8</v>
      </c>
      <c r="Q133" s="68">
        <f>P133-I133</f>
        <v>-12</v>
      </c>
      <c r="R133" s="72">
        <v>0.15</v>
      </c>
      <c r="S133" s="68">
        <f>ROUND(R133*F133,0)</f>
        <v>5</v>
      </c>
      <c r="T133" s="68">
        <f>S133-J133</f>
        <v>-5</v>
      </c>
      <c r="U133" s="68">
        <f>SUM(U134:U139)</f>
        <v>0</v>
      </c>
      <c r="V133" s="68">
        <f>SUM(V134:V139)</f>
        <v>0</v>
      </c>
      <c r="W133" s="68">
        <f>SUM(W134:W139)</f>
        <v>0</v>
      </c>
      <c r="X133" s="68">
        <f>Y133+Z133</f>
        <v>4</v>
      </c>
      <c r="Y133" s="68">
        <f t="shared" ref="Y133:AF133" si="75">SUM(Y134:Y139)</f>
        <v>4</v>
      </c>
      <c r="Z133" s="68">
        <f t="shared" si="75"/>
        <v>0</v>
      </c>
      <c r="AA133" s="68">
        <f t="shared" si="75"/>
        <v>3</v>
      </c>
      <c r="AB133" s="68">
        <f t="shared" si="75"/>
        <v>1</v>
      </c>
      <c r="AC133" s="68">
        <f t="shared" si="75"/>
        <v>2</v>
      </c>
      <c r="AD133" s="68">
        <f t="shared" si="75"/>
        <v>0</v>
      </c>
      <c r="AE133" s="68">
        <f t="shared" si="75"/>
        <v>0</v>
      </c>
      <c r="AF133" s="68">
        <f t="shared" si="75"/>
        <v>0</v>
      </c>
      <c r="AG133" s="85"/>
    </row>
    <row r="134" spans="1:33" s="10" customFormat="1" ht="13.2" x14ac:dyDescent="0.25">
      <c r="A134" s="70">
        <v>1</v>
      </c>
      <c r="B134" s="71" t="s">
        <v>140</v>
      </c>
      <c r="C134" s="70"/>
      <c r="D134" s="70">
        <f t="shared" ref="D134:F139" si="76">SUM(E134:F134)</f>
        <v>38</v>
      </c>
      <c r="E134" s="70">
        <v>11</v>
      </c>
      <c r="F134" s="70">
        <f t="shared" ref="F134:F138" si="77">SUM(G134:K134)</f>
        <v>27</v>
      </c>
      <c r="G134" s="70">
        <v>0</v>
      </c>
      <c r="H134" s="70">
        <v>1</v>
      </c>
      <c r="I134" s="70">
        <v>16</v>
      </c>
      <c r="J134" s="70">
        <v>10</v>
      </c>
      <c r="K134" s="70">
        <v>0</v>
      </c>
      <c r="L134" s="110">
        <v>0.5</v>
      </c>
      <c r="M134" s="59">
        <f>ROUND(L134*F134,0)</f>
        <v>14</v>
      </c>
      <c r="N134" s="59">
        <f>M134-H134</f>
        <v>13</v>
      </c>
      <c r="O134" s="110">
        <v>0.25</v>
      </c>
      <c r="P134" s="59">
        <f>ROUND(O134*F134,0)</f>
        <v>7</v>
      </c>
      <c r="Q134" s="59">
        <f t="shared" ref="Q134:Q139" si="78">P134-I134</f>
        <v>-9</v>
      </c>
      <c r="R134" s="110">
        <v>0.15</v>
      </c>
      <c r="S134" s="59">
        <f t="shared" ref="S134:S139" si="79">ROUND(R134*F134,0)</f>
        <v>4</v>
      </c>
      <c r="T134" s="59">
        <f t="shared" ref="T134:T139" si="80">S134-J134</f>
        <v>-6</v>
      </c>
      <c r="U134" s="59">
        <v>0</v>
      </c>
      <c r="V134" s="59">
        <v>0</v>
      </c>
      <c r="W134" s="59">
        <v>0</v>
      </c>
      <c r="X134" s="184">
        <f t="shared" ref="X134:X138" si="81">Y134+Z134</f>
        <v>3</v>
      </c>
      <c r="Y134" s="186">
        <v>3</v>
      </c>
      <c r="Z134" s="186">
        <v>0</v>
      </c>
      <c r="AA134" s="186">
        <f>AB134+AC134</f>
        <v>3</v>
      </c>
      <c r="AB134" s="188">
        <v>1</v>
      </c>
      <c r="AC134" s="188">
        <v>2</v>
      </c>
      <c r="AD134" s="186">
        <f t="shared" ref="AD134:AF139" si="82">AE134+AF134</f>
        <v>0</v>
      </c>
      <c r="AE134" s="186">
        <f t="shared" si="82"/>
        <v>0</v>
      </c>
      <c r="AF134" s="186">
        <f t="shared" si="82"/>
        <v>0</v>
      </c>
      <c r="AG134" s="73"/>
    </row>
    <row r="135" spans="1:33" s="10" customFormat="1" ht="13.2" x14ac:dyDescent="0.25">
      <c r="A135" s="70">
        <v>2</v>
      </c>
      <c r="B135" s="71" t="s">
        <v>749</v>
      </c>
      <c r="C135" s="70"/>
      <c r="D135" s="70">
        <f t="shared" si="76"/>
        <v>0</v>
      </c>
      <c r="E135" s="70">
        <f t="shared" si="76"/>
        <v>0</v>
      </c>
      <c r="F135" s="70">
        <f t="shared" si="76"/>
        <v>0</v>
      </c>
      <c r="G135" s="70">
        <v>0</v>
      </c>
      <c r="H135" s="70">
        <v>0</v>
      </c>
      <c r="I135" s="70">
        <v>0</v>
      </c>
      <c r="J135" s="70">
        <v>0</v>
      </c>
      <c r="K135" s="70">
        <v>0</v>
      </c>
      <c r="L135" s="110">
        <v>0.5</v>
      </c>
      <c r="M135" s="70">
        <v>0</v>
      </c>
      <c r="N135" s="70">
        <v>0</v>
      </c>
      <c r="O135" s="110">
        <v>0.25</v>
      </c>
      <c r="P135" s="70">
        <v>0</v>
      </c>
      <c r="Q135" s="70">
        <v>0</v>
      </c>
      <c r="R135" s="110">
        <v>0.15</v>
      </c>
      <c r="S135" s="70">
        <v>0</v>
      </c>
      <c r="T135" s="70">
        <v>0</v>
      </c>
      <c r="U135" s="70">
        <v>0</v>
      </c>
      <c r="V135" s="70">
        <v>0</v>
      </c>
      <c r="W135" s="70">
        <v>0</v>
      </c>
      <c r="X135" s="188">
        <v>0</v>
      </c>
      <c r="Y135" s="188">
        <v>0</v>
      </c>
      <c r="Z135" s="188">
        <v>0</v>
      </c>
      <c r="AA135" s="188">
        <v>0</v>
      </c>
      <c r="AB135" s="188">
        <v>0</v>
      </c>
      <c r="AC135" s="188">
        <v>0</v>
      </c>
      <c r="AD135" s="188">
        <v>0</v>
      </c>
      <c r="AE135" s="188">
        <v>0</v>
      </c>
      <c r="AF135" s="188">
        <v>0</v>
      </c>
      <c r="AG135" s="73"/>
    </row>
    <row r="136" spans="1:33" s="10" customFormat="1" ht="13.2" x14ac:dyDescent="0.25">
      <c r="A136" s="70">
        <v>3</v>
      </c>
      <c r="B136" s="71" t="s">
        <v>728</v>
      </c>
      <c r="C136" s="70"/>
      <c r="D136" s="70">
        <f t="shared" si="76"/>
        <v>3</v>
      </c>
      <c r="E136" s="70">
        <v>2</v>
      </c>
      <c r="F136" s="70">
        <f t="shared" si="77"/>
        <v>1</v>
      </c>
      <c r="G136" s="70">
        <v>0</v>
      </c>
      <c r="H136" s="70">
        <v>0</v>
      </c>
      <c r="I136" s="70">
        <v>1</v>
      </c>
      <c r="J136" s="70">
        <v>0</v>
      </c>
      <c r="K136" s="70">
        <v>0</v>
      </c>
      <c r="L136" s="110">
        <v>0.5</v>
      </c>
      <c r="M136" s="59">
        <f t="shared" ref="M136:M139" si="83">ROUND(L136*F136,0)</f>
        <v>1</v>
      </c>
      <c r="N136" s="59">
        <f t="shared" ref="N136:N139" si="84">M136-H136</f>
        <v>1</v>
      </c>
      <c r="O136" s="110">
        <v>0.25</v>
      </c>
      <c r="P136" s="59">
        <f t="shared" ref="P136:P139" si="85">ROUND(O136*F136,0)</f>
        <v>0</v>
      </c>
      <c r="Q136" s="59">
        <f t="shared" si="78"/>
        <v>-1</v>
      </c>
      <c r="R136" s="110">
        <v>0.15</v>
      </c>
      <c r="S136" s="59">
        <f t="shared" si="79"/>
        <v>0</v>
      </c>
      <c r="T136" s="59">
        <f t="shared" si="80"/>
        <v>0</v>
      </c>
      <c r="U136" s="59">
        <v>0</v>
      </c>
      <c r="V136" s="59">
        <v>0</v>
      </c>
      <c r="W136" s="59">
        <v>0</v>
      </c>
      <c r="X136" s="184">
        <f t="shared" si="81"/>
        <v>0</v>
      </c>
      <c r="Y136" s="188">
        <v>0</v>
      </c>
      <c r="Z136" s="188">
        <v>0</v>
      </c>
      <c r="AA136" s="186">
        <f t="shared" ref="AA136:AA139" si="86">AB136+AC136</f>
        <v>0</v>
      </c>
      <c r="AB136" s="188">
        <v>0</v>
      </c>
      <c r="AC136" s="188">
        <v>0</v>
      </c>
      <c r="AD136" s="186">
        <f t="shared" si="82"/>
        <v>0</v>
      </c>
      <c r="AE136" s="186">
        <f t="shared" si="82"/>
        <v>0</v>
      </c>
      <c r="AF136" s="186">
        <f t="shared" si="82"/>
        <v>0</v>
      </c>
      <c r="AG136" s="73"/>
    </row>
    <row r="137" spans="1:33" s="10" customFormat="1" ht="13.2" x14ac:dyDescent="0.25">
      <c r="A137" s="70">
        <v>4</v>
      </c>
      <c r="B137" s="71" t="s">
        <v>725</v>
      </c>
      <c r="C137" s="70"/>
      <c r="D137" s="70">
        <f t="shared" si="76"/>
        <v>2</v>
      </c>
      <c r="E137" s="70">
        <v>1</v>
      </c>
      <c r="F137" s="70">
        <f t="shared" si="77"/>
        <v>1</v>
      </c>
      <c r="G137" s="70">
        <v>0</v>
      </c>
      <c r="H137" s="70">
        <v>0</v>
      </c>
      <c r="I137" s="70">
        <v>1</v>
      </c>
      <c r="J137" s="70">
        <v>0</v>
      </c>
      <c r="K137" s="70">
        <v>0</v>
      </c>
      <c r="L137" s="110">
        <v>0.5</v>
      </c>
      <c r="M137" s="59">
        <f t="shared" si="83"/>
        <v>1</v>
      </c>
      <c r="N137" s="59">
        <f t="shared" si="84"/>
        <v>1</v>
      </c>
      <c r="O137" s="110">
        <v>0.25</v>
      </c>
      <c r="P137" s="59">
        <f t="shared" si="85"/>
        <v>0</v>
      </c>
      <c r="Q137" s="59">
        <f t="shared" si="78"/>
        <v>-1</v>
      </c>
      <c r="R137" s="110">
        <v>0.15</v>
      </c>
      <c r="S137" s="59">
        <f t="shared" si="79"/>
        <v>0</v>
      </c>
      <c r="T137" s="59">
        <f t="shared" si="80"/>
        <v>0</v>
      </c>
      <c r="U137" s="59">
        <v>0</v>
      </c>
      <c r="V137" s="59">
        <v>0</v>
      </c>
      <c r="W137" s="59">
        <v>0</v>
      </c>
      <c r="X137" s="184">
        <f t="shared" si="81"/>
        <v>1</v>
      </c>
      <c r="Y137" s="188">
        <v>1</v>
      </c>
      <c r="Z137" s="188">
        <v>0</v>
      </c>
      <c r="AA137" s="186">
        <f t="shared" si="86"/>
        <v>0</v>
      </c>
      <c r="AB137" s="188">
        <v>0</v>
      </c>
      <c r="AC137" s="188">
        <v>0</v>
      </c>
      <c r="AD137" s="186">
        <f t="shared" si="82"/>
        <v>0</v>
      </c>
      <c r="AE137" s="186">
        <f t="shared" si="82"/>
        <v>0</v>
      </c>
      <c r="AF137" s="186">
        <f t="shared" si="82"/>
        <v>0</v>
      </c>
      <c r="AG137" s="73"/>
    </row>
    <row r="138" spans="1:33" s="10" customFormat="1" ht="13.2" x14ac:dyDescent="0.25">
      <c r="A138" s="70">
        <v>5</v>
      </c>
      <c r="B138" s="71" t="s">
        <v>766</v>
      </c>
      <c r="C138" s="70"/>
      <c r="D138" s="70">
        <f t="shared" si="76"/>
        <v>0</v>
      </c>
      <c r="E138" s="70">
        <f t="shared" si="76"/>
        <v>0</v>
      </c>
      <c r="F138" s="70">
        <f t="shared" si="77"/>
        <v>0</v>
      </c>
      <c r="G138" s="70">
        <v>0</v>
      </c>
      <c r="H138" s="70">
        <v>0</v>
      </c>
      <c r="I138" s="70">
        <v>0</v>
      </c>
      <c r="J138" s="70">
        <v>0</v>
      </c>
      <c r="K138" s="70">
        <v>0</v>
      </c>
      <c r="L138" s="110">
        <v>0.5</v>
      </c>
      <c r="M138" s="59">
        <f t="shared" si="83"/>
        <v>0</v>
      </c>
      <c r="N138" s="59">
        <f t="shared" si="84"/>
        <v>0</v>
      </c>
      <c r="O138" s="110">
        <v>0.25</v>
      </c>
      <c r="P138" s="59">
        <f t="shared" si="85"/>
        <v>0</v>
      </c>
      <c r="Q138" s="59">
        <f t="shared" si="78"/>
        <v>0</v>
      </c>
      <c r="R138" s="110">
        <v>0.15</v>
      </c>
      <c r="S138" s="59">
        <f t="shared" si="79"/>
        <v>0</v>
      </c>
      <c r="T138" s="59">
        <f t="shared" si="80"/>
        <v>0</v>
      </c>
      <c r="U138" s="59">
        <v>0</v>
      </c>
      <c r="V138" s="59">
        <v>0</v>
      </c>
      <c r="W138" s="59">
        <v>0</v>
      </c>
      <c r="X138" s="184">
        <f t="shared" si="81"/>
        <v>0</v>
      </c>
      <c r="Y138" s="188">
        <v>0</v>
      </c>
      <c r="Z138" s="188">
        <v>0</v>
      </c>
      <c r="AA138" s="186">
        <f t="shared" si="86"/>
        <v>0</v>
      </c>
      <c r="AB138" s="188">
        <v>0</v>
      </c>
      <c r="AC138" s="188">
        <v>0</v>
      </c>
      <c r="AD138" s="186">
        <f t="shared" si="82"/>
        <v>0</v>
      </c>
      <c r="AE138" s="186">
        <f t="shared" si="82"/>
        <v>0</v>
      </c>
      <c r="AF138" s="186">
        <f t="shared" si="82"/>
        <v>0</v>
      </c>
      <c r="AG138" s="73"/>
    </row>
    <row r="139" spans="1:33" s="10" customFormat="1" ht="13.2" x14ac:dyDescent="0.25">
      <c r="A139" s="70">
        <v>6</v>
      </c>
      <c r="B139" s="71" t="s">
        <v>726</v>
      </c>
      <c r="C139" s="70"/>
      <c r="D139" s="70">
        <f t="shared" si="76"/>
        <v>4</v>
      </c>
      <c r="E139" s="70">
        <v>2</v>
      </c>
      <c r="F139" s="70">
        <v>2</v>
      </c>
      <c r="G139" s="70">
        <v>0</v>
      </c>
      <c r="H139" s="70">
        <v>0</v>
      </c>
      <c r="I139" s="70">
        <v>2</v>
      </c>
      <c r="J139" s="70">
        <v>0</v>
      </c>
      <c r="K139" s="70">
        <v>0</v>
      </c>
      <c r="L139" s="110">
        <v>0.5</v>
      </c>
      <c r="M139" s="59">
        <f t="shared" si="83"/>
        <v>1</v>
      </c>
      <c r="N139" s="59">
        <f t="shared" si="84"/>
        <v>1</v>
      </c>
      <c r="O139" s="110">
        <v>0.25</v>
      </c>
      <c r="P139" s="59">
        <f t="shared" si="85"/>
        <v>1</v>
      </c>
      <c r="Q139" s="59">
        <f t="shared" si="78"/>
        <v>-1</v>
      </c>
      <c r="R139" s="110">
        <v>0.15</v>
      </c>
      <c r="S139" s="59">
        <f t="shared" si="79"/>
        <v>0</v>
      </c>
      <c r="T139" s="59">
        <f t="shared" si="80"/>
        <v>0</v>
      </c>
      <c r="U139" s="59">
        <v>0</v>
      </c>
      <c r="V139" s="59">
        <v>0</v>
      </c>
      <c r="W139" s="59">
        <v>0</v>
      </c>
      <c r="X139" s="184">
        <f>Y139+Z139</f>
        <v>0</v>
      </c>
      <c r="Y139" s="188">
        <v>0</v>
      </c>
      <c r="Z139" s="188">
        <v>0</v>
      </c>
      <c r="AA139" s="186">
        <f t="shared" si="86"/>
        <v>0</v>
      </c>
      <c r="AB139" s="188">
        <v>0</v>
      </c>
      <c r="AC139" s="188">
        <v>0</v>
      </c>
      <c r="AD139" s="186">
        <f t="shared" si="82"/>
        <v>0</v>
      </c>
      <c r="AE139" s="186">
        <f t="shared" si="82"/>
        <v>0</v>
      </c>
      <c r="AF139" s="186">
        <f t="shared" si="82"/>
        <v>0</v>
      </c>
      <c r="AG139" s="73"/>
    </row>
    <row r="140" spans="1:33" s="138" customFormat="1" ht="26.4" x14ac:dyDescent="0.25">
      <c r="A140" s="296">
        <v>2</v>
      </c>
      <c r="B140" s="290" t="s">
        <v>784</v>
      </c>
      <c r="C140" s="76"/>
      <c r="D140" s="76"/>
      <c r="E140" s="76"/>
      <c r="F140" s="76"/>
      <c r="G140" s="76"/>
      <c r="H140" s="76"/>
      <c r="I140" s="76"/>
      <c r="J140" s="76"/>
      <c r="K140" s="76"/>
      <c r="L140" s="279"/>
      <c r="M140" s="164"/>
      <c r="N140" s="164"/>
      <c r="O140" s="279"/>
      <c r="P140" s="164"/>
      <c r="Q140" s="164"/>
      <c r="R140" s="279"/>
      <c r="S140" s="164"/>
      <c r="T140" s="164"/>
      <c r="U140" s="164"/>
      <c r="V140" s="164"/>
      <c r="W140" s="164"/>
      <c r="X140" s="180"/>
      <c r="Y140" s="76"/>
      <c r="Z140" s="76"/>
      <c r="AA140" s="164"/>
      <c r="AB140" s="76"/>
      <c r="AC140" s="76"/>
      <c r="AD140" s="164"/>
      <c r="AE140" s="164"/>
      <c r="AF140" s="164"/>
      <c r="AG140" s="139"/>
    </row>
    <row r="141" spans="1:33" s="86" customFormat="1" ht="13.2" x14ac:dyDescent="0.25">
      <c r="A141" s="83"/>
      <c r="B141" s="84" t="s">
        <v>707</v>
      </c>
      <c r="C141" s="83">
        <v>79</v>
      </c>
      <c r="D141" s="68">
        <v>54</v>
      </c>
      <c r="E141" s="68">
        <v>12</v>
      </c>
      <c r="F141" s="68">
        <v>42</v>
      </c>
      <c r="G141" s="68"/>
      <c r="H141" s="68">
        <v>2</v>
      </c>
      <c r="I141" s="68">
        <v>18</v>
      </c>
      <c r="J141" s="68">
        <v>18</v>
      </c>
      <c r="K141" s="68">
        <v>4</v>
      </c>
      <c r="L141" s="124">
        <v>0.05</v>
      </c>
      <c r="M141" s="68">
        <v>3</v>
      </c>
      <c r="N141" s="68">
        <v>1</v>
      </c>
      <c r="O141" s="124">
        <v>0.4</v>
      </c>
      <c r="P141" s="68">
        <v>26</v>
      </c>
      <c r="Q141" s="68">
        <v>8</v>
      </c>
      <c r="R141" s="124">
        <v>0.55000000000000004</v>
      </c>
      <c r="S141" s="68">
        <v>35</v>
      </c>
      <c r="T141" s="68">
        <v>17</v>
      </c>
      <c r="U141" s="68"/>
      <c r="V141" s="68"/>
      <c r="W141" s="68"/>
      <c r="X141" s="68">
        <v>1</v>
      </c>
      <c r="Y141" s="68">
        <v>1</v>
      </c>
      <c r="Z141" s="68"/>
      <c r="AA141" s="68">
        <v>6</v>
      </c>
      <c r="AB141" s="68"/>
      <c r="AC141" s="68">
        <v>6</v>
      </c>
      <c r="AD141" s="85"/>
      <c r="AE141" s="85"/>
      <c r="AF141" s="85"/>
      <c r="AG141" s="85"/>
    </row>
    <row r="142" spans="1:33" s="89" customFormat="1" ht="13.2" x14ac:dyDescent="0.25">
      <c r="A142" s="77">
        <v>1</v>
      </c>
      <c r="B142" s="87" t="s">
        <v>367</v>
      </c>
      <c r="C142" s="77"/>
      <c r="D142" s="77"/>
      <c r="E142" s="77"/>
      <c r="F142" s="60"/>
      <c r="G142" s="60"/>
      <c r="H142" s="60"/>
      <c r="I142" s="60"/>
      <c r="J142" s="60"/>
      <c r="K142" s="60"/>
      <c r="L142" s="72"/>
      <c r="M142" s="60"/>
      <c r="N142" s="60"/>
      <c r="O142" s="72"/>
      <c r="P142" s="60"/>
      <c r="Q142" s="60"/>
      <c r="R142" s="72"/>
      <c r="S142" s="60"/>
      <c r="T142" s="60"/>
      <c r="U142" s="60"/>
      <c r="V142" s="60"/>
      <c r="W142" s="60"/>
      <c r="X142" s="60">
        <v>1</v>
      </c>
      <c r="Y142" s="60">
        <v>1</v>
      </c>
      <c r="Z142" s="60"/>
      <c r="AA142" s="60"/>
      <c r="AB142" s="60"/>
      <c r="AC142" s="60"/>
      <c r="AD142" s="88"/>
      <c r="AE142" s="88"/>
      <c r="AF142" s="88"/>
      <c r="AG142" s="88"/>
    </row>
    <row r="143" spans="1:33" s="10" customFormat="1" ht="13.2" x14ac:dyDescent="0.25">
      <c r="A143" s="70">
        <v>2</v>
      </c>
      <c r="B143" s="71" t="s">
        <v>752</v>
      </c>
      <c r="C143" s="70"/>
      <c r="D143" s="93"/>
      <c r="E143" s="93"/>
      <c r="F143" s="59"/>
      <c r="G143" s="60"/>
      <c r="H143" s="60"/>
      <c r="I143" s="60"/>
      <c r="J143" s="60"/>
      <c r="K143" s="60"/>
      <c r="L143" s="60"/>
      <c r="M143" s="60"/>
      <c r="N143" s="60"/>
      <c r="O143" s="72"/>
      <c r="P143" s="60"/>
      <c r="Q143" s="60"/>
      <c r="R143" s="60"/>
      <c r="S143" s="60"/>
      <c r="T143" s="60"/>
      <c r="U143" s="60"/>
      <c r="V143" s="60"/>
      <c r="W143" s="60"/>
      <c r="X143" s="186"/>
      <c r="Y143" s="186"/>
      <c r="Z143" s="186"/>
      <c r="AA143" s="186"/>
      <c r="AB143" s="186"/>
      <c r="AC143" s="186"/>
      <c r="AD143" s="187"/>
      <c r="AE143" s="187"/>
      <c r="AF143" s="187"/>
      <c r="AG143" s="73"/>
    </row>
    <row r="144" spans="1:33" s="10" customFormat="1" ht="13.2" x14ac:dyDescent="0.25">
      <c r="A144" s="70">
        <v>3</v>
      </c>
      <c r="B144" s="71" t="s">
        <v>140</v>
      </c>
      <c r="C144" s="70"/>
      <c r="D144" s="70"/>
      <c r="E144" s="70"/>
      <c r="F144" s="59"/>
      <c r="G144" s="59"/>
      <c r="H144" s="59"/>
      <c r="I144" s="59"/>
      <c r="J144" s="59"/>
      <c r="K144" s="59"/>
      <c r="L144" s="59"/>
      <c r="M144" s="59"/>
      <c r="N144" s="59"/>
      <c r="O144" s="72"/>
      <c r="P144" s="59"/>
      <c r="Q144" s="60"/>
      <c r="R144" s="72"/>
      <c r="S144" s="59"/>
      <c r="T144" s="60"/>
      <c r="U144" s="60"/>
      <c r="V144" s="60"/>
      <c r="W144" s="60"/>
      <c r="X144" s="186"/>
      <c r="Y144" s="186"/>
      <c r="Z144" s="186"/>
      <c r="AA144" s="186">
        <v>1</v>
      </c>
      <c r="AB144" s="186"/>
      <c r="AC144" s="186">
        <v>1</v>
      </c>
      <c r="AD144" s="187"/>
      <c r="AE144" s="187"/>
      <c r="AF144" s="187"/>
      <c r="AG144" s="73"/>
    </row>
    <row r="145" spans="1:33" s="10" customFormat="1" ht="13.2" x14ac:dyDescent="0.25">
      <c r="A145" s="70">
        <v>4</v>
      </c>
      <c r="B145" s="71" t="s">
        <v>151</v>
      </c>
      <c r="C145" s="70"/>
      <c r="D145" s="93"/>
      <c r="E145" s="93"/>
      <c r="F145" s="59"/>
      <c r="G145" s="59"/>
      <c r="H145" s="59"/>
      <c r="I145" s="59"/>
      <c r="J145" s="59"/>
      <c r="K145" s="59"/>
      <c r="L145" s="59"/>
      <c r="M145" s="59"/>
      <c r="N145" s="59"/>
      <c r="O145" s="59"/>
      <c r="P145" s="59"/>
      <c r="Q145" s="60"/>
      <c r="R145" s="60"/>
      <c r="S145" s="59"/>
      <c r="T145" s="60"/>
      <c r="U145" s="60"/>
      <c r="V145" s="60"/>
      <c r="W145" s="60"/>
      <c r="X145" s="186"/>
      <c r="Y145" s="186"/>
      <c r="Z145" s="186"/>
      <c r="AA145" s="186">
        <v>5</v>
      </c>
      <c r="AB145" s="186"/>
      <c r="AC145" s="186">
        <v>5</v>
      </c>
      <c r="AD145" s="187"/>
      <c r="AE145" s="187"/>
      <c r="AF145" s="187"/>
      <c r="AG145" s="73"/>
    </row>
    <row r="146" spans="1:33" s="239" customFormat="1" ht="13.2" x14ac:dyDescent="0.25">
      <c r="A146" s="296">
        <v>3</v>
      </c>
      <c r="B146" s="290" t="s">
        <v>785</v>
      </c>
      <c r="C146" s="296"/>
      <c r="D146" s="136"/>
      <c r="E146" s="136"/>
      <c r="F146" s="180"/>
      <c r="G146" s="180"/>
      <c r="H146" s="180"/>
      <c r="I146" s="180"/>
      <c r="J146" s="180"/>
      <c r="K146" s="180"/>
      <c r="L146" s="180"/>
      <c r="M146" s="180"/>
      <c r="N146" s="180"/>
      <c r="O146" s="180"/>
      <c r="P146" s="180"/>
      <c r="Q146" s="180"/>
      <c r="R146" s="180"/>
      <c r="S146" s="180"/>
      <c r="T146" s="180"/>
      <c r="U146" s="180"/>
      <c r="V146" s="180"/>
      <c r="W146" s="180"/>
      <c r="X146" s="180"/>
      <c r="Y146" s="180"/>
      <c r="Z146" s="180"/>
      <c r="AA146" s="180"/>
      <c r="AB146" s="180"/>
      <c r="AC146" s="180"/>
      <c r="AD146" s="141"/>
      <c r="AE146" s="141"/>
      <c r="AF146" s="141"/>
      <c r="AG146" s="141"/>
    </row>
    <row r="147" spans="1:33" s="86" customFormat="1" ht="13.2" x14ac:dyDescent="0.25">
      <c r="A147" s="83"/>
      <c r="B147" s="84" t="s">
        <v>707</v>
      </c>
      <c r="C147" s="83">
        <v>36</v>
      </c>
      <c r="D147" s="68">
        <f>SUM(D148:D156)</f>
        <v>26</v>
      </c>
      <c r="E147" s="68">
        <f t="shared" ref="E147:J147" si="87">SUM(E148:E156)</f>
        <v>9</v>
      </c>
      <c r="F147" s="68">
        <v>17</v>
      </c>
      <c r="G147" s="68">
        <f t="shared" si="87"/>
        <v>0</v>
      </c>
      <c r="H147" s="68">
        <f t="shared" si="87"/>
        <v>0</v>
      </c>
      <c r="I147" s="68">
        <f>SUM(I148:I156)</f>
        <v>10</v>
      </c>
      <c r="J147" s="68">
        <f t="shared" si="87"/>
        <v>7</v>
      </c>
      <c r="K147" s="68"/>
      <c r="L147" s="68"/>
      <c r="M147" s="68"/>
      <c r="N147" s="68"/>
      <c r="O147" s="124">
        <v>0.47</v>
      </c>
      <c r="P147" s="68">
        <f>SUM(P148:P161)</f>
        <v>17</v>
      </c>
      <c r="Q147" s="68">
        <f t="shared" ref="Q147:W147" si="88">SUM(Q148:Q161)</f>
        <v>7</v>
      </c>
      <c r="R147" s="124">
        <v>0.6</v>
      </c>
      <c r="S147" s="68">
        <f t="shared" si="88"/>
        <v>1</v>
      </c>
      <c r="T147" s="68">
        <f t="shared" si="88"/>
        <v>1</v>
      </c>
      <c r="U147" s="68">
        <f t="shared" si="88"/>
        <v>0</v>
      </c>
      <c r="V147" s="68">
        <f t="shared" si="88"/>
        <v>0</v>
      </c>
      <c r="W147" s="68">
        <f t="shared" si="88"/>
        <v>0</v>
      </c>
      <c r="X147" s="68">
        <v>1</v>
      </c>
      <c r="Y147" s="68">
        <v>1</v>
      </c>
      <c r="Z147" s="68"/>
      <c r="AA147" s="68"/>
      <c r="AB147" s="68"/>
      <c r="AC147" s="68"/>
      <c r="AD147" s="85"/>
      <c r="AE147" s="85"/>
      <c r="AF147" s="85"/>
      <c r="AG147" s="85"/>
    </row>
    <row r="148" spans="1:33" s="10" customFormat="1" ht="13.2" x14ac:dyDescent="0.25">
      <c r="A148" s="70">
        <v>1</v>
      </c>
      <c r="B148" s="71" t="s">
        <v>367</v>
      </c>
      <c r="C148" s="70"/>
      <c r="D148" s="70">
        <v>8</v>
      </c>
      <c r="E148" s="70">
        <v>6</v>
      </c>
      <c r="F148" s="59">
        <v>2</v>
      </c>
      <c r="G148" s="60"/>
      <c r="H148" s="60"/>
      <c r="I148" s="60">
        <v>2</v>
      </c>
      <c r="J148" s="60"/>
      <c r="K148" s="60"/>
      <c r="L148" s="72"/>
      <c r="M148" s="60"/>
      <c r="N148" s="60"/>
      <c r="O148" s="72"/>
      <c r="P148" s="60">
        <v>2</v>
      </c>
      <c r="Q148" s="60">
        <v>2</v>
      </c>
      <c r="R148" s="72"/>
      <c r="S148" s="60"/>
      <c r="T148" s="60"/>
      <c r="U148" s="60"/>
      <c r="V148" s="60"/>
      <c r="W148" s="60"/>
      <c r="X148" s="186">
        <v>1</v>
      </c>
      <c r="Y148" s="186">
        <v>1</v>
      </c>
      <c r="Z148" s="186"/>
      <c r="AA148" s="186"/>
      <c r="AB148" s="186"/>
      <c r="AC148" s="186"/>
      <c r="AD148" s="187"/>
      <c r="AE148" s="187"/>
      <c r="AF148" s="187"/>
      <c r="AG148" s="73"/>
    </row>
    <row r="149" spans="1:33" s="10" customFormat="1" ht="13.2" x14ac:dyDescent="0.25">
      <c r="A149" s="70">
        <v>2</v>
      </c>
      <c r="B149" s="71" t="s">
        <v>140</v>
      </c>
      <c r="C149" s="70"/>
      <c r="D149" s="70">
        <v>1</v>
      </c>
      <c r="E149" s="70"/>
      <c r="F149" s="59">
        <v>1</v>
      </c>
      <c r="G149" s="59"/>
      <c r="H149" s="59"/>
      <c r="I149" s="59"/>
      <c r="J149" s="59">
        <v>1</v>
      </c>
      <c r="K149" s="59"/>
      <c r="L149" s="59"/>
      <c r="M149" s="59"/>
      <c r="N149" s="59"/>
      <c r="O149" s="72"/>
      <c r="P149" s="59">
        <v>1</v>
      </c>
      <c r="Q149" s="60">
        <v>1</v>
      </c>
      <c r="R149" s="72"/>
      <c r="S149" s="59"/>
      <c r="T149" s="60"/>
      <c r="U149" s="60"/>
      <c r="V149" s="60"/>
      <c r="W149" s="60"/>
      <c r="X149" s="186"/>
      <c r="Y149" s="186"/>
      <c r="Z149" s="186"/>
      <c r="AA149" s="186"/>
      <c r="AB149" s="186"/>
      <c r="AC149" s="186"/>
      <c r="AD149" s="187"/>
      <c r="AE149" s="187"/>
      <c r="AF149" s="187"/>
      <c r="AG149" s="73"/>
    </row>
    <row r="150" spans="1:33" s="10" customFormat="1" ht="13.2" x14ac:dyDescent="0.25">
      <c r="A150" s="70">
        <v>3</v>
      </c>
      <c r="B150" s="71" t="s">
        <v>151</v>
      </c>
      <c r="C150" s="70"/>
      <c r="D150" s="70">
        <v>7</v>
      </c>
      <c r="E150" s="70"/>
      <c r="F150" s="59">
        <v>7</v>
      </c>
      <c r="G150" s="59"/>
      <c r="H150" s="59"/>
      <c r="I150" s="59">
        <v>3</v>
      </c>
      <c r="J150" s="59">
        <v>4</v>
      </c>
      <c r="K150" s="59"/>
      <c r="L150" s="59"/>
      <c r="M150" s="59"/>
      <c r="N150" s="59"/>
      <c r="O150" s="59"/>
      <c r="P150" s="59">
        <v>0</v>
      </c>
      <c r="Q150" s="60">
        <v>0</v>
      </c>
      <c r="R150" s="60"/>
      <c r="S150" s="59">
        <v>1</v>
      </c>
      <c r="T150" s="60">
        <v>1</v>
      </c>
      <c r="U150" s="60"/>
      <c r="V150" s="60"/>
      <c r="W150" s="60"/>
      <c r="X150" s="186"/>
      <c r="Y150" s="186"/>
      <c r="Z150" s="186"/>
      <c r="AA150" s="186"/>
      <c r="AB150" s="186"/>
      <c r="AC150" s="186"/>
      <c r="AD150" s="187"/>
      <c r="AE150" s="187"/>
      <c r="AF150" s="187"/>
      <c r="AG150" s="73"/>
    </row>
    <row r="151" spans="1:33" s="10" customFormat="1" ht="13.2" x14ac:dyDescent="0.25">
      <c r="A151" s="70">
        <v>4</v>
      </c>
      <c r="B151" s="100" t="s">
        <v>786</v>
      </c>
      <c r="C151" s="117"/>
      <c r="D151" s="117">
        <v>3</v>
      </c>
      <c r="E151" s="117"/>
      <c r="F151" s="117">
        <v>3</v>
      </c>
      <c r="G151" s="117"/>
      <c r="H151" s="117"/>
      <c r="I151" s="117">
        <v>1</v>
      </c>
      <c r="J151" s="117">
        <v>2</v>
      </c>
      <c r="K151" s="73"/>
      <c r="L151" s="73"/>
      <c r="M151" s="73"/>
      <c r="N151" s="73"/>
      <c r="O151" s="73"/>
      <c r="P151" s="70">
        <v>0</v>
      </c>
      <c r="Q151" s="77">
        <v>0</v>
      </c>
      <c r="R151" s="70"/>
      <c r="S151" s="70">
        <v>0</v>
      </c>
      <c r="T151" s="77">
        <v>0</v>
      </c>
      <c r="U151" s="88"/>
      <c r="V151" s="88"/>
      <c r="W151" s="88"/>
      <c r="X151" s="187"/>
      <c r="Y151" s="187"/>
      <c r="Z151" s="187"/>
      <c r="AA151" s="187"/>
      <c r="AB151" s="187"/>
      <c r="AC151" s="187"/>
      <c r="AD151" s="187"/>
      <c r="AE151" s="187"/>
      <c r="AF151" s="187"/>
      <c r="AG151" s="73"/>
    </row>
    <row r="152" spans="1:33" s="10" customFormat="1" ht="13.2" x14ac:dyDescent="0.25">
      <c r="A152" s="70">
        <v>5</v>
      </c>
      <c r="B152" s="100" t="s">
        <v>725</v>
      </c>
      <c r="C152" s="117"/>
      <c r="D152" s="117">
        <v>2</v>
      </c>
      <c r="E152" s="117">
        <v>1</v>
      </c>
      <c r="F152" s="117">
        <v>1</v>
      </c>
      <c r="G152" s="117"/>
      <c r="H152" s="117"/>
      <c r="I152" s="117">
        <v>1</v>
      </c>
      <c r="J152" s="117"/>
      <c r="K152" s="73"/>
      <c r="L152" s="73"/>
      <c r="M152" s="73"/>
      <c r="N152" s="73"/>
      <c r="O152" s="73"/>
      <c r="P152" s="70">
        <v>0</v>
      </c>
      <c r="Q152" s="77">
        <v>0</v>
      </c>
      <c r="R152" s="70"/>
      <c r="S152" s="70"/>
      <c r="T152" s="77"/>
      <c r="U152" s="88"/>
      <c r="V152" s="88"/>
      <c r="W152" s="88"/>
      <c r="X152" s="187"/>
      <c r="Y152" s="187"/>
      <c r="Z152" s="187"/>
      <c r="AA152" s="187"/>
      <c r="AB152" s="187"/>
      <c r="AC152" s="187"/>
      <c r="AD152" s="187"/>
      <c r="AE152" s="187"/>
      <c r="AF152" s="187"/>
      <c r="AG152" s="73"/>
    </row>
    <row r="153" spans="1:33" s="10" customFormat="1" ht="13.2" x14ac:dyDescent="0.25">
      <c r="A153" s="70">
        <v>6</v>
      </c>
      <c r="B153" s="100" t="s">
        <v>766</v>
      </c>
      <c r="C153" s="117"/>
      <c r="D153" s="117">
        <v>2</v>
      </c>
      <c r="E153" s="117"/>
      <c r="F153" s="117">
        <v>2</v>
      </c>
      <c r="G153" s="117"/>
      <c r="H153" s="117"/>
      <c r="I153" s="117">
        <v>2</v>
      </c>
      <c r="J153" s="117"/>
      <c r="K153" s="73"/>
      <c r="L153" s="73"/>
      <c r="M153" s="73"/>
      <c r="N153" s="73"/>
      <c r="O153" s="73"/>
      <c r="P153" s="70">
        <v>0</v>
      </c>
      <c r="Q153" s="77">
        <v>0</v>
      </c>
      <c r="R153" s="70"/>
      <c r="S153" s="70"/>
      <c r="T153" s="77"/>
      <c r="U153" s="88"/>
      <c r="V153" s="88"/>
      <c r="W153" s="88"/>
      <c r="X153" s="187"/>
      <c r="Y153" s="187"/>
      <c r="Z153" s="187"/>
      <c r="AA153" s="187"/>
      <c r="AB153" s="187"/>
      <c r="AC153" s="187"/>
      <c r="AD153" s="187"/>
      <c r="AE153" s="187"/>
      <c r="AF153" s="187"/>
      <c r="AG153" s="73"/>
    </row>
    <row r="154" spans="1:33" s="10" customFormat="1" ht="13.2" x14ac:dyDescent="0.25">
      <c r="A154" s="70">
        <v>7</v>
      </c>
      <c r="B154" s="100" t="s">
        <v>727</v>
      </c>
      <c r="C154" s="117"/>
      <c r="D154" s="117">
        <v>1</v>
      </c>
      <c r="E154" s="117">
        <v>1</v>
      </c>
      <c r="F154" s="117"/>
      <c r="G154" s="117"/>
      <c r="H154" s="117"/>
      <c r="I154" s="117"/>
      <c r="J154" s="117"/>
      <c r="K154" s="73"/>
      <c r="L154" s="73"/>
      <c r="M154" s="73"/>
      <c r="N154" s="73"/>
      <c r="O154" s="73"/>
      <c r="P154" s="70">
        <v>0</v>
      </c>
      <c r="Q154" s="77">
        <v>0</v>
      </c>
      <c r="R154" s="70"/>
      <c r="S154" s="70"/>
      <c r="T154" s="77"/>
      <c r="U154" s="88"/>
      <c r="V154" s="88"/>
      <c r="W154" s="88"/>
      <c r="X154" s="187"/>
      <c r="Y154" s="187"/>
      <c r="Z154" s="187"/>
      <c r="AA154" s="187"/>
      <c r="AB154" s="187"/>
      <c r="AC154" s="187"/>
      <c r="AD154" s="187"/>
      <c r="AE154" s="187"/>
      <c r="AF154" s="187"/>
      <c r="AG154" s="73"/>
    </row>
    <row r="155" spans="1:33" s="10" customFormat="1" ht="13.2" x14ac:dyDescent="0.25">
      <c r="A155" s="70">
        <v>8</v>
      </c>
      <c r="B155" s="100" t="s">
        <v>197</v>
      </c>
      <c r="C155" s="117"/>
      <c r="D155" s="117">
        <v>1</v>
      </c>
      <c r="E155" s="117">
        <v>1</v>
      </c>
      <c r="F155" s="117"/>
      <c r="G155" s="117"/>
      <c r="H155" s="117"/>
      <c r="I155" s="117"/>
      <c r="J155" s="117"/>
      <c r="K155" s="73"/>
      <c r="L155" s="73"/>
      <c r="M155" s="73"/>
      <c r="N155" s="73"/>
      <c r="O155" s="73"/>
      <c r="P155" s="70">
        <v>0</v>
      </c>
      <c r="Q155" s="77">
        <v>0</v>
      </c>
      <c r="R155" s="70"/>
      <c r="S155" s="70"/>
      <c r="T155" s="77"/>
      <c r="U155" s="88"/>
      <c r="V155" s="88"/>
      <c r="W155" s="88"/>
      <c r="X155" s="187"/>
      <c r="Y155" s="187"/>
      <c r="Z155" s="187"/>
      <c r="AA155" s="187"/>
      <c r="AB155" s="187"/>
      <c r="AC155" s="187"/>
      <c r="AD155" s="187"/>
      <c r="AE155" s="187"/>
      <c r="AF155" s="187"/>
      <c r="AG155" s="73"/>
    </row>
    <row r="156" spans="1:33" s="10" customFormat="1" ht="13.2" x14ac:dyDescent="0.25">
      <c r="A156" s="70">
        <v>9</v>
      </c>
      <c r="B156" s="100" t="s">
        <v>726</v>
      </c>
      <c r="C156" s="117"/>
      <c r="D156" s="117">
        <v>1</v>
      </c>
      <c r="E156" s="117"/>
      <c r="F156" s="117">
        <v>1</v>
      </c>
      <c r="G156" s="117"/>
      <c r="H156" s="117"/>
      <c r="I156" s="117">
        <v>1</v>
      </c>
      <c r="J156" s="117"/>
      <c r="K156" s="73"/>
      <c r="L156" s="73"/>
      <c r="M156" s="73"/>
      <c r="N156" s="73"/>
      <c r="O156" s="73"/>
      <c r="P156" s="70">
        <v>2</v>
      </c>
      <c r="Q156" s="77">
        <v>2</v>
      </c>
      <c r="R156" s="70"/>
      <c r="S156" s="70"/>
      <c r="T156" s="77"/>
      <c r="U156" s="88"/>
      <c r="V156" s="88"/>
      <c r="W156" s="88"/>
      <c r="X156" s="187"/>
      <c r="Y156" s="187"/>
      <c r="Z156" s="187"/>
      <c r="AA156" s="187"/>
      <c r="AB156" s="187"/>
      <c r="AC156" s="187"/>
      <c r="AD156" s="187"/>
      <c r="AE156" s="187"/>
      <c r="AF156" s="187"/>
      <c r="AG156" s="73"/>
    </row>
    <row r="157" spans="1:33" s="10" customFormat="1" ht="26.4" x14ac:dyDescent="0.25">
      <c r="A157" s="70">
        <v>10</v>
      </c>
      <c r="B157" s="100" t="s">
        <v>787</v>
      </c>
      <c r="C157" s="117"/>
      <c r="D157" s="73"/>
      <c r="E157" s="73"/>
      <c r="F157" s="73"/>
      <c r="G157" s="73"/>
      <c r="H157" s="73"/>
      <c r="I157" s="73"/>
      <c r="J157" s="73"/>
      <c r="K157" s="73"/>
      <c r="L157" s="73"/>
      <c r="M157" s="73"/>
      <c r="N157" s="73"/>
      <c r="O157" s="73"/>
      <c r="P157" s="70">
        <v>1</v>
      </c>
      <c r="Q157" s="77">
        <v>1</v>
      </c>
      <c r="R157" s="70"/>
      <c r="S157" s="70"/>
      <c r="T157" s="77"/>
      <c r="U157" s="88"/>
      <c r="V157" s="88"/>
      <c r="W157" s="88"/>
      <c r="X157" s="187"/>
      <c r="Y157" s="187"/>
      <c r="Z157" s="187"/>
      <c r="AA157" s="187"/>
      <c r="AB157" s="187"/>
      <c r="AC157" s="187"/>
      <c r="AD157" s="187"/>
      <c r="AE157" s="187"/>
      <c r="AF157" s="187"/>
      <c r="AG157" s="73"/>
    </row>
    <row r="158" spans="1:33" s="10" customFormat="1" ht="13.2" x14ac:dyDescent="0.25">
      <c r="A158" s="70">
        <v>11</v>
      </c>
      <c r="B158" s="100" t="s">
        <v>733</v>
      </c>
      <c r="C158" s="117"/>
      <c r="D158" s="73"/>
      <c r="E158" s="73"/>
      <c r="F158" s="73"/>
      <c r="G158" s="73"/>
      <c r="H158" s="73"/>
      <c r="I158" s="73"/>
      <c r="J158" s="73"/>
      <c r="K158" s="73"/>
      <c r="L158" s="73"/>
      <c r="M158" s="73"/>
      <c r="N158" s="73"/>
      <c r="O158" s="73"/>
      <c r="P158" s="70">
        <v>1</v>
      </c>
      <c r="Q158" s="77">
        <v>1</v>
      </c>
      <c r="R158" s="70"/>
      <c r="S158" s="70"/>
      <c r="T158" s="77"/>
      <c r="U158" s="88"/>
      <c r="V158" s="88"/>
      <c r="W158" s="88"/>
      <c r="X158" s="187"/>
      <c r="Y158" s="187"/>
      <c r="Z158" s="187"/>
      <c r="AA158" s="187"/>
      <c r="AB158" s="187"/>
      <c r="AC158" s="187"/>
      <c r="AD158" s="187"/>
      <c r="AE158" s="187"/>
      <c r="AF158" s="187"/>
      <c r="AG158" s="73"/>
    </row>
    <row r="159" spans="1:33" s="10" customFormat="1" ht="13.2" x14ac:dyDescent="0.25">
      <c r="A159" s="70">
        <v>12</v>
      </c>
      <c r="B159" s="100" t="s">
        <v>788</v>
      </c>
      <c r="C159" s="117"/>
      <c r="D159" s="73"/>
      <c r="E159" s="73"/>
      <c r="F159" s="73"/>
      <c r="G159" s="73"/>
      <c r="H159" s="73"/>
      <c r="I159" s="73"/>
      <c r="J159" s="73"/>
      <c r="K159" s="73"/>
      <c r="L159" s="73"/>
      <c r="M159" s="73"/>
      <c r="N159" s="73"/>
      <c r="O159" s="73"/>
      <c r="P159" s="70">
        <v>1</v>
      </c>
      <c r="Q159" s="77">
        <v>1</v>
      </c>
      <c r="R159" s="70"/>
      <c r="S159" s="70"/>
      <c r="T159" s="77"/>
      <c r="U159" s="88"/>
      <c r="V159" s="88"/>
      <c r="W159" s="88"/>
      <c r="X159" s="187"/>
      <c r="Y159" s="187"/>
      <c r="Z159" s="187"/>
      <c r="AA159" s="187"/>
      <c r="AB159" s="187"/>
      <c r="AC159" s="187"/>
      <c r="AD159" s="187"/>
      <c r="AE159" s="187"/>
      <c r="AF159" s="187"/>
      <c r="AG159" s="73"/>
    </row>
    <row r="160" spans="1:33" s="138" customFormat="1" ht="13.2" x14ac:dyDescent="0.25">
      <c r="A160" s="296">
        <v>4</v>
      </c>
      <c r="B160" s="735" t="s">
        <v>789</v>
      </c>
      <c r="C160" s="736"/>
      <c r="D160" s="736"/>
      <c r="E160" s="736"/>
      <c r="F160" s="737"/>
      <c r="G160" s="139"/>
      <c r="H160" s="139"/>
      <c r="I160" s="139"/>
      <c r="J160" s="139"/>
      <c r="K160" s="139"/>
      <c r="L160" s="139"/>
      <c r="M160" s="139"/>
      <c r="N160" s="139"/>
      <c r="O160" s="139"/>
      <c r="P160" s="76"/>
      <c r="Q160" s="76"/>
      <c r="R160" s="76"/>
      <c r="S160" s="76"/>
      <c r="T160" s="76"/>
      <c r="U160" s="139"/>
      <c r="V160" s="139"/>
      <c r="W160" s="139"/>
      <c r="X160" s="139"/>
      <c r="Y160" s="139"/>
      <c r="Z160" s="139"/>
      <c r="AA160" s="139"/>
      <c r="AB160" s="139"/>
      <c r="AC160" s="139"/>
      <c r="AD160" s="139"/>
      <c r="AE160" s="139"/>
      <c r="AF160" s="139"/>
      <c r="AG160" s="139"/>
    </row>
    <row r="161" spans="1:33" s="304" customFormat="1" ht="13.2" x14ac:dyDescent="0.25">
      <c r="A161" s="83"/>
      <c r="B161" s="84" t="s">
        <v>707</v>
      </c>
      <c r="C161" s="299">
        <v>36</v>
      </c>
      <c r="D161" s="302">
        <v>24</v>
      </c>
      <c r="E161" s="302">
        <v>6</v>
      </c>
      <c r="F161" s="302">
        <f>SUM(G161:K161)</f>
        <v>18</v>
      </c>
      <c r="G161" s="302">
        <f>SUM(G162:G166)</f>
        <v>0</v>
      </c>
      <c r="H161" s="302">
        <f t="shared" ref="H161:K161" si="89">SUM(H162:H166)</f>
        <v>0</v>
      </c>
      <c r="I161" s="302">
        <f t="shared" si="89"/>
        <v>10</v>
      </c>
      <c r="J161" s="302">
        <f t="shared" si="89"/>
        <v>8</v>
      </c>
      <c r="K161" s="302">
        <f t="shared" si="89"/>
        <v>0</v>
      </c>
      <c r="L161" s="303">
        <v>0.5</v>
      </c>
      <c r="M161" s="302">
        <f>L161*F161</f>
        <v>9</v>
      </c>
      <c r="N161" s="302">
        <f>M161-H162</f>
        <v>9</v>
      </c>
      <c r="O161" s="96">
        <v>0.5</v>
      </c>
      <c r="P161" s="302">
        <f>O161*F161</f>
        <v>9</v>
      </c>
      <c r="Q161" s="302">
        <f>P161-I161</f>
        <v>-1</v>
      </c>
      <c r="R161" s="302"/>
      <c r="S161" s="302"/>
      <c r="T161" s="302"/>
      <c r="U161" s="302"/>
      <c r="V161" s="302"/>
      <c r="W161" s="302"/>
      <c r="X161" s="302">
        <v>2</v>
      </c>
      <c r="Y161" s="302">
        <v>2</v>
      </c>
      <c r="Z161" s="302">
        <v>0</v>
      </c>
      <c r="AA161" s="302">
        <v>2</v>
      </c>
      <c r="AB161" s="302">
        <v>0</v>
      </c>
      <c r="AC161" s="302">
        <v>2</v>
      </c>
      <c r="AD161" s="129">
        <v>0</v>
      </c>
      <c r="AE161" s="129"/>
      <c r="AF161" s="129"/>
      <c r="AG161" s="129"/>
    </row>
    <row r="162" spans="1:33" s="226" customFormat="1" ht="13.2" x14ac:dyDescent="0.25">
      <c r="A162" s="70">
        <v>1</v>
      </c>
      <c r="B162" s="71" t="s">
        <v>367</v>
      </c>
      <c r="C162" s="93"/>
      <c r="D162" s="93">
        <v>11</v>
      </c>
      <c r="E162" s="93">
        <v>5</v>
      </c>
      <c r="F162" s="94">
        <v>6</v>
      </c>
      <c r="G162" s="94"/>
      <c r="H162" s="94">
        <v>0</v>
      </c>
      <c r="I162" s="94">
        <v>6</v>
      </c>
      <c r="J162" s="94"/>
      <c r="K162" s="94"/>
      <c r="L162" s="99"/>
      <c r="M162" s="94"/>
      <c r="N162" s="94"/>
      <c r="O162" s="99"/>
      <c r="P162" s="94"/>
      <c r="Q162" s="94"/>
      <c r="R162" s="99"/>
      <c r="S162" s="94"/>
      <c r="T162" s="94"/>
      <c r="U162" s="94"/>
      <c r="V162" s="94"/>
      <c r="W162" s="94"/>
      <c r="X162" s="189">
        <v>2</v>
      </c>
      <c r="Y162" s="189">
        <v>2</v>
      </c>
      <c r="Z162" s="189">
        <v>0</v>
      </c>
      <c r="AA162" s="187">
        <v>0</v>
      </c>
      <c r="AB162" s="187"/>
      <c r="AC162" s="189"/>
      <c r="AD162" s="187"/>
      <c r="AE162" s="187"/>
      <c r="AF162" s="187"/>
      <c r="AG162" s="73"/>
    </row>
    <row r="163" spans="1:33" s="226" customFormat="1" ht="13.2" x14ac:dyDescent="0.25">
      <c r="A163" s="70">
        <v>2</v>
      </c>
      <c r="B163" s="71" t="s">
        <v>151</v>
      </c>
      <c r="C163" s="93"/>
      <c r="D163" s="93">
        <v>7</v>
      </c>
      <c r="E163" s="93">
        <v>0</v>
      </c>
      <c r="F163" s="94">
        <v>7</v>
      </c>
      <c r="G163" s="94"/>
      <c r="H163" s="94"/>
      <c r="I163" s="94">
        <v>0</v>
      </c>
      <c r="J163" s="94">
        <v>7</v>
      </c>
      <c r="K163" s="94"/>
      <c r="L163" s="99"/>
      <c r="M163" s="94"/>
      <c r="N163" s="94"/>
      <c r="O163" s="99"/>
      <c r="P163" s="94"/>
      <c r="Q163" s="94"/>
      <c r="R163" s="99"/>
      <c r="S163" s="94"/>
      <c r="T163" s="94"/>
      <c r="U163" s="94"/>
      <c r="V163" s="94"/>
      <c r="W163" s="94"/>
      <c r="X163" s="189"/>
      <c r="Y163" s="189"/>
      <c r="Z163" s="189"/>
      <c r="AA163" s="189">
        <v>2</v>
      </c>
      <c r="AB163" s="189">
        <v>0</v>
      </c>
      <c r="AC163" s="189">
        <v>2</v>
      </c>
      <c r="AD163" s="187">
        <v>0</v>
      </c>
      <c r="AE163" s="187"/>
      <c r="AF163" s="187"/>
      <c r="AG163" s="73"/>
    </row>
    <row r="164" spans="1:33" s="226" customFormat="1" ht="13.2" x14ac:dyDescent="0.25">
      <c r="A164" s="70">
        <v>3</v>
      </c>
      <c r="B164" s="100" t="s">
        <v>749</v>
      </c>
      <c r="C164" s="73"/>
      <c r="D164" s="73">
        <v>1</v>
      </c>
      <c r="E164" s="73"/>
      <c r="F164" s="73">
        <v>1</v>
      </c>
      <c r="G164" s="73"/>
      <c r="H164" s="73"/>
      <c r="I164" s="73">
        <v>0</v>
      </c>
      <c r="J164" s="73">
        <v>1</v>
      </c>
      <c r="K164" s="73"/>
      <c r="L164" s="73"/>
      <c r="M164" s="73"/>
      <c r="N164" s="73"/>
      <c r="O164" s="103"/>
      <c r="P164" s="73"/>
      <c r="Q164" s="73"/>
      <c r="R164" s="73"/>
      <c r="S164" s="73"/>
      <c r="T164" s="73"/>
      <c r="U164" s="73"/>
      <c r="V164" s="73"/>
      <c r="W164" s="73"/>
      <c r="X164" s="187">
        <v>0</v>
      </c>
      <c r="Y164" s="187"/>
      <c r="Z164" s="187"/>
      <c r="AA164" s="187">
        <v>0</v>
      </c>
      <c r="AB164" s="187"/>
      <c r="AC164" s="187"/>
      <c r="AD164" s="187">
        <v>0</v>
      </c>
      <c r="AE164" s="187"/>
      <c r="AF164" s="187"/>
      <c r="AG164" s="73"/>
    </row>
    <row r="165" spans="1:33" s="226" customFormat="1" ht="13.2" x14ac:dyDescent="0.25">
      <c r="A165" s="70">
        <v>4</v>
      </c>
      <c r="B165" s="100" t="s">
        <v>726</v>
      </c>
      <c r="C165" s="73"/>
      <c r="D165" s="73">
        <v>2</v>
      </c>
      <c r="E165" s="73"/>
      <c r="F165" s="73"/>
      <c r="G165" s="73"/>
      <c r="H165" s="73"/>
      <c r="I165" s="73">
        <v>2</v>
      </c>
      <c r="J165" s="73"/>
      <c r="K165" s="73"/>
      <c r="L165" s="73"/>
      <c r="M165" s="73"/>
      <c r="N165" s="73"/>
      <c r="O165" s="73"/>
      <c r="P165" s="73"/>
      <c r="Q165" s="73"/>
      <c r="R165" s="73"/>
      <c r="S165" s="73"/>
      <c r="T165" s="73"/>
      <c r="U165" s="73"/>
      <c r="V165" s="73"/>
      <c r="W165" s="73"/>
      <c r="X165" s="187"/>
      <c r="Y165" s="187"/>
      <c r="Z165" s="187"/>
      <c r="AA165" s="187"/>
      <c r="AB165" s="187"/>
      <c r="AC165" s="187"/>
      <c r="AD165" s="187"/>
      <c r="AE165" s="187"/>
      <c r="AF165" s="187"/>
      <c r="AG165" s="73"/>
    </row>
    <row r="166" spans="1:33" s="226" customFormat="1" ht="13.2" x14ac:dyDescent="0.25">
      <c r="A166" s="70">
        <v>5</v>
      </c>
      <c r="B166" s="100" t="s">
        <v>725</v>
      </c>
      <c r="C166" s="73"/>
      <c r="D166" s="73">
        <v>3</v>
      </c>
      <c r="E166" s="73">
        <v>1</v>
      </c>
      <c r="F166" s="73"/>
      <c r="G166" s="73"/>
      <c r="H166" s="73"/>
      <c r="I166" s="73">
        <v>2</v>
      </c>
      <c r="J166" s="73"/>
      <c r="K166" s="73"/>
      <c r="L166" s="73"/>
      <c r="M166" s="73"/>
      <c r="N166" s="73"/>
      <c r="O166" s="73"/>
      <c r="P166" s="73"/>
      <c r="Q166" s="73"/>
      <c r="R166" s="73"/>
      <c r="S166" s="73"/>
      <c r="T166" s="73"/>
      <c r="U166" s="73"/>
      <c r="V166" s="73"/>
      <c r="W166" s="73"/>
      <c r="X166" s="187"/>
      <c r="Y166" s="187"/>
      <c r="Z166" s="187"/>
      <c r="AA166" s="187"/>
      <c r="AB166" s="187"/>
      <c r="AC166" s="187"/>
      <c r="AD166" s="187"/>
      <c r="AE166" s="187"/>
      <c r="AF166" s="187"/>
      <c r="AG166" s="73"/>
    </row>
    <row r="167" spans="1:33" s="115" customFormat="1" ht="13.2" x14ac:dyDescent="0.3">
      <c r="A167" s="176" t="s">
        <v>772</v>
      </c>
      <c r="B167" s="720" t="s">
        <v>798</v>
      </c>
      <c r="C167" s="730"/>
      <c r="D167" s="730"/>
      <c r="E167" s="730"/>
      <c r="F167" s="730"/>
      <c r="G167" s="730"/>
      <c r="H167" s="731"/>
      <c r="I167" s="155"/>
      <c r="J167" s="155"/>
      <c r="K167" s="155"/>
      <c r="L167" s="155"/>
      <c r="M167" s="155"/>
      <c r="N167" s="155"/>
      <c r="O167" s="155"/>
      <c r="P167" s="155"/>
      <c r="Q167" s="296"/>
      <c r="R167" s="155"/>
      <c r="S167" s="155"/>
      <c r="T167" s="296"/>
      <c r="U167" s="296"/>
      <c r="V167" s="296"/>
      <c r="W167" s="296"/>
      <c r="X167" s="211"/>
      <c r="Y167" s="211"/>
      <c r="Z167" s="211"/>
      <c r="AA167" s="211"/>
      <c r="AB167" s="211"/>
      <c r="AC167" s="211"/>
      <c r="AD167" s="211"/>
      <c r="AE167" s="211"/>
      <c r="AF167" s="211"/>
      <c r="AG167" s="155"/>
    </row>
    <row r="168" spans="1:33" s="21" customFormat="1" ht="13.2" x14ac:dyDescent="0.25">
      <c r="A168" s="8" t="s">
        <v>723</v>
      </c>
      <c r="B168" s="105" t="s">
        <v>707</v>
      </c>
      <c r="C168" s="8">
        <f>SUM(C169:C186)</f>
        <v>363</v>
      </c>
      <c r="D168" s="8">
        <f>SUM(D169:D186)</f>
        <v>237</v>
      </c>
      <c r="E168" s="8">
        <f>SUM(E169:E186)</f>
        <v>51</v>
      </c>
      <c r="F168" s="58">
        <f>G168+H168+I168+J168+K168</f>
        <v>186</v>
      </c>
      <c r="G168" s="8">
        <f>SUM(G169:G186)</f>
        <v>0</v>
      </c>
      <c r="H168" s="8">
        <f>SUM(H169:H186)</f>
        <v>3</v>
      </c>
      <c r="I168" s="8">
        <f>SUM(I169:I186)</f>
        <v>126</v>
      </c>
      <c r="J168" s="8">
        <f>SUM(J169:J186)</f>
        <v>54</v>
      </c>
      <c r="K168" s="8">
        <f>SUM(K169:K186)</f>
        <v>3</v>
      </c>
      <c r="L168" s="106">
        <v>0.15</v>
      </c>
      <c r="M168" s="58">
        <f>F168*L168</f>
        <v>27.9</v>
      </c>
      <c r="N168" s="58">
        <f>M168-H168</f>
        <v>24.9</v>
      </c>
      <c r="O168" s="106">
        <v>0.85</v>
      </c>
      <c r="P168" s="58">
        <f>F168*O168</f>
        <v>158.1</v>
      </c>
      <c r="Q168" s="68">
        <f>P168-I168</f>
        <v>32.099999999999994</v>
      </c>
      <c r="R168" s="58"/>
      <c r="S168" s="58"/>
      <c r="T168" s="68"/>
      <c r="U168" s="68"/>
      <c r="V168" s="68"/>
      <c r="W168" s="68"/>
      <c r="X168" s="184">
        <f>Y168+Z168</f>
        <v>10</v>
      </c>
      <c r="Y168" s="184">
        <f>SUM(Y169:Y186)</f>
        <v>8</v>
      </c>
      <c r="Z168" s="184">
        <f>SUM(Z169:Z186)</f>
        <v>2</v>
      </c>
      <c r="AA168" s="184">
        <f>AB168+AC168</f>
        <v>17</v>
      </c>
      <c r="AB168" s="184">
        <f>SUM(AB169:AB186)</f>
        <v>0</v>
      </c>
      <c r="AC168" s="184">
        <f>SUM(AC169:AC186)</f>
        <v>17</v>
      </c>
      <c r="AD168" s="185">
        <f>AE168+AF168</f>
        <v>1</v>
      </c>
      <c r="AE168" s="185">
        <f>SUM(AE169:AE186)</f>
        <v>0</v>
      </c>
      <c r="AF168" s="185">
        <f>SUM(AF169:AF186)</f>
        <v>1</v>
      </c>
      <c r="AG168" s="69"/>
    </row>
    <row r="169" spans="1:33" s="89" customFormat="1" ht="13.2" x14ac:dyDescent="0.25">
      <c r="A169" s="77">
        <v>1</v>
      </c>
      <c r="B169" s="87" t="s">
        <v>367</v>
      </c>
      <c r="C169" s="77">
        <f>41+16</f>
        <v>57</v>
      </c>
      <c r="D169" s="77">
        <v>27</v>
      </c>
      <c r="E169" s="77">
        <v>12</v>
      </c>
      <c r="F169" s="68">
        <f t="shared" ref="F169:F186" si="90">G169+H169+I169+J169+K169</f>
        <v>15</v>
      </c>
      <c r="G169" s="60">
        <v>0</v>
      </c>
      <c r="H169" s="60">
        <v>1</v>
      </c>
      <c r="I169" s="60">
        <v>14</v>
      </c>
      <c r="J169" s="60"/>
      <c r="K169" s="60"/>
      <c r="L169" s="72"/>
      <c r="M169" s="60"/>
      <c r="N169" s="60"/>
      <c r="O169" s="72"/>
      <c r="P169" s="60"/>
      <c r="Q169" s="60"/>
      <c r="R169" s="72"/>
      <c r="S169" s="60"/>
      <c r="T169" s="60"/>
      <c r="U169" s="60"/>
      <c r="V169" s="60"/>
      <c r="W169" s="60"/>
      <c r="X169" s="68">
        <f t="shared" ref="X169:X184" si="91">Y169+Z169</f>
        <v>4</v>
      </c>
      <c r="Y169" s="60">
        <v>4</v>
      </c>
      <c r="Z169" s="60"/>
      <c r="AA169" s="68">
        <f t="shared" ref="AA169:AA186" si="92">AB169+AC169</f>
        <v>0</v>
      </c>
      <c r="AB169" s="60"/>
      <c r="AC169" s="60"/>
      <c r="AD169" s="85">
        <f t="shared" ref="AD169:AD186" si="93">AE169+AF169</f>
        <v>0</v>
      </c>
      <c r="AE169" s="88"/>
      <c r="AF169" s="88"/>
      <c r="AG169" s="88"/>
    </row>
    <row r="170" spans="1:33" s="89" customFormat="1" ht="13.2" x14ac:dyDescent="0.25">
      <c r="A170" s="77">
        <v>3</v>
      </c>
      <c r="B170" s="87" t="s">
        <v>752</v>
      </c>
      <c r="C170" s="77">
        <f>50+15</f>
        <v>65</v>
      </c>
      <c r="D170" s="90">
        <v>30</v>
      </c>
      <c r="E170" s="90">
        <v>10</v>
      </c>
      <c r="F170" s="68">
        <f t="shared" si="90"/>
        <v>20</v>
      </c>
      <c r="G170" s="60"/>
      <c r="H170" s="60">
        <v>0</v>
      </c>
      <c r="I170" s="60">
        <v>20</v>
      </c>
      <c r="J170" s="60"/>
      <c r="K170" s="60"/>
      <c r="L170" s="60"/>
      <c r="M170" s="60">
        <v>1</v>
      </c>
      <c r="N170" s="60">
        <v>10</v>
      </c>
      <c r="O170" s="72"/>
      <c r="P170" s="60"/>
      <c r="Q170" s="60"/>
      <c r="R170" s="60"/>
      <c r="S170" s="60"/>
      <c r="T170" s="60"/>
      <c r="U170" s="60"/>
      <c r="V170" s="60"/>
      <c r="W170" s="60"/>
      <c r="X170" s="68">
        <f t="shared" si="91"/>
        <v>3</v>
      </c>
      <c r="Y170" s="60">
        <v>2</v>
      </c>
      <c r="Z170" s="60">
        <v>1</v>
      </c>
      <c r="AA170" s="68">
        <f t="shared" si="92"/>
        <v>0</v>
      </c>
      <c r="AB170" s="60"/>
      <c r="AC170" s="60"/>
      <c r="AD170" s="85">
        <f t="shared" si="93"/>
        <v>0</v>
      </c>
      <c r="AE170" s="88"/>
      <c r="AF170" s="88"/>
      <c r="AG170" s="88"/>
    </row>
    <row r="171" spans="1:33" s="89" customFormat="1" ht="13.2" x14ac:dyDescent="0.25">
      <c r="A171" s="77">
        <v>4</v>
      </c>
      <c r="B171" s="87" t="s">
        <v>140</v>
      </c>
      <c r="C171" s="77">
        <f>20+1</f>
        <v>21</v>
      </c>
      <c r="D171" s="77">
        <v>13</v>
      </c>
      <c r="E171" s="77">
        <v>1</v>
      </c>
      <c r="F171" s="68">
        <f t="shared" si="90"/>
        <v>12</v>
      </c>
      <c r="G171" s="60">
        <v>0</v>
      </c>
      <c r="H171" s="60">
        <v>0</v>
      </c>
      <c r="I171" s="60">
        <v>6</v>
      </c>
      <c r="J171" s="60">
        <v>6</v>
      </c>
      <c r="K171" s="60">
        <v>0</v>
      </c>
      <c r="L171" s="60"/>
      <c r="M171" s="60"/>
      <c r="N171" s="60"/>
      <c r="O171" s="72"/>
      <c r="P171" s="60">
        <v>1</v>
      </c>
      <c r="Q171" s="60">
        <v>2</v>
      </c>
      <c r="R171" s="72"/>
      <c r="S171" s="60"/>
      <c r="T171" s="60"/>
      <c r="U171" s="60"/>
      <c r="V171" s="60"/>
      <c r="W171" s="60"/>
      <c r="X171" s="68">
        <f t="shared" si="91"/>
        <v>0</v>
      </c>
      <c r="Y171" s="60"/>
      <c r="Z171" s="60"/>
      <c r="AA171" s="68">
        <f t="shared" si="92"/>
        <v>1</v>
      </c>
      <c r="AB171" s="60"/>
      <c r="AC171" s="267">
        <v>1</v>
      </c>
      <c r="AD171" s="85">
        <f t="shared" si="93"/>
        <v>0</v>
      </c>
      <c r="AE171" s="88"/>
      <c r="AF171" s="88"/>
      <c r="AG171" s="88"/>
    </row>
    <row r="172" spans="1:33" s="89" customFormat="1" ht="13.2" x14ac:dyDescent="0.25">
      <c r="A172" s="77">
        <v>5</v>
      </c>
      <c r="B172" s="87" t="s">
        <v>151</v>
      </c>
      <c r="C172" s="77">
        <v>46</v>
      </c>
      <c r="D172" s="90">
        <v>40</v>
      </c>
      <c r="E172" s="90">
        <v>0</v>
      </c>
      <c r="F172" s="68">
        <f t="shared" si="90"/>
        <v>40</v>
      </c>
      <c r="G172" s="60">
        <v>0</v>
      </c>
      <c r="H172" s="60">
        <v>0</v>
      </c>
      <c r="I172" s="60">
        <v>19</v>
      </c>
      <c r="J172" s="60">
        <v>21</v>
      </c>
      <c r="K172" s="60">
        <v>0</v>
      </c>
      <c r="L172" s="60"/>
      <c r="M172" s="60"/>
      <c r="N172" s="60"/>
      <c r="O172" s="60"/>
      <c r="P172" s="60">
        <v>10</v>
      </c>
      <c r="Q172" s="60">
        <v>1</v>
      </c>
      <c r="R172" s="60"/>
      <c r="S172" s="60"/>
      <c r="T172" s="60"/>
      <c r="U172" s="60"/>
      <c r="V172" s="60"/>
      <c r="W172" s="60"/>
      <c r="X172" s="68">
        <f t="shared" si="91"/>
        <v>0</v>
      </c>
      <c r="Y172" s="60"/>
      <c r="Z172" s="60"/>
      <c r="AA172" s="68">
        <f t="shared" si="92"/>
        <v>10</v>
      </c>
      <c r="AB172" s="60"/>
      <c r="AC172" s="267">
        <v>10</v>
      </c>
      <c r="AD172" s="85">
        <f t="shared" si="93"/>
        <v>0</v>
      </c>
      <c r="AE172" s="88"/>
      <c r="AF172" s="88"/>
      <c r="AG172" s="88"/>
    </row>
    <row r="173" spans="1:33" s="89" customFormat="1" ht="13.2" x14ac:dyDescent="0.25">
      <c r="A173" s="77">
        <v>6</v>
      </c>
      <c r="B173" s="91" t="s">
        <v>790</v>
      </c>
      <c r="C173" s="77">
        <v>12</v>
      </c>
      <c r="D173" s="88">
        <v>11</v>
      </c>
      <c r="E173" s="88">
        <v>0</v>
      </c>
      <c r="F173" s="68">
        <f t="shared" si="90"/>
        <v>11</v>
      </c>
      <c r="G173" s="88">
        <v>0</v>
      </c>
      <c r="H173" s="88">
        <v>0</v>
      </c>
      <c r="I173" s="88">
        <v>6</v>
      </c>
      <c r="J173" s="88">
        <v>5</v>
      </c>
      <c r="K173" s="88">
        <v>0</v>
      </c>
      <c r="L173" s="88"/>
      <c r="M173" s="92"/>
      <c r="N173" s="88"/>
      <c r="O173" s="88"/>
      <c r="P173" s="92">
        <v>1</v>
      </c>
      <c r="Q173" s="88">
        <v>1</v>
      </c>
      <c r="R173" s="88"/>
      <c r="S173" s="88"/>
      <c r="T173" s="88"/>
      <c r="U173" s="88"/>
      <c r="V173" s="88"/>
      <c r="W173" s="88"/>
      <c r="X173" s="68">
        <f t="shared" si="91"/>
        <v>0</v>
      </c>
      <c r="Y173" s="88"/>
      <c r="Z173" s="88"/>
      <c r="AA173" s="68">
        <f t="shared" si="92"/>
        <v>1</v>
      </c>
      <c r="AB173" s="88"/>
      <c r="AC173" s="88">
        <v>1</v>
      </c>
      <c r="AD173" s="85">
        <f t="shared" si="93"/>
        <v>0</v>
      </c>
      <c r="AE173" s="88"/>
      <c r="AF173" s="88"/>
      <c r="AG173" s="88"/>
    </row>
    <row r="174" spans="1:33" s="89" customFormat="1" ht="13.2" x14ac:dyDescent="0.25">
      <c r="A174" s="77">
        <v>7</v>
      </c>
      <c r="B174" s="91" t="s">
        <v>749</v>
      </c>
      <c r="C174" s="92">
        <f>25+2</f>
        <v>27</v>
      </c>
      <c r="D174" s="88">
        <v>28</v>
      </c>
      <c r="E174" s="88">
        <v>2</v>
      </c>
      <c r="F174" s="68">
        <f t="shared" si="90"/>
        <v>26</v>
      </c>
      <c r="G174" s="88">
        <v>0</v>
      </c>
      <c r="H174" s="88">
        <v>0</v>
      </c>
      <c r="I174" s="88">
        <v>11</v>
      </c>
      <c r="J174" s="88">
        <v>15</v>
      </c>
      <c r="K174" s="88">
        <v>0</v>
      </c>
      <c r="L174" s="88"/>
      <c r="M174" s="92"/>
      <c r="N174" s="88"/>
      <c r="O174" s="88"/>
      <c r="P174" s="92">
        <v>5</v>
      </c>
      <c r="Q174" s="88">
        <v>3</v>
      </c>
      <c r="R174" s="88"/>
      <c r="S174" s="88"/>
      <c r="T174" s="88"/>
      <c r="U174" s="88"/>
      <c r="V174" s="88"/>
      <c r="W174" s="88"/>
      <c r="X174" s="68">
        <f t="shared" si="91"/>
        <v>0</v>
      </c>
      <c r="Y174" s="88"/>
      <c r="Z174" s="88"/>
      <c r="AA174" s="68">
        <f t="shared" si="92"/>
        <v>5</v>
      </c>
      <c r="AB174" s="88"/>
      <c r="AC174" s="88">
        <v>5</v>
      </c>
      <c r="AD174" s="85">
        <f t="shared" si="93"/>
        <v>0</v>
      </c>
      <c r="AE174" s="88"/>
      <c r="AF174" s="88"/>
      <c r="AG174" s="88"/>
    </row>
    <row r="175" spans="1:33" s="89" customFormat="1" ht="13.2" x14ac:dyDescent="0.25">
      <c r="A175" s="77">
        <v>8</v>
      </c>
      <c r="B175" s="91" t="s">
        <v>791</v>
      </c>
      <c r="C175" s="92">
        <v>7</v>
      </c>
      <c r="D175" s="88">
        <v>0</v>
      </c>
      <c r="E175" s="88"/>
      <c r="F175" s="68">
        <f t="shared" si="90"/>
        <v>0</v>
      </c>
      <c r="G175" s="88">
        <v>0</v>
      </c>
      <c r="H175" s="88">
        <v>0</v>
      </c>
      <c r="I175" s="88">
        <v>0</v>
      </c>
      <c r="J175" s="88">
        <v>0</v>
      </c>
      <c r="K175" s="88">
        <v>0</v>
      </c>
      <c r="L175" s="88"/>
      <c r="M175" s="92"/>
      <c r="N175" s="88"/>
      <c r="O175" s="88"/>
      <c r="P175" s="88"/>
      <c r="Q175" s="88"/>
      <c r="R175" s="88"/>
      <c r="S175" s="88"/>
      <c r="T175" s="88"/>
      <c r="U175" s="88"/>
      <c r="V175" s="88"/>
      <c r="W175" s="88"/>
      <c r="X175" s="68">
        <f t="shared" si="91"/>
        <v>0</v>
      </c>
      <c r="Y175" s="88"/>
      <c r="Z175" s="88"/>
      <c r="AA175" s="68">
        <f t="shared" si="92"/>
        <v>0</v>
      </c>
      <c r="AB175" s="88"/>
      <c r="AC175" s="88"/>
      <c r="AD175" s="85">
        <f t="shared" si="93"/>
        <v>0</v>
      </c>
      <c r="AE175" s="88"/>
      <c r="AF175" s="88"/>
      <c r="AG175" s="88"/>
    </row>
    <row r="176" spans="1:33" s="89" customFormat="1" ht="13.2" x14ac:dyDescent="0.25">
      <c r="A176" s="77">
        <v>9</v>
      </c>
      <c r="B176" s="91" t="s">
        <v>727</v>
      </c>
      <c r="C176" s="92">
        <f>34+5</f>
        <v>39</v>
      </c>
      <c r="D176" s="88">
        <v>21</v>
      </c>
      <c r="E176" s="88">
        <v>13</v>
      </c>
      <c r="F176" s="68">
        <f t="shared" si="90"/>
        <v>8</v>
      </c>
      <c r="G176" s="88">
        <v>0</v>
      </c>
      <c r="H176" s="88">
        <v>1</v>
      </c>
      <c r="I176" s="88">
        <v>7</v>
      </c>
      <c r="J176" s="88">
        <v>0</v>
      </c>
      <c r="K176" s="88">
        <v>0</v>
      </c>
      <c r="L176" s="88"/>
      <c r="M176" s="92">
        <v>1</v>
      </c>
      <c r="N176" s="88">
        <v>10</v>
      </c>
      <c r="O176" s="88"/>
      <c r="P176" s="88"/>
      <c r="Q176" s="88"/>
      <c r="R176" s="88"/>
      <c r="S176" s="88"/>
      <c r="T176" s="88"/>
      <c r="U176" s="88"/>
      <c r="V176" s="88"/>
      <c r="W176" s="88"/>
      <c r="X176" s="68">
        <f>Y176+Z176</f>
        <v>2</v>
      </c>
      <c r="Y176" s="88">
        <v>1</v>
      </c>
      <c r="Z176" s="88">
        <v>1</v>
      </c>
      <c r="AA176" s="68">
        <f t="shared" si="92"/>
        <v>0</v>
      </c>
      <c r="AB176" s="88"/>
      <c r="AC176" s="88"/>
      <c r="AD176" s="85">
        <f t="shared" si="93"/>
        <v>0</v>
      </c>
      <c r="AE176" s="88"/>
      <c r="AF176" s="88"/>
      <c r="AG176" s="88"/>
    </row>
    <row r="177" spans="1:37" s="89" customFormat="1" ht="13.2" x14ac:dyDescent="0.25">
      <c r="A177" s="77">
        <v>10</v>
      </c>
      <c r="B177" s="91" t="s">
        <v>792</v>
      </c>
      <c r="C177" s="92">
        <v>0</v>
      </c>
      <c r="D177" s="88">
        <v>4</v>
      </c>
      <c r="E177" s="88">
        <v>0</v>
      </c>
      <c r="F177" s="68">
        <f t="shared" si="90"/>
        <v>4</v>
      </c>
      <c r="G177" s="88">
        <v>0</v>
      </c>
      <c r="H177" s="88">
        <v>0</v>
      </c>
      <c r="I177" s="88">
        <v>0</v>
      </c>
      <c r="J177" s="88">
        <v>4</v>
      </c>
      <c r="K177" s="88"/>
      <c r="L177" s="88"/>
      <c r="M177" s="92"/>
      <c r="N177" s="88"/>
      <c r="O177" s="88"/>
      <c r="P177" s="88"/>
      <c r="Q177" s="88"/>
      <c r="R177" s="88"/>
      <c r="S177" s="88"/>
      <c r="T177" s="88"/>
      <c r="U177" s="88"/>
      <c r="V177" s="88"/>
      <c r="W177" s="88"/>
      <c r="X177" s="68">
        <f t="shared" si="91"/>
        <v>0</v>
      </c>
      <c r="Y177" s="88"/>
      <c r="Z177" s="88"/>
      <c r="AA177" s="68">
        <f t="shared" si="92"/>
        <v>0</v>
      </c>
      <c r="AB177" s="88"/>
      <c r="AC177" s="88"/>
      <c r="AD177" s="85">
        <f t="shared" si="93"/>
        <v>0</v>
      </c>
      <c r="AE177" s="88"/>
      <c r="AF177" s="88"/>
      <c r="AG177" s="88"/>
    </row>
    <row r="178" spans="1:37" s="89" customFormat="1" ht="13.2" x14ac:dyDescent="0.25">
      <c r="A178" s="77">
        <v>11</v>
      </c>
      <c r="B178" s="91" t="s">
        <v>728</v>
      </c>
      <c r="C178" s="92">
        <f>34+2</f>
        <v>36</v>
      </c>
      <c r="D178" s="88">
        <v>20</v>
      </c>
      <c r="E178" s="88">
        <v>3</v>
      </c>
      <c r="F178" s="68">
        <f t="shared" si="90"/>
        <v>17</v>
      </c>
      <c r="G178" s="88">
        <v>0</v>
      </c>
      <c r="H178" s="88">
        <v>0</v>
      </c>
      <c r="I178" s="88">
        <v>17</v>
      </c>
      <c r="J178" s="88">
        <v>0</v>
      </c>
      <c r="K178" s="88">
        <v>0</v>
      </c>
      <c r="L178" s="88"/>
      <c r="M178" s="88"/>
      <c r="N178" s="88"/>
      <c r="O178" s="88"/>
      <c r="P178" s="88"/>
      <c r="Q178" s="88"/>
      <c r="R178" s="88"/>
      <c r="S178" s="88"/>
      <c r="T178" s="88"/>
      <c r="U178" s="88"/>
      <c r="V178" s="88"/>
      <c r="W178" s="88"/>
      <c r="X178" s="68">
        <f t="shared" si="91"/>
        <v>0</v>
      </c>
      <c r="Y178" s="88"/>
      <c r="Z178" s="88"/>
      <c r="AA178" s="68">
        <f t="shared" si="92"/>
        <v>0</v>
      </c>
      <c r="AB178" s="88"/>
      <c r="AC178" s="88"/>
      <c r="AD178" s="85">
        <f t="shared" si="93"/>
        <v>0</v>
      </c>
      <c r="AE178" s="88"/>
      <c r="AF178" s="88"/>
      <c r="AG178" s="88"/>
    </row>
    <row r="179" spans="1:37" s="89" customFormat="1" ht="13.2" x14ac:dyDescent="0.25">
      <c r="A179" s="77">
        <v>12</v>
      </c>
      <c r="B179" s="91" t="s">
        <v>793</v>
      </c>
      <c r="C179" s="92">
        <f>7+2</f>
        <v>9</v>
      </c>
      <c r="D179" s="88">
        <v>5</v>
      </c>
      <c r="E179" s="88">
        <v>2</v>
      </c>
      <c r="F179" s="68">
        <f t="shared" si="90"/>
        <v>3</v>
      </c>
      <c r="G179" s="88">
        <v>0</v>
      </c>
      <c r="H179" s="88">
        <v>0</v>
      </c>
      <c r="I179" s="88">
        <v>3</v>
      </c>
      <c r="J179" s="88">
        <v>0</v>
      </c>
      <c r="K179" s="88">
        <v>0</v>
      </c>
      <c r="L179" s="88"/>
      <c r="M179" s="88"/>
      <c r="N179" s="88"/>
      <c r="O179" s="88"/>
      <c r="P179" s="88"/>
      <c r="Q179" s="88"/>
      <c r="R179" s="88"/>
      <c r="S179" s="88"/>
      <c r="T179" s="88"/>
      <c r="U179" s="88"/>
      <c r="V179" s="88"/>
      <c r="W179" s="88"/>
      <c r="X179" s="68">
        <f t="shared" si="91"/>
        <v>0</v>
      </c>
      <c r="Y179" s="88"/>
      <c r="Z179" s="88"/>
      <c r="AA179" s="68">
        <f t="shared" si="92"/>
        <v>0</v>
      </c>
      <c r="AB179" s="88"/>
      <c r="AC179" s="88"/>
      <c r="AD179" s="85">
        <f t="shared" si="93"/>
        <v>0</v>
      </c>
      <c r="AE179" s="88"/>
      <c r="AF179" s="88"/>
      <c r="AG179" s="88"/>
    </row>
    <row r="180" spans="1:37" s="89" customFormat="1" ht="13.2" x14ac:dyDescent="0.25">
      <c r="A180" s="77">
        <v>13</v>
      </c>
      <c r="B180" s="91" t="s">
        <v>726</v>
      </c>
      <c r="C180" s="92">
        <f>21+3</f>
        <v>24</v>
      </c>
      <c r="D180" s="88">
        <v>13</v>
      </c>
      <c r="E180" s="88">
        <v>5</v>
      </c>
      <c r="F180" s="68">
        <f t="shared" si="90"/>
        <v>8</v>
      </c>
      <c r="G180" s="88">
        <v>0</v>
      </c>
      <c r="H180" s="88">
        <v>0</v>
      </c>
      <c r="I180" s="88">
        <v>8</v>
      </c>
      <c r="J180" s="88">
        <v>0</v>
      </c>
      <c r="K180" s="88">
        <v>0</v>
      </c>
      <c r="L180" s="88"/>
      <c r="M180" s="88"/>
      <c r="N180" s="88"/>
      <c r="O180" s="88"/>
      <c r="P180" s="88"/>
      <c r="Q180" s="88"/>
      <c r="R180" s="88"/>
      <c r="S180" s="88"/>
      <c r="T180" s="88"/>
      <c r="U180" s="88"/>
      <c r="V180" s="88"/>
      <c r="W180" s="88"/>
      <c r="X180" s="68">
        <f t="shared" si="91"/>
        <v>1</v>
      </c>
      <c r="Y180" s="88">
        <v>1</v>
      </c>
      <c r="Z180" s="88"/>
      <c r="AA180" s="68">
        <f t="shared" si="92"/>
        <v>0</v>
      </c>
      <c r="AB180" s="88"/>
      <c r="AC180" s="88"/>
      <c r="AD180" s="85">
        <f t="shared" si="93"/>
        <v>0</v>
      </c>
      <c r="AE180" s="88"/>
      <c r="AF180" s="88"/>
      <c r="AG180" s="88"/>
    </row>
    <row r="181" spans="1:37" s="305" customFormat="1" ht="26.4" x14ac:dyDescent="0.3">
      <c r="A181" s="77">
        <v>14</v>
      </c>
      <c r="B181" s="87" t="s">
        <v>794</v>
      </c>
      <c r="C181" s="77">
        <v>1</v>
      </c>
      <c r="D181" s="90">
        <v>0</v>
      </c>
      <c r="E181" s="90">
        <v>0</v>
      </c>
      <c r="F181" s="68">
        <f t="shared" si="90"/>
        <v>0</v>
      </c>
      <c r="G181" s="90">
        <v>0</v>
      </c>
      <c r="H181" s="90">
        <v>0</v>
      </c>
      <c r="I181" s="90">
        <v>0</v>
      </c>
      <c r="J181" s="90">
        <v>0</v>
      </c>
      <c r="K181" s="90">
        <v>0</v>
      </c>
      <c r="L181" s="90"/>
      <c r="M181" s="90"/>
      <c r="N181" s="90"/>
      <c r="O181" s="90"/>
      <c r="P181" s="90"/>
      <c r="Q181" s="90"/>
      <c r="R181" s="90"/>
      <c r="S181" s="77">
        <v>1</v>
      </c>
      <c r="T181" s="90">
        <v>0</v>
      </c>
      <c r="U181" s="90"/>
      <c r="V181" s="90"/>
      <c r="W181" s="90"/>
      <c r="X181" s="68">
        <f t="shared" si="91"/>
        <v>0</v>
      </c>
      <c r="Y181" s="90"/>
      <c r="Z181" s="90"/>
      <c r="AA181" s="68">
        <f t="shared" si="92"/>
        <v>0</v>
      </c>
      <c r="AB181" s="90"/>
      <c r="AC181" s="90"/>
      <c r="AD181" s="83">
        <f t="shared" si="93"/>
        <v>1</v>
      </c>
      <c r="AE181" s="90"/>
      <c r="AF181" s="90">
        <v>1</v>
      </c>
      <c r="AG181" s="90"/>
    </row>
    <row r="182" spans="1:37" s="89" customFormat="1" ht="13.2" x14ac:dyDescent="0.25">
      <c r="A182" s="77">
        <v>15</v>
      </c>
      <c r="B182" s="87" t="s">
        <v>41</v>
      </c>
      <c r="C182" s="92">
        <v>0</v>
      </c>
      <c r="D182" s="88">
        <v>1</v>
      </c>
      <c r="E182" s="88">
        <v>0</v>
      </c>
      <c r="F182" s="68">
        <f t="shared" si="90"/>
        <v>1</v>
      </c>
      <c r="G182" s="88">
        <v>0</v>
      </c>
      <c r="H182" s="88">
        <v>0</v>
      </c>
      <c r="I182" s="88">
        <v>0</v>
      </c>
      <c r="J182" s="88">
        <v>0</v>
      </c>
      <c r="K182" s="88">
        <v>1</v>
      </c>
      <c r="L182" s="88"/>
      <c r="M182" s="88"/>
      <c r="N182" s="88"/>
      <c r="O182" s="88"/>
      <c r="P182" s="88"/>
      <c r="Q182" s="88"/>
      <c r="R182" s="88"/>
      <c r="S182" s="88"/>
      <c r="T182" s="88"/>
      <c r="U182" s="88"/>
      <c r="V182" s="88"/>
      <c r="W182" s="88"/>
      <c r="X182" s="68">
        <f t="shared" si="91"/>
        <v>0</v>
      </c>
      <c r="Y182" s="88"/>
      <c r="Z182" s="88"/>
      <c r="AA182" s="68">
        <f t="shared" si="92"/>
        <v>0</v>
      </c>
      <c r="AB182" s="88"/>
      <c r="AC182" s="88"/>
      <c r="AD182" s="85">
        <f t="shared" si="93"/>
        <v>0</v>
      </c>
      <c r="AE182" s="88"/>
      <c r="AF182" s="88"/>
      <c r="AG182" s="88"/>
    </row>
    <row r="183" spans="1:37" s="305" customFormat="1" ht="13.2" x14ac:dyDescent="0.25">
      <c r="A183" s="77">
        <v>16</v>
      </c>
      <c r="B183" s="87" t="s">
        <v>795</v>
      </c>
      <c r="C183" s="77">
        <v>1</v>
      </c>
      <c r="D183" s="90">
        <v>0</v>
      </c>
      <c r="E183" s="90">
        <v>0</v>
      </c>
      <c r="F183" s="68">
        <f t="shared" si="90"/>
        <v>0</v>
      </c>
      <c r="G183" s="90">
        <v>0</v>
      </c>
      <c r="H183" s="90">
        <v>0</v>
      </c>
      <c r="I183" s="90">
        <v>0</v>
      </c>
      <c r="J183" s="90">
        <v>0</v>
      </c>
      <c r="K183" s="90">
        <v>0</v>
      </c>
      <c r="L183" s="90"/>
      <c r="M183" s="90"/>
      <c r="N183" s="90"/>
      <c r="O183" s="90"/>
      <c r="P183" s="90"/>
      <c r="Q183" s="90"/>
      <c r="R183" s="90"/>
      <c r="S183" s="90"/>
      <c r="T183" s="90"/>
      <c r="U183" s="90"/>
      <c r="V183" s="90"/>
      <c r="W183" s="90"/>
      <c r="X183" s="68">
        <f t="shared" si="91"/>
        <v>0</v>
      </c>
      <c r="Y183" s="90"/>
      <c r="Z183" s="90"/>
      <c r="AA183" s="68">
        <f t="shared" si="92"/>
        <v>0</v>
      </c>
      <c r="AB183" s="90"/>
      <c r="AC183" s="90"/>
      <c r="AD183" s="85">
        <f t="shared" si="93"/>
        <v>0</v>
      </c>
      <c r="AE183" s="90"/>
      <c r="AF183" s="90"/>
      <c r="AG183" s="90"/>
    </row>
    <row r="184" spans="1:37" s="89" customFormat="1" ht="13.2" x14ac:dyDescent="0.25">
      <c r="A184" s="77">
        <v>17</v>
      </c>
      <c r="B184" s="91" t="s">
        <v>725</v>
      </c>
      <c r="C184" s="92">
        <f>15+2</f>
        <v>17</v>
      </c>
      <c r="D184" s="88">
        <v>22</v>
      </c>
      <c r="E184" s="88">
        <v>3</v>
      </c>
      <c r="F184" s="68">
        <f t="shared" si="90"/>
        <v>19</v>
      </c>
      <c r="G184" s="88">
        <v>0</v>
      </c>
      <c r="H184" s="88">
        <v>1</v>
      </c>
      <c r="I184" s="88">
        <v>15</v>
      </c>
      <c r="J184" s="88">
        <v>3</v>
      </c>
      <c r="K184" s="88">
        <v>0</v>
      </c>
      <c r="L184" s="88"/>
      <c r="M184" s="88"/>
      <c r="N184" s="88"/>
      <c r="O184" s="88"/>
      <c r="P184" s="88"/>
      <c r="Q184" s="88"/>
      <c r="R184" s="88"/>
      <c r="S184" s="88"/>
      <c r="T184" s="88"/>
      <c r="U184" s="88"/>
      <c r="V184" s="88"/>
      <c r="W184" s="88"/>
      <c r="X184" s="68">
        <f t="shared" si="91"/>
        <v>0</v>
      </c>
      <c r="Y184" s="88"/>
      <c r="Z184" s="88"/>
      <c r="AA184" s="68">
        <f t="shared" si="92"/>
        <v>0</v>
      </c>
      <c r="AB184" s="88"/>
      <c r="AC184" s="88">
        <v>0</v>
      </c>
      <c r="AD184" s="85">
        <f t="shared" si="93"/>
        <v>0</v>
      </c>
      <c r="AE184" s="88"/>
      <c r="AF184" s="88"/>
      <c r="AG184" s="88"/>
    </row>
    <row r="185" spans="1:37" s="305" customFormat="1" ht="13.2" x14ac:dyDescent="0.25">
      <c r="A185" s="77">
        <v>18</v>
      </c>
      <c r="B185" s="87" t="s">
        <v>796</v>
      </c>
      <c r="C185" s="77">
        <v>1</v>
      </c>
      <c r="D185" s="90">
        <v>0</v>
      </c>
      <c r="E185" s="90">
        <v>0</v>
      </c>
      <c r="F185" s="68">
        <f t="shared" si="90"/>
        <v>0</v>
      </c>
      <c r="G185" s="90">
        <v>0</v>
      </c>
      <c r="H185" s="90">
        <v>0</v>
      </c>
      <c r="I185" s="90">
        <v>0</v>
      </c>
      <c r="J185" s="90">
        <v>0</v>
      </c>
      <c r="K185" s="90">
        <v>0</v>
      </c>
      <c r="L185" s="90"/>
      <c r="M185" s="90"/>
      <c r="N185" s="90"/>
      <c r="O185" s="90"/>
      <c r="P185" s="90"/>
      <c r="Q185" s="90"/>
      <c r="R185" s="90"/>
      <c r="S185" s="90"/>
      <c r="T185" s="90"/>
      <c r="U185" s="90"/>
      <c r="V185" s="90"/>
      <c r="W185" s="90"/>
      <c r="X185" s="90"/>
      <c r="Y185" s="90"/>
      <c r="Z185" s="90"/>
      <c r="AA185" s="68">
        <f t="shared" si="92"/>
        <v>0</v>
      </c>
      <c r="AB185" s="90"/>
      <c r="AC185" s="90"/>
      <c r="AD185" s="85">
        <f t="shared" si="93"/>
        <v>0</v>
      </c>
      <c r="AE185" s="90"/>
      <c r="AF185" s="90"/>
      <c r="AG185" s="90"/>
    </row>
    <row r="186" spans="1:37" s="89" customFormat="1" ht="26.4" x14ac:dyDescent="0.25">
      <c r="A186" s="77">
        <v>19</v>
      </c>
      <c r="B186" s="278" t="s">
        <v>797</v>
      </c>
      <c r="C186" s="92">
        <v>0</v>
      </c>
      <c r="D186" s="88">
        <v>2</v>
      </c>
      <c r="E186" s="88">
        <v>0</v>
      </c>
      <c r="F186" s="68">
        <f t="shared" si="90"/>
        <v>2</v>
      </c>
      <c r="G186" s="88">
        <v>0</v>
      </c>
      <c r="H186" s="88">
        <v>0</v>
      </c>
      <c r="I186" s="88">
        <v>0</v>
      </c>
      <c r="J186" s="88">
        <v>0</v>
      </c>
      <c r="K186" s="88">
        <v>2</v>
      </c>
      <c r="L186" s="88"/>
      <c r="M186" s="88"/>
      <c r="N186" s="88"/>
      <c r="O186" s="88"/>
      <c r="P186" s="88"/>
      <c r="Q186" s="88"/>
      <c r="R186" s="88"/>
      <c r="S186" s="88"/>
      <c r="T186" s="88"/>
      <c r="U186" s="88"/>
      <c r="V186" s="88"/>
      <c r="W186" s="88"/>
      <c r="X186" s="88"/>
      <c r="Y186" s="88"/>
      <c r="Z186" s="88"/>
      <c r="AA186" s="68">
        <f t="shared" si="92"/>
        <v>0</v>
      </c>
      <c r="AB186" s="88"/>
      <c r="AC186" s="88"/>
      <c r="AD186" s="85">
        <f t="shared" si="93"/>
        <v>0</v>
      </c>
      <c r="AE186" s="88"/>
      <c r="AF186" s="88"/>
      <c r="AG186" s="88"/>
    </row>
    <row r="187" spans="1:37" s="239" customFormat="1" ht="26.4" x14ac:dyDescent="0.25">
      <c r="A187" s="210" t="s">
        <v>799</v>
      </c>
      <c r="B187" s="307" t="s">
        <v>800</v>
      </c>
      <c r="C187" s="308"/>
      <c r="D187" s="301"/>
      <c r="E187" s="301"/>
      <c r="F187" s="301"/>
      <c r="G187" s="301"/>
      <c r="H187" s="301"/>
      <c r="I187" s="301"/>
      <c r="J187" s="301"/>
      <c r="K187" s="301"/>
      <c r="L187" s="301"/>
      <c r="M187" s="301"/>
      <c r="N187" s="301"/>
      <c r="O187" s="301"/>
      <c r="P187" s="301"/>
      <c r="Q187" s="301"/>
      <c r="R187" s="301"/>
      <c r="S187" s="301"/>
      <c r="T187" s="301"/>
      <c r="U187" s="301"/>
      <c r="V187" s="301"/>
      <c r="W187" s="301"/>
      <c r="X187" s="301"/>
      <c r="Y187" s="301"/>
      <c r="Z187" s="301"/>
      <c r="AA187" s="301"/>
      <c r="AB187" s="301"/>
      <c r="AC187" s="301"/>
      <c r="AD187" s="301"/>
      <c r="AE187" s="301"/>
      <c r="AF187" s="301"/>
      <c r="AG187" s="301"/>
    </row>
    <row r="188" spans="1:37" s="309" customFormat="1" ht="13.2" x14ac:dyDescent="0.25">
      <c r="A188" s="296">
        <v>1</v>
      </c>
      <c r="B188" s="306" t="s">
        <v>801</v>
      </c>
      <c r="C188" s="142">
        <f t="shared" ref="C188:N188" si="94">C189+C190+C191+C192+C194+C193+C198+C197+C196+C195+C207+C204+C211+C209+C206+C208</f>
        <v>238</v>
      </c>
      <c r="D188" s="142">
        <f t="shared" si="94"/>
        <v>196</v>
      </c>
      <c r="E188" s="142">
        <f t="shared" si="94"/>
        <v>43</v>
      </c>
      <c r="F188" s="142">
        <f t="shared" si="94"/>
        <v>153</v>
      </c>
      <c r="G188" s="142">
        <f t="shared" si="94"/>
        <v>0</v>
      </c>
      <c r="H188" s="142">
        <f t="shared" si="94"/>
        <v>0</v>
      </c>
      <c r="I188" s="142">
        <f t="shared" si="94"/>
        <v>56</v>
      </c>
      <c r="J188" s="142">
        <f t="shared" si="94"/>
        <v>80</v>
      </c>
      <c r="K188" s="142">
        <f t="shared" si="94"/>
        <v>17</v>
      </c>
      <c r="L188" s="142">
        <f t="shared" si="94"/>
        <v>0</v>
      </c>
      <c r="M188" s="142">
        <f t="shared" si="94"/>
        <v>1</v>
      </c>
      <c r="N188" s="142">
        <f t="shared" si="94"/>
        <v>1</v>
      </c>
      <c r="O188" s="142"/>
      <c r="P188" s="142">
        <f>P189+P190+P191+P192+P194+P193+P198+P197+P196+P195+P207+P204+P211+P209+P206+P208</f>
        <v>97</v>
      </c>
      <c r="Q188" s="142">
        <f>Q189+Q190+Q191+Q192+Q194+Q193+Q198+Q197+Q196+Q195+Q207+Q204+Q211+Q209+Q206+Q208</f>
        <v>41</v>
      </c>
      <c r="R188" s="142"/>
      <c r="S188" s="142">
        <f t="shared" ref="S188:AG188" si="95">S189+S190+S191+S192+S194+S193+S198+S197+S196+S195+S207+S204+S211+S209+S206+S208</f>
        <v>96</v>
      </c>
      <c r="T188" s="142">
        <f t="shared" si="95"/>
        <v>18</v>
      </c>
      <c r="U188" s="142">
        <f t="shared" si="95"/>
        <v>0</v>
      </c>
      <c r="V188" s="142">
        <f t="shared" si="95"/>
        <v>2</v>
      </c>
      <c r="W188" s="142">
        <f t="shared" si="95"/>
        <v>-3</v>
      </c>
      <c r="X188" s="142">
        <f t="shared" si="95"/>
        <v>2</v>
      </c>
      <c r="Y188" s="142">
        <f t="shared" si="95"/>
        <v>2</v>
      </c>
      <c r="Z188" s="142">
        <f t="shared" si="95"/>
        <v>0</v>
      </c>
      <c r="AA188" s="142">
        <f t="shared" si="95"/>
        <v>17</v>
      </c>
      <c r="AB188" s="142">
        <f t="shared" si="95"/>
        <v>0</v>
      </c>
      <c r="AC188" s="142">
        <f t="shared" si="95"/>
        <v>17</v>
      </c>
      <c r="AD188" s="142">
        <f t="shared" si="95"/>
        <v>12</v>
      </c>
      <c r="AE188" s="142">
        <f t="shared" si="95"/>
        <v>0</v>
      </c>
      <c r="AF188" s="142">
        <f t="shared" si="95"/>
        <v>12</v>
      </c>
      <c r="AG188" s="142">
        <f t="shared" si="95"/>
        <v>0</v>
      </c>
    </row>
    <row r="189" spans="1:37" s="10" customFormat="1" ht="13.8" x14ac:dyDescent="0.3">
      <c r="A189" s="6">
        <v>1</v>
      </c>
      <c r="B189" s="167" t="s">
        <v>367</v>
      </c>
      <c r="C189" s="162">
        <v>39</v>
      </c>
      <c r="D189" s="162">
        <v>29</v>
      </c>
      <c r="E189" s="162">
        <v>17</v>
      </c>
      <c r="F189" s="229">
        <f>D189-E189</f>
        <v>12</v>
      </c>
      <c r="G189" s="168"/>
      <c r="H189" s="168"/>
      <c r="I189" s="168">
        <v>12</v>
      </c>
      <c r="J189" s="168">
        <f>F189-G189-H189-I189-K189</f>
        <v>0</v>
      </c>
      <c r="K189" s="168"/>
      <c r="L189" s="230"/>
      <c r="M189" s="168">
        <v>1</v>
      </c>
      <c r="N189" s="229">
        <f>M189-G189</f>
        <v>1</v>
      </c>
      <c r="O189" s="231"/>
      <c r="P189" s="168">
        <f>39-E189</f>
        <v>22</v>
      </c>
      <c r="Q189" s="232">
        <f t="shared" ref="Q189:Q211" si="96">P189-I189</f>
        <v>10</v>
      </c>
      <c r="R189" s="233"/>
      <c r="S189" s="168">
        <f>C189-E189-P189-V189</f>
        <v>0</v>
      </c>
      <c r="T189" s="232"/>
      <c r="U189" s="230"/>
      <c r="V189" s="168"/>
      <c r="W189" s="232"/>
      <c r="X189" s="234"/>
      <c r="Y189" s="234"/>
      <c r="Z189" s="234"/>
      <c r="AA189" s="234"/>
      <c r="AB189" s="234"/>
      <c r="AC189" s="234"/>
      <c r="AD189" s="203"/>
      <c r="AE189" s="203"/>
      <c r="AF189" s="203"/>
      <c r="AG189" s="166"/>
      <c r="AI189" s="125">
        <v>19</v>
      </c>
      <c r="AJ189" s="10" t="e">
        <f>#REF!</f>
        <v>#REF!</v>
      </c>
    </row>
    <row r="190" spans="1:37" s="10" customFormat="1" ht="13.8" x14ac:dyDescent="0.3">
      <c r="A190" s="6">
        <v>2</v>
      </c>
      <c r="B190" s="167" t="s">
        <v>752</v>
      </c>
      <c r="C190" s="162">
        <v>4</v>
      </c>
      <c r="D190" s="162">
        <v>2</v>
      </c>
      <c r="E190" s="162"/>
      <c r="F190" s="229">
        <f t="shared" ref="F190:F211" si="97">D190-E190</f>
        <v>2</v>
      </c>
      <c r="G190" s="168"/>
      <c r="H190" s="168"/>
      <c r="I190" s="168">
        <v>2</v>
      </c>
      <c r="J190" s="168">
        <f t="shared" ref="J190:J211" si="98">F190-G190-H190-I190-K190</f>
        <v>0</v>
      </c>
      <c r="K190" s="168"/>
      <c r="L190" s="230"/>
      <c r="M190" s="168"/>
      <c r="N190" s="229"/>
      <c r="O190" s="231"/>
      <c r="P190" s="168">
        <f>4-E190</f>
        <v>4</v>
      </c>
      <c r="Q190" s="232">
        <f t="shared" si="96"/>
        <v>2</v>
      </c>
      <c r="R190" s="233"/>
      <c r="S190" s="168">
        <f t="shared" ref="S190:S211" si="99">C190-E190-P190-V190</f>
        <v>0</v>
      </c>
      <c r="T190" s="232"/>
      <c r="U190" s="230"/>
      <c r="V190" s="168"/>
      <c r="W190" s="232"/>
      <c r="X190" s="234"/>
      <c r="Y190" s="234"/>
      <c r="Z190" s="234"/>
      <c r="AA190" s="234"/>
      <c r="AB190" s="234"/>
      <c r="AC190" s="234"/>
      <c r="AD190" s="203"/>
      <c r="AE190" s="203"/>
      <c r="AF190" s="203"/>
      <c r="AG190" s="166"/>
      <c r="AI190" s="125">
        <v>4</v>
      </c>
    </row>
    <row r="191" spans="1:37" s="10" customFormat="1" ht="13.8" x14ac:dyDescent="0.3">
      <c r="A191" s="6">
        <v>3</v>
      </c>
      <c r="B191" s="167" t="s">
        <v>140</v>
      </c>
      <c r="C191" s="162">
        <v>15</v>
      </c>
      <c r="D191" s="162">
        <v>13</v>
      </c>
      <c r="E191" s="162">
        <v>2</v>
      </c>
      <c r="F191" s="229">
        <f t="shared" si="97"/>
        <v>11</v>
      </c>
      <c r="G191" s="229"/>
      <c r="H191" s="229"/>
      <c r="I191" s="229">
        <v>1</v>
      </c>
      <c r="J191" s="168">
        <f t="shared" si="98"/>
        <v>8</v>
      </c>
      <c r="K191" s="229">
        <v>2</v>
      </c>
      <c r="L191" s="235"/>
      <c r="M191" s="229"/>
      <c r="N191" s="229"/>
      <c r="O191" s="231"/>
      <c r="P191" s="229">
        <v>3</v>
      </c>
      <c r="Q191" s="232">
        <f t="shared" si="96"/>
        <v>2</v>
      </c>
      <c r="R191" s="233"/>
      <c r="S191" s="168">
        <f t="shared" si="99"/>
        <v>10</v>
      </c>
      <c r="T191" s="232">
        <f t="shared" ref="T191:T211" si="100">S191-J191</f>
        <v>2</v>
      </c>
      <c r="U191" s="230"/>
      <c r="V191" s="168"/>
      <c r="W191" s="232"/>
      <c r="X191" s="234">
        <v>1</v>
      </c>
      <c r="Y191" s="234">
        <v>1</v>
      </c>
      <c r="Z191" s="234"/>
      <c r="AA191" s="234">
        <v>3</v>
      </c>
      <c r="AB191" s="234"/>
      <c r="AC191" s="234">
        <v>3</v>
      </c>
      <c r="AD191" s="203">
        <v>2</v>
      </c>
      <c r="AE191" s="203"/>
      <c r="AF191" s="203">
        <v>2</v>
      </c>
      <c r="AG191" s="166"/>
      <c r="AI191" s="236">
        <v>5</v>
      </c>
    </row>
    <row r="192" spans="1:37" s="10" customFormat="1" ht="13.8" x14ac:dyDescent="0.3">
      <c r="A192" s="6">
        <v>4</v>
      </c>
      <c r="B192" s="167" t="s">
        <v>151</v>
      </c>
      <c r="C192" s="162">
        <v>116</v>
      </c>
      <c r="D192" s="162">
        <v>91</v>
      </c>
      <c r="E192" s="162">
        <v>14</v>
      </c>
      <c r="F192" s="229">
        <f t="shared" si="97"/>
        <v>77</v>
      </c>
      <c r="G192" s="229"/>
      <c r="H192" s="229"/>
      <c r="I192" s="229">
        <v>14</v>
      </c>
      <c r="J192" s="168">
        <f t="shared" si="98"/>
        <v>61</v>
      </c>
      <c r="K192" s="229">
        <v>2</v>
      </c>
      <c r="L192" s="235"/>
      <c r="M192" s="229"/>
      <c r="N192" s="229"/>
      <c r="O192" s="231"/>
      <c r="P192" s="229">
        <v>30</v>
      </c>
      <c r="Q192" s="232">
        <f t="shared" si="96"/>
        <v>16</v>
      </c>
      <c r="R192" s="233"/>
      <c r="S192" s="168">
        <f t="shared" si="99"/>
        <v>72</v>
      </c>
      <c r="T192" s="232">
        <f t="shared" si="100"/>
        <v>11</v>
      </c>
      <c r="U192" s="230"/>
      <c r="V192" s="168"/>
      <c r="W192" s="232"/>
      <c r="X192" s="234"/>
      <c r="Y192" s="234"/>
      <c r="Z192" s="234"/>
      <c r="AA192" s="234">
        <v>7</v>
      </c>
      <c r="AB192" s="234"/>
      <c r="AC192" s="234">
        <v>7</v>
      </c>
      <c r="AD192" s="203">
        <v>7</v>
      </c>
      <c r="AE192" s="203"/>
      <c r="AF192" s="203">
        <v>7</v>
      </c>
      <c r="AG192" s="166"/>
      <c r="AI192" s="236">
        <v>30</v>
      </c>
      <c r="AK192" s="10">
        <v>4</v>
      </c>
    </row>
    <row r="193" spans="1:35" s="10" customFormat="1" ht="13.8" x14ac:dyDescent="0.3">
      <c r="A193" s="6">
        <v>5</v>
      </c>
      <c r="B193" s="167" t="s">
        <v>790</v>
      </c>
      <c r="C193" s="162">
        <v>10</v>
      </c>
      <c r="D193" s="162">
        <v>9</v>
      </c>
      <c r="E193" s="162">
        <v>1</v>
      </c>
      <c r="F193" s="229">
        <f>D193-E193</f>
        <v>8</v>
      </c>
      <c r="G193" s="162"/>
      <c r="H193" s="162"/>
      <c r="I193" s="162">
        <v>2</v>
      </c>
      <c r="J193" s="168">
        <f>F193-G193-H193-I193-K193</f>
        <v>4</v>
      </c>
      <c r="K193" s="162">
        <v>2</v>
      </c>
      <c r="L193" s="237"/>
      <c r="M193" s="169"/>
      <c r="N193" s="229"/>
      <c r="O193" s="231"/>
      <c r="P193" s="169">
        <v>4</v>
      </c>
      <c r="Q193" s="232">
        <f>P193-I193</f>
        <v>2</v>
      </c>
      <c r="R193" s="233"/>
      <c r="S193" s="168">
        <f>C193-E193-P193-V193</f>
        <v>5</v>
      </c>
      <c r="T193" s="232">
        <f>S193-J193</f>
        <v>1</v>
      </c>
      <c r="U193" s="230"/>
      <c r="V193" s="169"/>
      <c r="W193" s="232"/>
      <c r="X193" s="203"/>
      <c r="Y193" s="203"/>
      <c r="Z193" s="203"/>
      <c r="AA193" s="203">
        <v>1</v>
      </c>
      <c r="AB193" s="203"/>
      <c r="AC193" s="203">
        <v>1</v>
      </c>
      <c r="AD193" s="203"/>
      <c r="AE193" s="203"/>
      <c r="AF193" s="203"/>
      <c r="AG193" s="166"/>
      <c r="AI193" s="88">
        <v>5</v>
      </c>
    </row>
    <row r="194" spans="1:35" s="10" customFormat="1" ht="13.8" x14ac:dyDescent="0.3">
      <c r="A194" s="6">
        <v>6</v>
      </c>
      <c r="B194" s="167" t="s">
        <v>749</v>
      </c>
      <c r="C194" s="162">
        <v>12</v>
      </c>
      <c r="D194" s="162">
        <v>11</v>
      </c>
      <c r="E194" s="162">
        <v>2</v>
      </c>
      <c r="F194" s="229">
        <f t="shared" si="97"/>
        <v>9</v>
      </c>
      <c r="G194" s="162"/>
      <c r="H194" s="162"/>
      <c r="I194" s="162">
        <v>2</v>
      </c>
      <c r="J194" s="168">
        <f t="shared" si="98"/>
        <v>4</v>
      </c>
      <c r="K194" s="162">
        <v>3</v>
      </c>
      <c r="L194" s="237"/>
      <c r="M194" s="169"/>
      <c r="N194" s="229"/>
      <c r="O194" s="231"/>
      <c r="P194" s="169">
        <v>4</v>
      </c>
      <c r="Q194" s="232">
        <f t="shared" si="96"/>
        <v>2</v>
      </c>
      <c r="R194" s="233"/>
      <c r="S194" s="168">
        <f t="shared" si="99"/>
        <v>6</v>
      </c>
      <c r="T194" s="232">
        <f t="shared" si="100"/>
        <v>2</v>
      </c>
      <c r="U194" s="230"/>
      <c r="V194" s="169"/>
      <c r="W194" s="232"/>
      <c r="X194" s="203"/>
      <c r="Y194" s="203"/>
      <c r="Z194" s="203"/>
      <c r="AA194" s="203">
        <v>2</v>
      </c>
      <c r="AB194" s="203"/>
      <c r="AC194" s="203">
        <v>2</v>
      </c>
      <c r="AD194" s="203">
        <v>2</v>
      </c>
      <c r="AE194" s="203"/>
      <c r="AF194" s="203">
        <v>2</v>
      </c>
      <c r="AG194" s="166"/>
      <c r="AI194" s="88">
        <v>5</v>
      </c>
    </row>
    <row r="195" spans="1:35" s="10" customFormat="1" ht="13.8" x14ac:dyDescent="0.3">
      <c r="A195" s="6">
        <v>7</v>
      </c>
      <c r="B195" s="167" t="s">
        <v>754</v>
      </c>
      <c r="C195" s="162">
        <v>1</v>
      </c>
      <c r="D195" s="162">
        <v>1</v>
      </c>
      <c r="E195" s="162"/>
      <c r="F195" s="229">
        <f>D195-E195</f>
        <v>1</v>
      </c>
      <c r="G195" s="162"/>
      <c r="H195" s="162"/>
      <c r="I195" s="162">
        <v>1</v>
      </c>
      <c r="J195" s="168">
        <f>F195-G195-H195-I195-K195</f>
        <v>0</v>
      </c>
      <c r="K195" s="162"/>
      <c r="L195" s="237"/>
      <c r="M195" s="166"/>
      <c r="N195" s="229"/>
      <c r="O195" s="231"/>
      <c r="P195" s="166">
        <v>1</v>
      </c>
      <c r="Q195" s="232">
        <f>P195-I195</f>
        <v>0</v>
      </c>
      <c r="R195" s="233"/>
      <c r="S195" s="168">
        <f>C195-E195-P195-V195</f>
        <v>0</v>
      </c>
      <c r="T195" s="232"/>
      <c r="U195" s="230"/>
      <c r="V195" s="169"/>
      <c r="W195" s="232">
        <f>V195-K195</f>
        <v>0</v>
      </c>
      <c r="X195" s="203"/>
      <c r="Y195" s="203"/>
      <c r="Z195" s="203"/>
      <c r="AA195" s="203"/>
      <c r="AB195" s="203"/>
      <c r="AC195" s="203"/>
      <c r="AD195" s="203"/>
      <c r="AE195" s="203"/>
      <c r="AF195" s="203"/>
      <c r="AG195" s="166"/>
      <c r="AI195" s="73">
        <v>1</v>
      </c>
    </row>
    <row r="196" spans="1:35" s="10" customFormat="1" ht="13.8" x14ac:dyDescent="0.3">
      <c r="A196" s="6">
        <v>8</v>
      </c>
      <c r="B196" s="167" t="s">
        <v>727</v>
      </c>
      <c r="C196" s="162">
        <v>4</v>
      </c>
      <c r="D196" s="162">
        <v>4</v>
      </c>
      <c r="E196" s="162">
        <v>3</v>
      </c>
      <c r="F196" s="229">
        <f>D196-E196</f>
        <v>1</v>
      </c>
      <c r="G196" s="162"/>
      <c r="H196" s="162"/>
      <c r="I196" s="162">
        <v>1</v>
      </c>
      <c r="J196" s="168">
        <f>F196-G196-H196-I196-K196</f>
        <v>0</v>
      </c>
      <c r="K196" s="162"/>
      <c r="L196" s="237"/>
      <c r="M196" s="166"/>
      <c r="N196" s="229"/>
      <c r="O196" s="231"/>
      <c r="P196" s="166">
        <v>1</v>
      </c>
      <c r="Q196" s="232">
        <f>P196-I196</f>
        <v>0</v>
      </c>
      <c r="R196" s="233"/>
      <c r="S196" s="168">
        <f>C196-E196-P196-V196</f>
        <v>0</v>
      </c>
      <c r="T196" s="232"/>
      <c r="U196" s="230"/>
      <c r="V196" s="169"/>
      <c r="W196" s="232">
        <f>V196-K196</f>
        <v>0</v>
      </c>
      <c r="X196" s="203">
        <v>1</v>
      </c>
      <c r="Y196" s="203">
        <v>1</v>
      </c>
      <c r="Z196" s="203"/>
      <c r="AA196" s="203"/>
      <c r="AB196" s="203"/>
      <c r="AC196" s="203"/>
      <c r="AD196" s="203"/>
      <c r="AE196" s="203"/>
      <c r="AF196" s="203"/>
      <c r="AG196" s="166"/>
      <c r="AI196" s="73">
        <v>1</v>
      </c>
    </row>
    <row r="197" spans="1:35" s="10" customFormat="1" ht="13.8" x14ac:dyDescent="0.3">
      <c r="A197" s="6">
        <v>9</v>
      </c>
      <c r="B197" s="167" t="s">
        <v>802</v>
      </c>
      <c r="C197" s="162">
        <v>5</v>
      </c>
      <c r="D197" s="162">
        <v>2</v>
      </c>
      <c r="E197" s="162"/>
      <c r="F197" s="229">
        <f>D197-E197</f>
        <v>2</v>
      </c>
      <c r="G197" s="162"/>
      <c r="H197" s="162"/>
      <c r="I197" s="162">
        <v>1</v>
      </c>
      <c r="J197" s="168">
        <f>F197-G197-H197-I197-K197</f>
        <v>1</v>
      </c>
      <c r="K197" s="162"/>
      <c r="L197" s="237"/>
      <c r="M197" s="166"/>
      <c r="N197" s="229"/>
      <c r="O197" s="231"/>
      <c r="P197" s="166">
        <v>4</v>
      </c>
      <c r="Q197" s="232">
        <f>P197-I197</f>
        <v>3</v>
      </c>
      <c r="R197" s="233"/>
      <c r="S197" s="168">
        <f>C197-E197-P197-V197</f>
        <v>1</v>
      </c>
      <c r="T197" s="232">
        <f>S197-J197</f>
        <v>0</v>
      </c>
      <c r="U197" s="230"/>
      <c r="V197" s="169"/>
      <c r="W197" s="232">
        <f>V197-K197</f>
        <v>0</v>
      </c>
      <c r="X197" s="203"/>
      <c r="Y197" s="203"/>
      <c r="Z197" s="203"/>
      <c r="AA197" s="203">
        <v>1</v>
      </c>
      <c r="AB197" s="203"/>
      <c r="AC197" s="203">
        <v>1</v>
      </c>
      <c r="AD197" s="203"/>
      <c r="AE197" s="203"/>
      <c r="AF197" s="203"/>
      <c r="AG197" s="166"/>
      <c r="AI197" s="73">
        <v>4</v>
      </c>
    </row>
    <row r="198" spans="1:35" s="10" customFormat="1" ht="13.8" x14ac:dyDescent="0.3">
      <c r="A198" s="6">
        <v>10</v>
      </c>
      <c r="B198" s="167" t="s">
        <v>803</v>
      </c>
      <c r="C198" s="162">
        <v>2</v>
      </c>
      <c r="D198" s="162">
        <v>5</v>
      </c>
      <c r="E198" s="162"/>
      <c r="F198" s="229">
        <f t="shared" si="97"/>
        <v>5</v>
      </c>
      <c r="G198" s="162"/>
      <c r="H198" s="162"/>
      <c r="I198" s="162"/>
      <c r="J198" s="168">
        <f t="shared" si="98"/>
        <v>0</v>
      </c>
      <c r="K198" s="162">
        <v>5</v>
      </c>
      <c r="L198" s="237"/>
      <c r="M198" s="166"/>
      <c r="N198" s="229"/>
      <c r="O198" s="231"/>
      <c r="P198" s="166"/>
      <c r="Q198" s="232">
        <f t="shared" si="96"/>
        <v>0</v>
      </c>
      <c r="R198" s="233"/>
      <c r="S198" s="168">
        <f t="shared" si="99"/>
        <v>0</v>
      </c>
      <c r="T198" s="232"/>
      <c r="U198" s="230"/>
      <c r="V198" s="169">
        <v>2</v>
      </c>
      <c r="W198" s="232">
        <f>V198-K198</f>
        <v>-3</v>
      </c>
      <c r="X198" s="203"/>
      <c r="Y198" s="203"/>
      <c r="Z198" s="203"/>
      <c r="AA198" s="203"/>
      <c r="AB198" s="203"/>
      <c r="AC198" s="203"/>
      <c r="AD198" s="203"/>
      <c r="AE198" s="203"/>
      <c r="AF198" s="203"/>
      <c r="AG198" s="166"/>
      <c r="AI198" s="73"/>
    </row>
    <row r="199" spans="1:35" s="10" customFormat="1" ht="13.8" x14ac:dyDescent="0.3">
      <c r="A199" s="6">
        <v>11</v>
      </c>
      <c r="B199" s="167" t="s">
        <v>804</v>
      </c>
      <c r="C199" s="162"/>
      <c r="D199" s="162"/>
      <c r="E199" s="162"/>
      <c r="F199" s="229"/>
      <c r="G199" s="162"/>
      <c r="H199" s="162"/>
      <c r="I199" s="162"/>
      <c r="J199" s="168"/>
      <c r="K199" s="162"/>
      <c r="L199" s="237"/>
      <c r="M199" s="166"/>
      <c r="N199" s="229"/>
      <c r="O199" s="231"/>
      <c r="P199" s="166"/>
      <c r="Q199" s="232"/>
      <c r="R199" s="233"/>
      <c r="S199" s="168"/>
      <c r="T199" s="232"/>
      <c r="U199" s="230"/>
      <c r="V199" s="169"/>
      <c r="W199" s="232"/>
      <c r="X199" s="203"/>
      <c r="Y199" s="203"/>
      <c r="Z199" s="203"/>
      <c r="AA199" s="203"/>
      <c r="AB199" s="203"/>
      <c r="AC199" s="203"/>
      <c r="AD199" s="203"/>
      <c r="AE199" s="203"/>
      <c r="AF199" s="203"/>
      <c r="AG199" s="166"/>
      <c r="AI199" s="73"/>
    </row>
    <row r="200" spans="1:35" s="10" customFormat="1" ht="13.8" x14ac:dyDescent="0.3">
      <c r="A200" s="6">
        <v>12</v>
      </c>
      <c r="B200" s="167" t="s">
        <v>805</v>
      </c>
      <c r="C200" s="162"/>
      <c r="D200" s="162"/>
      <c r="E200" s="162"/>
      <c r="F200" s="229"/>
      <c r="G200" s="162"/>
      <c r="H200" s="162"/>
      <c r="I200" s="162"/>
      <c r="J200" s="168"/>
      <c r="K200" s="162"/>
      <c r="L200" s="237"/>
      <c r="M200" s="166"/>
      <c r="N200" s="229"/>
      <c r="O200" s="231"/>
      <c r="P200" s="166"/>
      <c r="Q200" s="232"/>
      <c r="R200" s="233"/>
      <c r="S200" s="168"/>
      <c r="T200" s="232"/>
      <c r="U200" s="230"/>
      <c r="V200" s="169"/>
      <c r="W200" s="232"/>
      <c r="X200" s="203"/>
      <c r="Y200" s="203"/>
      <c r="Z200" s="203"/>
      <c r="AA200" s="203"/>
      <c r="AB200" s="203"/>
      <c r="AC200" s="203"/>
      <c r="AD200" s="203"/>
      <c r="AE200" s="203"/>
      <c r="AF200" s="203"/>
      <c r="AG200" s="166"/>
      <c r="AI200" s="73"/>
    </row>
    <row r="201" spans="1:35" s="10" customFormat="1" ht="13.8" x14ac:dyDescent="0.3">
      <c r="A201" s="6">
        <v>13</v>
      </c>
      <c r="B201" s="167" t="s">
        <v>806</v>
      </c>
      <c r="C201" s="162"/>
      <c r="D201" s="162"/>
      <c r="E201" s="162"/>
      <c r="F201" s="229"/>
      <c r="G201" s="162"/>
      <c r="H201" s="162"/>
      <c r="I201" s="162"/>
      <c r="J201" s="168"/>
      <c r="K201" s="162"/>
      <c r="L201" s="237"/>
      <c r="M201" s="166"/>
      <c r="N201" s="229"/>
      <c r="O201" s="231"/>
      <c r="P201" s="166"/>
      <c r="Q201" s="232"/>
      <c r="R201" s="233"/>
      <c r="S201" s="168"/>
      <c r="T201" s="232"/>
      <c r="U201" s="230"/>
      <c r="V201" s="169"/>
      <c r="W201" s="232"/>
      <c r="X201" s="203"/>
      <c r="Y201" s="203"/>
      <c r="Z201" s="203"/>
      <c r="AA201" s="203"/>
      <c r="AB201" s="203"/>
      <c r="AC201" s="203"/>
      <c r="AD201" s="203"/>
      <c r="AE201" s="203"/>
      <c r="AF201" s="203"/>
      <c r="AG201" s="166"/>
      <c r="AI201" s="73"/>
    </row>
    <row r="202" spans="1:35" s="10" customFormat="1" ht="13.8" x14ac:dyDescent="0.3">
      <c r="A202" s="6">
        <v>14</v>
      </c>
      <c r="B202" s="167" t="s">
        <v>807</v>
      </c>
      <c r="C202" s="162"/>
      <c r="D202" s="162"/>
      <c r="E202" s="162"/>
      <c r="F202" s="229"/>
      <c r="G202" s="162"/>
      <c r="H202" s="162"/>
      <c r="I202" s="162"/>
      <c r="J202" s="168"/>
      <c r="K202" s="162"/>
      <c r="L202" s="237"/>
      <c r="M202" s="166"/>
      <c r="N202" s="229"/>
      <c r="O202" s="231"/>
      <c r="P202" s="166"/>
      <c r="Q202" s="232"/>
      <c r="R202" s="233"/>
      <c r="S202" s="168"/>
      <c r="T202" s="232"/>
      <c r="U202" s="230"/>
      <c r="V202" s="169"/>
      <c r="W202" s="232"/>
      <c r="X202" s="203"/>
      <c r="Y202" s="203"/>
      <c r="Z202" s="203"/>
      <c r="AA202" s="203"/>
      <c r="AB202" s="203"/>
      <c r="AC202" s="203"/>
      <c r="AD202" s="203"/>
      <c r="AE202" s="203"/>
      <c r="AF202" s="203"/>
      <c r="AG202" s="166"/>
      <c r="AI202" s="73"/>
    </row>
    <row r="203" spans="1:35" s="10" customFormat="1" ht="27" x14ac:dyDescent="0.3">
      <c r="A203" s="6">
        <v>15</v>
      </c>
      <c r="B203" s="167" t="s">
        <v>808</v>
      </c>
      <c r="C203" s="162"/>
      <c r="D203" s="162"/>
      <c r="E203" s="162"/>
      <c r="F203" s="229"/>
      <c r="G203" s="162"/>
      <c r="H203" s="162"/>
      <c r="I203" s="162"/>
      <c r="J203" s="168"/>
      <c r="K203" s="162"/>
      <c r="L203" s="237"/>
      <c r="M203" s="166"/>
      <c r="N203" s="229"/>
      <c r="O203" s="231"/>
      <c r="P203" s="166"/>
      <c r="Q203" s="232"/>
      <c r="R203" s="233"/>
      <c r="S203" s="168"/>
      <c r="T203" s="232"/>
      <c r="U203" s="230"/>
      <c r="V203" s="169"/>
      <c r="W203" s="232"/>
      <c r="X203" s="203"/>
      <c r="Y203" s="203"/>
      <c r="Z203" s="203"/>
      <c r="AA203" s="203"/>
      <c r="AB203" s="203"/>
      <c r="AC203" s="203"/>
      <c r="AD203" s="203"/>
      <c r="AE203" s="203"/>
      <c r="AF203" s="203"/>
      <c r="AG203" s="166"/>
      <c r="AI203" s="73"/>
    </row>
    <row r="204" spans="1:35" s="10" customFormat="1" ht="13.8" x14ac:dyDescent="0.3">
      <c r="A204" s="6">
        <v>16</v>
      </c>
      <c r="B204" s="167" t="s">
        <v>726</v>
      </c>
      <c r="C204" s="162">
        <v>11</v>
      </c>
      <c r="D204" s="162">
        <v>11</v>
      </c>
      <c r="E204" s="162">
        <v>3</v>
      </c>
      <c r="F204" s="229">
        <f>D204-E204</f>
        <v>8</v>
      </c>
      <c r="G204" s="162"/>
      <c r="H204" s="162"/>
      <c r="I204" s="162">
        <v>8</v>
      </c>
      <c r="J204" s="168">
        <f>F204-G204-H204-I204-K204</f>
        <v>0</v>
      </c>
      <c r="K204" s="162"/>
      <c r="L204" s="237"/>
      <c r="M204" s="166"/>
      <c r="N204" s="229"/>
      <c r="O204" s="231"/>
      <c r="P204" s="166">
        <v>8</v>
      </c>
      <c r="Q204" s="232">
        <f>P204-I204</f>
        <v>0</v>
      </c>
      <c r="R204" s="233"/>
      <c r="S204" s="168">
        <f>C204-E204-P204-V204</f>
        <v>0</v>
      </c>
      <c r="T204" s="232"/>
      <c r="U204" s="230"/>
      <c r="V204" s="169"/>
      <c r="W204" s="232">
        <f t="shared" ref="W204" si="101">V204-K204</f>
        <v>0</v>
      </c>
      <c r="X204" s="203"/>
      <c r="Y204" s="203"/>
      <c r="Z204" s="203"/>
      <c r="AA204" s="203"/>
      <c r="AB204" s="203"/>
      <c r="AC204" s="203"/>
      <c r="AD204" s="203"/>
      <c r="AE204" s="203"/>
      <c r="AF204" s="203"/>
      <c r="AG204" s="166"/>
      <c r="AI204" s="73">
        <v>6</v>
      </c>
    </row>
    <row r="205" spans="1:35" s="10" customFormat="1" ht="13.8" x14ac:dyDescent="0.3">
      <c r="A205" s="6">
        <v>17</v>
      </c>
      <c r="B205" s="167" t="s">
        <v>809</v>
      </c>
      <c r="C205" s="162"/>
      <c r="D205" s="162"/>
      <c r="E205" s="162"/>
      <c r="F205" s="229"/>
      <c r="G205" s="162"/>
      <c r="H205" s="162"/>
      <c r="I205" s="162"/>
      <c r="J205" s="168"/>
      <c r="K205" s="162"/>
      <c r="L205" s="237"/>
      <c r="M205" s="166"/>
      <c r="N205" s="229"/>
      <c r="O205" s="231"/>
      <c r="P205" s="166"/>
      <c r="Q205" s="232"/>
      <c r="R205" s="233"/>
      <c r="S205" s="168"/>
      <c r="T205" s="232"/>
      <c r="U205" s="230"/>
      <c r="V205" s="169"/>
      <c r="W205" s="232"/>
      <c r="X205" s="203"/>
      <c r="Y205" s="203"/>
      <c r="Z205" s="203"/>
      <c r="AA205" s="203"/>
      <c r="AB205" s="203"/>
      <c r="AC205" s="203"/>
      <c r="AD205" s="203"/>
      <c r="AE205" s="203"/>
      <c r="AF205" s="203"/>
      <c r="AG205" s="166"/>
      <c r="AI205" s="73"/>
    </row>
    <row r="206" spans="1:35" s="10" customFormat="1" ht="13.8" x14ac:dyDescent="0.3">
      <c r="A206" s="6">
        <v>18</v>
      </c>
      <c r="B206" s="167" t="s">
        <v>810</v>
      </c>
      <c r="C206" s="162">
        <v>1</v>
      </c>
      <c r="D206" s="162">
        <v>1</v>
      </c>
      <c r="E206" s="162"/>
      <c r="F206" s="229">
        <f>D206-E206</f>
        <v>1</v>
      </c>
      <c r="G206" s="162"/>
      <c r="H206" s="162"/>
      <c r="I206" s="162">
        <v>1</v>
      </c>
      <c r="J206" s="168">
        <f>F206-G206-H206-I206-K206</f>
        <v>0</v>
      </c>
      <c r="K206" s="162"/>
      <c r="L206" s="237"/>
      <c r="M206" s="169"/>
      <c r="N206" s="229"/>
      <c r="O206" s="231"/>
      <c r="P206" s="169">
        <v>1</v>
      </c>
      <c r="Q206" s="232">
        <f>P206-I206</f>
        <v>0</v>
      </c>
      <c r="R206" s="233"/>
      <c r="S206" s="168">
        <f>C206-E206-P206-V206</f>
        <v>0</v>
      </c>
      <c r="T206" s="232"/>
      <c r="U206" s="230"/>
      <c r="V206" s="169"/>
      <c r="W206" s="232"/>
      <c r="X206" s="203"/>
      <c r="Y206" s="203"/>
      <c r="Z206" s="203"/>
      <c r="AA206" s="203"/>
      <c r="AB206" s="203"/>
      <c r="AC206" s="203"/>
      <c r="AD206" s="203"/>
      <c r="AE206" s="203"/>
      <c r="AF206" s="203"/>
      <c r="AG206" s="166"/>
      <c r="AI206" s="88">
        <v>1</v>
      </c>
    </row>
    <row r="207" spans="1:35" s="10" customFormat="1" ht="13.8" x14ac:dyDescent="0.3">
      <c r="A207" s="6">
        <v>19</v>
      </c>
      <c r="B207" s="167" t="s">
        <v>763</v>
      </c>
      <c r="C207" s="162">
        <v>2</v>
      </c>
      <c r="D207" s="162">
        <v>1</v>
      </c>
      <c r="E207" s="162"/>
      <c r="F207" s="229">
        <f t="shared" si="97"/>
        <v>1</v>
      </c>
      <c r="G207" s="162"/>
      <c r="H207" s="162"/>
      <c r="I207" s="162"/>
      <c r="J207" s="168">
        <f t="shared" si="98"/>
        <v>0</v>
      </c>
      <c r="K207" s="162">
        <v>1</v>
      </c>
      <c r="L207" s="237"/>
      <c r="M207" s="166"/>
      <c r="N207" s="229"/>
      <c r="O207" s="231"/>
      <c r="P207" s="166">
        <v>2</v>
      </c>
      <c r="Q207" s="232">
        <f t="shared" si="96"/>
        <v>2</v>
      </c>
      <c r="R207" s="233"/>
      <c r="S207" s="168">
        <f t="shared" si="99"/>
        <v>0</v>
      </c>
      <c r="T207" s="232"/>
      <c r="U207" s="230"/>
      <c r="V207" s="169"/>
      <c r="W207" s="232"/>
      <c r="X207" s="203"/>
      <c r="Y207" s="203"/>
      <c r="Z207" s="203"/>
      <c r="AA207" s="203">
        <v>1</v>
      </c>
      <c r="AB207" s="203"/>
      <c r="AC207" s="203">
        <v>1</v>
      </c>
      <c r="AD207" s="203"/>
      <c r="AE207" s="203"/>
      <c r="AF207" s="203"/>
      <c r="AG207" s="166"/>
      <c r="AI207" s="73">
        <v>2</v>
      </c>
    </row>
    <row r="208" spans="1:35" s="10" customFormat="1" ht="13.8" x14ac:dyDescent="0.3">
      <c r="A208" s="6">
        <v>20</v>
      </c>
      <c r="B208" s="167" t="s">
        <v>725</v>
      </c>
      <c r="C208" s="162">
        <v>12</v>
      </c>
      <c r="D208" s="162">
        <v>12</v>
      </c>
      <c r="E208" s="162">
        <v>1</v>
      </c>
      <c r="F208" s="229">
        <f>D208-E208</f>
        <v>11</v>
      </c>
      <c r="G208" s="162"/>
      <c r="H208" s="162"/>
      <c r="I208" s="162">
        <v>9</v>
      </c>
      <c r="J208" s="168">
        <f>F208-G208-H208-I208-K208</f>
        <v>2</v>
      </c>
      <c r="K208" s="162"/>
      <c r="L208" s="237"/>
      <c r="M208" s="169"/>
      <c r="N208" s="229"/>
      <c r="O208" s="231"/>
      <c r="P208" s="169">
        <v>11</v>
      </c>
      <c r="Q208" s="232">
        <f>P208-I208</f>
        <v>2</v>
      </c>
      <c r="R208" s="233"/>
      <c r="S208" s="168">
        <f>C208-E208-P208-V208</f>
        <v>0</v>
      </c>
      <c r="T208" s="232"/>
      <c r="U208" s="230"/>
      <c r="V208" s="169"/>
      <c r="W208" s="232"/>
      <c r="X208" s="203"/>
      <c r="Y208" s="203"/>
      <c r="Z208" s="203"/>
      <c r="AA208" s="203">
        <v>2</v>
      </c>
      <c r="AB208" s="203"/>
      <c r="AC208" s="203">
        <v>2</v>
      </c>
      <c r="AD208" s="203"/>
      <c r="AE208" s="203"/>
      <c r="AF208" s="203"/>
      <c r="AG208" s="166"/>
      <c r="AI208" s="88">
        <v>11</v>
      </c>
    </row>
    <row r="209" spans="1:35" s="10" customFormat="1" ht="13.8" x14ac:dyDescent="0.3">
      <c r="A209" s="6">
        <v>21</v>
      </c>
      <c r="B209" s="167" t="s">
        <v>751</v>
      </c>
      <c r="C209" s="162">
        <v>1</v>
      </c>
      <c r="D209" s="162">
        <v>1</v>
      </c>
      <c r="E209" s="162"/>
      <c r="F209" s="229">
        <f>D209-E209</f>
        <v>1</v>
      </c>
      <c r="G209" s="162"/>
      <c r="H209" s="162"/>
      <c r="I209" s="162">
        <v>1</v>
      </c>
      <c r="J209" s="168">
        <f>F209-G209-H209-I209-K209</f>
        <v>0</v>
      </c>
      <c r="K209" s="162"/>
      <c r="L209" s="237"/>
      <c r="M209" s="169"/>
      <c r="N209" s="229"/>
      <c r="O209" s="231"/>
      <c r="P209" s="169">
        <v>1</v>
      </c>
      <c r="Q209" s="232">
        <f>P209-I209</f>
        <v>0</v>
      </c>
      <c r="R209" s="233"/>
      <c r="S209" s="168">
        <f>C209-E209-P209-V209</f>
        <v>0</v>
      </c>
      <c r="T209" s="232"/>
      <c r="U209" s="230"/>
      <c r="V209" s="169"/>
      <c r="W209" s="232"/>
      <c r="X209" s="203"/>
      <c r="Y209" s="203"/>
      <c r="Z209" s="203"/>
      <c r="AA209" s="203"/>
      <c r="AB209" s="203"/>
      <c r="AC209" s="203"/>
      <c r="AD209" s="203"/>
      <c r="AE209" s="203"/>
      <c r="AF209" s="203"/>
      <c r="AG209" s="166"/>
      <c r="AI209" s="88">
        <v>1</v>
      </c>
    </row>
    <row r="210" spans="1:35" s="10" customFormat="1" ht="13.8" x14ac:dyDescent="0.3">
      <c r="A210" s="6">
        <v>22</v>
      </c>
      <c r="B210" s="61" t="s">
        <v>733</v>
      </c>
      <c r="C210" s="162"/>
      <c r="D210" s="162"/>
      <c r="E210" s="162"/>
      <c r="F210" s="229"/>
      <c r="G210" s="162"/>
      <c r="H210" s="162"/>
      <c r="I210" s="162"/>
      <c r="J210" s="168"/>
      <c r="K210" s="162"/>
      <c r="L210" s="237"/>
      <c r="M210" s="169"/>
      <c r="N210" s="229"/>
      <c r="O210" s="231"/>
      <c r="P210" s="169"/>
      <c r="Q210" s="232"/>
      <c r="R210" s="233"/>
      <c r="S210" s="168"/>
      <c r="T210" s="232"/>
      <c r="U210" s="230"/>
      <c r="V210" s="169"/>
      <c r="W210" s="232"/>
      <c r="X210" s="203"/>
      <c r="Y210" s="203"/>
      <c r="Z210" s="203"/>
      <c r="AA210" s="203"/>
      <c r="AB210" s="203"/>
      <c r="AC210" s="203"/>
      <c r="AD210" s="203"/>
      <c r="AE210" s="203"/>
      <c r="AF210" s="203"/>
      <c r="AG210" s="166"/>
      <c r="AI210" s="89"/>
    </row>
    <row r="211" spans="1:35" s="10" customFormat="1" ht="13.8" x14ac:dyDescent="0.3">
      <c r="A211" s="6">
        <v>23</v>
      </c>
      <c r="B211" s="167" t="s">
        <v>811</v>
      </c>
      <c r="C211" s="162">
        <v>3</v>
      </c>
      <c r="D211" s="162">
        <v>3</v>
      </c>
      <c r="E211" s="162"/>
      <c r="F211" s="229">
        <f t="shared" si="97"/>
        <v>3</v>
      </c>
      <c r="G211" s="162"/>
      <c r="H211" s="162"/>
      <c r="I211" s="162">
        <v>1</v>
      </c>
      <c r="J211" s="168">
        <f t="shared" si="98"/>
        <v>0</v>
      </c>
      <c r="K211" s="162">
        <v>2</v>
      </c>
      <c r="L211" s="237"/>
      <c r="M211" s="166"/>
      <c r="N211" s="229"/>
      <c r="O211" s="231"/>
      <c r="P211" s="166">
        <v>1</v>
      </c>
      <c r="Q211" s="232">
        <f t="shared" si="96"/>
        <v>0</v>
      </c>
      <c r="R211" s="233"/>
      <c r="S211" s="168">
        <f t="shared" si="99"/>
        <v>2</v>
      </c>
      <c r="T211" s="232">
        <f t="shared" si="100"/>
        <v>2</v>
      </c>
      <c r="U211" s="230"/>
      <c r="V211" s="169"/>
      <c r="W211" s="232"/>
      <c r="X211" s="203"/>
      <c r="Y211" s="203"/>
      <c r="Z211" s="203"/>
      <c r="AA211" s="203"/>
      <c r="AB211" s="203"/>
      <c r="AC211" s="203"/>
      <c r="AD211" s="203">
        <v>1</v>
      </c>
      <c r="AE211" s="203"/>
      <c r="AF211" s="203">
        <v>1</v>
      </c>
      <c r="AG211" s="166"/>
      <c r="AI211" s="73"/>
    </row>
    <row r="212" spans="1:35" s="10" customFormat="1" ht="13.8" x14ac:dyDescent="0.3">
      <c r="A212" s="6">
        <v>24</v>
      </c>
      <c r="B212" s="61" t="s">
        <v>812</v>
      </c>
      <c r="C212" s="162"/>
      <c r="D212" s="162"/>
      <c r="E212" s="162"/>
      <c r="F212" s="229"/>
      <c r="G212" s="162"/>
      <c r="H212" s="162"/>
      <c r="I212" s="162"/>
      <c r="J212" s="168"/>
      <c r="K212" s="162"/>
      <c r="L212" s="237"/>
      <c r="M212" s="169"/>
      <c r="N212" s="229"/>
      <c r="O212" s="231"/>
      <c r="P212" s="169"/>
      <c r="Q212" s="232"/>
      <c r="R212" s="233"/>
      <c r="S212" s="168"/>
      <c r="T212" s="232"/>
      <c r="U212" s="230"/>
      <c r="V212" s="169"/>
      <c r="W212" s="232"/>
      <c r="X212" s="203"/>
      <c r="Y212" s="203"/>
      <c r="Z212" s="203"/>
      <c r="AA212" s="203"/>
      <c r="AB212" s="203"/>
      <c r="AC212" s="203"/>
      <c r="AD212" s="203"/>
      <c r="AE212" s="203"/>
      <c r="AF212" s="203"/>
      <c r="AG212" s="166"/>
      <c r="AI212" s="89"/>
    </row>
    <row r="213" spans="1:35" s="10" customFormat="1" ht="13.8" x14ac:dyDescent="0.3">
      <c r="A213" s="6">
        <v>25</v>
      </c>
      <c r="B213" s="61" t="s">
        <v>813</v>
      </c>
      <c r="C213" s="162"/>
      <c r="D213" s="162"/>
      <c r="E213" s="162"/>
      <c r="F213" s="229"/>
      <c r="G213" s="162"/>
      <c r="H213" s="162"/>
      <c r="I213" s="162"/>
      <c r="J213" s="168"/>
      <c r="K213" s="162"/>
      <c r="L213" s="237"/>
      <c r="M213" s="169"/>
      <c r="N213" s="229"/>
      <c r="O213" s="231"/>
      <c r="P213" s="169"/>
      <c r="Q213" s="232"/>
      <c r="R213" s="233"/>
      <c r="S213" s="168"/>
      <c r="T213" s="232"/>
      <c r="U213" s="230"/>
      <c r="V213" s="169"/>
      <c r="W213" s="232"/>
      <c r="X213" s="203"/>
      <c r="Y213" s="203"/>
      <c r="Z213" s="203"/>
      <c r="AA213" s="203"/>
      <c r="AB213" s="203"/>
      <c r="AC213" s="203"/>
      <c r="AD213" s="203"/>
      <c r="AE213" s="203"/>
      <c r="AF213" s="203"/>
      <c r="AG213" s="166"/>
      <c r="AI213" s="89"/>
    </row>
    <row r="214" spans="1:35" s="10" customFormat="1" ht="13.8" x14ac:dyDescent="0.3">
      <c r="A214" s="6">
        <v>26</v>
      </c>
      <c r="B214" s="61" t="s">
        <v>814</v>
      </c>
      <c r="C214" s="162"/>
      <c r="D214" s="162"/>
      <c r="E214" s="162"/>
      <c r="F214" s="229"/>
      <c r="G214" s="162"/>
      <c r="H214" s="162"/>
      <c r="I214" s="162"/>
      <c r="J214" s="168"/>
      <c r="K214" s="162"/>
      <c r="L214" s="237"/>
      <c r="M214" s="169"/>
      <c r="N214" s="229"/>
      <c r="O214" s="231"/>
      <c r="P214" s="169"/>
      <c r="Q214" s="232"/>
      <c r="R214" s="233"/>
      <c r="S214" s="168"/>
      <c r="T214" s="232"/>
      <c r="U214" s="230"/>
      <c r="V214" s="169"/>
      <c r="W214" s="232"/>
      <c r="X214" s="203"/>
      <c r="Y214" s="203"/>
      <c r="Z214" s="203"/>
      <c r="AA214" s="203"/>
      <c r="AB214" s="203"/>
      <c r="AC214" s="203"/>
      <c r="AD214" s="203"/>
      <c r="AE214" s="203"/>
      <c r="AF214" s="203"/>
      <c r="AG214" s="166"/>
      <c r="AI214" s="89"/>
    </row>
    <row r="215" spans="1:35" s="10" customFormat="1" ht="13.8" x14ac:dyDescent="0.3">
      <c r="A215" s="6">
        <v>27</v>
      </c>
      <c r="B215" s="61" t="s">
        <v>815</v>
      </c>
      <c r="C215" s="162"/>
      <c r="D215" s="162"/>
      <c r="E215" s="162"/>
      <c r="F215" s="229"/>
      <c r="G215" s="162"/>
      <c r="H215" s="162"/>
      <c r="I215" s="162"/>
      <c r="J215" s="168"/>
      <c r="K215" s="162"/>
      <c r="L215" s="237"/>
      <c r="M215" s="169"/>
      <c r="N215" s="229"/>
      <c r="O215" s="231"/>
      <c r="P215" s="169"/>
      <c r="Q215" s="232"/>
      <c r="R215" s="233"/>
      <c r="S215" s="168"/>
      <c r="T215" s="232"/>
      <c r="U215" s="230"/>
      <c r="V215" s="169"/>
      <c r="W215" s="232"/>
      <c r="X215" s="203"/>
      <c r="Y215" s="203"/>
      <c r="Z215" s="203"/>
      <c r="AA215" s="203"/>
      <c r="AB215" s="203"/>
      <c r="AC215" s="203"/>
      <c r="AD215" s="203"/>
      <c r="AE215" s="203"/>
      <c r="AF215" s="203"/>
      <c r="AG215" s="166"/>
      <c r="AI215" s="89"/>
    </row>
    <row r="216" spans="1:35" s="10" customFormat="1" ht="13.8" x14ac:dyDescent="0.3">
      <c r="A216" s="6">
        <v>28</v>
      </c>
      <c r="B216" s="61" t="s">
        <v>816</v>
      </c>
      <c r="C216" s="162"/>
      <c r="D216" s="162"/>
      <c r="E216" s="162"/>
      <c r="F216" s="229"/>
      <c r="G216" s="162"/>
      <c r="H216" s="162"/>
      <c r="I216" s="162"/>
      <c r="J216" s="168"/>
      <c r="K216" s="162"/>
      <c r="L216" s="237"/>
      <c r="M216" s="169"/>
      <c r="N216" s="229"/>
      <c r="O216" s="231"/>
      <c r="P216" s="169"/>
      <c r="Q216" s="232"/>
      <c r="R216" s="233"/>
      <c r="S216" s="168"/>
      <c r="T216" s="232"/>
      <c r="U216" s="230"/>
      <c r="V216" s="169"/>
      <c r="W216" s="232"/>
      <c r="X216" s="203"/>
      <c r="Y216" s="203"/>
      <c r="Z216" s="203"/>
      <c r="AA216" s="203"/>
      <c r="AB216" s="203"/>
      <c r="AC216" s="203"/>
      <c r="AD216" s="203"/>
      <c r="AE216" s="203"/>
      <c r="AF216" s="203"/>
      <c r="AG216" s="166"/>
      <c r="AI216" s="89"/>
    </row>
    <row r="217" spans="1:35" s="10" customFormat="1" ht="13.8" x14ac:dyDescent="0.3">
      <c r="A217" s="6">
        <v>29</v>
      </c>
      <c r="B217" s="61" t="s">
        <v>817</v>
      </c>
      <c r="C217" s="162"/>
      <c r="D217" s="162"/>
      <c r="E217" s="162"/>
      <c r="F217" s="229"/>
      <c r="G217" s="162"/>
      <c r="H217" s="162"/>
      <c r="I217" s="162"/>
      <c r="J217" s="168"/>
      <c r="K217" s="162"/>
      <c r="L217" s="237"/>
      <c r="M217" s="169"/>
      <c r="N217" s="229"/>
      <c r="O217" s="231"/>
      <c r="P217" s="169"/>
      <c r="Q217" s="232"/>
      <c r="R217" s="233"/>
      <c r="S217" s="168"/>
      <c r="T217" s="232"/>
      <c r="U217" s="230"/>
      <c r="V217" s="169"/>
      <c r="W217" s="232"/>
      <c r="X217" s="203"/>
      <c r="Y217" s="203"/>
      <c r="Z217" s="203"/>
      <c r="AA217" s="203"/>
      <c r="AB217" s="203"/>
      <c r="AC217" s="203"/>
      <c r="AD217" s="203"/>
      <c r="AE217" s="203"/>
      <c r="AF217" s="203"/>
      <c r="AG217" s="166"/>
      <c r="AI217" s="89"/>
    </row>
    <row r="218" spans="1:35" s="309" customFormat="1" ht="13.2" x14ac:dyDescent="0.25">
      <c r="A218" s="296">
        <v>2</v>
      </c>
      <c r="B218" s="290" t="s">
        <v>825</v>
      </c>
      <c r="C218" s="296">
        <v>249</v>
      </c>
      <c r="D218" s="180">
        <f>E218+F218</f>
        <v>209</v>
      </c>
      <c r="E218" s="180">
        <v>54</v>
      </c>
      <c r="F218" s="180">
        <f>G218+H218+I218+J218+K218</f>
        <v>155</v>
      </c>
      <c r="G218" s="180"/>
      <c r="H218" s="180">
        <f>SUM(H219:H243)</f>
        <v>1</v>
      </c>
      <c r="I218" s="180">
        <f>SUM(I219:I243)</f>
        <v>63</v>
      </c>
      <c r="J218" s="180">
        <f>SUM(J219:J243)</f>
        <v>90</v>
      </c>
      <c r="K218" s="180">
        <f>SUM(K219:K243)</f>
        <v>1</v>
      </c>
      <c r="L218" s="310">
        <v>0.1</v>
      </c>
      <c r="M218" s="180">
        <f>F218*L218</f>
        <v>15.5</v>
      </c>
      <c r="N218" s="180">
        <f>M218-H218</f>
        <v>14.5</v>
      </c>
      <c r="O218" s="310">
        <v>0.5</v>
      </c>
      <c r="P218" s="180">
        <f>F218*O218</f>
        <v>77.5</v>
      </c>
      <c r="Q218" s="180">
        <f>P218-I218</f>
        <v>14.5</v>
      </c>
      <c r="R218" s="310">
        <v>0.4</v>
      </c>
      <c r="S218" s="180">
        <f>F218*R218</f>
        <v>62</v>
      </c>
      <c r="T218" s="180">
        <f>S218-J218</f>
        <v>-28</v>
      </c>
      <c r="U218" s="180"/>
      <c r="V218" s="180"/>
      <c r="W218" s="180"/>
      <c r="X218" s="180">
        <f t="shared" ref="X218:AC218" si="102">SUM(X219:X243)</f>
        <v>6</v>
      </c>
      <c r="Y218" s="180">
        <f t="shared" si="102"/>
        <v>5</v>
      </c>
      <c r="Z218" s="180">
        <f t="shared" si="102"/>
        <v>1</v>
      </c>
      <c r="AA218" s="180">
        <f t="shared" si="102"/>
        <v>7</v>
      </c>
      <c r="AB218" s="180">
        <f t="shared" si="102"/>
        <v>1</v>
      </c>
      <c r="AC218" s="180">
        <f t="shared" si="102"/>
        <v>6</v>
      </c>
      <c r="AD218" s="142"/>
      <c r="AE218" s="142"/>
      <c r="AF218" s="142"/>
      <c r="AG218" s="142"/>
    </row>
    <row r="219" spans="1:35" s="10" customFormat="1" ht="13.2" x14ac:dyDescent="0.25">
      <c r="A219" s="6">
        <v>1</v>
      </c>
      <c r="B219" s="61" t="s">
        <v>367</v>
      </c>
      <c r="C219" s="6">
        <v>55</v>
      </c>
      <c r="D219" s="78">
        <f>E219+F219</f>
        <v>42</v>
      </c>
      <c r="E219" s="6">
        <v>24</v>
      </c>
      <c r="F219" s="7">
        <f>G219+H219+I219+J219+K219</f>
        <v>18</v>
      </c>
      <c r="G219" s="75"/>
      <c r="H219" s="75">
        <v>1</v>
      </c>
      <c r="I219" s="75">
        <v>17</v>
      </c>
      <c r="J219" s="75"/>
      <c r="K219" s="75"/>
      <c r="L219" s="74"/>
      <c r="M219" s="75">
        <v>1</v>
      </c>
      <c r="N219" s="75">
        <f>M219-H219</f>
        <v>0</v>
      </c>
      <c r="O219" s="74"/>
      <c r="P219" s="75">
        <v>22</v>
      </c>
      <c r="Q219" s="75">
        <f>P219-I219</f>
        <v>5</v>
      </c>
      <c r="R219" s="74"/>
      <c r="S219" s="75"/>
      <c r="T219" s="75"/>
      <c r="U219" s="75"/>
      <c r="V219" s="75"/>
      <c r="W219" s="75"/>
      <c r="X219" s="202">
        <f>Y219+Z219</f>
        <v>4</v>
      </c>
      <c r="Y219" s="202">
        <v>4</v>
      </c>
      <c r="Z219" s="202"/>
      <c r="AA219" s="202"/>
      <c r="AB219" s="202"/>
      <c r="AC219" s="202"/>
      <c r="AD219" s="204"/>
      <c r="AE219" s="204"/>
      <c r="AF219" s="204"/>
      <c r="AG219" s="166"/>
    </row>
    <row r="220" spans="1:35" s="10" customFormat="1" ht="13.2" x14ac:dyDescent="0.25">
      <c r="A220" s="6">
        <v>2</v>
      </c>
      <c r="B220" s="61" t="s">
        <v>752</v>
      </c>
      <c r="C220" s="6">
        <v>8</v>
      </c>
      <c r="D220" s="78">
        <f t="shared" ref="D220:D243" si="103">E220+F220</f>
        <v>6</v>
      </c>
      <c r="E220" s="79">
        <v>4</v>
      </c>
      <c r="F220" s="7">
        <f t="shared" ref="F220:F243" si="104">G220+H220+I220+J220+K220</f>
        <v>2</v>
      </c>
      <c r="G220" s="75"/>
      <c r="H220" s="75"/>
      <c r="I220" s="75">
        <v>2</v>
      </c>
      <c r="J220" s="75"/>
      <c r="K220" s="75"/>
      <c r="L220" s="75"/>
      <c r="M220" s="75"/>
      <c r="N220" s="75">
        <f t="shared" ref="N220:N243" si="105">M220-H220</f>
        <v>0</v>
      </c>
      <c r="O220" s="74"/>
      <c r="P220" s="75">
        <v>4</v>
      </c>
      <c r="Q220" s="75">
        <f t="shared" ref="Q220:Q243" si="106">P220-I220</f>
        <v>2</v>
      </c>
      <c r="R220" s="75"/>
      <c r="S220" s="75"/>
      <c r="T220" s="75"/>
      <c r="U220" s="75"/>
      <c r="V220" s="75"/>
      <c r="W220" s="75"/>
      <c r="X220" s="202">
        <f t="shared" ref="X220:X238" si="107">Y220+Z220</f>
        <v>1</v>
      </c>
      <c r="Y220" s="202">
        <v>1</v>
      </c>
      <c r="Z220" s="202"/>
      <c r="AA220" s="202"/>
      <c r="AB220" s="202"/>
      <c r="AC220" s="202"/>
      <c r="AD220" s="204"/>
      <c r="AE220" s="204"/>
      <c r="AF220" s="204"/>
      <c r="AG220" s="166"/>
    </row>
    <row r="221" spans="1:35" s="10" customFormat="1" ht="13.2" x14ac:dyDescent="0.25">
      <c r="A221" s="6">
        <v>3</v>
      </c>
      <c r="B221" s="61" t="s">
        <v>140</v>
      </c>
      <c r="C221" s="6">
        <v>14</v>
      </c>
      <c r="D221" s="78">
        <f t="shared" si="103"/>
        <v>12</v>
      </c>
      <c r="E221" s="6">
        <v>2</v>
      </c>
      <c r="F221" s="7">
        <f t="shared" si="104"/>
        <v>10</v>
      </c>
      <c r="G221" s="7"/>
      <c r="H221" s="7"/>
      <c r="I221" s="7">
        <v>2</v>
      </c>
      <c r="J221" s="7">
        <v>8</v>
      </c>
      <c r="K221" s="7"/>
      <c r="L221" s="7"/>
      <c r="M221" s="7"/>
      <c r="N221" s="75">
        <f t="shared" si="105"/>
        <v>0</v>
      </c>
      <c r="O221" s="74"/>
      <c r="P221" s="75">
        <v>4</v>
      </c>
      <c r="Q221" s="75">
        <f t="shared" si="106"/>
        <v>2</v>
      </c>
      <c r="R221" s="74"/>
      <c r="S221" s="7">
        <v>7</v>
      </c>
      <c r="T221" s="75"/>
      <c r="U221" s="75"/>
      <c r="V221" s="75"/>
      <c r="W221" s="75"/>
      <c r="X221" s="202">
        <f t="shared" si="107"/>
        <v>0</v>
      </c>
      <c r="Y221" s="202"/>
      <c r="Z221" s="202"/>
      <c r="AA221" s="202"/>
      <c r="AB221" s="202"/>
      <c r="AC221" s="202"/>
      <c r="AD221" s="204"/>
      <c r="AE221" s="204"/>
      <c r="AF221" s="204"/>
      <c r="AG221" s="166"/>
    </row>
    <row r="222" spans="1:35" s="10" customFormat="1" ht="13.2" x14ac:dyDescent="0.25">
      <c r="A222" s="6">
        <v>4</v>
      </c>
      <c r="B222" s="61" t="s">
        <v>151</v>
      </c>
      <c r="C222" s="6">
        <v>102</v>
      </c>
      <c r="D222" s="78">
        <f t="shared" si="103"/>
        <v>96</v>
      </c>
      <c r="E222" s="79">
        <v>12</v>
      </c>
      <c r="F222" s="7">
        <f t="shared" si="104"/>
        <v>84</v>
      </c>
      <c r="G222" s="7"/>
      <c r="H222" s="7"/>
      <c r="I222" s="7">
        <v>15</v>
      </c>
      <c r="J222" s="7">
        <v>69</v>
      </c>
      <c r="K222" s="7"/>
      <c r="L222" s="7"/>
      <c r="M222" s="7"/>
      <c r="N222" s="75">
        <f t="shared" si="105"/>
        <v>0</v>
      </c>
      <c r="O222" s="75"/>
      <c r="P222" s="75">
        <v>20</v>
      </c>
      <c r="Q222" s="75">
        <f t="shared" si="106"/>
        <v>5</v>
      </c>
      <c r="R222" s="75"/>
      <c r="S222" s="7">
        <v>70</v>
      </c>
      <c r="T222" s="75"/>
      <c r="U222" s="75"/>
      <c r="V222" s="75"/>
      <c r="W222" s="75"/>
      <c r="X222" s="202">
        <f t="shared" si="107"/>
        <v>0</v>
      </c>
      <c r="Y222" s="202"/>
      <c r="Z222" s="202"/>
      <c r="AA222" s="202">
        <f>AB222+AC222</f>
        <v>5</v>
      </c>
      <c r="AB222" s="202">
        <v>1</v>
      </c>
      <c r="AC222" s="202">
        <v>4</v>
      </c>
      <c r="AD222" s="204"/>
      <c r="AE222" s="204"/>
      <c r="AF222" s="204"/>
      <c r="AG222" s="166"/>
    </row>
    <row r="223" spans="1:35" s="10" customFormat="1" ht="13.2" x14ac:dyDescent="0.25">
      <c r="A223" s="6">
        <v>5</v>
      </c>
      <c r="B223" s="61" t="s">
        <v>790</v>
      </c>
      <c r="C223" s="162">
        <v>14</v>
      </c>
      <c r="D223" s="78">
        <f>E223+F223</f>
        <v>14</v>
      </c>
      <c r="E223" s="166">
        <v>2</v>
      </c>
      <c r="F223" s="7">
        <f>G223+H223+I223+J223+K223</f>
        <v>12</v>
      </c>
      <c r="G223" s="166"/>
      <c r="H223" s="162"/>
      <c r="I223" s="162">
        <v>2</v>
      </c>
      <c r="J223" s="162">
        <v>10</v>
      </c>
      <c r="K223" s="162"/>
      <c r="L223" s="162"/>
      <c r="M223" s="162"/>
      <c r="N223" s="75">
        <f>M223-H223</f>
        <v>0</v>
      </c>
      <c r="O223" s="170"/>
      <c r="P223" s="170">
        <v>3</v>
      </c>
      <c r="Q223" s="75">
        <f>P223-I223</f>
        <v>1</v>
      </c>
      <c r="R223" s="162"/>
      <c r="S223" s="162">
        <v>9</v>
      </c>
      <c r="T223" s="169"/>
      <c r="U223" s="169"/>
      <c r="V223" s="169"/>
      <c r="W223" s="170"/>
      <c r="X223" s="202">
        <f>Y223+Z223</f>
        <v>0</v>
      </c>
      <c r="Y223" s="204"/>
      <c r="Z223" s="204"/>
      <c r="AA223" s="202">
        <f>AB223+AC223</f>
        <v>1</v>
      </c>
      <c r="AB223" s="204"/>
      <c r="AC223" s="204">
        <v>1</v>
      </c>
      <c r="AD223" s="204"/>
      <c r="AE223" s="204"/>
      <c r="AF223" s="204"/>
      <c r="AG223" s="166"/>
    </row>
    <row r="224" spans="1:35" s="10" customFormat="1" ht="13.2" x14ac:dyDescent="0.25">
      <c r="A224" s="6">
        <v>6</v>
      </c>
      <c r="B224" s="61" t="s">
        <v>749</v>
      </c>
      <c r="C224" s="162">
        <v>12</v>
      </c>
      <c r="D224" s="78">
        <f t="shared" si="103"/>
        <v>10</v>
      </c>
      <c r="E224" s="166"/>
      <c r="F224" s="7">
        <f t="shared" si="104"/>
        <v>10</v>
      </c>
      <c r="G224" s="166"/>
      <c r="H224" s="162"/>
      <c r="I224" s="162">
        <v>7</v>
      </c>
      <c r="J224" s="162">
        <v>3</v>
      </c>
      <c r="K224" s="162"/>
      <c r="L224" s="162"/>
      <c r="M224" s="162"/>
      <c r="N224" s="75">
        <f t="shared" si="105"/>
        <v>0</v>
      </c>
      <c r="O224" s="170"/>
      <c r="P224" s="170">
        <v>8</v>
      </c>
      <c r="Q224" s="75">
        <f t="shared" si="106"/>
        <v>1</v>
      </c>
      <c r="R224" s="162"/>
      <c r="S224" s="162">
        <v>3</v>
      </c>
      <c r="T224" s="169"/>
      <c r="U224" s="169"/>
      <c r="V224" s="169"/>
      <c r="W224" s="170"/>
      <c r="X224" s="202">
        <f t="shared" si="107"/>
        <v>0</v>
      </c>
      <c r="Y224" s="204"/>
      <c r="Z224" s="204"/>
      <c r="AA224" s="202">
        <f t="shared" ref="AA224" si="108">AB224+AC224</f>
        <v>1</v>
      </c>
      <c r="AB224" s="204"/>
      <c r="AC224" s="204">
        <v>1</v>
      </c>
      <c r="AD224" s="204"/>
      <c r="AE224" s="204"/>
      <c r="AF224" s="204"/>
      <c r="AG224" s="166"/>
    </row>
    <row r="225" spans="1:33" s="10" customFormat="1" ht="13.2" x14ac:dyDescent="0.25">
      <c r="A225" s="6">
        <v>7</v>
      </c>
      <c r="B225" s="61" t="s">
        <v>754</v>
      </c>
      <c r="C225" s="162">
        <v>1</v>
      </c>
      <c r="D225" s="78">
        <f>E225+F225</f>
        <v>0</v>
      </c>
      <c r="E225" s="166"/>
      <c r="F225" s="7">
        <f>G225+H225+I225+J225+K225</f>
        <v>0</v>
      </c>
      <c r="G225" s="166"/>
      <c r="H225" s="162"/>
      <c r="I225" s="162"/>
      <c r="J225" s="162"/>
      <c r="K225" s="162"/>
      <c r="L225" s="162"/>
      <c r="M225" s="162"/>
      <c r="N225" s="75">
        <f>M225-H225</f>
        <v>0</v>
      </c>
      <c r="O225" s="170"/>
      <c r="P225" s="170"/>
      <c r="Q225" s="75">
        <f>P225-I225</f>
        <v>0</v>
      </c>
      <c r="R225" s="162"/>
      <c r="S225" s="162">
        <v>1</v>
      </c>
      <c r="T225" s="169"/>
      <c r="U225" s="169"/>
      <c r="V225" s="169"/>
      <c r="W225" s="169"/>
      <c r="X225" s="203"/>
      <c r="Y225" s="203"/>
      <c r="Z225" s="203"/>
      <c r="AA225" s="203"/>
      <c r="AB225" s="203"/>
      <c r="AC225" s="203"/>
      <c r="AD225" s="203"/>
      <c r="AE225" s="203"/>
      <c r="AF225" s="203"/>
      <c r="AG225" s="166"/>
    </row>
    <row r="226" spans="1:33" s="10" customFormat="1" ht="13.2" x14ac:dyDescent="0.25">
      <c r="A226" s="6">
        <v>8</v>
      </c>
      <c r="B226" s="61" t="s">
        <v>727</v>
      </c>
      <c r="C226" s="162">
        <v>4</v>
      </c>
      <c r="D226" s="78">
        <f>E226+F226</f>
        <v>2</v>
      </c>
      <c r="E226" s="166">
        <v>2</v>
      </c>
      <c r="F226" s="7">
        <f>G226+H226+I226+J226+K226</f>
        <v>0</v>
      </c>
      <c r="G226" s="166"/>
      <c r="H226" s="162"/>
      <c r="I226" s="162"/>
      <c r="J226" s="162"/>
      <c r="K226" s="162"/>
      <c r="L226" s="162"/>
      <c r="M226" s="162"/>
      <c r="N226" s="75">
        <f>M226-H226</f>
        <v>0</v>
      </c>
      <c r="O226" s="170"/>
      <c r="P226" s="170">
        <v>2</v>
      </c>
      <c r="Q226" s="75">
        <f>P226-I226</f>
        <v>2</v>
      </c>
      <c r="R226" s="162"/>
      <c r="S226" s="162"/>
      <c r="T226" s="169"/>
      <c r="U226" s="169"/>
      <c r="V226" s="169"/>
      <c r="W226" s="169"/>
      <c r="X226" s="203"/>
      <c r="Y226" s="203"/>
      <c r="Z226" s="203"/>
      <c r="AA226" s="203"/>
      <c r="AB226" s="203"/>
      <c r="AC226" s="203"/>
      <c r="AD226" s="203"/>
      <c r="AE226" s="203"/>
      <c r="AF226" s="203"/>
      <c r="AG226" s="166"/>
    </row>
    <row r="227" spans="1:33" s="10" customFormat="1" ht="13.2" x14ac:dyDescent="0.25">
      <c r="A227" s="6">
        <v>9</v>
      </c>
      <c r="B227" s="61" t="s">
        <v>802</v>
      </c>
      <c r="C227" s="162">
        <v>5</v>
      </c>
      <c r="D227" s="78">
        <f>E227+F227</f>
        <v>3</v>
      </c>
      <c r="E227" s="166">
        <v>2</v>
      </c>
      <c r="F227" s="7">
        <f>G227+H227+I227+J227+K227</f>
        <v>1</v>
      </c>
      <c r="G227" s="166"/>
      <c r="H227" s="162"/>
      <c r="I227" s="162">
        <v>1</v>
      </c>
      <c r="J227" s="162"/>
      <c r="K227" s="162"/>
      <c r="L227" s="162"/>
      <c r="M227" s="162"/>
      <c r="N227" s="75">
        <f>M227-H227</f>
        <v>0</v>
      </c>
      <c r="O227" s="170"/>
      <c r="P227" s="170">
        <v>2</v>
      </c>
      <c r="Q227" s="75">
        <f>P227-I227</f>
        <v>1</v>
      </c>
      <c r="R227" s="162"/>
      <c r="S227" s="162">
        <v>1</v>
      </c>
      <c r="T227" s="169"/>
      <c r="U227" s="169"/>
      <c r="V227" s="169"/>
      <c r="W227" s="170"/>
      <c r="X227" s="202">
        <f>Y227+Z227</f>
        <v>0</v>
      </c>
      <c r="Y227" s="204"/>
      <c r="Z227" s="204"/>
      <c r="AA227" s="204"/>
      <c r="AB227" s="204"/>
      <c r="AC227" s="204"/>
      <c r="AD227" s="204"/>
      <c r="AE227" s="204"/>
      <c r="AF227" s="204"/>
      <c r="AG227" s="166"/>
    </row>
    <row r="228" spans="1:33" s="10" customFormat="1" ht="13.2" x14ac:dyDescent="0.25">
      <c r="A228" s="6">
        <v>10</v>
      </c>
      <c r="B228" s="61" t="s">
        <v>818</v>
      </c>
      <c r="C228" s="162"/>
      <c r="D228" s="78"/>
      <c r="E228" s="166"/>
      <c r="F228" s="7"/>
      <c r="G228" s="166"/>
      <c r="H228" s="162"/>
      <c r="I228" s="162"/>
      <c r="J228" s="162"/>
      <c r="K228" s="162"/>
      <c r="L228" s="162"/>
      <c r="M228" s="162"/>
      <c r="N228" s="75"/>
      <c r="O228" s="170"/>
      <c r="P228" s="170"/>
      <c r="Q228" s="75"/>
      <c r="R228" s="162"/>
      <c r="S228" s="162"/>
      <c r="T228" s="169"/>
      <c r="U228" s="169"/>
      <c r="V228" s="169"/>
      <c r="W228" s="170"/>
      <c r="X228" s="202"/>
      <c r="Y228" s="204"/>
      <c r="Z228" s="204"/>
      <c r="AA228" s="202"/>
      <c r="AB228" s="204"/>
      <c r="AC228" s="204"/>
      <c r="AD228" s="204"/>
      <c r="AE228" s="204"/>
      <c r="AF228" s="204"/>
      <c r="AG228" s="166"/>
    </row>
    <row r="229" spans="1:33" s="10" customFormat="1" ht="13.2" x14ac:dyDescent="0.25">
      <c r="A229" s="6">
        <v>11</v>
      </c>
      <c r="B229" s="61" t="s">
        <v>804</v>
      </c>
      <c r="C229" s="162"/>
      <c r="D229" s="78"/>
      <c r="E229" s="166"/>
      <c r="F229" s="7"/>
      <c r="G229" s="166"/>
      <c r="H229" s="162"/>
      <c r="I229" s="162"/>
      <c r="J229" s="162"/>
      <c r="K229" s="162"/>
      <c r="L229" s="162"/>
      <c r="M229" s="162"/>
      <c r="N229" s="75"/>
      <c r="O229" s="170"/>
      <c r="P229" s="170"/>
      <c r="Q229" s="75"/>
      <c r="R229" s="162"/>
      <c r="S229" s="162"/>
      <c r="T229" s="169"/>
      <c r="U229" s="169"/>
      <c r="V229" s="169"/>
      <c r="W229" s="170"/>
      <c r="X229" s="202"/>
      <c r="Y229" s="204"/>
      <c r="Z229" s="204"/>
      <c r="AA229" s="202"/>
      <c r="AB229" s="204"/>
      <c r="AC229" s="204"/>
      <c r="AD229" s="204"/>
      <c r="AE229" s="204"/>
      <c r="AF229" s="204"/>
      <c r="AG229" s="166"/>
    </row>
    <row r="230" spans="1:33" s="10" customFormat="1" ht="13.2" x14ac:dyDescent="0.25">
      <c r="A230" s="6">
        <v>12</v>
      </c>
      <c r="B230" s="61" t="s">
        <v>805</v>
      </c>
      <c r="C230" s="162"/>
      <c r="D230" s="78"/>
      <c r="E230" s="166"/>
      <c r="F230" s="7"/>
      <c r="G230" s="166"/>
      <c r="H230" s="162"/>
      <c r="I230" s="162"/>
      <c r="J230" s="162"/>
      <c r="K230" s="162"/>
      <c r="L230" s="162"/>
      <c r="M230" s="162"/>
      <c r="N230" s="75"/>
      <c r="O230" s="170"/>
      <c r="P230" s="170"/>
      <c r="Q230" s="75"/>
      <c r="R230" s="162"/>
      <c r="S230" s="162"/>
      <c r="T230" s="169"/>
      <c r="U230" s="169"/>
      <c r="V230" s="169"/>
      <c r="W230" s="170"/>
      <c r="X230" s="202"/>
      <c r="Y230" s="204"/>
      <c r="Z230" s="204"/>
      <c r="AA230" s="202"/>
      <c r="AB230" s="204"/>
      <c r="AC230" s="204"/>
      <c r="AD230" s="204"/>
      <c r="AE230" s="204"/>
      <c r="AF230" s="204"/>
      <c r="AG230" s="166"/>
    </row>
    <row r="231" spans="1:33" s="10" customFormat="1" ht="13.2" x14ac:dyDescent="0.25">
      <c r="A231" s="6">
        <v>13</v>
      </c>
      <c r="B231" s="61" t="s">
        <v>728</v>
      </c>
      <c r="C231" s="162"/>
      <c r="D231" s="78"/>
      <c r="E231" s="166"/>
      <c r="F231" s="7"/>
      <c r="G231" s="166"/>
      <c r="H231" s="162"/>
      <c r="I231" s="162"/>
      <c r="J231" s="162"/>
      <c r="K231" s="162"/>
      <c r="L231" s="162"/>
      <c r="M231" s="162"/>
      <c r="N231" s="75"/>
      <c r="O231" s="170"/>
      <c r="P231" s="170"/>
      <c r="Q231" s="75"/>
      <c r="R231" s="162"/>
      <c r="S231" s="162"/>
      <c r="T231" s="169"/>
      <c r="U231" s="169"/>
      <c r="V231" s="169"/>
      <c r="W231" s="170"/>
      <c r="X231" s="202"/>
      <c r="Y231" s="204"/>
      <c r="Z231" s="204"/>
      <c r="AA231" s="202"/>
      <c r="AB231" s="204"/>
      <c r="AC231" s="204"/>
      <c r="AD231" s="204"/>
      <c r="AE231" s="204"/>
      <c r="AF231" s="204"/>
      <c r="AG231" s="166"/>
    </row>
    <row r="232" spans="1:33" s="10" customFormat="1" ht="13.2" x14ac:dyDescent="0.25">
      <c r="A232" s="6">
        <v>14</v>
      </c>
      <c r="B232" s="167" t="s">
        <v>807</v>
      </c>
      <c r="C232" s="162">
        <v>3</v>
      </c>
      <c r="D232" s="78">
        <f>E232+F232</f>
        <v>0</v>
      </c>
      <c r="E232" s="166"/>
      <c r="F232" s="7">
        <f>G232+H232+I232+J232+K232</f>
        <v>0</v>
      </c>
      <c r="G232" s="166"/>
      <c r="H232" s="162"/>
      <c r="I232" s="162"/>
      <c r="J232" s="162"/>
      <c r="K232" s="162"/>
      <c r="L232" s="162"/>
      <c r="M232" s="162"/>
      <c r="N232" s="75">
        <f>M232-H232</f>
        <v>0</v>
      </c>
      <c r="O232" s="170"/>
      <c r="P232" s="170"/>
      <c r="Q232" s="75">
        <f>P232-I232</f>
        <v>0</v>
      </c>
      <c r="R232" s="162"/>
      <c r="S232" s="162">
        <v>3</v>
      </c>
      <c r="T232" s="169"/>
      <c r="U232" s="169"/>
      <c r="V232" s="169"/>
      <c r="W232" s="169"/>
      <c r="X232" s="203"/>
      <c r="Y232" s="203"/>
      <c r="Z232" s="203"/>
      <c r="AA232" s="203"/>
      <c r="AB232" s="203"/>
      <c r="AC232" s="203"/>
      <c r="AD232" s="203"/>
      <c r="AE232" s="203"/>
      <c r="AF232" s="203"/>
      <c r="AG232" s="166"/>
    </row>
    <row r="233" spans="1:33" s="10" customFormat="1" ht="26.4" x14ac:dyDescent="0.25">
      <c r="A233" s="6">
        <v>15</v>
      </c>
      <c r="B233" s="167" t="s">
        <v>808</v>
      </c>
      <c r="C233" s="162"/>
      <c r="D233" s="78"/>
      <c r="E233" s="166"/>
      <c r="F233" s="7"/>
      <c r="G233" s="166"/>
      <c r="H233" s="162"/>
      <c r="I233" s="162"/>
      <c r="J233" s="162"/>
      <c r="K233" s="162"/>
      <c r="L233" s="162"/>
      <c r="M233" s="162"/>
      <c r="N233" s="75"/>
      <c r="O233" s="170"/>
      <c r="P233" s="170"/>
      <c r="Q233" s="75"/>
      <c r="R233" s="162"/>
      <c r="S233" s="162"/>
      <c r="T233" s="169"/>
      <c r="U233" s="169"/>
      <c r="V233" s="169"/>
      <c r="W233" s="169"/>
      <c r="X233" s="203"/>
      <c r="Y233" s="203"/>
      <c r="Z233" s="203"/>
      <c r="AA233" s="203"/>
      <c r="AB233" s="203"/>
      <c r="AC233" s="203"/>
      <c r="AD233" s="203"/>
      <c r="AE233" s="203"/>
      <c r="AF233" s="203"/>
      <c r="AG233" s="166"/>
    </row>
    <row r="234" spans="1:33" s="10" customFormat="1" ht="13.2" x14ac:dyDescent="0.25">
      <c r="A234" s="6">
        <v>16</v>
      </c>
      <c r="B234" s="61" t="s">
        <v>726</v>
      </c>
      <c r="C234" s="162">
        <v>14</v>
      </c>
      <c r="D234" s="78">
        <f>E234+F234</f>
        <v>9</v>
      </c>
      <c r="E234" s="166">
        <v>4</v>
      </c>
      <c r="F234" s="7">
        <f>G234+H234+I234+J234+K234</f>
        <v>5</v>
      </c>
      <c r="G234" s="166"/>
      <c r="H234" s="162"/>
      <c r="I234" s="162">
        <v>5</v>
      </c>
      <c r="J234" s="162"/>
      <c r="K234" s="162"/>
      <c r="L234" s="162"/>
      <c r="M234" s="162"/>
      <c r="N234" s="75">
        <f>M234-H234</f>
        <v>0</v>
      </c>
      <c r="O234" s="170"/>
      <c r="P234" s="170">
        <v>11</v>
      </c>
      <c r="Q234" s="75">
        <f>P234-I234</f>
        <v>6</v>
      </c>
      <c r="R234" s="162"/>
      <c r="S234" s="162"/>
      <c r="T234" s="169"/>
      <c r="U234" s="169"/>
      <c r="V234" s="169"/>
      <c r="W234" s="169"/>
      <c r="X234" s="203"/>
      <c r="Y234" s="203"/>
      <c r="Z234" s="203"/>
      <c r="AA234" s="203"/>
      <c r="AB234" s="203"/>
      <c r="AC234" s="203"/>
      <c r="AD234" s="203"/>
      <c r="AE234" s="203"/>
      <c r="AF234" s="203"/>
      <c r="AG234" s="166"/>
    </row>
    <row r="235" spans="1:33" s="10" customFormat="1" ht="13.2" x14ac:dyDescent="0.25">
      <c r="A235" s="6">
        <v>17</v>
      </c>
      <c r="B235" s="167" t="s">
        <v>809</v>
      </c>
      <c r="C235" s="162"/>
      <c r="D235" s="78"/>
      <c r="E235" s="166"/>
      <c r="F235" s="7"/>
      <c r="G235" s="166"/>
      <c r="H235" s="162"/>
      <c r="I235" s="162"/>
      <c r="J235" s="162"/>
      <c r="K235" s="162"/>
      <c r="L235" s="162"/>
      <c r="M235" s="162"/>
      <c r="N235" s="75"/>
      <c r="O235" s="170"/>
      <c r="P235" s="170"/>
      <c r="Q235" s="75"/>
      <c r="R235" s="162"/>
      <c r="S235" s="162"/>
      <c r="T235" s="169"/>
      <c r="U235" s="169"/>
      <c r="V235" s="169"/>
      <c r="W235" s="169"/>
      <c r="X235" s="203"/>
      <c r="Y235" s="203"/>
      <c r="Z235" s="203"/>
      <c r="AA235" s="203"/>
      <c r="AB235" s="203"/>
      <c r="AC235" s="203"/>
      <c r="AD235" s="203"/>
      <c r="AE235" s="203"/>
      <c r="AF235" s="203"/>
      <c r="AG235" s="166"/>
    </row>
    <row r="236" spans="1:33" s="10" customFormat="1" ht="13.2" x14ac:dyDescent="0.25">
      <c r="A236" s="6">
        <v>18</v>
      </c>
      <c r="B236" s="167" t="s">
        <v>766</v>
      </c>
      <c r="C236" s="162">
        <v>1</v>
      </c>
      <c r="D236" s="78">
        <v>1</v>
      </c>
      <c r="E236" s="166"/>
      <c r="F236" s="7">
        <v>1</v>
      </c>
      <c r="G236" s="166"/>
      <c r="H236" s="162"/>
      <c r="I236" s="162">
        <v>1</v>
      </c>
      <c r="J236" s="162"/>
      <c r="K236" s="162"/>
      <c r="L236" s="162"/>
      <c r="M236" s="162"/>
      <c r="N236" s="75">
        <v>0</v>
      </c>
      <c r="O236" s="170"/>
      <c r="P236" s="170">
        <v>1</v>
      </c>
      <c r="Q236" s="75">
        <v>0</v>
      </c>
      <c r="R236" s="162"/>
      <c r="S236" s="162"/>
      <c r="T236" s="169"/>
      <c r="U236" s="169"/>
      <c r="V236" s="169"/>
      <c r="W236" s="169"/>
      <c r="X236" s="203"/>
      <c r="Y236" s="203"/>
      <c r="Z236" s="203"/>
      <c r="AA236" s="203"/>
      <c r="AB236" s="203"/>
      <c r="AC236" s="203"/>
      <c r="AD236" s="203"/>
      <c r="AE236" s="203"/>
      <c r="AF236" s="203"/>
      <c r="AG236" s="166"/>
    </row>
    <row r="237" spans="1:33" s="10" customFormat="1" ht="13.2" x14ac:dyDescent="0.25">
      <c r="A237" s="6">
        <v>19</v>
      </c>
      <c r="B237" s="167" t="s">
        <v>763</v>
      </c>
      <c r="C237" s="162"/>
      <c r="D237" s="78"/>
      <c r="E237" s="166"/>
      <c r="F237" s="7"/>
      <c r="G237" s="166"/>
      <c r="H237" s="162"/>
      <c r="I237" s="162"/>
      <c r="J237" s="162"/>
      <c r="K237" s="162"/>
      <c r="L237" s="162"/>
      <c r="M237" s="162"/>
      <c r="N237" s="75"/>
      <c r="O237" s="170"/>
      <c r="P237" s="170"/>
      <c r="Q237" s="75"/>
      <c r="R237" s="162"/>
      <c r="S237" s="162"/>
      <c r="T237" s="169"/>
      <c r="U237" s="169"/>
      <c r="V237" s="169"/>
      <c r="W237" s="169"/>
      <c r="X237" s="203"/>
      <c r="Y237" s="203"/>
      <c r="Z237" s="203"/>
      <c r="AA237" s="203"/>
      <c r="AB237" s="203"/>
      <c r="AC237" s="203"/>
      <c r="AD237" s="203"/>
      <c r="AE237" s="203"/>
      <c r="AF237" s="203"/>
      <c r="AG237" s="166"/>
    </row>
    <row r="238" spans="1:33" s="10" customFormat="1" ht="13.2" x14ac:dyDescent="0.25">
      <c r="A238" s="6">
        <v>20</v>
      </c>
      <c r="B238" s="61" t="s">
        <v>750</v>
      </c>
      <c r="C238" s="162">
        <v>13</v>
      </c>
      <c r="D238" s="78">
        <f t="shared" si="103"/>
        <v>11</v>
      </c>
      <c r="E238" s="166">
        <v>2</v>
      </c>
      <c r="F238" s="7">
        <f t="shared" si="104"/>
        <v>9</v>
      </c>
      <c r="G238" s="166"/>
      <c r="H238" s="162"/>
      <c r="I238" s="162">
        <v>9</v>
      </c>
      <c r="J238" s="162"/>
      <c r="K238" s="162"/>
      <c r="L238" s="162"/>
      <c r="M238" s="162"/>
      <c r="N238" s="75">
        <f t="shared" si="105"/>
        <v>0</v>
      </c>
      <c r="O238" s="170"/>
      <c r="P238" s="170">
        <v>11</v>
      </c>
      <c r="Q238" s="75">
        <f t="shared" si="106"/>
        <v>2</v>
      </c>
      <c r="R238" s="162"/>
      <c r="S238" s="162"/>
      <c r="T238" s="169"/>
      <c r="U238" s="169"/>
      <c r="V238" s="169"/>
      <c r="W238" s="170"/>
      <c r="X238" s="202">
        <f t="shared" si="107"/>
        <v>1</v>
      </c>
      <c r="Y238" s="204"/>
      <c r="Z238" s="204">
        <v>1</v>
      </c>
      <c r="AA238" s="204"/>
      <c r="AB238" s="204"/>
      <c r="AC238" s="204"/>
      <c r="AD238" s="204"/>
      <c r="AE238" s="204"/>
      <c r="AF238" s="204"/>
      <c r="AG238" s="166"/>
    </row>
    <row r="239" spans="1:33" s="10" customFormat="1" ht="13.2" x14ac:dyDescent="0.25">
      <c r="A239" s="6">
        <v>21</v>
      </c>
      <c r="B239" s="167" t="s">
        <v>751</v>
      </c>
      <c r="C239" s="166"/>
      <c r="D239" s="166"/>
      <c r="E239" s="166"/>
      <c r="F239" s="166"/>
      <c r="G239" s="166"/>
      <c r="H239" s="166"/>
      <c r="I239" s="166"/>
      <c r="J239" s="166"/>
      <c r="K239" s="166"/>
      <c r="L239" s="166"/>
      <c r="M239" s="166"/>
      <c r="N239" s="166"/>
      <c r="O239" s="166"/>
      <c r="P239" s="166"/>
      <c r="Q239" s="166"/>
      <c r="R239" s="166"/>
      <c r="S239" s="166"/>
      <c r="T239" s="166"/>
      <c r="U239" s="166"/>
      <c r="V239" s="166"/>
      <c r="W239" s="166"/>
      <c r="X239" s="203"/>
      <c r="Y239" s="203"/>
      <c r="Z239" s="203"/>
      <c r="AA239" s="203"/>
      <c r="AB239" s="203"/>
      <c r="AC239" s="203"/>
      <c r="AD239" s="203"/>
      <c r="AE239" s="203"/>
      <c r="AF239" s="203"/>
      <c r="AG239" s="166"/>
    </row>
    <row r="240" spans="1:33" s="10" customFormat="1" ht="13.2" x14ac:dyDescent="0.25">
      <c r="A240" s="6">
        <v>22</v>
      </c>
      <c r="B240" s="61" t="s">
        <v>733</v>
      </c>
      <c r="C240" s="162">
        <v>3</v>
      </c>
      <c r="D240" s="78">
        <f>E240+F240</f>
        <v>2</v>
      </c>
      <c r="E240" s="166"/>
      <c r="F240" s="7">
        <f>G240+H240+I240+J240+K240</f>
        <v>2</v>
      </c>
      <c r="G240" s="166"/>
      <c r="H240" s="162"/>
      <c r="I240" s="162">
        <v>2</v>
      </c>
      <c r="J240" s="162"/>
      <c r="K240" s="162"/>
      <c r="L240" s="162"/>
      <c r="M240" s="162"/>
      <c r="N240" s="75">
        <f>M240-H240</f>
        <v>0</v>
      </c>
      <c r="O240" s="170"/>
      <c r="P240" s="170">
        <v>3</v>
      </c>
      <c r="Q240" s="75">
        <f>P240-I240</f>
        <v>1</v>
      </c>
      <c r="R240" s="162"/>
      <c r="S240" s="162"/>
      <c r="T240" s="169"/>
      <c r="U240" s="169"/>
      <c r="V240" s="169"/>
      <c r="W240" s="169"/>
      <c r="X240" s="203"/>
      <c r="Y240" s="203"/>
      <c r="Z240" s="203"/>
      <c r="AA240" s="203"/>
      <c r="AB240" s="203"/>
      <c r="AC240" s="203"/>
      <c r="AD240" s="203"/>
      <c r="AE240" s="203"/>
      <c r="AF240" s="203"/>
      <c r="AG240" s="166"/>
    </row>
    <row r="241" spans="1:33" s="10" customFormat="1" ht="13.2" x14ac:dyDescent="0.25">
      <c r="A241" s="6">
        <v>23</v>
      </c>
      <c r="B241" s="167" t="s">
        <v>811</v>
      </c>
      <c r="C241" s="162"/>
      <c r="D241" s="78"/>
      <c r="E241" s="166"/>
      <c r="F241" s="7"/>
      <c r="G241" s="166"/>
      <c r="H241" s="162"/>
      <c r="I241" s="162"/>
      <c r="J241" s="162"/>
      <c r="K241" s="162"/>
      <c r="L241" s="162"/>
      <c r="M241" s="162"/>
      <c r="N241" s="75"/>
      <c r="O241" s="170"/>
      <c r="P241" s="170"/>
      <c r="Q241" s="75"/>
      <c r="R241" s="162"/>
      <c r="S241" s="162"/>
      <c r="T241" s="169"/>
      <c r="U241" s="169"/>
      <c r="V241" s="169"/>
      <c r="W241" s="169"/>
      <c r="X241" s="203"/>
      <c r="Y241" s="203"/>
      <c r="Z241" s="203"/>
      <c r="AA241" s="203"/>
      <c r="AB241" s="203"/>
      <c r="AC241" s="203"/>
      <c r="AD241" s="203"/>
      <c r="AE241" s="203"/>
      <c r="AF241" s="203"/>
      <c r="AG241" s="166"/>
    </row>
    <row r="242" spans="1:33" s="10" customFormat="1" ht="13.2" x14ac:dyDescent="0.25">
      <c r="A242" s="6">
        <v>24</v>
      </c>
      <c r="B242" s="61" t="s">
        <v>812</v>
      </c>
      <c r="C242" s="162"/>
      <c r="D242" s="78"/>
      <c r="E242" s="162"/>
      <c r="F242" s="7"/>
      <c r="G242" s="166"/>
      <c r="H242" s="162"/>
      <c r="I242" s="162"/>
      <c r="J242" s="162"/>
      <c r="K242" s="162"/>
      <c r="L242" s="162"/>
      <c r="M242" s="162"/>
      <c r="N242" s="75"/>
      <c r="O242" s="170"/>
      <c r="P242" s="170"/>
      <c r="Q242" s="75"/>
      <c r="R242" s="162"/>
      <c r="S242" s="162"/>
      <c r="T242" s="169"/>
      <c r="U242" s="169"/>
      <c r="V242" s="169"/>
      <c r="W242" s="169"/>
      <c r="X242" s="203"/>
      <c r="Y242" s="203"/>
      <c r="Z242" s="203"/>
      <c r="AA242" s="203"/>
      <c r="AB242" s="203"/>
      <c r="AC242" s="203"/>
      <c r="AD242" s="203"/>
      <c r="AE242" s="203"/>
      <c r="AF242" s="203"/>
      <c r="AG242" s="166"/>
    </row>
    <row r="243" spans="1:33" s="10" customFormat="1" ht="13.2" x14ac:dyDescent="0.25">
      <c r="A243" s="6">
        <v>25</v>
      </c>
      <c r="B243" s="61" t="s">
        <v>813</v>
      </c>
      <c r="C243" s="162"/>
      <c r="D243" s="78">
        <f t="shared" si="103"/>
        <v>1</v>
      </c>
      <c r="E243" s="166"/>
      <c r="F243" s="7">
        <f t="shared" si="104"/>
        <v>1</v>
      </c>
      <c r="G243" s="166"/>
      <c r="H243" s="162"/>
      <c r="I243" s="162"/>
      <c r="J243" s="162"/>
      <c r="K243" s="162">
        <v>1</v>
      </c>
      <c r="L243" s="162"/>
      <c r="M243" s="162"/>
      <c r="N243" s="75">
        <f t="shared" si="105"/>
        <v>0</v>
      </c>
      <c r="O243" s="170"/>
      <c r="P243" s="170"/>
      <c r="Q243" s="75">
        <f t="shared" si="106"/>
        <v>0</v>
      </c>
      <c r="R243" s="162"/>
      <c r="S243" s="162"/>
      <c r="T243" s="169"/>
      <c r="U243" s="169"/>
      <c r="V243" s="169"/>
      <c r="W243" s="169"/>
      <c r="X243" s="203"/>
      <c r="Y243" s="203"/>
      <c r="Z243" s="203"/>
      <c r="AA243" s="203"/>
      <c r="AB243" s="203"/>
      <c r="AC243" s="203"/>
      <c r="AD243" s="203"/>
      <c r="AE243" s="203"/>
      <c r="AF243" s="203"/>
      <c r="AG243" s="166"/>
    </row>
    <row r="244" spans="1:33" s="10" customFormat="1" ht="13.2" x14ac:dyDescent="0.25">
      <c r="A244" s="6">
        <v>26</v>
      </c>
      <c r="B244" s="61" t="s">
        <v>814</v>
      </c>
      <c r="C244" s="162"/>
      <c r="D244" s="78"/>
      <c r="E244" s="166"/>
      <c r="F244" s="7"/>
      <c r="G244" s="166"/>
      <c r="H244" s="162"/>
      <c r="I244" s="162"/>
      <c r="J244" s="162"/>
      <c r="K244" s="162"/>
      <c r="L244" s="162"/>
      <c r="M244" s="162"/>
      <c r="N244" s="75"/>
      <c r="O244" s="170"/>
      <c r="P244" s="170"/>
      <c r="Q244" s="75"/>
      <c r="R244" s="162"/>
      <c r="S244" s="162"/>
      <c r="T244" s="169"/>
      <c r="U244" s="169"/>
      <c r="V244" s="169"/>
      <c r="W244" s="169"/>
      <c r="X244" s="203"/>
      <c r="Y244" s="203"/>
      <c r="Z244" s="203"/>
      <c r="AA244" s="203"/>
      <c r="AB244" s="203"/>
      <c r="AC244" s="203"/>
      <c r="AD244" s="203"/>
      <c r="AE244" s="203"/>
      <c r="AF244" s="203"/>
      <c r="AG244" s="166"/>
    </row>
    <row r="245" spans="1:33" s="10" customFormat="1" ht="13.2" x14ac:dyDescent="0.25">
      <c r="A245" s="6">
        <v>27</v>
      </c>
      <c r="B245" s="61" t="s">
        <v>815</v>
      </c>
      <c r="C245" s="162"/>
      <c r="D245" s="78"/>
      <c r="E245" s="166"/>
      <c r="F245" s="7"/>
      <c r="G245" s="166"/>
      <c r="H245" s="162"/>
      <c r="I245" s="162"/>
      <c r="J245" s="162"/>
      <c r="K245" s="162"/>
      <c r="L245" s="162"/>
      <c r="M245" s="162"/>
      <c r="N245" s="75"/>
      <c r="O245" s="170"/>
      <c r="P245" s="170"/>
      <c r="Q245" s="75"/>
      <c r="R245" s="162"/>
      <c r="S245" s="162"/>
      <c r="T245" s="169"/>
      <c r="U245" s="169"/>
      <c r="V245" s="169"/>
      <c r="W245" s="169"/>
      <c r="X245" s="203"/>
      <c r="Y245" s="203"/>
      <c r="Z245" s="203"/>
      <c r="AA245" s="203"/>
      <c r="AB245" s="203"/>
      <c r="AC245" s="203"/>
      <c r="AD245" s="203"/>
      <c r="AE245" s="203"/>
      <c r="AF245" s="203"/>
      <c r="AG245" s="166"/>
    </row>
    <row r="246" spans="1:33" s="10" customFormat="1" ht="13.2" x14ac:dyDescent="0.25">
      <c r="A246" s="6">
        <v>28</v>
      </c>
      <c r="B246" s="61" t="s">
        <v>816</v>
      </c>
      <c r="C246" s="162"/>
      <c r="D246" s="78"/>
      <c r="E246" s="166"/>
      <c r="F246" s="7"/>
      <c r="G246" s="166"/>
      <c r="H246" s="162"/>
      <c r="I246" s="162"/>
      <c r="J246" s="162"/>
      <c r="K246" s="162"/>
      <c r="L246" s="162"/>
      <c r="M246" s="162"/>
      <c r="N246" s="75"/>
      <c r="O246" s="170"/>
      <c r="P246" s="170"/>
      <c r="Q246" s="75"/>
      <c r="R246" s="162"/>
      <c r="S246" s="162"/>
      <c r="T246" s="169"/>
      <c r="U246" s="169"/>
      <c r="V246" s="169"/>
      <c r="W246" s="169"/>
      <c r="X246" s="203"/>
      <c r="Y246" s="203"/>
      <c r="Z246" s="203"/>
      <c r="AA246" s="203"/>
      <c r="AB246" s="203"/>
      <c r="AC246" s="203"/>
      <c r="AD246" s="203"/>
      <c r="AE246" s="203"/>
      <c r="AF246" s="203"/>
      <c r="AG246" s="166"/>
    </row>
    <row r="247" spans="1:33" s="10" customFormat="1" ht="13.2" x14ac:dyDescent="0.25">
      <c r="A247" s="6">
        <v>29</v>
      </c>
      <c r="B247" s="61" t="s">
        <v>817</v>
      </c>
      <c r="C247" s="162"/>
      <c r="D247" s="78">
        <f>E247+F247</f>
        <v>1</v>
      </c>
      <c r="E247" s="162"/>
      <c r="F247" s="7">
        <f>G247+H247+I247+J247+K247</f>
        <v>1</v>
      </c>
      <c r="G247" s="166"/>
      <c r="H247" s="162"/>
      <c r="I247" s="162"/>
      <c r="J247" s="162"/>
      <c r="K247" s="162">
        <v>1</v>
      </c>
      <c r="L247" s="162"/>
      <c r="M247" s="162"/>
      <c r="N247" s="75">
        <f>M247-H247</f>
        <v>0</v>
      </c>
      <c r="O247" s="170"/>
      <c r="P247" s="170"/>
      <c r="Q247" s="75">
        <f>P247-I247</f>
        <v>0</v>
      </c>
      <c r="R247" s="162"/>
      <c r="S247" s="162"/>
      <c r="T247" s="169"/>
      <c r="U247" s="169"/>
      <c r="V247" s="169"/>
      <c r="W247" s="169"/>
      <c r="X247" s="203"/>
      <c r="Y247" s="203"/>
      <c r="Z247" s="203"/>
      <c r="AA247" s="203"/>
      <c r="AB247" s="203"/>
      <c r="AC247" s="203"/>
      <c r="AD247" s="203"/>
      <c r="AE247" s="203"/>
      <c r="AF247" s="203"/>
      <c r="AG247" s="166"/>
    </row>
    <row r="248" spans="1:33" s="309" customFormat="1" ht="13.2" x14ac:dyDescent="0.25">
      <c r="A248" s="296">
        <v>3</v>
      </c>
      <c r="B248" s="290" t="s">
        <v>826</v>
      </c>
      <c r="C248" s="296">
        <f>SUM(C249:C276)</f>
        <v>142</v>
      </c>
      <c r="D248" s="296">
        <f t="shared" ref="D248:E248" si="109">SUM(D249:D276)</f>
        <v>125</v>
      </c>
      <c r="E248" s="296">
        <f t="shared" si="109"/>
        <v>25</v>
      </c>
      <c r="F248" s="180">
        <f>G248+H248+I248+J248+K248</f>
        <v>100</v>
      </c>
      <c r="G248" s="180"/>
      <c r="H248" s="180">
        <f>SUM(H249:H276)</f>
        <v>0</v>
      </c>
      <c r="I248" s="180">
        <f>SUM(I249:I276)</f>
        <v>42</v>
      </c>
      <c r="J248" s="180">
        <f>SUM(J249:J276)</f>
        <v>57</v>
      </c>
      <c r="K248" s="180">
        <f>SUM(K249:K276)</f>
        <v>1</v>
      </c>
      <c r="L248" s="310">
        <v>0.1</v>
      </c>
      <c r="M248" s="180">
        <f>F248*L248</f>
        <v>10</v>
      </c>
      <c r="N248" s="180">
        <f>M248-H248</f>
        <v>10</v>
      </c>
      <c r="O248" s="310">
        <v>0.5</v>
      </c>
      <c r="P248" s="180">
        <f>F248*O248</f>
        <v>50</v>
      </c>
      <c r="Q248" s="180">
        <f>P248-I248</f>
        <v>8</v>
      </c>
      <c r="R248" s="310">
        <v>0.4</v>
      </c>
      <c r="S248" s="180">
        <f>F248*R248</f>
        <v>40</v>
      </c>
      <c r="T248" s="180">
        <f>S248-J248</f>
        <v>-17</v>
      </c>
      <c r="U248" s="180"/>
      <c r="V248" s="180"/>
      <c r="W248" s="180"/>
      <c r="X248" s="180">
        <f>Y248+Z248</f>
        <v>7</v>
      </c>
      <c r="Y248" s="180">
        <v>6</v>
      </c>
      <c r="Z248" s="180">
        <v>1</v>
      </c>
      <c r="AA248" s="180">
        <f>AB248+AC248</f>
        <v>9</v>
      </c>
      <c r="AB248" s="180"/>
      <c r="AC248" s="180">
        <v>9</v>
      </c>
      <c r="AD248" s="142"/>
      <c r="AE248" s="142"/>
      <c r="AF248" s="142"/>
      <c r="AG248" s="142"/>
    </row>
    <row r="249" spans="1:33" s="10" customFormat="1" ht="13.2" x14ac:dyDescent="0.25">
      <c r="A249" s="6">
        <v>1</v>
      </c>
      <c r="B249" s="61" t="s">
        <v>367</v>
      </c>
      <c r="C249" s="6">
        <v>31</v>
      </c>
      <c r="D249" s="6">
        <v>20</v>
      </c>
      <c r="E249" s="6">
        <v>13</v>
      </c>
      <c r="F249" s="7">
        <f>G249+H249+I249+J249+K249</f>
        <v>7</v>
      </c>
      <c r="G249" s="75"/>
      <c r="H249" s="75"/>
      <c r="I249" s="75">
        <v>7</v>
      </c>
      <c r="J249" s="75"/>
      <c r="K249" s="75"/>
      <c r="L249" s="74"/>
      <c r="M249" s="75">
        <v>5</v>
      </c>
      <c r="N249" s="75">
        <v>5</v>
      </c>
      <c r="O249" s="74"/>
      <c r="P249" s="75">
        <v>15</v>
      </c>
      <c r="Q249" s="75">
        <f>P249-I249</f>
        <v>8</v>
      </c>
      <c r="R249" s="74"/>
      <c r="S249" s="75"/>
      <c r="T249" s="75"/>
      <c r="U249" s="75"/>
      <c r="V249" s="75"/>
      <c r="W249" s="75"/>
      <c r="X249" s="202">
        <f>Y249+Z249</f>
        <v>4</v>
      </c>
      <c r="Y249" s="202">
        <v>3</v>
      </c>
      <c r="Z249" s="202">
        <v>1</v>
      </c>
      <c r="AA249" s="202"/>
      <c r="AB249" s="202"/>
      <c r="AC249" s="202"/>
      <c r="AD249" s="204"/>
      <c r="AE249" s="204"/>
      <c r="AF249" s="204"/>
      <c r="AG249" s="166"/>
    </row>
    <row r="250" spans="1:33" s="10" customFormat="1" ht="13.2" x14ac:dyDescent="0.25">
      <c r="A250" s="6">
        <v>2</v>
      </c>
      <c r="B250" s="61" t="s">
        <v>752</v>
      </c>
      <c r="C250" s="6">
        <v>3</v>
      </c>
      <c r="D250" s="6">
        <v>3</v>
      </c>
      <c r="E250" s="6">
        <v>1</v>
      </c>
      <c r="F250" s="7">
        <f>G250+H250+I250+J250+K250</f>
        <v>2</v>
      </c>
      <c r="G250" s="75"/>
      <c r="H250" s="75"/>
      <c r="I250" s="75">
        <v>2</v>
      </c>
      <c r="J250" s="75"/>
      <c r="K250" s="75"/>
      <c r="L250" s="75"/>
      <c r="M250" s="75"/>
      <c r="N250" s="75">
        <f t="shared" ref="N250" si="110">M250-H250</f>
        <v>0</v>
      </c>
      <c r="O250" s="74"/>
      <c r="P250" s="75">
        <v>3</v>
      </c>
      <c r="Q250" s="75">
        <f t="shared" ref="Q250:Q251" si="111">P250-I250</f>
        <v>1</v>
      </c>
      <c r="R250" s="75"/>
      <c r="S250" s="75"/>
      <c r="T250" s="75"/>
      <c r="U250" s="75"/>
      <c r="V250" s="75"/>
      <c r="W250" s="75"/>
      <c r="X250" s="202">
        <f t="shared" ref="X250:X251" si="112">Y250+Z250</f>
        <v>0</v>
      </c>
      <c r="Y250" s="202"/>
      <c r="Z250" s="202"/>
      <c r="AA250" s="202"/>
      <c r="AB250" s="202"/>
      <c r="AC250" s="202"/>
      <c r="AD250" s="204"/>
      <c r="AE250" s="204"/>
      <c r="AF250" s="204"/>
      <c r="AG250" s="166"/>
    </row>
    <row r="251" spans="1:33" s="10" customFormat="1" ht="13.2" x14ac:dyDescent="0.25">
      <c r="A251" s="6">
        <v>3</v>
      </c>
      <c r="B251" s="61" t="s">
        <v>140</v>
      </c>
      <c r="C251" s="6">
        <v>9</v>
      </c>
      <c r="D251" s="6">
        <v>9</v>
      </c>
      <c r="E251" s="6">
        <v>2</v>
      </c>
      <c r="F251" s="7">
        <f>G251+H251+I251+J251+K251</f>
        <v>7</v>
      </c>
      <c r="G251" s="7"/>
      <c r="H251" s="7"/>
      <c r="I251" s="7">
        <v>3</v>
      </c>
      <c r="J251" s="7">
        <v>4</v>
      </c>
      <c r="K251" s="7"/>
      <c r="L251" s="7"/>
      <c r="M251" s="7"/>
      <c r="N251" s="75">
        <v>1</v>
      </c>
      <c r="O251" s="74"/>
      <c r="P251" s="75">
        <v>5</v>
      </c>
      <c r="Q251" s="75">
        <f t="shared" si="111"/>
        <v>2</v>
      </c>
      <c r="R251" s="74"/>
      <c r="S251" s="7"/>
      <c r="T251" s="75"/>
      <c r="U251" s="75"/>
      <c r="V251" s="75"/>
      <c r="W251" s="75"/>
      <c r="X251" s="202">
        <f t="shared" si="112"/>
        <v>1</v>
      </c>
      <c r="Y251" s="202">
        <v>1</v>
      </c>
      <c r="Z251" s="202"/>
      <c r="AA251" s="202">
        <f>AB251+AC251</f>
        <v>1</v>
      </c>
      <c r="AB251" s="202"/>
      <c r="AC251" s="202">
        <v>1</v>
      </c>
      <c r="AD251" s="204"/>
      <c r="AE251" s="204"/>
      <c r="AF251" s="204"/>
      <c r="AG251" s="166"/>
    </row>
    <row r="252" spans="1:33" s="10" customFormat="1" ht="13.2" x14ac:dyDescent="0.25">
      <c r="A252" s="6">
        <v>4</v>
      </c>
      <c r="B252" s="61" t="s">
        <v>151</v>
      </c>
      <c r="C252" s="6">
        <v>55</v>
      </c>
      <c r="D252" s="6">
        <v>49</v>
      </c>
      <c r="E252" s="6">
        <v>2</v>
      </c>
      <c r="F252" s="7">
        <f>G252+H252+I252+J252</f>
        <v>47</v>
      </c>
      <c r="G252" s="7"/>
      <c r="H252" s="7"/>
      <c r="I252" s="7">
        <v>10</v>
      </c>
      <c r="J252" s="7">
        <v>37</v>
      </c>
      <c r="K252" s="7"/>
      <c r="L252" s="7"/>
      <c r="M252" s="7"/>
      <c r="N252" s="75">
        <f>M252-H252</f>
        <v>0</v>
      </c>
      <c r="O252" s="75"/>
      <c r="P252" s="75">
        <v>12</v>
      </c>
      <c r="Q252" s="75">
        <v>6</v>
      </c>
      <c r="R252" s="75"/>
      <c r="S252" s="7"/>
      <c r="T252" s="75"/>
      <c r="U252" s="75"/>
      <c r="V252" s="75"/>
      <c r="W252" s="75"/>
      <c r="X252" s="202">
        <f>Y252+Z252</f>
        <v>0</v>
      </c>
      <c r="Y252" s="202"/>
      <c r="Z252" s="202"/>
      <c r="AA252" s="202">
        <f>AB252+AC252</f>
        <v>4</v>
      </c>
      <c r="AB252" s="202"/>
      <c r="AC252" s="202">
        <v>4</v>
      </c>
      <c r="AD252" s="204"/>
      <c r="AE252" s="204"/>
      <c r="AF252" s="204"/>
      <c r="AG252" s="166"/>
    </row>
    <row r="253" spans="1:33" s="10" customFormat="1" ht="13.2" x14ac:dyDescent="0.25">
      <c r="A253" s="6">
        <v>5</v>
      </c>
      <c r="B253" s="61" t="s">
        <v>790</v>
      </c>
      <c r="C253" s="6">
        <v>4</v>
      </c>
      <c r="D253" s="6">
        <v>4</v>
      </c>
      <c r="E253" s="6"/>
      <c r="F253" s="7">
        <f>G253+H253+I253+J253+K253</f>
        <v>4</v>
      </c>
      <c r="G253" s="166"/>
      <c r="H253" s="162"/>
      <c r="I253" s="162">
        <v>1</v>
      </c>
      <c r="J253" s="162">
        <v>3</v>
      </c>
      <c r="K253" s="162"/>
      <c r="L253" s="162"/>
      <c r="M253" s="162"/>
      <c r="N253" s="75">
        <f>M253-H253</f>
        <v>0</v>
      </c>
      <c r="O253" s="170"/>
      <c r="P253" s="170"/>
      <c r="Q253" s="75"/>
      <c r="R253" s="162"/>
      <c r="S253" s="162"/>
      <c r="T253" s="169"/>
      <c r="U253" s="169"/>
      <c r="V253" s="169"/>
      <c r="W253" s="170"/>
      <c r="X253" s="202">
        <f>Y253+Z253</f>
        <v>0</v>
      </c>
      <c r="Y253" s="204"/>
      <c r="Z253" s="204"/>
      <c r="AA253" s="202">
        <f>AB253+AC253</f>
        <v>0</v>
      </c>
      <c r="AB253" s="204"/>
      <c r="AC253" s="204"/>
      <c r="AD253" s="204"/>
      <c r="AE253" s="204"/>
      <c r="AF253" s="204"/>
      <c r="AG253" s="166"/>
    </row>
    <row r="254" spans="1:33" s="10" customFormat="1" ht="13.2" x14ac:dyDescent="0.25">
      <c r="A254" s="6">
        <v>6</v>
      </c>
      <c r="B254" s="61" t="s">
        <v>749</v>
      </c>
      <c r="C254" s="6">
        <v>9</v>
      </c>
      <c r="D254" s="6">
        <v>8</v>
      </c>
      <c r="E254" s="6"/>
      <c r="F254" s="7">
        <f>G254+H254+I254+J254+K254</f>
        <v>8</v>
      </c>
      <c r="G254" s="166"/>
      <c r="H254" s="162"/>
      <c r="I254" s="162">
        <v>4</v>
      </c>
      <c r="J254" s="162">
        <v>4</v>
      </c>
      <c r="K254" s="162"/>
      <c r="L254" s="162"/>
      <c r="M254" s="162"/>
      <c r="N254" s="75">
        <f>M254-H254</f>
        <v>0</v>
      </c>
      <c r="O254" s="170"/>
      <c r="P254" s="170">
        <v>4</v>
      </c>
      <c r="Q254" s="75">
        <v>1</v>
      </c>
      <c r="R254" s="162"/>
      <c r="S254" s="162"/>
      <c r="T254" s="169"/>
      <c r="U254" s="169"/>
      <c r="V254" s="169"/>
      <c r="W254" s="170"/>
      <c r="X254" s="202">
        <f>Y254+Z254</f>
        <v>0</v>
      </c>
      <c r="Y254" s="204"/>
      <c r="Z254" s="204"/>
      <c r="AA254" s="202">
        <f>AB254+AC254</f>
        <v>1</v>
      </c>
      <c r="AB254" s="204"/>
      <c r="AC254" s="204">
        <v>1</v>
      </c>
      <c r="AD254" s="204"/>
      <c r="AE254" s="204"/>
      <c r="AF254" s="204"/>
      <c r="AG254" s="166"/>
    </row>
    <row r="255" spans="1:33" s="10" customFormat="1" ht="13.2" x14ac:dyDescent="0.25">
      <c r="A255" s="6">
        <v>7</v>
      </c>
      <c r="B255" s="61" t="s">
        <v>791</v>
      </c>
      <c r="C255" s="6">
        <v>1</v>
      </c>
      <c r="D255" s="6"/>
      <c r="E255" s="6"/>
      <c r="F255" s="7"/>
      <c r="G255" s="166"/>
      <c r="H255" s="162"/>
      <c r="I255" s="162"/>
      <c r="J255" s="162"/>
      <c r="K255" s="162"/>
      <c r="L255" s="162"/>
      <c r="M255" s="162"/>
      <c r="N255" s="75"/>
      <c r="O255" s="170"/>
      <c r="P255" s="170"/>
      <c r="Q255" s="75"/>
      <c r="R255" s="162"/>
      <c r="S255" s="162"/>
      <c r="T255" s="169"/>
      <c r="U255" s="169"/>
      <c r="V255" s="169"/>
      <c r="W255" s="169"/>
      <c r="X255" s="203"/>
      <c r="Y255" s="203"/>
      <c r="Z255" s="203"/>
      <c r="AA255" s="203"/>
      <c r="AB255" s="203"/>
      <c r="AC255" s="203"/>
      <c r="AD255" s="203"/>
      <c r="AE255" s="203"/>
      <c r="AF255" s="203"/>
      <c r="AG255" s="166"/>
    </row>
    <row r="256" spans="1:33" s="10" customFormat="1" ht="13.2" x14ac:dyDescent="0.25">
      <c r="A256" s="6">
        <v>8</v>
      </c>
      <c r="B256" s="61" t="s">
        <v>727</v>
      </c>
      <c r="C256" s="6">
        <v>1</v>
      </c>
      <c r="D256" s="6">
        <v>1</v>
      </c>
      <c r="E256" s="6"/>
      <c r="F256" s="7">
        <f>G256+H256+I256+J256+K256</f>
        <v>1</v>
      </c>
      <c r="G256" s="166"/>
      <c r="H256" s="162"/>
      <c r="I256" s="162">
        <v>1</v>
      </c>
      <c r="J256" s="162"/>
      <c r="K256" s="162"/>
      <c r="L256" s="162"/>
      <c r="M256" s="162"/>
      <c r="N256" s="75">
        <f>M256-H256</f>
        <v>0</v>
      </c>
      <c r="O256" s="170"/>
      <c r="P256" s="170">
        <v>1</v>
      </c>
      <c r="Q256" s="75">
        <f>P256-I256</f>
        <v>0</v>
      </c>
      <c r="R256" s="162"/>
      <c r="S256" s="162"/>
      <c r="T256" s="169"/>
      <c r="U256" s="169"/>
      <c r="V256" s="169"/>
      <c r="W256" s="169"/>
      <c r="X256" s="203"/>
      <c r="Y256" s="203"/>
      <c r="Z256" s="203"/>
      <c r="AA256" s="203"/>
      <c r="AB256" s="203"/>
      <c r="AC256" s="203"/>
      <c r="AD256" s="203"/>
      <c r="AE256" s="203"/>
      <c r="AF256" s="203"/>
      <c r="AG256" s="166"/>
    </row>
    <row r="257" spans="1:33" s="10" customFormat="1" ht="13.2" x14ac:dyDescent="0.25">
      <c r="A257" s="6">
        <v>9</v>
      </c>
      <c r="B257" s="61" t="s">
        <v>802</v>
      </c>
      <c r="C257" s="6">
        <v>6</v>
      </c>
      <c r="D257" s="6">
        <v>8</v>
      </c>
      <c r="E257" s="6">
        <v>1</v>
      </c>
      <c r="F257" s="7">
        <f>G257+H257+I257+J257+K257</f>
        <v>7</v>
      </c>
      <c r="G257" s="166"/>
      <c r="H257" s="162"/>
      <c r="I257" s="162">
        <v>5</v>
      </c>
      <c r="J257" s="162">
        <v>2</v>
      </c>
      <c r="K257" s="162"/>
      <c r="L257" s="162"/>
      <c r="M257" s="162"/>
      <c r="N257" s="75">
        <f>M257-H257</f>
        <v>0</v>
      </c>
      <c r="O257" s="170"/>
      <c r="P257" s="170">
        <v>6</v>
      </c>
      <c r="Q257" s="75">
        <v>1</v>
      </c>
      <c r="R257" s="162"/>
      <c r="S257" s="162"/>
      <c r="T257" s="169"/>
      <c r="U257" s="169"/>
      <c r="V257" s="169"/>
      <c r="W257" s="170"/>
      <c r="X257" s="202">
        <f>Y257+Z257</f>
        <v>0</v>
      </c>
      <c r="Y257" s="204"/>
      <c r="Z257" s="204"/>
      <c r="AA257" s="204">
        <f>AB257+AC257</f>
        <v>1</v>
      </c>
      <c r="AB257" s="204"/>
      <c r="AC257" s="204">
        <v>1</v>
      </c>
      <c r="AD257" s="204"/>
      <c r="AE257" s="204"/>
      <c r="AF257" s="204"/>
      <c r="AG257" s="166"/>
    </row>
    <row r="258" spans="1:33" s="10" customFormat="1" ht="13.2" x14ac:dyDescent="0.25">
      <c r="A258" s="6">
        <v>10</v>
      </c>
      <c r="B258" s="61" t="s">
        <v>803</v>
      </c>
      <c r="C258" s="6">
        <v>3</v>
      </c>
      <c r="D258" s="6">
        <v>5</v>
      </c>
      <c r="E258" s="6"/>
      <c r="F258" s="7">
        <f>G258+H258+I258+J258</f>
        <v>5</v>
      </c>
      <c r="G258" s="7"/>
      <c r="H258" s="7"/>
      <c r="I258" s="7"/>
      <c r="J258" s="7">
        <v>5</v>
      </c>
      <c r="K258" s="7"/>
      <c r="L258" s="7"/>
      <c r="M258" s="7"/>
      <c r="N258" s="75"/>
      <c r="O258" s="74"/>
      <c r="P258" s="75">
        <v>5</v>
      </c>
      <c r="Q258" s="75">
        <v>0</v>
      </c>
      <c r="R258" s="74"/>
      <c r="S258" s="7"/>
      <c r="T258" s="75"/>
      <c r="U258" s="75"/>
      <c r="V258" s="75"/>
      <c r="W258" s="75"/>
      <c r="X258" s="202"/>
      <c r="Y258" s="202"/>
      <c r="Z258" s="202"/>
      <c r="AA258" s="202"/>
      <c r="AB258" s="202"/>
      <c r="AC258" s="202"/>
      <c r="AD258" s="204"/>
      <c r="AE258" s="204"/>
      <c r="AF258" s="204"/>
      <c r="AG258" s="166"/>
    </row>
    <row r="259" spans="1:33" s="10" customFormat="1" ht="13.2" x14ac:dyDescent="0.25">
      <c r="A259" s="6">
        <v>11</v>
      </c>
      <c r="B259" s="61" t="s">
        <v>804</v>
      </c>
      <c r="C259" s="6"/>
      <c r="D259" s="6"/>
      <c r="E259" s="6"/>
      <c r="F259" s="7"/>
      <c r="G259" s="7"/>
      <c r="H259" s="7"/>
      <c r="I259" s="7"/>
      <c r="J259" s="7"/>
      <c r="K259" s="7"/>
      <c r="L259" s="7"/>
      <c r="M259" s="7"/>
      <c r="N259" s="75"/>
      <c r="O259" s="74"/>
      <c r="P259" s="75"/>
      <c r="Q259" s="75"/>
      <c r="R259" s="74"/>
      <c r="S259" s="7"/>
      <c r="T259" s="75"/>
      <c r="U259" s="75"/>
      <c r="V259" s="75"/>
      <c r="W259" s="75"/>
      <c r="X259" s="202"/>
      <c r="Y259" s="202"/>
      <c r="Z259" s="202"/>
      <c r="AA259" s="202"/>
      <c r="AB259" s="202"/>
      <c r="AC259" s="202"/>
      <c r="AD259" s="204"/>
      <c r="AE259" s="204"/>
      <c r="AF259" s="204"/>
      <c r="AG259" s="166"/>
    </row>
    <row r="260" spans="1:33" s="10" customFormat="1" ht="13.2" x14ac:dyDescent="0.25">
      <c r="A260" s="6">
        <v>12</v>
      </c>
      <c r="B260" s="61" t="s">
        <v>805</v>
      </c>
      <c r="C260" s="6"/>
      <c r="D260" s="6"/>
      <c r="E260" s="6"/>
      <c r="F260" s="7"/>
      <c r="G260" s="7"/>
      <c r="H260" s="7"/>
      <c r="I260" s="7"/>
      <c r="J260" s="7"/>
      <c r="K260" s="7"/>
      <c r="L260" s="7"/>
      <c r="M260" s="7"/>
      <c r="N260" s="75"/>
      <c r="O260" s="74"/>
      <c r="P260" s="75"/>
      <c r="Q260" s="75"/>
      <c r="R260" s="74"/>
      <c r="S260" s="7"/>
      <c r="T260" s="75"/>
      <c r="U260" s="75"/>
      <c r="V260" s="75"/>
      <c r="W260" s="75"/>
      <c r="X260" s="202"/>
      <c r="Y260" s="202"/>
      <c r="Z260" s="202"/>
      <c r="AA260" s="202"/>
      <c r="AB260" s="202"/>
      <c r="AC260" s="202"/>
      <c r="AD260" s="204"/>
      <c r="AE260" s="204"/>
      <c r="AF260" s="204"/>
      <c r="AG260" s="166"/>
    </row>
    <row r="261" spans="1:33" s="10" customFormat="1" ht="13.2" x14ac:dyDescent="0.25">
      <c r="A261" s="6">
        <v>13</v>
      </c>
      <c r="B261" s="61" t="s">
        <v>728</v>
      </c>
      <c r="C261" s="6">
        <v>4</v>
      </c>
      <c r="D261" s="6">
        <v>5</v>
      </c>
      <c r="E261" s="6">
        <v>2</v>
      </c>
      <c r="F261" s="7">
        <f>G261+H261+I261+J261+K261</f>
        <v>3</v>
      </c>
      <c r="G261" s="166"/>
      <c r="H261" s="162"/>
      <c r="I261" s="162">
        <v>3</v>
      </c>
      <c r="J261" s="162"/>
      <c r="K261" s="162"/>
      <c r="L261" s="162"/>
      <c r="M261" s="162"/>
      <c r="N261" s="75">
        <f>M261-H261</f>
        <v>0</v>
      </c>
      <c r="O261" s="170"/>
      <c r="P261" s="170">
        <v>5</v>
      </c>
      <c r="Q261" s="75">
        <f>P261-I261</f>
        <v>2</v>
      </c>
      <c r="R261" s="162"/>
      <c r="S261" s="162"/>
      <c r="T261" s="169"/>
      <c r="U261" s="169"/>
      <c r="V261" s="169"/>
      <c r="W261" s="169"/>
      <c r="X261" s="203"/>
      <c r="Y261" s="203"/>
      <c r="Z261" s="203"/>
      <c r="AA261" s="203"/>
      <c r="AB261" s="203"/>
      <c r="AC261" s="203"/>
      <c r="AD261" s="203"/>
      <c r="AE261" s="203"/>
      <c r="AF261" s="203"/>
      <c r="AG261" s="166"/>
    </row>
    <row r="262" spans="1:33" s="10" customFormat="1" ht="13.2" x14ac:dyDescent="0.25">
      <c r="A262" s="6">
        <v>14</v>
      </c>
      <c r="B262" s="61" t="s">
        <v>730</v>
      </c>
      <c r="C262" s="6">
        <v>2</v>
      </c>
      <c r="D262" s="6"/>
      <c r="E262" s="6"/>
      <c r="F262" s="7"/>
      <c r="G262" s="166"/>
      <c r="H262" s="162"/>
      <c r="I262" s="162"/>
      <c r="J262" s="162"/>
      <c r="K262" s="162"/>
      <c r="L262" s="162"/>
      <c r="M262" s="162"/>
      <c r="N262" s="75"/>
      <c r="O262" s="170"/>
      <c r="P262" s="170"/>
      <c r="Q262" s="75"/>
      <c r="R262" s="162"/>
      <c r="S262" s="162"/>
      <c r="T262" s="169"/>
      <c r="U262" s="169"/>
      <c r="V262" s="169"/>
      <c r="W262" s="169"/>
      <c r="X262" s="203"/>
      <c r="Y262" s="203"/>
      <c r="Z262" s="203"/>
      <c r="AA262" s="203"/>
      <c r="AB262" s="203"/>
      <c r="AC262" s="203"/>
      <c r="AD262" s="203"/>
      <c r="AE262" s="203"/>
      <c r="AF262" s="203"/>
      <c r="AG262" s="166"/>
    </row>
    <row r="263" spans="1:33" s="10" customFormat="1" ht="26.4" x14ac:dyDescent="0.25">
      <c r="A263" s="6">
        <v>15</v>
      </c>
      <c r="B263" s="61" t="s">
        <v>808</v>
      </c>
      <c r="C263" s="6"/>
      <c r="D263" s="6"/>
      <c r="E263" s="6"/>
      <c r="F263" s="7"/>
      <c r="G263" s="166"/>
      <c r="H263" s="162"/>
      <c r="I263" s="162"/>
      <c r="J263" s="162"/>
      <c r="K263" s="162"/>
      <c r="L263" s="162"/>
      <c r="M263" s="162"/>
      <c r="N263" s="75"/>
      <c r="O263" s="170"/>
      <c r="P263" s="170"/>
      <c r="Q263" s="75"/>
      <c r="R263" s="162"/>
      <c r="S263" s="162"/>
      <c r="T263" s="169"/>
      <c r="U263" s="169"/>
      <c r="V263" s="169"/>
      <c r="W263" s="169"/>
      <c r="X263" s="203"/>
      <c r="Y263" s="203"/>
      <c r="Z263" s="203"/>
      <c r="AA263" s="203"/>
      <c r="AB263" s="203"/>
      <c r="AC263" s="203"/>
      <c r="AD263" s="203"/>
      <c r="AE263" s="203"/>
      <c r="AF263" s="203"/>
      <c r="AG263" s="166"/>
    </row>
    <row r="264" spans="1:33" s="10" customFormat="1" ht="13.2" x14ac:dyDescent="0.25">
      <c r="A264" s="6">
        <v>16</v>
      </c>
      <c r="B264" s="61" t="s">
        <v>726</v>
      </c>
      <c r="C264" s="6">
        <v>2</v>
      </c>
      <c r="D264" s="6">
        <v>3</v>
      </c>
      <c r="E264" s="6">
        <v>1</v>
      </c>
      <c r="F264" s="7">
        <f>G264+I264+J264+K264</f>
        <v>2</v>
      </c>
      <c r="G264" s="166"/>
      <c r="H264" s="162"/>
      <c r="I264" s="162">
        <v>2</v>
      </c>
      <c r="J264" s="162"/>
      <c r="K264" s="162"/>
      <c r="L264" s="162"/>
      <c r="M264" s="162"/>
      <c r="N264" s="75">
        <f>M264-H264</f>
        <v>0</v>
      </c>
      <c r="O264" s="170"/>
      <c r="P264" s="170">
        <v>3</v>
      </c>
      <c r="Q264" s="75">
        <f>P264-I264</f>
        <v>1</v>
      </c>
      <c r="R264" s="162"/>
      <c r="S264" s="162"/>
      <c r="T264" s="169"/>
      <c r="U264" s="169"/>
      <c r="V264" s="169"/>
      <c r="W264" s="169"/>
      <c r="X264" s="203"/>
      <c r="Y264" s="203"/>
      <c r="Z264" s="203"/>
      <c r="AA264" s="203"/>
      <c r="AB264" s="203"/>
      <c r="AC264" s="203"/>
      <c r="AD264" s="203"/>
      <c r="AE264" s="203"/>
      <c r="AF264" s="203"/>
      <c r="AG264" s="166"/>
    </row>
    <row r="265" spans="1:33" s="10" customFormat="1" ht="13.2" x14ac:dyDescent="0.25">
      <c r="A265" s="6">
        <v>17</v>
      </c>
      <c r="B265" s="61" t="s">
        <v>43</v>
      </c>
      <c r="C265" s="6"/>
      <c r="D265" s="6"/>
      <c r="E265" s="6"/>
      <c r="F265" s="7"/>
      <c r="G265" s="166"/>
      <c r="H265" s="162"/>
      <c r="I265" s="162"/>
      <c r="J265" s="162"/>
      <c r="K265" s="162"/>
      <c r="L265" s="162"/>
      <c r="M265" s="162"/>
      <c r="N265" s="75"/>
      <c r="O265" s="170"/>
      <c r="P265" s="170"/>
      <c r="Q265" s="75"/>
      <c r="R265" s="162"/>
      <c r="S265" s="162"/>
      <c r="T265" s="169"/>
      <c r="U265" s="169"/>
      <c r="V265" s="169"/>
      <c r="W265" s="169"/>
      <c r="X265" s="203"/>
      <c r="Y265" s="203"/>
      <c r="Z265" s="203"/>
      <c r="AA265" s="203"/>
      <c r="AB265" s="203"/>
      <c r="AC265" s="203"/>
      <c r="AD265" s="203"/>
      <c r="AE265" s="203"/>
      <c r="AF265" s="203"/>
      <c r="AG265" s="166"/>
    </row>
    <row r="266" spans="1:33" s="10" customFormat="1" ht="13.2" x14ac:dyDescent="0.25">
      <c r="A266" s="6">
        <v>18</v>
      </c>
      <c r="B266" s="61" t="s">
        <v>766</v>
      </c>
      <c r="C266" s="6">
        <v>1</v>
      </c>
      <c r="D266" s="6">
        <v>1</v>
      </c>
      <c r="E266" s="6"/>
      <c r="F266" s="7">
        <f>G266+H266+I266+J266</f>
        <v>1</v>
      </c>
      <c r="G266" s="166"/>
      <c r="H266" s="162"/>
      <c r="I266" s="162">
        <v>1</v>
      </c>
      <c r="J266" s="162"/>
      <c r="K266" s="162"/>
      <c r="L266" s="162"/>
      <c r="M266" s="162"/>
      <c r="N266" s="75">
        <f>M266-H266</f>
        <v>0</v>
      </c>
      <c r="O266" s="170"/>
      <c r="P266" s="170">
        <v>1</v>
      </c>
      <c r="Q266" s="75">
        <f>P266-I266</f>
        <v>0</v>
      </c>
      <c r="R266" s="162"/>
      <c r="S266" s="162"/>
      <c r="T266" s="169"/>
      <c r="U266" s="169"/>
      <c r="V266" s="169"/>
      <c r="W266" s="169"/>
      <c r="X266" s="203"/>
      <c r="Y266" s="203"/>
      <c r="Z266" s="203"/>
      <c r="AA266" s="203"/>
      <c r="AB266" s="203"/>
      <c r="AC266" s="203"/>
      <c r="AD266" s="203"/>
      <c r="AE266" s="203"/>
      <c r="AF266" s="203"/>
      <c r="AG266" s="166"/>
    </row>
    <row r="267" spans="1:33" s="10" customFormat="1" ht="13.2" x14ac:dyDescent="0.25">
      <c r="A267" s="6">
        <v>19</v>
      </c>
      <c r="B267" s="61" t="s">
        <v>763</v>
      </c>
      <c r="C267" s="6"/>
      <c r="D267" s="6"/>
      <c r="E267" s="6"/>
      <c r="F267" s="7"/>
      <c r="G267" s="166"/>
      <c r="H267" s="162"/>
      <c r="I267" s="162"/>
      <c r="J267" s="162"/>
      <c r="K267" s="162"/>
      <c r="L267" s="162"/>
      <c r="M267" s="162"/>
      <c r="N267" s="75"/>
      <c r="O267" s="170"/>
      <c r="P267" s="170"/>
      <c r="Q267" s="75"/>
      <c r="R267" s="162"/>
      <c r="S267" s="162"/>
      <c r="T267" s="169"/>
      <c r="U267" s="169"/>
      <c r="V267" s="169"/>
      <c r="W267" s="169"/>
      <c r="X267" s="203"/>
      <c r="Y267" s="203"/>
      <c r="Z267" s="203"/>
      <c r="AA267" s="203"/>
      <c r="AB267" s="203"/>
      <c r="AC267" s="203"/>
      <c r="AD267" s="203"/>
      <c r="AE267" s="203"/>
      <c r="AF267" s="203"/>
      <c r="AG267" s="166"/>
    </row>
    <row r="268" spans="1:33" s="10" customFormat="1" ht="13.2" x14ac:dyDescent="0.25">
      <c r="A268" s="6">
        <v>20</v>
      </c>
      <c r="B268" s="61" t="s">
        <v>750</v>
      </c>
      <c r="C268" s="6">
        <v>10</v>
      </c>
      <c r="D268" s="6">
        <v>8</v>
      </c>
      <c r="E268" s="6">
        <v>3</v>
      </c>
      <c r="F268" s="7">
        <f>G268+H268+I268+J268+K268</f>
        <v>5</v>
      </c>
      <c r="G268" s="166"/>
      <c r="H268" s="162"/>
      <c r="I268" s="162">
        <v>3</v>
      </c>
      <c r="J268" s="162">
        <v>2</v>
      </c>
      <c r="K268" s="162"/>
      <c r="L268" s="162"/>
      <c r="M268" s="162"/>
      <c r="N268" s="75">
        <v>2</v>
      </c>
      <c r="O268" s="170"/>
      <c r="P268" s="170">
        <v>6</v>
      </c>
      <c r="Q268" s="75">
        <v>2</v>
      </c>
      <c r="R268" s="162"/>
      <c r="S268" s="162"/>
      <c r="T268" s="169"/>
      <c r="U268" s="169"/>
      <c r="V268" s="169"/>
      <c r="W268" s="170"/>
      <c r="X268" s="202">
        <f>Y268+Z268</f>
        <v>2</v>
      </c>
      <c r="Y268" s="204">
        <v>2</v>
      </c>
      <c r="Z268" s="204"/>
      <c r="AA268" s="204">
        <f t="shared" ref="AA268" si="113">AB268+AC268</f>
        <v>2</v>
      </c>
      <c r="AB268" s="204"/>
      <c r="AC268" s="204">
        <v>2</v>
      </c>
      <c r="AD268" s="204"/>
      <c r="AE268" s="204"/>
      <c r="AF268" s="204"/>
      <c r="AG268" s="166"/>
    </row>
    <row r="269" spans="1:33" s="10" customFormat="1" ht="13.2" x14ac:dyDescent="0.25">
      <c r="A269" s="6">
        <v>21</v>
      </c>
      <c r="B269" s="61" t="s">
        <v>751</v>
      </c>
      <c r="C269" s="6"/>
      <c r="D269" s="6"/>
      <c r="E269" s="6"/>
      <c r="F269" s="7"/>
      <c r="G269" s="166"/>
      <c r="H269" s="162"/>
      <c r="I269" s="162"/>
      <c r="J269" s="162"/>
      <c r="K269" s="162"/>
      <c r="L269" s="162"/>
      <c r="M269" s="162"/>
      <c r="N269" s="75"/>
      <c r="O269" s="170"/>
      <c r="P269" s="170"/>
      <c r="Q269" s="75"/>
      <c r="R269" s="162"/>
      <c r="S269" s="162"/>
      <c r="T269" s="169"/>
      <c r="U269" s="169"/>
      <c r="V269" s="169"/>
      <c r="W269" s="169"/>
      <c r="X269" s="203"/>
      <c r="Y269" s="203"/>
      <c r="Z269" s="203"/>
      <c r="AA269" s="203"/>
      <c r="AB269" s="203"/>
      <c r="AC269" s="203"/>
      <c r="AD269" s="203"/>
      <c r="AE269" s="203"/>
      <c r="AF269" s="203"/>
      <c r="AG269" s="166"/>
    </row>
    <row r="270" spans="1:33" s="10" customFormat="1" ht="13.2" x14ac:dyDescent="0.25">
      <c r="A270" s="6">
        <v>22</v>
      </c>
      <c r="B270" s="61" t="s">
        <v>733</v>
      </c>
      <c r="C270" s="6">
        <v>1</v>
      </c>
      <c r="D270" s="6"/>
      <c r="E270" s="6"/>
      <c r="F270" s="7"/>
      <c r="G270" s="166"/>
      <c r="H270" s="162"/>
      <c r="I270" s="162"/>
      <c r="J270" s="162"/>
      <c r="K270" s="162"/>
      <c r="L270" s="162"/>
      <c r="M270" s="162"/>
      <c r="N270" s="75"/>
      <c r="O270" s="170"/>
      <c r="P270" s="170"/>
      <c r="Q270" s="75"/>
      <c r="R270" s="162"/>
      <c r="S270" s="162"/>
      <c r="T270" s="169"/>
      <c r="U270" s="169"/>
      <c r="V270" s="169"/>
      <c r="W270" s="169"/>
      <c r="X270" s="203"/>
      <c r="Y270" s="203"/>
      <c r="Z270" s="203"/>
      <c r="AA270" s="203"/>
      <c r="AB270" s="203"/>
      <c r="AC270" s="203"/>
      <c r="AD270" s="203"/>
      <c r="AE270" s="203"/>
      <c r="AF270" s="203"/>
      <c r="AG270" s="166"/>
    </row>
    <row r="271" spans="1:33" s="10" customFormat="1" ht="13.2" x14ac:dyDescent="0.25">
      <c r="A271" s="6">
        <v>23</v>
      </c>
      <c r="B271" s="61" t="s">
        <v>811</v>
      </c>
      <c r="C271" s="6"/>
      <c r="D271" s="6"/>
      <c r="E271" s="6"/>
      <c r="F271" s="7"/>
      <c r="G271" s="166"/>
      <c r="H271" s="162"/>
      <c r="I271" s="162"/>
      <c r="J271" s="162"/>
      <c r="K271" s="162"/>
      <c r="L271" s="162"/>
      <c r="M271" s="162"/>
      <c r="N271" s="75"/>
      <c r="O271" s="170"/>
      <c r="P271" s="170"/>
      <c r="Q271" s="75"/>
      <c r="R271" s="162"/>
      <c r="S271" s="162"/>
      <c r="T271" s="169"/>
      <c r="U271" s="169"/>
      <c r="V271" s="169"/>
      <c r="W271" s="169"/>
      <c r="X271" s="203"/>
      <c r="Y271" s="203"/>
      <c r="Z271" s="203"/>
      <c r="AA271" s="203"/>
      <c r="AB271" s="203"/>
      <c r="AC271" s="203"/>
      <c r="AD271" s="203"/>
      <c r="AE271" s="203"/>
      <c r="AF271" s="203"/>
      <c r="AG271" s="166"/>
    </row>
    <row r="272" spans="1:33" s="10" customFormat="1" ht="26.4" x14ac:dyDescent="0.25">
      <c r="A272" s="6">
        <v>24</v>
      </c>
      <c r="B272" s="61" t="s">
        <v>819</v>
      </c>
      <c r="C272" s="6"/>
      <c r="D272" s="6">
        <v>1</v>
      </c>
      <c r="E272" s="6"/>
      <c r="F272" s="7">
        <f>G272+H272+I272+J272+K272</f>
        <v>1</v>
      </c>
      <c r="G272" s="166"/>
      <c r="H272" s="162"/>
      <c r="I272" s="162"/>
      <c r="J272" s="162"/>
      <c r="K272" s="162">
        <v>1</v>
      </c>
      <c r="L272" s="162"/>
      <c r="M272" s="162"/>
      <c r="N272" s="75">
        <f t="shared" ref="N272" si="114">M272-H272</f>
        <v>0</v>
      </c>
      <c r="O272" s="170"/>
      <c r="P272" s="170"/>
      <c r="Q272" s="75">
        <f t="shared" ref="Q272" si="115">P272-I272</f>
        <v>0</v>
      </c>
      <c r="R272" s="162"/>
      <c r="S272" s="162"/>
      <c r="T272" s="169"/>
      <c r="U272" s="169"/>
      <c r="V272" s="169"/>
      <c r="W272" s="169"/>
      <c r="X272" s="203"/>
      <c r="Y272" s="203"/>
      <c r="Z272" s="203"/>
      <c r="AA272" s="203"/>
      <c r="AB272" s="203"/>
      <c r="AC272" s="203"/>
      <c r="AD272" s="203"/>
      <c r="AE272" s="203"/>
      <c r="AF272" s="203"/>
      <c r="AG272" s="166"/>
    </row>
    <row r="273" spans="1:57" s="10" customFormat="1" ht="13.2" x14ac:dyDescent="0.25">
      <c r="A273" s="6">
        <v>25</v>
      </c>
      <c r="B273" s="167" t="s">
        <v>813</v>
      </c>
      <c r="C273" s="162"/>
      <c r="D273" s="166"/>
      <c r="E273" s="166"/>
      <c r="F273" s="166"/>
      <c r="G273" s="166"/>
      <c r="H273" s="166"/>
      <c r="I273" s="166"/>
      <c r="J273" s="166"/>
      <c r="K273" s="166"/>
      <c r="L273" s="166"/>
      <c r="M273" s="166"/>
      <c r="N273" s="169"/>
      <c r="O273" s="169"/>
      <c r="P273" s="169"/>
      <c r="Q273" s="169"/>
      <c r="R273" s="166"/>
      <c r="S273" s="166"/>
      <c r="T273" s="169"/>
      <c r="U273" s="169"/>
      <c r="V273" s="169"/>
      <c r="W273" s="169"/>
      <c r="X273" s="203"/>
      <c r="Y273" s="203"/>
      <c r="Z273" s="203"/>
      <c r="AA273" s="203"/>
      <c r="AB273" s="203"/>
      <c r="AC273" s="203"/>
      <c r="AD273" s="203"/>
      <c r="AE273" s="203"/>
      <c r="AF273" s="203"/>
      <c r="AG273" s="166"/>
    </row>
    <row r="274" spans="1:57" s="10" customFormat="1" ht="13.2" x14ac:dyDescent="0.25">
      <c r="A274" s="6">
        <v>26</v>
      </c>
      <c r="B274" s="167" t="s">
        <v>814</v>
      </c>
      <c r="C274" s="162"/>
      <c r="D274" s="166"/>
      <c r="E274" s="166"/>
      <c r="F274" s="166"/>
      <c r="G274" s="166"/>
      <c r="H274" s="166"/>
      <c r="I274" s="166"/>
      <c r="J274" s="166"/>
      <c r="K274" s="166"/>
      <c r="L274" s="166"/>
      <c r="M274" s="166"/>
      <c r="N274" s="169"/>
      <c r="O274" s="169"/>
      <c r="P274" s="169"/>
      <c r="Q274" s="169"/>
      <c r="R274" s="166"/>
      <c r="S274" s="166"/>
      <c r="T274" s="169"/>
      <c r="U274" s="169"/>
      <c r="V274" s="169"/>
      <c r="W274" s="169"/>
      <c r="X274" s="203"/>
      <c r="Y274" s="203"/>
      <c r="Z274" s="203"/>
      <c r="AA274" s="203"/>
      <c r="AB274" s="203"/>
      <c r="AC274" s="203"/>
      <c r="AD274" s="203"/>
      <c r="AE274" s="203"/>
      <c r="AF274" s="203"/>
      <c r="AG274" s="166"/>
    </row>
    <row r="275" spans="1:57" s="10" customFormat="1" ht="13.2" x14ac:dyDescent="0.25">
      <c r="A275" s="6">
        <v>27</v>
      </c>
      <c r="B275" s="61" t="s">
        <v>815</v>
      </c>
      <c r="C275" s="6"/>
      <c r="D275" s="6"/>
      <c r="E275" s="6"/>
      <c r="F275" s="7"/>
      <c r="G275" s="166"/>
      <c r="H275" s="162"/>
      <c r="I275" s="162"/>
      <c r="J275" s="162"/>
      <c r="K275" s="162"/>
      <c r="L275" s="162"/>
      <c r="M275" s="162"/>
      <c r="N275" s="75"/>
      <c r="O275" s="170"/>
      <c r="P275" s="170"/>
      <c r="Q275" s="75"/>
      <c r="R275" s="162"/>
      <c r="S275" s="162"/>
      <c r="T275" s="169"/>
      <c r="U275" s="169"/>
      <c r="V275" s="169"/>
      <c r="W275" s="169"/>
      <c r="X275" s="203"/>
      <c r="Y275" s="203"/>
      <c r="Z275" s="203"/>
      <c r="AA275" s="203"/>
      <c r="AB275" s="203"/>
      <c r="AC275" s="203"/>
      <c r="AD275" s="203"/>
      <c r="AE275" s="203"/>
      <c r="AF275" s="203"/>
      <c r="AG275" s="166"/>
    </row>
    <row r="276" spans="1:57" s="10" customFormat="1" ht="13.2" x14ac:dyDescent="0.25">
      <c r="A276" s="6">
        <v>28</v>
      </c>
      <c r="B276" s="61" t="s">
        <v>820</v>
      </c>
      <c r="C276" s="6"/>
      <c r="D276" s="6"/>
      <c r="E276" s="6"/>
      <c r="F276" s="7"/>
      <c r="G276" s="166"/>
      <c r="H276" s="162"/>
      <c r="I276" s="162"/>
      <c r="J276" s="162"/>
      <c r="K276" s="162"/>
      <c r="L276" s="162"/>
      <c r="M276" s="162"/>
      <c r="N276" s="75"/>
      <c r="O276" s="170"/>
      <c r="P276" s="170"/>
      <c r="Q276" s="75"/>
      <c r="R276" s="162"/>
      <c r="S276" s="162"/>
      <c r="T276" s="169"/>
      <c r="U276" s="169"/>
      <c r="V276" s="169"/>
      <c r="W276" s="169"/>
      <c r="X276" s="203"/>
      <c r="Y276" s="203"/>
      <c r="Z276" s="203"/>
      <c r="AA276" s="203"/>
      <c r="AB276" s="203"/>
      <c r="AC276" s="203"/>
      <c r="AD276" s="203"/>
      <c r="AE276" s="203"/>
      <c r="AF276" s="203"/>
      <c r="AG276" s="166"/>
    </row>
    <row r="277" spans="1:57" s="10" customFormat="1" ht="13.2" x14ac:dyDescent="0.25">
      <c r="A277" s="6">
        <v>29</v>
      </c>
      <c r="B277" s="61" t="s">
        <v>817</v>
      </c>
      <c r="C277" s="6"/>
      <c r="D277" s="6"/>
      <c r="E277" s="6"/>
      <c r="F277" s="7"/>
      <c r="G277" s="166"/>
      <c r="H277" s="162"/>
      <c r="I277" s="162"/>
      <c r="J277" s="162"/>
      <c r="K277" s="162"/>
      <c r="L277" s="162"/>
      <c r="M277" s="162"/>
      <c r="N277" s="75"/>
      <c r="O277" s="170"/>
      <c r="P277" s="170"/>
      <c r="Q277" s="75"/>
      <c r="R277" s="162"/>
      <c r="S277" s="162"/>
      <c r="T277" s="169"/>
      <c r="U277" s="169"/>
      <c r="V277" s="169"/>
      <c r="W277" s="169"/>
      <c r="X277" s="203"/>
      <c r="Y277" s="203"/>
      <c r="Z277" s="203"/>
      <c r="AA277" s="203"/>
      <c r="AB277" s="203"/>
      <c r="AC277" s="203"/>
      <c r="AD277" s="203"/>
      <c r="AE277" s="203"/>
      <c r="AF277" s="203"/>
      <c r="AG277" s="166"/>
    </row>
    <row r="278" spans="1:57" s="309" customFormat="1" ht="13.2" x14ac:dyDescent="0.25">
      <c r="A278" s="296">
        <v>4</v>
      </c>
      <c r="B278" s="290" t="s">
        <v>827</v>
      </c>
      <c r="C278" s="180">
        <v>134</v>
      </c>
      <c r="D278" s="180">
        <v>87</v>
      </c>
      <c r="E278" s="180">
        <v>26</v>
      </c>
      <c r="F278" s="180">
        <v>61</v>
      </c>
      <c r="G278" s="180">
        <v>0</v>
      </c>
      <c r="H278" s="180">
        <v>0</v>
      </c>
      <c r="I278" s="180">
        <v>21</v>
      </c>
      <c r="J278" s="180">
        <v>39</v>
      </c>
      <c r="K278" s="310">
        <v>1</v>
      </c>
      <c r="L278" s="180">
        <v>0.1</v>
      </c>
      <c r="M278" s="180">
        <v>6.1000000000000005</v>
      </c>
      <c r="N278" s="310">
        <v>6.1000000000000005</v>
      </c>
      <c r="O278" s="180">
        <v>0.5</v>
      </c>
      <c r="P278" s="180">
        <v>30.5</v>
      </c>
      <c r="Q278" s="310">
        <v>9.5</v>
      </c>
      <c r="R278" s="180">
        <v>0.4</v>
      </c>
      <c r="S278" s="180">
        <v>24.400000000000002</v>
      </c>
      <c r="T278" s="180">
        <v>-14.599999999999998</v>
      </c>
      <c r="U278" s="180"/>
      <c r="V278" s="180"/>
      <c r="W278" s="180"/>
      <c r="X278" s="180">
        <v>2</v>
      </c>
      <c r="Y278" s="180">
        <v>2</v>
      </c>
      <c r="Z278" s="180">
        <v>0</v>
      </c>
      <c r="AA278" s="180">
        <v>7</v>
      </c>
      <c r="AB278" s="180">
        <v>3</v>
      </c>
      <c r="AC278" s="142">
        <v>4</v>
      </c>
      <c r="AD278" s="142"/>
      <c r="AE278" s="142"/>
      <c r="AF278" s="142"/>
      <c r="AG278" s="142"/>
    </row>
    <row r="279" spans="1:57" s="10" customFormat="1" ht="13.2" x14ac:dyDescent="0.25">
      <c r="A279" s="6">
        <v>1</v>
      </c>
      <c r="B279" s="61" t="s">
        <v>367</v>
      </c>
      <c r="C279" s="6">
        <v>30</v>
      </c>
      <c r="D279" s="6">
        <v>22</v>
      </c>
      <c r="E279" s="7">
        <v>12</v>
      </c>
      <c r="F279" s="7">
        <v>10</v>
      </c>
      <c r="G279" s="7">
        <v>0</v>
      </c>
      <c r="H279" s="75">
        <v>0</v>
      </c>
      <c r="I279" s="75">
        <v>10</v>
      </c>
      <c r="J279" s="75">
        <v>0</v>
      </c>
      <c r="K279" s="74">
        <v>0</v>
      </c>
      <c r="L279" s="75"/>
      <c r="M279" s="75"/>
      <c r="N279" s="74"/>
      <c r="O279" s="75"/>
      <c r="P279" s="75"/>
      <c r="Q279" s="74"/>
      <c r="R279" s="75"/>
      <c r="S279" s="75"/>
      <c r="T279" s="75"/>
      <c r="U279" s="75"/>
      <c r="V279" s="75"/>
      <c r="W279" s="7"/>
      <c r="X279" s="202"/>
      <c r="Y279" s="202">
        <v>1</v>
      </c>
      <c r="Z279" s="202"/>
      <c r="AA279" s="202"/>
      <c r="AB279" s="202"/>
      <c r="AC279" s="204"/>
      <c r="AD279" s="204"/>
      <c r="AE279" s="204"/>
      <c r="AF279" s="203"/>
      <c r="AG279" s="166"/>
    </row>
    <row r="280" spans="1:57" s="10" customFormat="1" ht="13.2" x14ac:dyDescent="0.25">
      <c r="A280" s="6">
        <v>2</v>
      </c>
      <c r="B280" s="61" t="s">
        <v>752</v>
      </c>
      <c r="C280" s="6">
        <v>2</v>
      </c>
      <c r="D280" s="6">
        <v>1</v>
      </c>
      <c r="E280" s="7">
        <v>0</v>
      </c>
      <c r="F280" s="7">
        <v>1</v>
      </c>
      <c r="G280" s="7">
        <v>0</v>
      </c>
      <c r="H280" s="75">
        <v>0</v>
      </c>
      <c r="I280" s="75">
        <v>1</v>
      </c>
      <c r="J280" s="75">
        <v>0</v>
      </c>
      <c r="K280" s="75">
        <v>0</v>
      </c>
      <c r="L280" s="75"/>
      <c r="M280" s="75"/>
      <c r="N280" s="74"/>
      <c r="O280" s="75"/>
      <c r="P280" s="75"/>
      <c r="Q280" s="75"/>
      <c r="R280" s="75"/>
      <c r="S280" s="75"/>
      <c r="T280" s="75"/>
      <c r="U280" s="75"/>
      <c r="V280" s="75"/>
      <c r="W280" s="7"/>
      <c r="X280" s="202"/>
      <c r="Y280" s="202"/>
      <c r="Z280" s="202"/>
      <c r="AA280" s="202"/>
      <c r="AB280" s="202"/>
      <c r="AC280" s="204"/>
      <c r="AD280" s="204"/>
      <c r="AE280" s="204"/>
      <c r="AF280" s="203"/>
      <c r="AG280" s="166"/>
    </row>
    <row r="281" spans="1:57" s="10" customFormat="1" ht="13.2" x14ac:dyDescent="0.25">
      <c r="A281" s="6">
        <v>3</v>
      </c>
      <c r="B281" s="61" t="s">
        <v>140</v>
      </c>
      <c r="C281" s="6">
        <v>10</v>
      </c>
      <c r="D281" s="6">
        <v>5</v>
      </c>
      <c r="E281" s="7">
        <v>1</v>
      </c>
      <c r="F281" s="7">
        <v>4</v>
      </c>
      <c r="G281" s="7">
        <v>0</v>
      </c>
      <c r="H281" s="75">
        <v>0</v>
      </c>
      <c r="I281" s="75">
        <v>0</v>
      </c>
      <c r="J281" s="7">
        <v>4</v>
      </c>
      <c r="K281" s="7">
        <v>0</v>
      </c>
      <c r="L281" s="7"/>
      <c r="M281" s="75"/>
      <c r="N281" s="74"/>
      <c r="O281" s="75"/>
      <c r="P281" s="75">
        <v>2</v>
      </c>
      <c r="Q281" s="74"/>
      <c r="R281" s="7"/>
      <c r="S281" s="75"/>
      <c r="T281" s="75"/>
      <c r="U281" s="75"/>
      <c r="V281" s="75"/>
      <c r="W281" s="7"/>
      <c r="X281" s="202"/>
      <c r="Y281" s="202">
        <v>1</v>
      </c>
      <c r="Z281" s="202"/>
      <c r="AA281" s="202"/>
      <c r="AB281" s="202"/>
      <c r="AC281" s="204">
        <v>2</v>
      </c>
      <c r="AD281" s="204"/>
      <c r="AE281" s="204"/>
      <c r="AF281" s="203"/>
      <c r="AG281" s="166"/>
    </row>
    <row r="282" spans="1:57" s="10" customFormat="1" ht="13.2" x14ac:dyDescent="0.25">
      <c r="A282" s="6">
        <v>4</v>
      </c>
      <c r="B282" s="61" t="s">
        <v>151</v>
      </c>
      <c r="C282" s="6">
        <v>40</v>
      </c>
      <c r="D282" s="6">
        <v>34</v>
      </c>
      <c r="E282" s="7">
        <v>7</v>
      </c>
      <c r="F282" s="7">
        <v>25</v>
      </c>
      <c r="G282" s="7">
        <v>0</v>
      </c>
      <c r="H282" s="7">
        <v>0</v>
      </c>
      <c r="I282" s="7">
        <v>4</v>
      </c>
      <c r="J282" s="7">
        <v>20</v>
      </c>
      <c r="K282" s="7">
        <v>1</v>
      </c>
      <c r="L282" s="7"/>
      <c r="M282" s="75"/>
      <c r="N282" s="75"/>
      <c r="O282" s="75"/>
      <c r="P282" s="75">
        <v>1</v>
      </c>
      <c r="Q282" s="75"/>
      <c r="R282" s="7"/>
      <c r="S282" s="75"/>
      <c r="T282" s="75"/>
      <c r="U282" s="75"/>
      <c r="V282" s="75"/>
      <c r="W282" s="7"/>
      <c r="X282" s="202"/>
      <c r="Y282" s="202"/>
      <c r="Z282" s="202"/>
      <c r="AA282" s="202"/>
      <c r="AB282" s="202">
        <v>2</v>
      </c>
      <c r="AC282" s="204">
        <v>1</v>
      </c>
      <c r="AD282" s="204"/>
      <c r="AE282" s="204"/>
      <c r="AF282" s="203"/>
      <c r="AG282" s="166"/>
    </row>
    <row r="283" spans="1:57" s="10" customFormat="1" ht="13.2" x14ac:dyDescent="0.25">
      <c r="A283" s="6">
        <v>5</v>
      </c>
      <c r="B283" s="167" t="s">
        <v>790</v>
      </c>
      <c r="C283" s="6">
        <v>7</v>
      </c>
      <c r="D283" s="6">
        <v>4</v>
      </c>
      <c r="E283" s="7">
        <v>2</v>
      </c>
      <c r="F283" s="7">
        <v>3</v>
      </c>
      <c r="G283" s="7">
        <v>0</v>
      </c>
      <c r="H283" s="162">
        <v>0</v>
      </c>
      <c r="I283" s="162">
        <v>0</v>
      </c>
      <c r="J283" s="162">
        <v>3</v>
      </c>
      <c r="K283" s="162">
        <v>0</v>
      </c>
      <c r="L283" s="162"/>
      <c r="M283" s="75"/>
      <c r="N283" s="170"/>
      <c r="O283" s="75"/>
      <c r="P283" s="75"/>
      <c r="Q283" s="162"/>
      <c r="R283" s="162"/>
      <c r="S283" s="169"/>
      <c r="T283" s="169"/>
      <c r="U283" s="169"/>
      <c r="V283" s="170"/>
      <c r="W283" s="7"/>
      <c r="X283" s="204"/>
      <c r="Y283" s="204"/>
      <c r="Z283" s="202"/>
      <c r="AA283" s="204"/>
      <c r="AB283" s="204"/>
      <c r="AC283" s="204"/>
      <c r="AD283" s="204"/>
      <c r="AE283" s="204"/>
      <c r="AF283" s="203"/>
      <c r="AG283" s="166"/>
    </row>
    <row r="284" spans="1:57" s="10" customFormat="1" ht="13.2" x14ac:dyDescent="0.25">
      <c r="A284" s="6">
        <v>6</v>
      </c>
      <c r="B284" s="167" t="s">
        <v>749</v>
      </c>
      <c r="C284" s="6">
        <v>7</v>
      </c>
      <c r="D284" s="6">
        <v>4</v>
      </c>
      <c r="E284" s="7">
        <v>1</v>
      </c>
      <c r="F284" s="7">
        <v>3</v>
      </c>
      <c r="G284" s="7">
        <v>0</v>
      </c>
      <c r="H284" s="162">
        <v>0</v>
      </c>
      <c r="I284" s="162">
        <v>0</v>
      </c>
      <c r="J284" s="162">
        <v>3</v>
      </c>
      <c r="K284" s="162">
        <v>0</v>
      </c>
      <c r="L284" s="162"/>
      <c r="M284" s="75"/>
      <c r="N284" s="170"/>
      <c r="O284" s="75"/>
      <c r="P284" s="75"/>
      <c r="Q284" s="162"/>
      <c r="R284" s="162"/>
      <c r="S284" s="169"/>
      <c r="T284" s="169"/>
      <c r="U284" s="169"/>
      <c r="V284" s="170"/>
      <c r="W284" s="7"/>
      <c r="X284" s="204"/>
      <c r="Y284" s="204"/>
      <c r="Z284" s="202"/>
      <c r="AA284" s="204"/>
      <c r="AB284" s="204"/>
      <c r="AC284" s="204"/>
      <c r="AD284" s="204"/>
      <c r="AE284" s="204"/>
      <c r="AF284" s="203"/>
      <c r="AG284" s="166"/>
    </row>
    <row r="285" spans="1:57" s="10" customFormat="1" ht="13.2" x14ac:dyDescent="0.25">
      <c r="A285" s="6">
        <v>7</v>
      </c>
      <c r="B285" s="61" t="s">
        <v>791</v>
      </c>
      <c r="C285" s="6"/>
      <c r="D285" s="6"/>
      <c r="E285" s="7"/>
      <c r="F285" s="7"/>
      <c r="G285" s="7"/>
      <c r="H285" s="162"/>
      <c r="I285" s="162"/>
      <c r="J285" s="162"/>
      <c r="K285" s="162"/>
      <c r="L285" s="162"/>
      <c r="M285" s="75"/>
      <c r="N285" s="170"/>
      <c r="O285" s="75"/>
      <c r="P285" s="75"/>
      <c r="Q285" s="162"/>
      <c r="R285" s="162"/>
      <c r="S285" s="169"/>
      <c r="T285" s="169"/>
      <c r="U285" s="169"/>
      <c r="V285" s="170"/>
      <c r="W285" s="7"/>
      <c r="X285" s="204"/>
      <c r="Y285" s="204"/>
      <c r="Z285" s="202"/>
      <c r="AA285" s="204"/>
      <c r="AB285" s="204"/>
      <c r="AC285" s="204"/>
      <c r="AD285" s="204"/>
      <c r="AE285" s="204"/>
      <c r="AF285" s="203"/>
      <c r="AG285" s="166"/>
    </row>
    <row r="286" spans="1:57" s="10" customFormat="1" ht="13.2" x14ac:dyDescent="0.25">
      <c r="A286" s="6">
        <v>8</v>
      </c>
      <c r="B286" s="167" t="s">
        <v>727</v>
      </c>
      <c r="C286" s="6">
        <v>5</v>
      </c>
      <c r="D286" s="6">
        <v>1</v>
      </c>
      <c r="E286" s="7">
        <v>0</v>
      </c>
      <c r="F286" s="7">
        <v>1</v>
      </c>
      <c r="G286" s="7">
        <v>0</v>
      </c>
      <c r="H286" s="162">
        <v>0</v>
      </c>
      <c r="I286" s="162">
        <v>1</v>
      </c>
      <c r="J286" s="162">
        <v>0</v>
      </c>
      <c r="K286" s="162">
        <v>0</v>
      </c>
      <c r="L286" s="162"/>
      <c r="M286" s="75"/>
      <c r="N286" s="170"/>
      <c r="O286" s="75"/>
      <c r="P286" s="75"/>
      <c r="Q286" s="162"/>
      <c r="R286" s="162"/>
      <c r="S286" s="169"/>
      <c r="T286" s="169"/>
      <c r="U286" s="169"/>
      <c r="V286" s="169"/>
      <c r="W286" s="166"/>
      <c r="X286" s="203"/>
      <c r="Y286" s="203"/>
      <c r="Z286" s="203"/>
      <c r="AA286" s="206"/>
      <c r="AB286" s="203">
        <v>1</v>
      </c>
      <c r="AC286" s="203"/>
      <c r="AD286" s="203"/>
      <c r="AE286" s="203"/>
      <c r="AF286" s="203"/>
      <c r="AG286" s="166"/>
    </row>
    <row r="287" spans="1:57" s="10" customFormat="1" ht="13.2" x14ac:dyDescent="0.25">
      <c r="A287" s="6">
        <v>9</v>
      </c>
      <c r="B287" s="167" t="s">
        <v>802</v>
      </c>
      <c r="C287" s="6">
        <v>7</v>
      </c>
      <c r="D287" s="6">
        <v>3</v>
      </c>
      <c r="E287" s="7">
        <v>1</v>
      </c>
      <c r="F287" s="7">
        <v>2</v>
      </c>
      <c r="G287" s="7">
        <v>0</v>
      </c>
      <c r="H287" s="162">
        <v>0</v>
      </c>
      <c r="I287" s="162">
        <v>1</v>
      </c>
      <c r="J287" s="162">
        <v>1</v>
      </c>
      <c r="K287" s="162">
        <v>0</v>
      </c>
      <c r="L287" s="162"/>
      <c r="M287" s="75"/>
      <c r="N287" s="170"/>
      <c r="O287" s="75"/>
      <c r="P287" s="75">
        <v>1</v>
      </c>
      <c r="Q287" s="162"/>
      <c r="R287" s="162"/>
      <c r="S287" s="169"/>
      <c r="T287" s="169"/>
      <c r="U287" s="169"/>
      <c r="V287" s="170"/>
      <c r="W287" s="7"/>
      <c r="X287" s="204"/>
      <c r="Y287" s="204"/>
      <c r="Z287" s="204"/>
      <c r="AA287" s="204"/>
      <c r="AB287" s="204"/>
      <c r="AC287" s="204">
        <v>1</v>
      </c>
      <c r="AD287" s="204"/>
      <c r="AE287" s="204"/>
      <c r="AF287" s="203"/>
      <c r="AG287" s="166"/>
    </row>
    <row r="288" spans="1:57" s="70" customFormat="1" ht="13.2" x14ac:dyDescent="0.3">
      <c r="A288" s="6">
        <v>10</v>
      </c>
      <c r="B288" s="61" t="s">
        <v>821</v>
      </c>
      <c r="C288" s="6">
        <v>10</v>
      </c>
      <c r="D288" s="6">
        <v>6</v>
      </c>
      <c r="E288" s="7">
        <v>0</v>
      </c>
      <c r="F288" s="7">
        <v>7</v>
      </c>
      <c r="G288" s="7">
        <v>0</v>
      </c>
      <c r="H288" s="6">
        <v>0</v>
      </c>
      <c r="I288" s="6">
        <v>0</v>
      </c>
      <c r="J288" s="6">
        <v>7</v>
      </c>
      <c r="K288" s="6">
        <v>0</v>
      </c>
      <c r="L288" s="6"/>
      <c r="M288" s="78"/>
      <c r="N288" s="78"/>
      <c r="O288" s="75"/>
      <c r="P288" s="78"/>
      <c r="Q288" s="6"/>
      <c r="R288" s="6"/>
      <c r="S288" s="78"/>
      <c r="T288" s="78"/>
      <c r="U288" s="78"/>
      <c r="V288" s="78"/>
      <c r="W288" s="6"/>
      <c r="X288" s="206"/>
      <c r="Y288" s="206"/>
      <c r="Z288" s="206"/>
      <c r="AA288" s="206"/>
      <c r="AB288" s="206"/>
      <c r="AC288" s="206"/>
      <c r="AD288" s="206"/>
      <c r="AE288" s="206"/>
      <c r="AF288" s="206"/>
      <c r="AG288" s="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row>
    <row r="289" spans="1:33" s="26" customFormat="1" ht="13.2" x14ac:dyDescent="0.3">
      <c r="A289" s="6">
        <v>11</v>
      </c>
      <c r="B289" s="61" t="s">
        <v>804</v>
      </c>
      <c r="C289" s="6"/>
      <c r="D289" s="6"/>
      <c r="E289" s="7"/>
      <c r="F289" s="7"/>
      <c r="G289" s="7"/>
      <c r="H289" s="6"/>
      <c r="I289" s="6"/>
      <c r="J289" s="6"/>
      <c r="K289" s="6"/>
      <c r="L289" s="6"/>
      <c r="M289" s="78"/>
      <c r="N289" s="78"/>
      <c r="O289" s="75"/>
      <c r="P289" s="78"/>
      <c r="Q289" s="6"/>
      <c r="R289" s="6"/>
      <c r="S289" s="78"/>
      <c r="T289" s="78"/>
      <c r="U289" s="78"/>
      <c r="V289" s="78"/>
      <c r="W289" s="6"/>
      <c r="X289" s="206"/>
      <c r="Y289" s="206"/>
      <c r="Z289" s="206"/>
      <c r="AA289" s="206"/>
      <c r="AB289" s="206"/>
      <c r="AC289" s="206"/>
      <c r="AD289" s="206"/>
      <c r="AE289" s="206"/>
      <c r="AF289" s="206"/>
      <c r="AG289" s="6"/>
    </row>
    <row r="290" spans="1:33" s="26" customFormat="1" ht="13.2" x14ac:dyDescent="0.3">
      <c r="A290" s="6">
        <v>12</v>
      </c>
      <c r="B290" s="61" t="s">
        <v>805</v>
      </c>
      <c r="C290" s="6"/>
      <c r="D290" s="6"/>
      <c r="E290" s="7"/>
      <c r="F290" s="7"/>
      <c r="G290" s="7"/>
      <c r="H290" s="6"/>
      <c r="I290" s="6"/>
      <c r="J290" s="6"/>
      <c r="K290" s="6"/>
      <c r="L290" s="6"/>
      <c r="M290" s="78"/>
      <c r="N290" s="78"/>
      <c r="O290" s="75"/>
      <c r="P290" s="78"/>
      <c r="Q290" s="6"/>
      <c r="R290" s="6"/>
      <c r="S290" s="78"/>
      <c r="T290" s="78"/>
      <c r="U290" s="78"/>
      <c r="V290" s="78"/>
      <c r="W290" s="6"/>
      <c r="X290" s="206"/>
      <c r="Y290" s="206"/>
      <c r="Z290" s="206"/>
      <c r="AA290" s="206"/>
      <c r="AB290" s="206"/>
      <c r="AC290" s="206"/>
      <c r="AD290" s="206"/>
      <c r="AE290" s="206"/>
      <c r="AF290" s="206"/>
      <c r="AG290" s="6"/>
    </row>
    <row r="291" spans="1:33" s="26" customFormat="1" ht="13.2" x14ac:dyDescent="0.3">
      <c r="A291" s="6">
        <v>13</v>
      </c>
      <c r="B291" s="61" t="s">
        <v>728</v>
      </c>
      <c r="C291" s="6"/>
      <c r="D291" s="6"/>
      <c r="E291" s="7"/>
      <c r="F291" s="7"/>
      <c r="G291" s="7"/>
      <c r="H291" s="6"/>
      <c r="I291" s="6"/>
      <c r="J291" s="6"/>
      <c r="K291" s="6"/>
      <c r="L291" s="6"/>
      <c r="M291" s="78"/>
      <c r="N291" s="78"/>
      <c r="O291" s="75"/>
      <c r="P291" s="78"/>
      <c r="Q291" s="6"/>
      <c r="R291" s="6"/>
      <c r="S291" s="78"/>
      <c r="T291" s="78"/>
      <c r="U291" s="78"/>
      <c r="V291" s="78"/>
      <c r="W291" s="6"/>
      <c r="X291" s="206"/>
      <c r="Y291" s="206"/>
      <c r="Z291" s="206"/>
      <c r="AA291" s="206"/>
      <c r="AB291" s="206"/>
      <c r="AC291" s="206"/>
      <c r="AD291" s="206"/>
      <c r="AE291" s="206"/>
      <c r="AF291" s="206"/>
      <c r="AG291" s="6"/>
    </row>
    <row r="292" spans="1:33" s="26" customFormat="1" ht="13.2" x14ac:dyDescent="0.3">
      <c r="A292" s="6">
        <v>14</v>
      </c>
      <c r="B292" s="61" t="s">
        <v>822</v>
      </c>
      <c r="C292" s="6"/>
      <c r="D292" s="6"/>
      <c r="E292" s="7"/>
      <c r="F292" s="7"/>
      <c r="G292" s="7"/>
      <c r="H292" s="6"/>
      <c r="I292" s="6"/>
      <c r="J292" s="6"/>
      <c r="K292" s="6"/>
      <c r="L292" s="6"/>
      <c r="M292" s="78"/>
      <c r="N292" s="78"/>
      <c r="O292" s="75"/>
      <c r="P292" s="78"/>
      <c r="Q292" s="6"/>
      <c r="R292" s="6"/>
      <c r="S292" s="78"/>
      <c r="T292" s="78"/>
      <c r="U292" s="78"/>
      <c r="V292" s="78"/>
      <c r="W292" s="6"/>
      <c r="X292" s="206"/>
      <c r="Y292" s="206"/>
      <c r="Z292" s="206"/>
      <c r="AA292" s="206"/>
      <c r="AB292" s="206"/>
      <c r="AC292" s="206"/>
      <c r="AD292" s="206"/>
      <c r="AE292" s="206"/>
      <c r="AF292" s="206"/>
      <c r="AG292" s="6"/>
    </row>
    <row r="293" spans="1:33" s="26" customFormat="1" ht="26.4" x14ac:dyDescent="0.3">
      <c r="A293" s="6">
        <v>15</v>
      </c>
      <c r="B293" s="61" t="s">
        <v>808</v>
      </c>
      <c r="C293" s="6"/>
      <c r="D293" s="6"/>
      <c r="E293" s="7"/>
      <c r="F293" s="7"/>
      <c r="G293" s="7"/>
      <c r="H293" s="6"/>
      <c r="I293" s="6"/>
      <c r="J293" s="6"/>
      <c r="K293" s="6"/>
      <c r="L293" s="6"/>
      <c r="M293" s="78"/>
      <c r="N293" s="78"/>
      <c r="O293" s="75"/>
      <c r="P293" s="78"/>
      <c r="Q293" s="6"/>
      <c r="R293" s="6"/>
      <c r="S293" s="78"/>
      <c r="T293" s="78"/>
      <c r="U293" s="78"/>
      <c r="V293" s="78"/>
      <c r="W293" s="6"/>
      <c r="X293" s="206"/>
      <c r="Y293" s="206"/>
      <c r="Z293" s="206"/>
      <c r="AA293" s="206"/>
      <c r="AB293" s="206"/>
      <c r="AC293" s="206"/>
      <c r="AD293" s="206"/>
      <c r="AE293" s="206"/>
      <c r="AF293" s="206"/>
      <c r="AG293" s="6"/>
    </row>
    <row r="294" spans="1:33" s="10" customFormat="1" ht="13.2" x14ac:dyDescent="0.25">
      <c r="A294" s="6">
        <v>16</v>
      </c>
      <c r="B294" s="167" t="s">
        <v>726</v>
      </c>
      <c r="C294" s="6">
        <v>5</v>
      </c>
      <c r="D294" s="6">
        <v>1</v>
      </c>
      <c r="E294" s="7">
        <v>0</v>
      </c>
      <c r="F294" s="7">
        <v>1</v>
      </c>
      <c r="G294" s="7">
        <v>0</v>
      </c>
      <c r="H294" s="162">
        <v>0</v>
      </c>
      <c r="I294" s="162">
        <v>1</v>
      </c>
      <c r="J294" s="162">
        <v>0</v>
      </c>
      <c r="K294" s="162">
        <v>0</v>
      </c>
      <c r="L294" s="162"/>
      <c r="M294" s="75"/>
      <c r="N294" s="170"/>
      <c r="O294" s="75"/>
      <c r="P294" s="75"/>
      <c r="Q294" s="162"/>
      <c r="R294" s="162"/>
      <c r="S294" s="169"/>
      <c r="T294" s="169"/>
      <c r="U294" s="169"/>
      <c r="V294" s="169"/>
      <c r="W294" s="166"/>
      <c r="X294" s="203"/>
      <c r="Y294" s="203"/>
      <c r="Z294" s="203"/>
      <c r="AA294" s="203"/>
      <c r="AB294" s="203"/>
      <c r="AC294" s="203"/>
      <c r="AD294" s="203"/>
      <c r="AE294" s="203"/>
      <c r="AF294" s="203"/>
      <c r="AG294" s="166"/>
    </row>
    <row r="295" spans="1:33" s="10" customFormat="1" ht="13.2" x14ac:dyDescent="0.25">
      <c r="A295" s="6">
        <v>17</v>
      </c>
      <c r="B295" s="167" t="s">
        <v>809</v>
      </c>
      <c r="C295" s="6"/>
      <c r="D295" s="6"/>
      <c r="E295" s="7"/>
      <c r="F295" s="7"/>
      <c r="G295" s="7"/>
      <c r="H295" s="162"/>
      <c r="I295" s="162"/>
      <c r="J295" s="162"/>
      <c r="K295" s="162"/>
      <c r="L295" s="162"/>
      <c r="M295" s="75"/>
      <c r="N295" s="170"/>
      <c r="O295" s="75"/>
      <c r="P295" s="75"/>
      <c r="Q295" s="162"/>
      <c r="R295" s="162"/>
      <c r="S295" s="169"/>
      <c r="T295" s="169"/>
      <c r="U295" s="169"/>
      <c r="V295" s="169"/>
      <c r="W295" s="166"/>
      <c r="X295" s="203"/>
      <c r="Y295" s="203"/>
      <c r="Z295" s="203"/>
      <c r="AA295" s="203"/>
      <c r="AB295" s="203"/>
      <c r="AC295" s="203"/>
      <c r="AD295" s="203"/>
      <c r="AE295" s="203"/>
      <c r="AF295" s="203"/>
      <c r="AG295" s="166"/>
    </row>
    <row r="296" spans="1:33" s="10" customFormat="1" ht="13.2" x14ac:dyDescent="0.25">
      <c r="A296" s="6">
        <v>18</v>
      </c>
      <c r="B296" s="167" t="s">
        <v>766</v>
      </c>
      <c r="C296" s="6">
        <v>2</v>
      </c>
      <c r="D296" s="6">
        <v>1</v>
      </c>
      <c r="E296" s="7">
        <v>0</v>
      </c>
      <c r="F296" s="7">
        <v>1</v>
      </c>
      <c r="G296" s="7">
        <v>0</v>
      </c>
      <c r="H296" s="162">
        <v>0</v>
      </c>
      <c r="I296" s="162">
        <v>0</v>
      </c>
      <c r="J296" s="162">
        <v>1</v>
      </c>
      <c r="K296" s="162">
        <v>0</v>
      </c>
      <c r="L296" s="162"/>
      <c r="M296" s="75"/>
      <c r="N296" s="170"/>
      <c r="O296" s="75"/>
      <c r="P296" s="75"/>
      <c r="Q296" s="162"/>
      <c r="R296" s="162"/>
      <c r="S296" s="169"/>
      <c r="T296" s="169"/>
      <c r="U296" s="169"/>
      <c r="V296" s="169"/>
      <c r="W296" s="166"/>
      <c r="X296" s="203"/>
      <c r="Y296" s="203"/>
      <c r="Z296" s="203"/>
      <c r="AA296" s="203"/>
      <c r="AB296" s="203"/>
      <c r="AC296" s="203"/>
      <c r="AD296" s="203"/>
      <c r="AE296" s="203"/>
      <c r="AF296" s="203"/>
      <c r="AG296" s="166"/>
    </row>
    <row r="297" spans="1:33" s="10" customFormat="1" ht="13.2" x14ac:dyDescent="0.25">
      <c r="A297" s="6">
        <v>19</v>
      </c>
      <c r="B297" s="167" t="s">
        <v>763</v>
      </c>
      <c r="C297" s="6"/>
      <c r="D297" s="6"/>
      <c r="E297" s="7"/>
      <c r="F297" s="7"/>
      <c r="G297" s="7"/>
      <c r="H297" s="162"/>
      <c r="I297" s="162"/>
      <c r="J297" s="162"/>
      <c r="K297" s="162"/>
      <c r="L297" s="162"/>
      <c r="M297" s="75"/>
      <c r="N297" s="170"/>
      <c r="O297" s="75"/>
      <c r="P297" s="75"/>
      <c r="Q297" s="162"/>
      <c r="R297" s="162"/>
      <c r="S297" s="169"/>
      <c r="T297" s="169"/>
      <c r="U297" s="169"/>
      <c r="V297" s="169"/>
      <c r="W297" s="166"/>
      <c r="X297" s="203"/>
      <c r="Y297" s="203"/>
      <c r="Z297" s="203"/>
      <c r="AA297" s="203"/>
      <c r="AB297" s="203"/>
      <c r="AC297" s="203"/>
      <c r="AD297" s="203"/>
      <c r="AE297" s="203"/>
      <c r="AF297" s="203"/>
      <c r="AG297" s="166"/>
    </row>
    <row r="298" spans="1:33" s="10" customFormat="1" ht="13.2" x14ac:dyDescent="0.25">
      <c r="A298" s="6">
        <v>20</v>
      </c>
      <c r="B298" s="167" t="s">
        <v>750</v>
      </c>
      <c r="C298" s="6">
        <v>7</v>
      </c>
      <c r="D298" s="6">
        <v>4</v>
      </c>
      <c r="E298" s="7">
        <v>2</v>
      </c>
      <c r="F298" s="7">
        <v>2</v>
      </c>
      <c r="G298" s="7">
        <v>0</v>
      </c>
      <c r="H298" s="162">
        <v>0</v>
      </c>
      <c r="I298" s="162">
        <v>2</v>
      </c>
      <c r="J298" s="162">
        <v>0</v>
      </c>
      <c r="K298" s="162">
        <v>0</v>
      </c>
      <c r="L298" s="162"/>
      <c r="M298" s="75"/>
      <c r="N298" s="170"/>
      <c r="O298" s="75"/>
      <c r="P298" s="75"/>
      <c r="Q298" s="162"/>
      <c r="R298" s="162"/>
      <c r="S298" s="169"/>
      <c r="T298" s="169"/>
      <c r="U298" s="169"/>
      <c r="V298" s="170"/>
      <c r="W298" s="7"/>
      <c r="X298" s="204"/>
      <c r="Y298" s="204"/>
      <c r="Z298" s="204"/>
      <c r="AA298" s="204"/>
      <c r="AB298" s="204"/>
      <c r="AC298" s="204"/>
      <c r="AD298" s="204"/>
      <c r="AE298" s="204"/>
      <c r="AF298" s="203"/>
      <c r="AG298" s="166"/>
    </row>
    <row r="299" spans="1:33" s="10" customFormat="1" ht="13.2" x14ac:dyDescent="0.25">
      <c r="A299" s="6">
        <v>21</v>
      </c>
      <c r="B299" s="167" t="s">
        <v>751</v>
      </c>
      <c r="C299" s="6"/>
      <c r="D299" s="6"/>
      <c r="E299" s="7"/>
      <c r="F299" s="7"/>
      <c r="G299" s="7"/>
      <c r="H299" s="162"/>
      <c r="I299" s="162"/>
      <c r="J299" s="162"/>
      <c r="K299" s="162"/>
      <c r="L299" s="162"/>
      <c r="M299" s="75"/>
      <c r="N299" s="170"/>
      <c r="O299" s="75"/>
      <c r="P299" s="75"/>
      <c r="Q299" s="162"/>
      <c r="R299" s="162"/>
      <c r="S299" s="169"/>
      <c r="T299" s="169"/>
      <c r="U299" s="169"/>
      <c r="V299" s="170"/>
      <c r="W299" s="7"/>
      <c r="X299" s="204"/>
      <c r="Y299" s="204"/>
      <c r="Z299" s="204"/>
      <c r="AA299" s="204"/>
      <c r="AB299" s="204"/>
      <c r="AC299" s="204"/>
      <c r="AD299" s="204"/>
      <c r="AE299" s="204"/>
      <c r="AF299" s="203"/>
      <c r="AG299" s="166"/>
    </row>
    <row r="300" spans="1:33" s="10" customFormat="1" ht="13.2" x14ac:dyDescent="0.25">
      <c r="A300" s="6">
        <v>22</v>
      </c>
      <c r="B300" s="167" t="s">
        <v>733</v>
      </c>
      <c r="C300" s="6">
        <v>2</v>
      </c>
      <c r="D300" s="6">
        <v>1</v>
      </c>
      <c r="E300" s="7">
        <v>0</v>
      </c>
      <c r="F300" s="7">
        <v>1</v>
      </c>
      <c r="G300" s="7">
        <v>0</v>
      </c>
      <c r="H300" s="162">
        <v>0</v>
      </c>
      <c r="I300" s="162">
        <v>1</v>
      </c>
      <c r="J300" s="162">
        <v>0</v>
      </c>
      <c r="K300" s="162">
        <v>0</v>
      </c>
      <c r="L300" s="162"/>
      <c r="M300" s="75"/>
      <c r="N300" s="170"/>
      <c r="O300" s="75"/>
      <c r="P300" s="75"/>
      <c r="Q300" s="162"/>
      <c r="R300" s="162"/>
      <c r="S300" s="169"/>
      <c r="T300" s="169"/>
      <c r="U300" s="169"/>
      <c r="V300" s="169"/>
      <c r="W300" s="166"/>
      <c r="X300" s="203"/>
      <c r="Y300" s="203"/>
      <c r="Z300" s="203"/>
      <c r="AA300" s="203"/>
      <c r="AB300" s="203"/>
      <c r="AC300" s="203"/>
      <c r="AD300" s="203"/>
      <c r="AE300" s="203"/>
      <c r="AF300" s="203"/>
      <c r="AG300" s="166"/>
    </row>
    <row r="301" spans="1:33" s="26" customFormat="1" ht="13.2" x14ac:dyDescent="0.3">
      <c r="A301" s="6">
        <v>23</v>
      </c>
      <c r="B301" s="61" t="s">
        <v>811</v>
      </c>
      <c r="C301" s="6"/>
      <c r="D301" s="6"/>
      <c r="E301" s="6"/>
      <c r="F301" s="7"/>
      <c r="G301" s="7"/>
      <c r="H301" s="7"/>
      <c r="I301" s="6"/>
      <c r="J301" s="6"/>
      <c r="K301" s="6"/>
      <c r="L301" s="6"/>
      <c r="M301" s="6"/>
      <c r="N301" s="78"/>
      <c r="O301" s="78"/>
      <c r="P301" s="75"/>
      <c r="Q301" s="78"/>
      <c r="R301" s="6"/>
      <c r="S301" s="6"/>
      <c r="T301" s="78"/>
      <c r="U301" s="78"/>
      <c r="V301" s="78"/>
      <c r="W301" s="78"/>
      <c r="X301" s="206"/>
      <c r="Y301" s="206"/>
      <c r="Z301" s="206"/>
      <c r="AA301" s="206"/>
      <c r="AB301" s="206"/>
      <c r="AC301" s="206"/>
      <c r="AD301" s="206"/>
      <c r="AE301" s="206"/>
      <c r="AF301" s="206"/>
      <c r="AG301" s="6"/>
    </row>
    <row r="302" spans="1:33" s="26" customFormat="1" ht="26.4" x14ac:dyDescent="0.3">
      <c r="A302" s="6">
        <v>24</v>
      </c>
      <c r="B302" s="61" t="s">
        <v>819</v>
      </c>
      <c r="C302" s="6"/>
      <c r="D302" s="6"/>
      <c r="E302" s="6"/>
      <c r="F302" s="7"/>
      <c r="G302" s="7"/>
      <c r="H302" s="7"/>
      <c r="I302" s="6"/>
      <c r="J302" s="6"/>
      <c r="K302" s="6"/>
      <c r="L302" s="6"/>
      <c r="M302" s="6"/>
      <c r="N302" s="78"/>
      <c r="O302" s="78"/>
      <c r="P302" s="75"/>
      <c r="Q302" s="78"/>
      <c r="R302" s="6"/>
      <c r="S302" s="6"/>
      <c r="T302" s="78"/>
      <c r="U302" s="78"/>
      <c r="V302" s="78"/>
      <c r="W302" s="78"/>
      <c r="X302" s="206"/>
      <c r="Y302" s="206"/>
      <c r="Z302" s="206"/>
      <c r="AA302" s="206"/>
      <c r="AB302" s="206"/>
      <c r="AC302" s="206"/>
      <c r="AD302" s="206"/>
      <c r="AE302" s="206"/>
      <c r="AF302" s="206"/>
      <c r="AG302" s="6"/>
    </row>
    <row r="303" spans="1:33" s="26" customFormat="1" ht="13.2" x14ac:dyDescent="0.25">
      <c r="A303" s="6">
        <v>25</v>
      </c>
      <c r="B303" s="167" t="s">
        <v>813</v>
      </c>
      <c r="C303" s="6"/>
      <c r="D303" s="6"/>
      <c r="E303" s="6"/>
      <c r="F303" s="7"/>
      <c r="G303" s="7"/>
      <c r="H303" s="7"/>
      <c r="I303" s="6"/>
      <c r="J303" s="6"/>
      <c r="K303" s="6"/>
      <c r="L303" s="6"/>
      <c r="M303" s="6"/>
      <c r="N303" s="78"/>
      <c r="O303" s="78"/>
      <c r="P303" s="75"/>
      <c r="Q303" s="78"/>
      <c r="R303" s="6"/>
      <c r="S303" s="6"/>
      <c r="T303" s="78"/>
      <c r="U303" s="78"/>
      <c r="V303" s="78"/>
      <c r="W303" s="78"/>
      <c r="X303" s="206"/>
      <c r="Y303" s="206"/>
      <c r="Z303" s="206"/>
      <c r="AA303" s="206"/>
      <c r="AB303" s="206"/>
      <c r="AC303" s="206"/>
      <c r="AD303" s="206"/>
      <c r="AE303" s="206"/>
      <c r="AF303" s="206"/>
      <c r="AG303" s="6"/>
    </row>
    <row r="304" spans="1:33" s="26" customFormat="1" ht="13.2" x14ac:dyDescent="0.25">
      <c r="A304" s="6">
        <v>26</v>
      </c>
      <c r="B304" s="167" t="s">
        <v>814</v>
      </c>
      <c r="C304" s="6"/>
      <c r="D304" s="6"/>
      <c r="E304" s="6"/>
      <c r="F304" s="7"/>
      <c r="G304" s="7"/>
      <c r="H304" s="7"/>
      <c r="I304" s="6"/>
      <c r="J304" s="6"/>
      <c r="K304" s="6"/>
      <c r="L304" s="6"/>
      <c r="M304" s="6"/>
      <c r="N304" s="78"/>
      <c r="O304" s="78"/>
      <c r="P304" s="75"/>
      <c r="Q304" s="78"/>
      <c r="R304" s="6"/>
      <c r="S304" s="6"/>
      <c r="T304" s="78"/>
      <c r="U304" s="78"/>
      <c r="V304" s="78"/>
      <c r="W304" s="78"/>
      <c r="X304" s="206"/>
      <c r="Y304" s="206"/>
      <c r="Z304" s="206"/>
      <c r="AA304" s="206"/>
      <c r="AB304" s="206"/>
      <c r="AC304" s="206"/>
      <c r="AD304" s="206"/>
      <c r="AE304" s="206"/>
      <c r="AF304" s="206"/>
      <c r="AG304" s="6"/>
    </row>
    <row r="305" spans="1:33" s="26" customFormat="1" ht="13.2" x14ac:dyDescent="0.3">
      <c r="A305" s="6">
        <v>27</v>
      </c>
      <c r="B305" s="61" t="s">
        <v>815</v>
      </c>
      <c r="C305" s="6"/>
      <c r="D305" s="6"/>
      <c r="E305" s="6"/>
      <c r="F305" s="7"/>
      <c r="G305" s="7"/>
      <c r="H305" s="7"/>
      <c r="I305" s="6"/>
      <c r="J305" s="6"/>
      <c r="K305" s="6"/>
      <c r="L305" s="6"/>
      <c r="M305" s="6"/>
      <c r="N305" s="78"/>
      <c r="O305" s="78"/>
      <c r="P305" s="75"/>
      <c r="Q305" s="78"/>
      <c r="R305" s="6"/>
      <c r="S305" s="6"/>
      <c r="T305" s="78"/>
      <c r="U305" s="78"/>
      <c r="V305" s="78"/>
      <c r="W305" s="78"/>
      <c r="X305" s="206"/>
      <c r="Y305" s="206"/>
      <c r="Z305" s="206"/>
      <c r="AA305" s="206"/>
      <c r="AB305" s="206"/>
      <c r="AC305" s="206"/>
      <c r="AD305" s="206"/>
      <c r="AE305" s="206"/>
      <c r="AF305" s="206"/>
      <c r="AG305" s="6"/>
    </row>
    <row r="306" spans="1:33" s="26" customFormat="1" ht="13.2" x14ac:dyDescent="0.3">
      <c r="A306" s="6">
        <v>28</v>
      </c>
      <c r="B306" s="61" t="s">
        <v>820</v>
      </c>
      <c r="C306" s="6"/>
      <c r="D306" s="6"/>
      <c r="E306" s="6"/>
      <c r="F306" s="7"/>
      <c r="G306" s="7"/>
      <c r="H306" s="7"/>
      <c r="I306" s="6"/>
      <c r="J306" s="6"/>
      <c r="K306" s="6"/>
      <c r="L306" s="6"/>
      <c r="M306" s="6"/>
      <c r="N306" s="78"/>
      <c r="O306" s="78"/>
      <c r="P306" s="75"/>
      <c r="Q306" s="78"/>
      <c r="R306" s="6"/>
      <c r="S306" s="6"/>
      <c r="T306" s="78"/>
      <c r="U306" s="78"/>
      <c r="V306" s="78"/>
      <c r="W306" s="78"/>
      <c r="X306" s="206"/>
      <c r="Y306" s="206"/>
      <c r="Z306" s="206"/>
      <c r="AA306" s="206"/>
      <c r="AB306" s="206"/>
      <c r="AC306" s="206"/>
      <c r="AD306" s="206"/>
      <c r="AE306" s="206"/>
      <c r="AF306" s="206"/>
      <c r="AG306" s="6"/>
    </row>
    <row r="307" spans="1:33" s="26" customFormat="1" ht="13.2" x14ac:dyDescent="0.3">
      <c r="A307" s="6">
        <v>29</v>
      </c>
      <c r="B307" s="61" t="s">
        <v>817</v>
      </c>
      <c r="C307" s="6"/>
      <c r="D307" s="6"/>
      <c r="E307" s="6"/>
      <c r="F307" s="7"/>
      <c r="G307" s="7"/>
      <c r="H307" s="7"/>
      <c r="I307" s="6"/>
      <c r="J307" s="6"/>
      <c r="K307" s="6"/>
      <c r="L307" s="6"/>
      <c r="M307" s="6"/>
      <c r="N307" s="78"/>
      <c r="O307" s="78"/>
      <c r="P307" s="75"/>
      <c r="Q307" s="78"/>
      <c r="R307" s="6"/>
      <c r="S307" s="6"/>
      <c r="T307" s="78"/>
      <c r="U307" s="78"/>
      <c r="V307" s="78"/>
      <c r="W307" s="78"/>
      <c r="X307" s="206"/>
      <c r="Y307" s="206"/>
      <c r="Z307" s="206"/>
      <c r="AA307" s="206"/>
      <c r="AB307" s="206"/>
      <c r="AC307" s="206"/>
      <c r="AD307" s="206"/>
      <c r="AE307" s="206"/>
      <c r="AF307" s="206"/>
      <c r="AG307" s="6"/>
    </row>
    <row r="308" spans="1:33" s="309" customFormat="1" ht="13.2" x14ac:dyDescent="0.25">
      <c r="A308" s="296">
        <v>5</v>
      </c>
      <c r="B308" s="290" t="s">
        <v>828</v>
      </c>
      <c r="C308" s="76">
        <v>121</v>
      </c>
      <c r="D308" s="180">
        <v>91</v>
      </c>
      <c r="E308" s="180">
        <v>18</v>
      </c>
      <c r="F308" s="180">
        <v>73</v>
      </c>
      <c r="G308" s="180">
        <v>0</v>
      </c>
      <c r="H308" s="180">
        <v>2</v>
      </c>
      <c r="I308" s="180">
        <v>38</v>
      </c>
      <c r="J308" s="180">
        <v>43</v>
      </c>
      <c r="K308" s="180">
        <f>SUM(K309:K337)</f>
        <v>0</v>
      </c>
      <c r="L308" s="311">
        <v>0.1</v>
      </c>
      <c r="M308" s="180">
        <f>L308*F308</f>
        <v>7.3000000000000007</v>
      </c>
      <c r="N308" s="180">
        <f>M308-H308</f>
        <v>5.3000000000000007</v>
      </c>
      <c r="O308" s="311">
        <v>0.5</v>
      </c>
      <c r="P308" s="180">
        <f>O308*F308</f>
        <v>36.5</v>
      </c>
      <c r="Q308" s="180">
        <f>P308-I308</f>
        <v>-1.5</v>
      </c>
      <c r="R308" s="311">
        <v>0.4</v>
      </c>
      <c r="S308" s="180">
        <f>R308*F308</f>
        <v>29.200000000000003</v>
      </c>
      <c r="T308" s="180">
        <f>S308-J308</f>
        <v>-13.799999999999997</v>
      </c>
      <c r="U308" s="180"/>
      <c r="V308" s="180">
        <f t="shared" ref="V308:AG308" si="116">SUM(V309:V337)</f>
        <v>0</v>
      </c>
      <c r="W308" s="180">
        <f t="shared" si="116"/>
        <v>0</v>
      </c>
      <c r="X308" s="180">
        <f t="shared" si="116"/>
        <v>0</v>
      </c>
      <c r="Y308" s="180">
        <f t="shared" si="116"/>
        <v>1</v>
      </c>
      <c r="Z308" s="180">
        <f t="shared" si="116"/>
        <v>0</v>
      </c>
      <c r="AA308" s="180">
        <f t="shared" si="116"/>
        <v>0</v>
      </c>
      <c r="AB308" s="180">
        <f t="shared" si="116"/>
        <v>0</v>
      </c>
      <c r="AC308" s="180">
        <f t="shared" si="116"/>
        <v>1</v>
      </c>
      <c r="AD308" s="180">
        <f t="shared" si="116"/>
        <v>0</v>
      </c>
      <c r="AE308" s="180">
        <f t="shared" si="116"/>
        <v>0</v>
      </c>
      <c r="AF308" s="180">
        <f t="shared" si="116"/>
        <v>0</v>
      </c>
      <c r="AG308" s="180">
        <f t="shared" si="116"/>
        <v>0</v>
      </c>
    </row>
    <row r="309" spans="1:33" s="10" customFormat="1" ht="13.2" x14ac:dyDescent="0.25">
      <c r="A309" s="6">
        <v>1</v>
      </c>
      <c r="B309" s="61" t="s">
        <v>367</v>
      </c>
      <c r="C309" s="6">
        <v>38</v>
      </c>
      <c r="D309" s="6">
        <v>25</v>
      </c>
      <c r="E309" s="6">
        <v>6</v>
      </c>
      <c r="F309" s="7">
        <f>SUM(G309:K309)</f>
        <v>19</v>
      </c>
      <c r="G309" s="7"/>
      <c r="H309" s="7">
        <v>2</v>
      </c>
      <c r="I309" s="7">
        <v>17</v>
      </c>
      <c r="J309" s="7"/>
      <c r="K309" s="7"/>
      <c r="L309" s="80"/>
      <c r="M309" s="7">
        <v>2</v>
      </c>
      <c r="N309" s="7">
        <v>2</v>
      </c>
      <c r="O309" s="80"/>
      <c r="P309" s="7">
        <v>17</v>
      </c>
      <c r="Q309" s="7">
        <f>P309-I309</f>
        <v>0</v>
      </c>
      <c r="R309" s="80"/>
      <c r="S309" s="7"/>
      <c r="T309" s="7"/>
      <c r="U309" s="7"/>
      <c r="V309" s="7"/>
      <c r="W309" s="7"/>
      <c r="X309" s="202"/>
      <c r="Y309" s="202">
        <v>1</v>
      </c>
      <c r="Z309" s="202"/>
      <c r="AA309" s="202"/>
      <c r="AB309" s="202"/>
      <c r="AC309" s="202"/>
      <c r="AD309" s="204"/>
      <c r="AE309" s="204"/>
      <c r="AF309" s="204"/>
      <c r="AG309" s="162"/>
    </row>
    <row r="310" spans="1:33" s="10" customFormat="1" ht="13.2" x14ac:dyDescent="0.25">
      <c r="A310" s="6">
        <v>2</v>
      </c>
      <c r="B310" s="61" t="s">
        <v>752</v>
      </c>
      <c r="C310" s="6"/>
      <c r="D310" s="6"/>
      <c r="E310" s="6"/>
      <c r="F310" s="7"/>
      <c r="G310" s="7"/>
      <c r="H310" s="7"/>
      <c r="I310" s="7"/>
      <c r="J310" s="7"/>
      <c r="K310" s="7"/>
      <c r="L310" s="80"/>
      <c r="M310" s="7"/>
      <c r="N310" s="7"/>
      <c r="O310" s="80"/>
      <c r="P310" s="7"/>
      <c r="Q310" s="7"/>
      <c r="R310" s="80"/>
      <c r="S310" s="7"/>
      <c r="T310" s="7"/>
      <c r="U310" s="7"/>
      <c r="V310" s="7"/>
      <c r="W310" s="7"/>
      <c r="X310" s="202"/>
      <c r="Y310" s="202"/>
      <c r="Z310" s="202"/>
      <c r="AA310" s="202"/>
      <c r="AB310" s="202"/>
      <c r="AC310" s="202"/>
      <c r="AD310" s="204"/>
      <c r="AE310" s="204"/>
      <c r="AF310" s="204"/>
      <c r="AG310" s="162"/>
    </row>
    <row r="311" spans="1:33" s="10" customFormat="1" ht="13.2" x14ac:dyDescent="0.25">
      <c r="A311" s="6">
        <v>3</v>
      </c>
      <c r="B311" s="61" t="s">
        <v>140</v>
      </c>
      <c r="C311" s="6">
        <v>7</v>
      </c>
      <c r="D311" s="6">
        <v>6</v>
      </c>
      <c r="E311" s="6">
        <v>2</v>
      </c>
      <c r="F311" s="7">
        <f t="shared" ref="F311:F330" si="117">SUM(G311:K311)</f>
        <v>4</v>
      </c>
      <c r="G311" s="7"/>
      <c r="H311" s="7"/>
      <c r="I311" s="7">
        <v>2</v>
      </c>
      <c r="J311" s="7">
        <v>2</v>
      </c>
      <c r="K311" s="7"/>
      <c r="L311" s="80"/>
      <c r="M311" s="7"/>
      <c r="N311" s="7"/>
      <c r="O311" s="80"/>
      <c r="P311" s="7">
        <v>2</v>
      </c>
      <c r="Q311" s="7">
        <f t="shared" ref="Q311:Q330" si="118">P311-I311</f>
        <v>0</v>
      </c>
      <c r="R311" s="80"/>
      <c r="S311" s="7">
        <v>3</v>
      </c>
      <c r="T311" s="7">
        <f>S311-J311</f>
        <v>1</v>
      </c>
      <c r="U311" s="7"/>
      <c r="V311" s="7"/>
      <c r="W311" s="7"/>
      <c r="X311" s="202"/>
      <c r="Y311" s="202"/>
      <c r="Z311" s="202"/>
      <c r="AA311" s="202"/>
      <c r="AB311" s="202"/>
      <c r="AC311" s="202"/>
      <c r="AD311" s="204"/>
      <c r="AE311" s="204"/>
      <c r="AF311" s="204"/>
      <c r="AG311" s="162"/>
    </row>
    <row r="312" spans="1:33" s="10" customFormat="1" ht="13.2" x14ac:dyDescent="0.25">
      <c r="A312" s="6">
        <v>4</v>
      </c>
      <c r="B312" s="61" t="s">
        <v>151</v>
      </c>
      <c r="C312" s="6">
        <v>33</v>
      </c>
      <c r="D312" s="6">
        <v>30</v>
      </c>
      <c r="E312" s="6">
        <v>5</v>
      </c>
      <c r="F312" s="7">
        <f t="shared" si="117"/>
        <v>25</v>
      </c>
      <c r="G312" s="7"/>
      <c r="H312" s="7"/>
      <c r="I312" s="7">
        <v>4</v>
      </c>
      <c r="J312" s="7">
        <v>21</v>
      </c>
      <c r="K312" s="7"/>
      <c r="L312" s="80"/>
      <c r="M312" s="7"/>
      <c r="N312" s="7"/>
      <c r="O312" s="80"/>
      <c r="P312" s="7">
        <v>5</v>
      </c>
      <c r="Q312" s="7">
        <f t="shared" si="118"/>
        <v>1</v>
      </c>
      <c r="R312" s="7"/>
      <c r="S312" s="7">
        <v>23</v>
      </c>
      <c r="T312" s="7">
        <f t="shared" ref="T312:T330" si="119">S312-J312</f>
        <v>2</v>
      </c>
      <c r="U312" s="7"/>
      <c r="V312" s="7"/>
      <c r="W312" s="7"/>
      <c r="X312" s="202"/>
      <c r="Y312" s="202"/>
      <c r="Z312" s="202"/>
      <c r="AA312" s="202"/>
      <c r="AB312" s="202"/>
      <c r="AC312" s="202">
        <v>1</v>
      </c>
      <c r="AD312" s="204"/>
      <c r="AE312" s="204"/>
      <c r="AF312" s="204"/>
      <c r="AG312" s="162"/>
    </row>
    <row r="313" spans="1:33" s="10" customFormat="1" ht="13.2" x14ac:dyDescent="0.25">
      <c r="A313" s="6">
        <v>5</v>
      </c>
      <c r="B313" s="61" t="s">
        <v>790</v>
      </c>
      <c r="C313" s="6">
        <v>6</v>
      </c>
      <c r="D313" s="6">
        <v>5</v>
      </c>
      <c r="E313" s="6"/>
      <c r="F313" s="7">
        <f>SUM(G313:K313)</f>
        <v>5</v>
      </c>
      <c r="G313" s="7"/>
      <c r="H313" s="7"/>
      <c r="I313" s="7">
        <v>1</v>
      </c>
      <c r="J313" s="7">
        <v>4</v>
      </c>
      <c r="K313" s="7"/>
      <c r="L313" s="7"/>
      <c r="M313" s="7"/>
      <c r="N313" s="7"/>
      <c r="O313" s="80"/>
      <c r="P313" s="7">
        <v>1</v>
      </c>
      <c r="Q313" s="7">
        <f>P313-I313</f>
        <v>0</v>
      </c>
      <c r="R313" s="80"/>
      <c r="S313" s="7">
        <v>4</v>
      </c>
      <c r="T313" s="7">
        <f>S313-J313</f>
        <v>0</v>
      </c>
      <c r="U313" s="7"/>
      <c r="V313" s="7"/>
      <c r="W313" s="7"/>
      <c r="X313" s="202"/>
      <c r="Y313" s="202"/>
      <c r="Z313" s="202"/>
      <c r="AA313" s="202"/>
      <c r="AB313" s="202"/>
      <c r="AC313" s="202"/>
      <c r="AD313" s="204"/>
      <c r="AE313" s="204"/>
      <c r="AF313" s="204"/>
      <c r="AG313" s="162"/>
    </row>
    <row r="314" spans="1:33" s="10" customFormat="1" ht="13.2" x14ac:dyDescent="0.25">
      <c r="A314" s="6">
        <v>6</v>
      </c>
      <c r="B314" s="61" t="s">
        <v>823</v>
      </c>
      <c r="C314" s="6">
        <v>6</v>
      </c>
      <c r="D314" s="6">
        <v>4</v>
      </c>
      <c r="E314" s="6"/>
      <c r="F314" s="7">
        <f>SUM(G314:K314)</f>
        <v>4</v>
      </c>
      <c r="G314" s="7"/>
      <c r="H314" s="7"/>
      <c r="I314" s="7">
        <v>3</v>
      </c>
      <c r="J314" s="7">
        <v>1</v>
      </c>
      <c r="K314" s="7"/>
      <c r="L314" s="7"/>
      <c r="M314" s="7"/>
      <c r="N314" s="7"/>
      <c r="O314" s="80"/>
      <c r="P314" s="7">
        <v>4</v>
      </c>
      <c r="Q314" s="7">
        <f>P314-I314</f>
        <v>1</v>
      </c>
      <c r="R314" s="80"/>
      <c r="S314" s="7">
        <v>1</v>
      </c>
      <c r="T314" s="7">
        <f>S314-J314</f>
        <v>0</v>
      </c>
      <c r="U314" s="7"/>
      <c r="V314" s="7"/>
      <c r="W314" s="7"/>
      <c r="X314" s="202"/>
      <c r="Y314" s="202"/>
      <c r="Z314" s="202"/>
      <c r="AA314" s="202"/>
      <c r="AB314" s="202"/>
      <c r="AC314" s="202"/>
      <c r="AD314" s="204"/>
      <c r="AE314" s="204"/>
      <c r="AF314" s="204"/>
      <c r="AG314" s="162"/>
    </row>
    <row r="315" spans="1:33" s="10" customFormat="1" ht="13.2" x14ac:dyDescent="0.25">
      <c r="A315" s="6">
        <v>7</v>
      </c>
      <c r="B315" s="61" t="s">
        <v>791</v>
      </c>
      <c r="C315" s="6"/>
      <c r="D315" s="6"/>
      <c r="E315" s="6"/>
      <c r="F315" s="7"/>
      <c r="G315" s="7"/>
      <c r="H315" s="7"/>
      <c r="I315" s="7"/>
      <c r="J315" s="7"/>
      <c r="K315" s="7"/>
      <c r="L315" s="7"/>
      <c r="M315" s="7"/>
      <c r="N315" s="7"/>
      <c r="O315" s="80"/>
      <c r="P315" s="7"/>
      <c r="Q315" s="7"/>
      <c r="R315" s="80"/>
      <c r="S315" s="7"/>
      <c r="T315" s="7"/>
      <c r="U315" s="7"/>
      <c r="V315" s="7"/>
      <c r="W315" s="7"/>
      <c r="X315" s="202"/>
      <c r="Y315" s="202"/>
      <c r="Z315" s="202"/>
      <c r="AA315" s="202"/>
      <c r="AB315" s="202"/>
      <c r="AC315" s="202"/>
      <c r="AD315" s="204"/>
      <c r="AE315" s="204"/>
      <c r="AF315" s="204"/>
      <c r="AG315" s="162"/>
    </row>
    <row r="316" spans="1:33" s="10" customFormat="1" ht="13.2" x14ac:dyDescent="0.25">
      <c r="A316" s="6">
        <v>8</v>
      </c>
      <c r="B316" s="61" t="s">
        <v>727</v>
      </c>
      <c r="C316" s="6">
        <v>1</v>
      </c>
      <c r="D316" s="6">
        <v>2</v>
      </c>
      <c r="E316" s="6">
        <v>1</v>
      </c>
      <c r="F316" s="7">
        <f>SUM(G316:K316)</f>
        <v>1</v>
      </c>
      <c r="G316" s="7"/>
      <c r="H316" s="7"/>
      <c r="I316" s="7">
        <v>1</v>
      </c>
      <c r="J316" s="7"/>
      <c r="K316" s="7"/>
      <c r="L316" s="7"/>
      <c r="M316" s="7"/>
      <c r="N316" s="7"/>
      <c r="O316" s="80"/>
      <c r="P316" s="7">
        <v>1</v>
      </c>
      <c r="Q316" s="7">
        <f>P316-I316</f>
        <v>0</v>
      </c>
      <c r="R316" s="80"/>
      <c r="S316" s="7"/>
      <c r="T316" s="7">
        <f>S316-J316</f>
        <v>0</v>
      </c>
      <c r="U316" s="7"/>
      <c r="V316" s="7"/>
      <c r="W316" s="7"/>
      <c r="X316" s="202"/>
      <c r="Y316" s="202"/>
      <c r="Z316" s="202"/>
      <c r="AA316" s="202"/>
      <c r="AB316" s="202"/>
      <c r="AC316" s="202"/>
      <c r="AD316" s="204"/>
      <c r="AE316" s="204"/>
      <c r="AF316" s="204"/>
      <c r="AG316" s="162"/>
    </row>
    <row r="317" spans="1:33" s="10" customFormat="1" ht="13.2" x14ac:dyDescent="0.25">
      <c r="A317" s="6">
        <v>9</v>
      </c>
      <c r="B317" s="61" t="s">
        <v>824</v>
      </c>
      <c r="C317" s="6">
        <v>6</v>
      </c>
      <c r="D317" s="6">
        <v>4</v>
      </c>
      <c r="E317" s="6">
        <v>1</v>
      </c>
      <c r="F317" s="7">
        <f>SUM(G317:K317)</f>
        <v>3</v>
      </c>
      <c r="G317" s="7"/>
      <c r="H317" s="7"/>
      <c r="I317" s="7">
        <v>1</v>
      </c>
      <c r="J317" s="7">
        <v>2</v>
      </c>
      <c r="K317" s="7"/>
      <c r="L317" s="7"/>
      <c r="M317" s="7"/>
      <c r="N317" s="7"/>
      <c r="O317" s="80"/>
      <c r="P317" s="7">
        <v>2</v>
      </c>
      <c r="Q317" s="7">
        <f>P317-I317</f>
        <v>1</v>
      </c>
      <c r="R317" s="80"/>
      <c r="S317" s="7">
        <v>2</v>
      </c>
      <c r="T317" s="7">
        <f>S317-J317</f>
        <v>0</v>
      </c>
      <c r="U317" s="7"/>
      <c r="V317" s="7"/>
      <c r="W317" s="7"/>
      <c r="X317" s="202"/>
      <c r="Y317" s="202"/>
      <c r="Z317" s="202"/>
      <c r="AA317" s="202"/>
      <c r="AB317" s="202"/>
      <c r="AC317" s="202"/>
      <c r="AD317" s="204"/>
      <c r="AE317" s="204"/>
      <c r="AF317" s="204"/>
      <c r="AG317" s="162"/>
    </row>
    <row r="318" spans="1:33" s="10" customFormat="1" ht="13.2" x14ac:dyDescent="0.25">
      <c r="A318" s="6">
        <v>10</v>
      </c>
      <c r="B318" s="61" t="s">
        <v>818</v>
      </c>
      <c r="C318" s="6">
        <v>3</v>
      </c>
      <c r="D318" s="6">
        <v>3</v>
      </c>
      <c r="E318" s="6"/>
      <c r="F318" s="7">
        <f>SUM(G318:K318)</f>
        <v>3</v>
      </c>
      <c r="G318" s="7"/>
      <c r="H318" s="7"/>
      <c r="I318" s="7"/>
      <c r="J318" s="7">
        <v>3</v>
      </c>
      <c r="K318" s="7"/>
      <c r="L318" s="7"/>
      <c r="M318" s="7"/>
      <c r="N318" s="7"/>
      <c r="O318" s="80"/>
      <c r="P318" s="7"/>
      <c r="Q318" s="7">
        <f>P318-I318</f>
        <v>0</v>
      </c>
      <c r="R318" s="80"/>
      <c r="S318" s="7">
        <v>3</v>
      </c>
      <c r="T318" s="7">
        <f>S318-J318</f>
        <v>0</v>
      </c>
      <c r="U318" s="7"/>
      <c r="V318" s="7"/>
      <c r="W318" s="7"/>
      <c r="X318" s="202"/>
      <c r="Y318" s="202"/>
      <c r="Z318" s="202"/>
      <c r="AA318" s="202"/>
      <c r="AB318" s="202"/>
      <c r="AC318" s="202"/>
      <c r="AD318" s="204"/>
      <c r="AE318" s="204"/>
      <c r="AF318" s="204"/>
      <c r="AG318" s="162"/>
    </row>
    <row r="319" spans="1:33" s="10" customFormat="1" ht="13.2" x14ac:dyDescent="0.25">
      <c r="A319" s="6">
        <v>11</v>
      </c>
      <c r="B319" s="61" t="s">
        <v>804</v>
      </c>
      <c r="C319" s="6"/>
      <c r="D319" s="6"/>
      <c r="E319" s="6"/>
      <c r="F319" s="7"/>
      <c r="G319" s="7"/>
      <c r="H319" s="7"/>
      <c r="I319" s="7"/>
      <c r="J319" s="7"/>
      <c r="K319" s="7"/>
      <c r="L319" s="7"/>
      <c r="M319" s="7"/>
      <c r="N319" s="7"/>
      <c r="O319" s="80"/>
      <c r="P319" s="7"/>
      <c r="Q319" s="7"/>
      <c r="R319" s="80"/>
      <c r="S319" s="7"/>
      <c r="T319" s="7"/>
      <c r="U319" s="7"/>
      <c r="V319" s="7"/>
      <c r="W319" s="7"/>
      <c r="X319" s="202"/>
      <c r="Y319" s="202"/>
      <c r="Z319" s="202"/>
      <c r="AA319" s="202"/>
      <c r="AB319" s="202"/>
      <c r="AC319" s="202"/>
      <c r="AD319" s="204"/>
      <c r="AE319" s="204"/>
      <c r="AF319" s="204"/>
      <c r="AG319" s="162"/>
    </row>
    <row r="320" spans="1:33" s="10" customFormat="1" ht="13.2" x14ac:dyDescent="0.25">
      <c r="A320" s="6">
        <v>12</v>
      </c>
      <c r="B320" s="61" t="s">
        <v>805</v>
      </c>
      <c r="C320" s="6"/>
      <c r="D320" s="6"/>
      <c r="E320" s="6"/>
      <c r="F320" s="7"/>
      <c r="G320" s="7"/>
      <c r="H320" s="7"/>
      <c r="I320" s="7"/>
      <c r="J320" s="7"/>
      <c r="K320" s="7"/>
      <c r="L320" s="7"/>
      <c r="M320" s="7"/>
      <c r="N320" s="7"/>
      <c r="O320" s="80"/>
      <c r="P320" s="7"/>
      <c r="Q320" s="7"/>
      <c r="R320" s="80"/>
      <c r="S320" s="7"/>
      <c r="T320" s="7"/>
      <c r="U320" s="7"/>
      <c r="V320" s="7"/>
      <c r="W320" s="7"/>
      <c r="X320" s="202"/>
      <c r="Y320" s="202"/>
      <c r="Z320" s="202"/>
      <c r="AA320" s="202"/>
      <c r="AB320" s="202"/>
      <c r="AC320" s="202"/>
      <c r="AD320" s="204"/>
      <c r="AE320" s="204"/>
      <c r="AF320" s="204"/>
      <c r="AG320" s="162"/>
    </row>
    <row r="321" spans="1:33" s="10" customFormat="1" ht="13.2" x14ac:dyDescent="0.25">
      <c r="A321" s="6">
        <v>13</v>
      </c>
      <c r="B321" s="61" t="s">
        <v>728</v>
      </c>
      <c r="C321" s="6">
        <v>1</v>
      </c>
      <c r="D321" s="6">
        <v>0</v>
      </c>
      <c r="E321" s="6"/>
      <c r="F321" s="7">
        <f>SUM(G321:K321)</f>
        <v>0</v>
      </c>
      <c r="G321" s="7"/>
      <c r="H321" s="7"/>
      <c r="I321" s="7"/>
      <c r="J321" s="7"/>
      <c r="K321" s="7"/>
      <c r="L321" s="7"/>
      <c r="M321" s="7"/>
      <c r="N321" s="7"/>
      <c r="O321" s="80"/>
      <c r="P321" s="7">
        <v>1</v>
      </c>
      <c r="Q321" s="7">
        <f>P321-I321</f>
        <v>1</v>
      </c>
      <c r="R321" s="80"/>
      <c r="S321" s="7"/>
      <c r="T321" s="7">
        <f>S321-J321</f>
        <v>0</v>
      </c>
      <c r="U321" s="7"/>
      <c r="V321" s="7"/>
      <c r="W321" s="7"/>
      <c r="X321" s="202"/>
      <c r="Y321" s="202"/>
      <c r="Z321" s="202"/>
      <c r="AA321" s="202"/>
      <c r="AB321" s="202"/>
      <c r="AC321" s="202"/>
      <c r="AD321" s="204"/>
      <c r="AE321" s="204"/>
      <c r="AF321" s="204"/>
      <c r="AG321" s="162"/>
    </row>
    <row r="322" spans="1:33" s="10" customFormat="1" ht="13.2" x14ac:dyDescent="0.25">
      <c r="A322" s="6">
        <v>14</v>
      </c>
      <c r="B322" s="61" t="s">
        <v>807</v>
      </c>
      <c r="C322" s="6">
        <v>2</v>
      </c>
      <c r="D322" s="6">
        <v>0</v>
      </c>
      <c r="E322" s="6"/>
      <c r="F322" s="7">
        <f>SUM(G322:K322)</f>
        <v>0</v>
      </c>
      <c r="G322" s="7"/>
      <c r="H322" s="7"/>
      <c r="I322" s="7"/>
      <c r="J322" s="7"/>
      <c r="K322" s="7"/>
      <c r="L322" s="7"/>
      <c r="M322" s="7"/>
      <c r="N322" s="7"/>
      <c r="O322" s="80"/>
      <c r="P322" s="7">
        <v>2</v>
      </c>
      <c r="Q322" s="7">
        <f>P322-I322</f>
        <v>2</v>
      </c>
      <c r="R322" s="80"/>
      <c r="S322" s="7"/>
      <c r="T322" s="7">
        <f>S322-J322</f>
        <v>0</v>
      </c>
      <c r="U322" s="7"/>
      <c r="V322" s="7"/>
      <c r="W322" s="7"/>
      <c r="X322" s="202"/>
      <c r="Y322" s="202"/>
      <c r="Z322" s="202"/>
      <c r="AA322" s="202"/>
      <c r="AB322" s="202"/>
      <c r="AC322" s="202"/>
      <c r="AD322" s="204"/>
      <c r="AE322" s="204"/>
      <c r="AF322" s="204"/>
      <c r="AG322" s="162"/>
    </row>
    <row r="323" spans="1:33" s="10" customFormat="1" ht="26.4" x14ac:dyDescent="0.25">
      <c r="A323" s="6">
        <v>15</v>
      </c>
      <c r="B323" s="61" t="s">
        <v>808</v>
      </c>
      <c r="C323" s="6">
        <v>2</v>
      </c>
      <c r="D323" s="6">
        <v>0</v>
      </c>
      <c r="E323" s="6"/>
      <c r="F323" s="7">
        <f>SUM(G323:K323)</f>
        <v>0</v>
      </c>
      <c r="G323" s="7"/>
      <c r="H323" s="7"/>
      <c r="I323" s="7"/>
      <c r="J323" s="7"/>
      <c r="K323" s="7"/>
      <c r="L323" s="7"/>
      <c r="M323" s="7"/>
      <c r="N323" s="7"/>
      <c r="O323" s="80"/>
      <c r="P323" s="7"/>
      <c r="Q323" s="7">
        <f>P323-I323</f>
        <v>0</v>
      </c>
      <c r="R323" s="80"/>
      <c r="S323" s="7">
        <v>2</v>
      </c>
      <c r="T323" s="7">
        <f>S323-J323</f>
        <v>2</v>
      </c>
      <c r="U323" s="7"/>
      <c r="V323" s="7"/>
      <c r="W323" s="7"/>
      <c r="X323" s="202"/>
      <c r="Y323" s="202"/>
      <c r="Z323" s="202"/>
      <c r="AA323" s="202"/>
      <c r="AB323" s="202"/>
      <c r="AC323" s="202"/>
      <c r="AD323" s="204"/>
      <c r="AE323" s="204"/>
      <c r="AF323" s="204"/>
      <c r="AG323" s="162"/>
    </row>
    <row r="324" spans="1:33" s="10" customFormat="1" ht="13.2" x14ac:dyDescent="0.25">
      <c r="A324" s="6">
        <v>16</v>
      </c>
      <c r="B324" s="61" t="s">
        <v>726</v>
      </c>
      <c r="C324" s="6">
        <v>7</v>
      </c>
      <c r="D324" s="6">
        <v>5</v>
      </c>
      <c r="E324" s="6">
        <v>1</v>
      </c>
      <c r="F324" s="7">
        <v>4</v>
      </c>
      <c r="G324" s="7"/>
      <c r="H324" s="7"/>
      <c r="I324" s="7">
        <v>4</v>
      </c>
      <c r="J324" s="7"/>
      <c r="K324" s="7"/>
      <c r="L324" s="7"/>
      <c r="M324" s="7">
        <v>1</v>
      </c>
      <c r="N324" s="7">
        <v>1</v>
      </c>
      <c r="O324" s="80"/>
      <c r="P324" s="7">
        <v>3</v>
      </c>
      <c r="Q324" s="7">
        <f>P324-I324</f>
        <v>-1</v>
      </c>
      <c r="R324" s="80"/>
      <c r="S324" s="7"/>
      <c r="T324" s="7">
        <f>S324-J324</f>
        <v>0</v>
      </c>
      <c r="U324" s="7"/>
      <c r="V324" s="7"/>
      <c r="W324" s="7"/>
      <c r="X324" s="202"/>
      <c r="Y324" s="202"/>
      <c r="Z324" s="202"/>
      <c r="AA324" s="202"/>
      <c r="AB324" s="202"/>
      <c r="AC324" s="202"/>
      <c r="AD324" s="204"/>
      <c r="AE324" s="204"/>
      <c r="AF324" s="204"/>
      <c r="AG324" s="162"/>
    </row>
    <row r="325" spans="1:33" s="10" customFormat="1" ht="13.2" x14ac:dyDescent="0.25">
      <c r="A325" s="6">
        <v>17</v>
      </c>
      <c r="B325" s="167" t="s">
        <v>809</v>
      </c>
      <c r="C325" s="6"/>
      <c r="D325" s="6"/>
      <c r="E325" s="6"/>
      <c r="F325" s="7"/>
      <c r="G325" s="7"/>
      <c r="H325" s="7"/>
      <c r="I325" s="7"/>
      <c r="J325" s="7"/>
      <c r="K325" s="7"/>
      <c r="L325" s="7"/>
      <c r="M325" s="7"/>
      <c r="N325" s="7"/>
      <c r="O325" s="80"/>
      <c r="P325" s="7"/>
      <c r="Q325" s="7"/>
      <c r="R325" s="80"/>
      <c r="S325" s="7"/>
      <c r="T325" s="7"/>
      <c r="U325" s="7"/>
      <c r="V325" s="7"/>
      <c r="W325" s="7"/>
      <c r="X325" s="202"/>
      <c r="Y325" s="202"/>
      <c r="Z325" s="202"/>
      <c r="AA325" s="202"/>
      <c r="AB325" s="202"/>
      <c r="AC325" s="202"/>
      <c r="AD325" s="204"/>
      <c r="AE325" s="204"/>
      <c r="AF325" s="204"/>
      <c r="AG325" s="162"/>
    </row>
    <row r="326" spans="1:33" s="10" customFormat="1" ht="13.2" x14ac:dyDescent="0.25">
      <c r="A326" s="6">
        <v>18</v>
      </c>
      <c r="B326" s="167" t="s">
        <v>766</v>
      </c>
      <c r="C326" s="6"/>
      <c r="D326" s="6"/>
      <c r="E326" s="6"/>
      <c r="F326" s="7"/>
      <c r="G326" s="7"/>
      <c r="H326" s="7"/>
      <c r="I326" s="7"/>
      <c r="J326" s="7"/>
      <c r="K326" s="7"/>
      <c r="L326" s="7"/>
      <c r="M326" s="7"/>
      <c r="N326" s="7"/>
      <c r="O326" s="80"/>
      <c r="P326" s="7"/>
      <c r="Q326" s="7"/>
      <c r="R326" s="80"/>
      <c r="S326" s="7"/>
      <c r="T326" s="7"/>
      <c r="U326" s="7"/>
      <c r="V326" s="7"/>
      <c r="W326" s="7"/>
      <c r="X326" s="202"/>
      <c r="Y326" s="202"/>
      <c r="Z326" s="202"/>
      <c r="AA326" s="202"/>
      <c r="AB326" s="202"/>
      <c r="AC326" s="202"/>
      <c r="AD326" s="204"/>
      <c r="AE326" s="204"/>
      <c r="AF326" s="204"/>
      <c r="AG326" s="162"/>
    </row>
    <row r="327" spans="1:33" s="10" customFormat="1" ht="13.2" x14ac:dyDescent="0.25">
      <c r="A327" s="6">
        <v>19</v>
      </c>
      <c r="B327" s="167" t="s">
        <v>763</v>
      </c>
      <c r="C327" s="6"/>
      <c r="D327" s="6"/>
      <c r="E327" s="6"/>
      <c r="F327" s="7"/>
      <c r="G327" s="7"/>
      <c r="H327" s="7"/>
      <c r="I327" s="7"/>
      <c r="J327" s="7"/>
      <c r="K327" s="7"/>
      <c r="L327" s="7"/>
      <c r="M327" s="7"/>
      <c r="N327" s="7"/>
      <c r="O327" s="80"/>
      <c r="P327" s="7"/>
      <c r="Q327" s="7"/>
      <c r="R327" s="80"/>
      <c r="S327" s="7"/>
      <c r="T327" s="7"/>
      <c r="U327" s="7"/>
      <c r="V327" s="7"/>
      <c r="W327" s="7"/>
      <c r="X327" s="202"/>
      <c r="Y327" s="202"/>
      <c r="Z327" s="202"/>
      <c r="AA327" s="202"/>
      <c r="AB327" s="202"/>
      <c r="AC327" s="202"/>
      <c r="AD327" s="204"/>
      <c r="AE327" s="204"/>
      <c r="AF327" s="204"/>
      <c r="AG327" s="162"/>
    </row>
    <row r="328" spans="1:33" s="10" customFormat="1" ht="13.2" x14ac:dyDescent="0.25">
      <c r="A328" s="6">
        <v>20</v>
      </c>
      <c r="B328" s="61" t="s">
        <v>725</v>
      </c>
      <c r="C328" s="6">
        <v>7</v>
      </c>
      <c r="D328" s="6">
        <v>6</v>
      </c>
      <c r="E328" s="6">
        <v>2</v>
      </c>
      <c r="F328" s="7">
        <f t="shared" si="117"/>
        <v>4</v>
      </c>
      <c r="G328" s="7"/>
      <c r="H328" s="7"/>
      <c r="I328" s="7">
        <v>4</v>
      </c>
      <c r="J328" s="7"/>
      <c r="K328" s="7"/>
      <c r="L328" s="7"/>
      <c r="M328" s="7"/>
      <c r="N328" s="7"/>
      <c r="O328" s="80"/>
      <c r="P328" s="7">
        <v>5</v>
      </c>
      <c r="Q328" s="7">
        <f t="shared" si="118"/>
        <v>1</v>
      </c>
      <c r="R328" s="80"/>
      <c r="S328" s="7"/>
      <c r="T328" s="7">
        <f t="shared" si="119"/>
        <v>0</v>
      </c>
      <c r="U328" s="7"/>
      <c r="V328" s="7"/>
      <c r="W328" s="7"/>
      <c r="X328" s="202"/>
      <c r="Y328" s="202"/>
      <c r="Z328" s="202"/>
      <c r="AA328" s="202"/>
      <c r="AB328" s="202"/>
      <c r="AC328" s="202"/>
      <c r="AD328" s="204"/>
      <c r="AE328" s="204"/>
      <c r="AF328" s="204"/>
      <c r="AG328" s="162"/>
    </row>
    <row r="329" spans="1:33" s="10" customFormat="1" ht="13.2" x14ac:dyDescent="0.25">
      <c r="A329" s="6">
        <v>21</v>
      </c>
      <c r="B329" s="167" t="s">
        <v>751</v>
      </c>
      <c r="C329" s="6"/>
      <c r="D329" s="6"/>
      <c r="E329" s="6"/>
      <c r="F329" s="7"/>
      <c r="G329" s="7"/>
      <c r="H329" s="7"/>
      <c r="I329" s="7"/>
      <c r="J329" s="7"/>
      <c r="K329" s="7"/>
      <c r="L329" s="7"/>
      <c r="M329" s="7"/>
      <c r="N329" s="7"/>
      <c r="O329" s="80"/>
      <c r="P329" s="7"/>
      <c r="Q329" s="7"/>
      <c r="R329" s="80"/>
      <c r="S329" s="7"/>
      <c r="T329" s="7"/>
      <c r="U329" s="7"/>
      <c r="V329" s="7"/>
      <c r="W329" s="7"/>
      <c r="X329" s="202"/>
      <c r="Y329" s="202"/>
      <c r="Z329" s="202"/>
      <c r="AA329" s="202"/>
      <c r="AB329" s="202"/>
      <c r="AC329" s="202"/>
      <c r="AD329" s="204"/>
      <c r="AE329" s="204"/>
      <c r="AF329" s="204"/>
      <c r="AG329" s="162"/>
    </row>
    <row r="330" spans="1:33" s="10" customFormat="1" ht="13.2" x14ac:dyDescent="0.25">
      <c r="A330" s="6">
        <v>22</v>
      </c>
      <c r="B330" s="61" t="s">
        <v>733</v>
      </c>
      <c r="C330" s="6">
        <v>2</v>
      </c>
      <c r="D330" s="6">
        <v>1</v>
      </c>
      <c r="E330" s="6"/>
      <c r="F330" s="7">
        <f t="shared" si="117"/>
        <v>1</v>
      </c>
      <c r="G330" s="7"/>
      <c r="H330" s="7"/>
      <c r="I330" s="7">
        <v>1</v>
      </c>
      <c r="J330" s="7"/>
      <c r="K330" s="7"/>
      <c r="L330" s="7"/>
      <c r="M330" s="7"/>
      <c r="N330" s="7"/>
      <c r="O330" s="80"/>
      <c r="P330" s="7">
        <v>2</v>
      </c>
      <c r="Q330" s="7">
        <f t="shared" si="118"/>
        <v>1</v>
      </c>
      <c r="R330" s="80"/>
      <c r="S330" s="7"/>
      <c r="T330" s="7">
        <f t="shared" si="119"/>
        <v>0</v>
      </c>
      <c r="U330" s="7"/>
      <c r="V330" s="7"/>
      <c r="W330" s="7"/>
      <c r="X330" s="202"/>
      <c r="Y330" s="202"/>
      <c r="Z330" s="202"/>
      <c r="AA330" s="202"/>
      <c r="AB330" s="202"/>
      <c r="AC330" s="202"/>
      <c r="AD330" s="204"/>
      <c r="AE330" s="204"/>
      <c r="AF330" s="204"/>
      <c r="AG330" s="162"/>
    </row>
    <row r="331" spans="1:33" s="10" customFormat="1" ht="13.2" x14ac:dyDescent="0.25">
      <c r="A331" s="6">
        <v>23</v>
      </c>
      <c r="B331" s="61" t="s">
        <v>811</v>
      </c>
      <c r="C331" s="6"/>
      <c r="D331" s="6"/>
      <c r="E331" s="6"/>
      <c r="F331" s="7"/>
      <c r="G331" s="7"/>
      <c r="H331" s="7"/>
      <c r="I331" s="7"/>
      <c r="J331" s="7"/>
      <c r="K331" s="7"/>
      <c r="L331" s="7"/>
      <c r="M331" s="7"/>
      <c r="N331" s="7"/>
      <c r="O331" s="80"/>
      <c r="P331" s="7"/>
      <c r="Q331" s="7"/>
      <c r="R331" s="80"/>
      <c r="S331" s="7"/>
      <c r="T331" s="7"/>
      <c r="U331" s="7"/>
      <c r="V331" s="7"/>
      <c r="W331" s="7"/>
      <c r="X331" s="202"/>
      <c r="Y331" s="202"/>
      <c r="Z331" s="202"/>
      <c r="AA331" s="202"/>
      <c r="AB331" s="202"/>
      <c r="AC331" s="202"/>
      <c r="AD331" s="204"/>
      <c r="AE331" s="204"/>
      <c r="AF331" s="204"/>
      <c r="AG331" s="162"/>
    </row>
    <row r="332" spans="1:33" s="10" customFormat="1" ht="26.4" x14ac:dyDescent="0.25">
      <c r="A332" s="6">
        <v>24</v>
      </c>
      <c r="B332" s="61" t="s">
        <v>819</v>
      </c>
      <c r="C332" s="6"/>
      <c r="D332" s="6"/>
      <c r="E332" s="6"/>
      <c r="F332" s="7"/>
      <c r="G332" s="7"/>
      <c r="H332" s="7"/>
      <c r="I332" s="7"/>
      <c r="J332" s="7"/>
      <c r="K332" s="7"/>
      <c r="L332" s="7"/>
      <c r="M332" s="7"/>
      <c r="N332" s="7"/>
      <c r="O332" s="80"/>
      <c r="P332" s="7"/>
      <c r="Q332" s="7"/>
      <c r="R332" s="80"/>
      <c r="S332" s="7"/>
      <c r="T332" s="7"/>
      <c r="U332" s="7"/>
      <c r="V332" s="7"/>
      <c r="W332" s="7"/>
      <c r="X332" s="202"/>
      <c r="Y332" s="202"/>
      <c r="Z332" s="202"/>
      <c r="AA332" s="202"/>
      <c r="AB332" s="202"/>
      <c r="AC332" s="202"/>
      <c r="AD332" s="204"/>
      <c r="AE332" s="204"/>
      <c r="AF332" s="204"/>
      <c r="AG332" s="162"/>
    </row>
    <row r="333" spans="1:33" s="10" customFormat="1" ht="13.2" x14ac:dyDescent="0.25">
      <c r="A333" s="6">
        <v>25</v>
      </c>
      <c r="B333" s="167" t="s">
        <v>813</v>
      </c>
      <c r="C333" s="6"/>
      <c r="D333" s="6"/>
      <c r="E333" s="6"/>
      <c r="F333" s="7"/>
      <c r="G333" s="7"/>
      <c r="H333" s="7"/>
      <c r="I333" s="7"/>
      <c r="J333" s="7"/>
      <c r="K333" s="7"/>
      <c r="L333" s="7"/>
      <c r="M333" s="7"/>
      <c r="N333" s="7"/>
      <c r="O333" s="80"/>
      <c r="P333" s="7"/>
      <c r="Q333" s="7"/>
      <c r="R333" s="80"/>
      <c r="S333" s="7"/>
      <c r="T333" s="7"/>
      <c r="U333" s="7"/>
      <c r="V333" s="7"/>
      <c r="W333" s="7"/>
      <c r="X333" s="202"/>
      <c r="Y333" s="202"/>
      <c r="Z333" s="202"/>
      <c r="AA333" s="202"/>
      <c r="AB333" s="202"/>
      <c r="AC333" s="202"/>
      <c r="AD333" s="204"/>
      <c r="AE333" s="204"/>
      <c r="AF333" s="204"/>
      <c r="AG333" s="162"/>
    </row>
    <row r="334" spans="1:33" s="10" customFormat="1" ht="13.2" x14ac:dyDescent="0.25">
      <c r="A334" s="6">
        <v>26</v>
      </c>
      <c r="B334" s="167" t="s">
        <v>814</v>
      </c>
      <c r="C334" s="6"/>
      <c r="D334" s="6"/>
      <c r="E334" s="6"/>
      <c r="F334" s="7"/>
      <c r="G334" s="7"/>
      <c r="H334" s="7"/>
      <c r="I334" s="7"/>
      <c r="J334" s="7"/>
      <c r="K334" s="7"/>
      <c r="L334" s="7"/>
      <c r="M334" s="7"/>
      <c r="N334" s="7"/>
      <c r="O334" s="80"/>
      <c r="P334" s="7"/>
      <c r="Q334" s="7"/>
      <c r="R334" s="80"/>
      <c r="S334" s="7"/>
      <c r="T334" s="7"/>
      <c r="U334" s="7"/>
      <c r="V334" s="7"/>
      <c r="W334" s="7"/>
      <c r="X334" s="202"/>
      <c r="Y334" s="202"/>
      <c r="Z334" s="202"/>
      <c r="AA334" s="202"/>
      <c r="AB334" s="202"/>
      <c r="AC334" s="202"/>
      <c r="AD334" s="204"/>
      <c r="AE334" s="204"/>
      <c r="AF334" s="204"/>
      <c r="AG334" s="162"/>
    </row>
    <row r="335" spans="1:33" s="10" customFormat="1" ht="13.2" x14ac:dyDescent="0.25">
      <c r="A335" s="6">
        <v>27</v>
      </c>
      <c r="B335" s="61" t="s">
        <v>815</v>
      </c>
      <c r="C335" s="6"/>
      <c r="D335" s="6"/>
      <c r="E335" s="6"/>
      <c r="F335" s="7"/>
      <c r="G335" s="7"/>
      <c r="H335" s="7"/>
      <c r="I335" s="7"/>
      <c r="J335" s="7"/>
      <c r="K335" s="7"/>
      <c r="L335" s="7"/>
      <c r="M335" s="7"/>
      <c r="N335" s="7"/>
      <c r="O335" s="80"/>
      <c r="P335" s="7"/>
      <c r="Q335" s="7"/>
      <c r="R335" s="80"/>
      <c r="S335" s="7"/>
      <c r="T335" s="7"/>
      <c r="U335" s="7"/>
      <c r="V335" s="7"/>
      <c r="W335" s="7"/>
      <c r="X335" s="202"/>
      <c r="Y335" s="202"/>
      <c r="Z335" s="202"/>
      <c r="AA335" s="202"/>
      <c r="AB335" s="202"/>
      <c r="AC335" s="202"/>
      <c r="AD335" s="204"/>
      <c r="AE335" s="204"/>
      <c r="AF335" s="204"/>
      <c r="AG335" s="162"/>
    </row>
    <row r="336" spans="1:33" s="10" customFormat="1" ht="13.2" x14ac:dyDescent="0.25">
      <c r="A336" s="6">
        <v>28</v>
      </c>
      <c r="B336" s="61" t="s">
        <v>820</v>
      </c>
      <c r="C336" s="6"/>
      <c r="D336" s="6"/>
      <c r="E336" s="6"/>
      <c r="F336" s="7"/>
      <c r="G336" s="7"/>
      <c r="H336" s="7"/>
      <c r="I336" s="7"/>
      <c r="J336" s="7"/>
      <c r="K336" s="7"/>
      <c r="L336" s="7"/>
      <c r="M336" s="7"/>
      <c r="N336" s="7"/>
      <c r="O336" s="80"/>
      <c r="P336" s="7"/>
      <c r="Q336" s="7"/>
      <c r="R336" s="80"/>
      <c r="S336" s="7"/>
      <c r="T336" s="7"/>
      <c r="U336" s="7"/>
      <c r="V336" s="7"/>
      <c r="W336" s="7"/>
      <c r="X336" s="202"/>
      <c r="Y336" s="202"/>
      <c r="Z336" s="202"/>
      <c r="AA336" s="202"/>
      <c r="AB336" s="202"/>
      <c r="AC336" s="202"/>
      <c r="AD336" s="204"/>
      <c r="AE336" s="204"/>
      <c r="AF336" s="204"/>
      <c r="AG336" s="162"/>
    </row>
    <row r="337" spans="1:33" s="10" customFormat="1" ht="13.2" x14ac:dyDescent="0.25">
      <c r="A337" s="6">
        <v>29</v>
      </c>
      <c r="B337" s="61" t="s">
        <v>817</v>
      </c>
      <c r="C337" s="6"/>
      <c r="D337" s="6"/>
      <c r="E337" s="6"/>
      <c r="F337" s="7"/>
      <c r="G337" s="7"/>
      <c r="H337" s="7"/>
      <c r="I337" s="7"/>
      <c r="J337" s="7"/>
      <c r="K337" s="7"/>
      <c r="L337" s="7"/>
      <c r="M337" s="7"/>
      <c r="N337" s="7"/>
      <c r="O337" s="80"/>
      <c r="P337" s="7"/>
      <c r="Q337" s="7"/>
      <c r="R337" s="80"/>
      <c r="S337" s="7"/>
      <c r="T337" s="7"/>
      <c r="U337" s="7"/>
      <c r="V337" s="7"/>
      <c r="W337" s="7"/>
      <c r="X337" s="202"/>
      <c r="Y337" s="202"/>
      <c r="Z337" s="202"/>
      <c r="AA337" s="202"/>
      <c r="AB337" s="202"/>
      <c r="AC337" s="202"/>
      <c r="AD337" s="204"/>
      <c r="AE337" s="204"/>
      <c r="AF337" s="204"/>
      <c r="AG337" s="162"/>
    </row>
    <row r="338" spans="1:33" s="138" customFormat="1" ht="26.4" x14ac:dyDescent="0.25">
      <c r="A338" s="180">
        <v>6</v>
      </c>
      <c r="B338" s="290" t="s">
        <v>829</v>
      </c>
      <c r="C338" s="137"/>
      <c r="D338" s="137"/>
      <c r="E338" s="137"/>
      <c r="F338" s="180"/>
      <c r="G338" s="164"/>
      <c r="H338" s="164"/>
      <c r="I338" s="164"/>
      <c r="J338" s="164"/>
      <c r="K338" s="164"/>
      <c r="L338" s="164"/>
      <c r="M338" s="180"/>
      <c r="N338" s="180"/>
      <c r="O338" s="164"/>
      <c r="P338" s="180"/>
      <c r="Q338" s="180"/>
      <c r="R338" s="164"/>
      <c r="S338" s="180"/>
      <c r="T338" s="180"/>
      <c r="U338" s="180"/>
      <c r="V338" s="180"/>
      <c r="W338" s="180"/>
      <c r="X338" s="207"/>
      <c r="Y338" s="207"/>
      <c r="Z338" s="207"/>
      <c r="AA338" s="207"/>
      <c r="AB338" s="207"/>
      <c r="AC338" s="207"/>
      <c r="AD338" s="207"/>
      <c r="AE338" s="207"/>
      <c r="AF338" s="207"/>
      <c r="AG338" s="180"/>
    </row>
    <row r="339" spans="1:33" s="86" customFormat="1" ht="13.2" x14ac:dyDescent="0.25">
      <c r="A339" s="83"/>
      <c r="B339" s="84" t="s">
        <v>707</v>
      </c>
      <c r="C339" s="83">
        <v>645</v>
      </c>
      <c r="D339" s="68">
        <f>E339+F339</f>
        <v>460</v>
      </c>
      <c r="E339" s="68">
        <f>72+11</f>
        <v>83</v>
      </c>
      <c r="F339" s="68">
        <f>G339+H339+I339+J339+K339</f>
        <v>377</v>
      </c>
      <c r="G339" s="68"/>
      <c r="H339" s="68">
        <f>3+1</f>
        <v>4</v>
      </c>
      <c r="I339" s="68">
        <v>134</v>
      </c>
      <c r="J339" s="68">
        <v>239</v>
      </c>
      <c r="K339" s="68"/>
      <c r="L339" s="122">
        <v>0.08</v>
      </c>
      <c r="M339" s="123">
        <f>L339*F339</f>
        <v>30.16</v>
      </c>
      <c r="N339" s="123">
        <f>M339-H339</f>
        <v>26.16</v>
      </c>
      <c r="O339" s="122">
        <v>0.75</v>
      </c>
      <c r="P339" s="123">
        <f>O339*F339</f>
        <v>282.75</v>
      </c>
      <c r="Q339" s="123">
        <f>P339-I339</f>
        <v>148.75</v>
      </c>
      <c r="R339" s="68"/>
      <c r="S339" s="68">
        <f>F339*R339</f>
        <v>0</v>
      </c>
      <c r="T339" s="68"/>
      <c r="U339" s="68"/>
      <c r="V339" s="68">
        <f>U339*D339</f>
        <v>0</v>
      </c>
      <c r="W339" s="68">
        <f>V339-K339</f>
        <v>0</v>
      </c>
      <c r="X339" s="184">
        <f>Z339+Y339</f>
        <v>26</v>
      </c>
      <c r="Y339" s="184">
        <v>23</v>
      </c>
      <c r="Z339" s="184">
        <v>3</v>
      </c>
      <c r="AA339" s="184">
        <f>AB339+AC339</f>
        <v>99</v>
      </c>
      <c r="AB339" s="184">
        <v>3</v>
      </c>
      <c r="AC339" s="184">
        <v>96</v>
      </c>
      <c r="AD339" s="185">
        <f>AE339+AF339</f>
        <v>0</v>
      </c>
      <c r="AE339" s="185"/>
      <c r="AF339" s="185"/>
      <c r="AG339" s="85"/>
    </row>
    <row r="340" spans="1:33" s="89" customFormat="1" ht="13.2" x14ac:dyDescent="0.25">
      <c r="A340" s="77">
        <v>1</v>
      </c>
      <c r="B340" s="87" t="s">
        <v>367</v>
      </c>
      <c r="C340" s="77"/>
      <c r="D340" s="60">
        <f t="shared" ref="D340:D353" si="120">E340+F340</f>
        <v>91</v>
      </c>
      <c r="E340" s="60">
        <v>36</v>
      </c>
      <c r="F340" s="60">
        <f t="shared" ref="F340:F353" si="121">G340+H340+I340+J340+K340</f>
        <v>55</v>
      </c>
      <c r="G340" s="60"/>
      <c r="H340" s="60">
        <v>3</v>
      </c>
      <c r="I340" s="60">
        <v>52</v>
      </c>
      <c r="J340" s="60"/>
      <c r="K340" s="60"/>
      <c r="L340" s="72"/>
      <c r="M340" s="60">
        <v>20</v>
      </c>
      <c r="N340" s="60">
        <f>M340-H340</f>
        <v>17</v>
      </c>
      <c r="O340" s="72"/>
      <c r="P340" s="60">
        <v>61</v>
      </c>
      <c r="Q340" s="60">
        <f t="shared" ref="Q340:Q353" si="122">P340-I340</f>
        <v>9</v>
      </c>
      <c r="R340" s="72"/>
      <c r="S340" s="60"/>
      <c r="T340" s="60"/>
      <c r="U340" s="60"/>
      <c r="V340" s="60"/>
      <c r="W340" s="60"/>
      <c r="X340" s="186">
        <f t="shared" ref="X340:X353" si="123">Z340+Y340</f>
        <v>18</v>
      </c>
      <c r="Y340" s="186">
        <v>15</v>
      </c>
      <c r="Z340" s="186">
        <v>3</v>
      </c>
      <c r="AA340" s="186">
        <f t="shared" ref="AA340:AA353" si="124">AB340+AC340</f>
        <v>6</v>
      </c>
      <c r="AB340" s="186">
        <v>2</v>
      </c>
      <c r="AC340" s="186">
        <v>4</v>
      </c>
      <c r="AD340" s="187"/>
      <c r="AE340" s="187"/>
      <c r="AF340" s="187"/>
      <c r="AG340" s="88"/>
    </row>
    <row r="341" spans="1:33" s="89" customFormat="1" ht="13.2" x14ac:dyDescent="0.25">
      <c r="A341" s="77">
        <v>2</v>
      </c>
      <c r="B341" s="87" t="s">
        <v>752</v>
      </c>
      <c r="C341" s="77"/>
      <c r="D341" s="60">
        <f t="shared" si="120"/>
        <v>8</v>
      </c>
      <c r="E341" s="60">
        <v>6</v>
      </c>
      <c r="F341" s="60">
        <f t="shared" si="121"/>
        <v>2</v>
      </c>
      <c r="G341" s="60"/>
      <c r="H341" s="60"/>
      <c r="I341" s="60">
        <v>2</v>
      </c>
      <c r="J341" s="60"/>
      <c r="K341" s="60"/>
      <c r="L341" s="60"/>
      <c r="M341" s="60">
        <v>2</v>
      </c>
      <c r="N341" s="60">
        <f>M341-H341</f>
        <v>2</v>
      </c>
      <c r="O341" s="72"/>
      <c r="P341" s="60">
        <v>2</v>
      </c>
      <c r="Q341" s="60">
        <f t="shared" si="122"/>
        <v>0</v>
      </c>
      <c r="R341" s="60"/>
      <c r="S341" s="60"/>
      <c r="T341" s="60"/>
      <c r="U341" s="60"/>
      <c r="V341" s="60"/>
      <c r="W341" s="60"/>
      <c r="X341" s="186">
        <f t="shared" si="123"/>
        <v>0</v>
      </c>
      <c r="Y341" s="186"/>
      <c r="Z341" s="186"/>
      <c r="AA341" s="186">
        <f t="shared" si="124"/>
        <v>0</v>
      </c>
      <c r="AB341" s="186"/>
      <c r="AC341" s="186"/>
      <c r="AD341" s="187"/>
      <c r="AE341" s="187"/>
      <c r="AF341" s="187"/>
      <c r="AG341" s="88"/>
    </row>
    <row r="342" spans="1:33" s="89" customFormat="1" ht="13.2" x14ac:dyDescent="0.25">
      <c r="A342" s="77">
        <v>3</v>
      </c>
      <c r="B342" s="87" t="s">
        <v>727</v>
      </c>
      <c r="C342" s="77"/>
      <c r="D342" s="60">
        <f t="shared" si="120"/>
        <v>1</v>
      </c>
      <c r="E342" s="60">
        <v>1</v>
      </c>
      <c r="F342" s="60"/>
      <c r="G342" s="60"/>
      <c r="H342" s="60"/>
      <c r="I342" s="60"/>
      <c r="J342" s="60"/>
      <c r="K342" s="60"/>
      <c r="L342" s="60"/>
      <c r="M342" s="60"/>
      <c r="N342" s="60"/>
      <c r="O342" s="72"/>
      <c r="P342" s="60"/>
      <c r="Q342" s="60">
        <f t="shared" si="122"/>
        <v>0</v>
      </c>
      <c r="R342" s="60"/>
      <c r="S342" s="60"/>
      <c r="T342" s="60"/>
      <c r="U342" s="60"/>
      <c r="V342" s="60"/>
      <c r="W342" s="60"/>
      <c r="X342" s="186">
        <f t="shared" si="123"/>
        <v>1</v>
      </c>
      <c r="Y342" s="186">
        <v>1</v>
      </c>
      <c r="Z342" s="186"/>
      <c r="AA342" s="186">
        <f t="shared" si="124"/>
        <v>0</v>
      </c>
      <c r="AB342" s="186"/>
      <c r="AC342" s="186"/>
      <c r="AD342" s="187"/>
      <c r="AE342" s="187"/>
      <c r="AF342" s="187"/>
      <c r="AG342" s="88"/>
    </row>
    <row r="343" spans="1:33" s="89" customFormat="1" ht="13.2" x14ac:dyDescent="0.25">
      <c r="A343" s="77">
        <v>4</v>
      </c>
      <c r="B343" s="87" t="s">
        <v>140</v>
      </c>
      <c r="C343" s="77"/>
      <c r="D343" s="60">
        <f t="shared" si="120"/>
        <v>19</v>
      </c>
      <c r="E343" s="60">
        <v>3</v>
      </c>
      <c r="F343" s="60">
        <f t="shared" si="121"/>
        <v>16</v>
      </c>
      <c r="G343" s="60"/>
      <c r="H343" s="60"/>
      <c r="I343" s="60">
        <v>1</v>
      </c>
      <c r="J343" s="60">
        <v>15</v>
      </c>
      <c r="K343" s="60"/>
      <c r="L343" s="60"/>
      <c r="M343" s="60">
        <v>1</v>
      </c>
      <c r="N343" s="60">
        <f>M343-H343</f>
        <v>1</v>
      </c>
      <c r="O343" s="72"/>
      <c r="P343" s="60">
        <v>10</v>
      </c>
      <c r="Q343" s="60">
        <f t="shared" si="122"/>
        <v>9</v>
      </c>
      <c r="R343" s="72"/>
      <c r="S343" s="60"/>
      <c r="T343" s="60"/>
      <c r="U343" s="60"/>
      <c r="V343" s="60"/>
      <c r="W343" s="60"/>
      <c r="X343" s="186">
        <f t="shared" si="123"/>
        <v>1</v>
      </c>
      <c r="Y343" s="186">
        <v>1</v>
      </c>
      <c r="Z343" s="186"/>
      <c r="AA343" s="186">
        <f t="shared" si="124"/>
        <v>1</v>
      </c>
      <c r="AB343" s="186"/>
      <c r="AC343" s="186">
        <v>1</v>
      </c>
      <c r="AD343" s="187"/>
      <c r="AE343" s="187"/>
      <c r="AF343" s="187"/>
      <c r="AG343" s="88"/>
    </row>
    <row r="344" spans="1:33" s="89" customFormat="1" ht="13.2" x14ac:dyDescent="0.25">
      <c r="A344" s="77">
        <v>5</v>
      </c>
      <c r="B344" s="87" t="s">
        <v>151</v>
      </c>
      <c r="C344" s="77"/>
      <c r="D344" s="60">
        <f t="shared" si="120"/>
        <v>245</v>
      </c>
      <c r="E344" s="60">
        <v>17</v>
      </c>
      <c r="F344" s="60">
        <f t="shared" si="121"/>
        <v>228</v>
      </c>
      <c r="G344" s="60"/>
      <c r="H344" s="60"/>
      <c r="I344" s="60">
        <v>42</v>
      </c>
      <c r="J344" s="60">
        <v>186</v>
      </c>
      <c r="K344" s="60"/>
      <c r="L344" s="60"/>
      <c r="M344" s="60">
        <v>1</v>
      </c>
      <c r="N344" s="60">
        <f t="shared" ref="N344:N351" si="125">M344-H344</f>
        <v>1</v>
      </c>
      <c r="O344" s="60"/>
      <c r="P344" s="60">
        <v>135</v>
      </c>
      <c r="Q344" s="60">
        <f t="shared" si="122"/>
        <v>93</v>
      </c>
      <c r="R344" s="60"/>
      <c r="S344" s="60"/>
      <c r="T344" s="60"/>
      <c r="U344" s="60"/>
      <c r="V344" s="60"/>
      <c r="W344" s="60"/>
      <c r="X344" s="186">
        <f t="shared" si="123"/>
        <v>3</v>
      </c>
      <c r="Y344" s="186">
        <v>3</v>
      </c>
      <c r="Z344" s="186"/>
      <c r="AA344" s="186">
        <f t="shared" si="124"/>
        <v>82</v>
      </c>
      <c r="AB344" s="186"/>
      <c r="AC344" s="186">
        <v>82</v>
      </c>
      <c r="AD344" s="187"/>
      <c r="AE344" s="187"/>
      <c r="AF344" s="187"/>
      <c r="AG344" s="88"/>
    </row>
    <row r="345" spans="1:33" s="89" customFormat="1" ht="13.2" x14ac:dyDescent="0.25">
      <c r="A345" s="77">
        <v>6</v>
      </c>
      <c r="B345" s="87" t="s">
        <v>749</v>
      </c>
      <c r="C345" s="77"/>
      <c r="D345" s="60">
        <f t="shared" si="120"/>
        <v>20</v>
      </c>
      <c r="E345" s="60">
        <v>3</v>
      </c>
      <c r="F345" s="60">
        <f t="shared" si="121"/>
        <v>17</v>
      </c>
      <c r="G345" s="60"/>
      <c r="H345" s="60"/>
      <c r="I345" s="60">
        <v>6</v>
      </c>
      <c r="J345" s="60">
        <v>11</v>
      </c>
      <c r="K345" s="60"/>
      <c r="L345" s="60"/>
      <c r="M345" s="60">
        <v>1</v>
      </c>
      <c r="N345" s="60">
        <f t="shared" si="125"/>
        <v>1</v>
      </c>
      <c r="O345" s="60"/>
      <c r="P345" s="60">
        <v>15</v>
      </c>
      <c r="Q345" s="60">
        <f t="shared" si="122"/>
        <v>9</v>
      </c>
      <c r="R345" s="60"/>
      <c r="S345" s="60"/>
      <c r="T345" s="60"/>
      <c r="U345" s="60"/>
      <c r="V345" s="60"/>
      <c r="W345" s="60"/>
      <c r="X345" s="186">
        <f t="shared" si="123"/>
        <v>0</v>
      </c>
      <c r="Y345" s="186"/>
      <c r="Z345" s="186"/>
      <c r="AA345" s="186">
        <f t="shared" si="124"/>
        <v>7</v>
      </c>
      <c r="AB345" s="186">
        <v>1</v>
      </c>
      <c r="AC345" s="186">
        <v>6</v>
      </c>
      <c r="AD345" s="187"/>
      <c r="AE345" s="187"/>
      <c r="AF345" s="187"/>
      <c r="AG345" s="88"/>
    </row>
    <row r="346" spans="1:33" s="89" customFormat="1" ht="13.2" x14ac:dyDescent="0.25">
      <c r="A346" s="77">
        <v>7</v>
      </c>
      <c r="B346" s="87" t="s">
        <v>790</v>
      </c>
      <c r="C346" s="77"/>
      <c r="D346" s="60">
        <f t="shared" si="120"/>
        <v>20</v>
      </c>
      <c r="E346" s="60">
        <v>2</v>
      </c>
      <c r="F346" s="60">
        <f t="shared" si="121"/>
        <v>18</v>
      </c>
      <c r="G346" s="60"/>
      <c r="H346" s="60"/>
      <c r="I346" s="60">
        <v>5</v>
      </c>
      <c r="J346" s="60">
        <v>13</v>
      </c>
      <c r="K346" s="60"/>
      <c r="L346" s="60"/>
      <c r="M346" s="60"/>
      <c r="N346" s="60"/>
      <c r="O346" s="60"/>
      <c r="P346" s="60">
        <v>9</v>
      </c>
      <c r="Q346" s="60">
        <f t="shared" si="122"/>
        <v>4</v>
      </c>
      <c r="R346" s="60"/>
      <c r="S346" s="60"/>
      <c r="T346" s="60"/>
      <c r="U346" s="60"/>
      <c r="V346" s="60"/>
      <c r="W346" s="60"/>
      <c r="X346" s="186">
        <f t="shared" si="123"/>
        <v>0</v>
      </c>
      <c r="Y346" s="186"/>
      <c r="Z346" s="186"/>
      <c r="AA346" s="186">
        <f t="shared" si="124"/>
        <v>0</v>
      </c>
      <c r="AB346" s="186"/>
      <c r="AC346" s="186"/>
      <c r="AD346" s="187"/>
      <c r="AE346" s="187"/>
      <c r="AF346" s="187"/>
      <c r="AG346" s="88"/>
    </row>
    <row r="347" spans="1:33" s="89" customFormat="1" ht="13.2" x14ac:dyDescent="0.25">
      <c r="A347" s="77">
        <v>8</v>
      </c>
      <c r="B347" s="87" t="s">
        <v>803</v>
      </c>
      <c r="C347" s="77"/>
      <c r="D347" s="60">
        <f t="shared" si="120"/>
        <v>13</v>
      </c>
      <c r="E347" s="60">
        <v>2</v>
      </c>
      <c r="F347" s="60">
        <f t="shared" si="121"/>
        <v>11</v>
      </c>
      <c r="G347" s="60"/>
      <c r="H347" s="60"/>
      <c r="I347" s="60"/>
      <c r="J347" s="60">
        <v>11</v>
      </c>
      <c r="K347" s="60"/>
      <c r="L347" s="60"/>
      <c r="M347" s="60"/>
      <c r="N347" s="60"/>
      <c r="O347" s="60"/>
      <c r="P347" s="60"/>
      <c r="Q347" s="60">
        <f t="shared" si="122"/>
        <v>0</v>
      </c>
      <c r="R347" s="60"/>
      <c r="S347" s="60"/>
      <c r="T347" s="60"/>
      <c r="U347" s="60"/>
      <c r="V347" s="60"/>
      <c r="W347" s="60"/>
      <c r="X347" s="186">
        <f t="shared" si="123"/>
        <v>0</v>
      </c>
      <c r="Y347" s="186"/>
      <c r="Z347" s="186"/>
      <c r="AA347" s="186">
        <f t="shared" si="124"/>
        <v>0</v>
      </c>
      <c r="AB347" s="186"/>
      <c r="AC347" s="186"/>
      <c r="AD347" s="187"/>
      <c r="AE347" s="187"/>
      <c r="AF347" s="187"/>
      <c r="AG347" s="88"/>
    </row>
    <row r="348" spans="1:33" s="89" customFormat="1" ht="13.2" x14ac:dyDescent="0.25">
      <c r="A348" s="77">
        <v>9</v>
      </c>
      <c r="B348" s="87" t="s">
        <v>802</v>
      </c>
      <c r="C348" s="77"/>
      <c r="D348" s="60">
        <f t="shared" si="120"/>
        <v>3</v>
      </c>
      <c r="E348" s="60"/>
      <c r="F348" s="60">
        <f t="shared" si="121"/>
        <v>3</v>
      </c>
      <c r="G348" s="60"/>
      <c r="H348" s="60"/>
      <c r="I348" s="60">
        <v>2</v>
      </c>
      <c r="J348" s="60">
        <v>1</v>
      </c>
      <c r="K348" s="60"/>
      <c r="L348" s="60"/>
      <c r="M348" s="60"/>
      <c r="N348" s="60"/>
      <c r="O348" s="60"/>
      <c r="P348" s="60">
        <v>5</v>
      </c>
      <c r="Q348" s="60">
        <f t="shared" si="122"/>
        <v>3</v>
      </c>
      <c r="R348" s="60"/>
      <c r="S348" s="60"/>
      <c r="T348" s="60"/>
      <c r="U348" s="60"/>
      <c r="V348" s="60"/>
      <c r="W348" s="60"/>
      <c r="X348" s="186">
        <f t="shared" si="123"/>
        <v>0</v>
      </c>
      <c r="Y348" s="186"/>
      <c r="Z348" s="186"/>
      <c r="AA348" s="186">
        <f t="shared" si="124"/>
        <v>1</v>
      </c>
      <c r="AB348" s="186"/>
      <c r="AC348" s="186">
        <v>1</v>
      </c>
      <c r="AD348" s="187"/>
      <c r="AE348" s="187"/>
      <c r="AF348" s="187"/>
      <c r="AG348" s="88"/>
    </row>
    <row r="349" spans="1:33" s="89" customFormat="1" ht="13.2" x14ac:dyDescent="0.25">
      <c r="A349" s="77">
        <v>10</v>
      </c>
      <c r="B349" s="87" t="s">
        <v>725</v>
      </c>
      <c r="C349" s="92"/>
      <c r="D349" s="60">
        <f t="shared" si="120"/>
        <v>21</v>
      </c>
      <c r="E349" s="60">
        <v>4</v>
      </c>
      <c r="F349" s="60">
        <f t="shared" si="121"/>
        <v>17</v>
      </c>
      <c r="G349" s="60"/>
      <c r="H349" s="60">
        <v>1</v>
      </c>
      <c r="I349" s="60">
        <v>14</v>
      </c>
      <c r="J349" s="60">
        <v>2</v>
      </c>
      <c r="K349" s="88"/>
      <c r="L349" s="88"/>
      <c r="M349" s="60">
        <v>1</v>
      </c>
      <c r="N349" s="60"/>
      <c r="O349" s="88"/>
      <c r="P349" s="60">
        <v>24</v>
      </c>
      <c r="Q349" s="60">
        <f t="shared" si="122"/>
        <v>10</v>
      </c>
      <c r="R349" s="88"/>
      <c r="S349" s="88"/>
      <c r="T349" s="88"/>
      <c r="U349" s="88"/>
      <c r="V349" s="88"/>
      <c r="W349" s="88"/>
      <c r="X349" s="186">
        <f t="shared" si="123"/>
        <v>1</v>
      </c>
      <c r="Y349" s="186">
        <v>1</v>
      </c>
      <c r="Z349" s="187"/>
      <c r="AA349" s="186">
        <f t="shared" si="124"/>
        <v>2</v>
      </c>
      <c r="AB349" s="187"/>
      <c r="AC349" s="186">
        <v>2</v>
      </c>
      <c r="AD349" s="187"/>
      <c r="AE349" s="187"/>
      <c r="AF349" s="187"/>
      <c r="AG349" s="88"/>
    </row>
    <row r="350" spans="1:33" s="89" customFormat="1" ht="13.2" x14ac:dyDescent="0.25">
      <c r="A350" s="77">
        <v>11</v>
      </c>
      <c r="B350" s="87" t="s">
        <v>766</v>
      </c>
      <c r="C350" s="92"/>
      <c r="D350" s="60">
        <f t="shared" si="120"/>
        <v>0</v>
      </c>
      <c r="E350" s="60"/>
      <c r="F350" s="60">
        <f t="shared" si="121"/>
        <v>0</v>
      </c>
      <c r="G350" s="60"/>
      <c r="H350" s="60"/>
      <c r="I350" s="60"/>
      <c r="J350" s="60"/>
      <c r="K350" s="88"/>
      <c r="L350" s="88"/>
      <c r="M350" s="60"/>
      <c r="N350" s="60"/>
      <c r="O350" s="88"/>
      <c r="P350" s="60"/>
      <c r="Q350" s="60">
        <f t="shared" si="122"/>
        <v>0</v>
      </c>
      <c r="R350" s="88"/>
      <c r="S350" s="88"/>
      <c r="T350" s="88"/>
      <c r="U350" s="88"/>
      <c r="V350" s="88"/>
      <c r="W350" s="88"/>
      <c r="X350" s="186">
        <f t="shared" si="123"/>
        <v>0</v>
      </c>
      <c r="Y350" s="186"/>
      <c r="Z350" s="187"/>
      <c r="AA350" s="186">
        <f t="shared" si="124"/>
        <v>0</v>
      </c>
      <c r="AB350" s="187"/>
      <c r="AC350" s="186"/>
      <c r="AD350" s="187"/>
      <c r="AE350" s="187"/>
      <c r="AF350" s="187"/>
      <c r="AG350" s="88"/>
    </row>
    <row r="351" spans="1:33" s="89" customFormat="1" ht="13.2" x14ac:dyDescent="0.25">
      <c r="A351" s="77">
        <v>12</v>
      </c>
      <c r="B351" s="87" t="s">
        <v>726</v>
      </c>
      <c r="C351" s="92"/>
      <c r="D351" s="60">
        <f t="shared" si="120"/>
        <v>14</v>
      </c>
      <c r="E351" s="60">
        <v>7</v>
      </c>
      <c r="F351" s="60">
        <f t="shared" si="121"/>
        <v>7</v>
      </c>
      <c r="G351" s="60"/>
      <c r="H351" s="60"/>
      <c r="I351" s="60">
        <v>7</v>
      </c>
      <c r="J351" s="60"/>
      <c r="K351" s="88"/>
      <c r="L351" s="88"/>
      <c r="M351" s="60">
        <v>4</v>
      </c>
      <c r="N351" s="60">
        <f t="shared" si="125"/>
        <v>4</v>
      </c>
      <c r="O351" s="88"/>
      <c r="P351" s="60">
        <v>12</v>
      </c>
      <c r="Q351" s="60">
        <f t="shared" si="122"/>
        <v>5</v>
      </c>
      <c r="R351" s="88"/>
      <c r="S351" s="88"/>
      <c r="T351" s="88"/>
      <c r="U351" s="88"/>
      <c r="V351" s="88"/>
      <c r="W351" s="88"/>
      <c r="X351" s="186">
        <f t="shared" si="123"/>
        <v>2</v>
      </c>
      <c r="Y351" s="186">
        <v>2</v>
      </c>
      <c r="Z351" s="187"/>
      <c r="AA351" s="186">
        <f t="shared" si="124"/>
        <v>0</v>
      </c>
      <c r="AB351" s="187"/>
      <c r="AC351" s="186"/>
      <c r="AD351" s="187"/>
      <c r="AE351" s="187"/>
      <c r="AF351" s="187"/>
      <c r="AG351" s="88"/>
    </row>
    <row r="352" spans="1:33" s="89" customFormat="1" ht="13.2" x14ac:dyDescent="0.25">
      <c r="A352" s="77">
        <v>13</v>
      </c>
      <c r="B352" s="87" t="s">
        <v>728</v>
      </c>
      <c r="C352" s="92"/>
      <c r="D352" s="60">
        <f t="shared" si="120"/>
        <v>4</v>
      </c>
      <c r="E352" s="60">
        <v>2</v>
      </c>
      <c r="F352" s="60">
        <f t="shared" si="121"/>
        <v>2</v>
      </c>
      <c r="G352" s="60"/>
      <c r="H352" s="60"/>
      <c r="I352" s="60">
        <v>2</v>
      </c>
      <c r="J352" s="60"/>
      <c r="K352" s="88"/>
      <c r="L352" s="88"/>
      <c r="M352" s="60"/>
      <c r="N352" s="60"/>
      <c r="O352" s="88"/>
      <c r="P352" s="60">
        <v>5</v>
      </c>
      <c r="Q352" s="60">
        <f t="shared" si="122"/>
        <v>3</v>
      </c>
      <c r="R352" s="88"/>
      <c r="S352" s="88"/>
      <c r="T352" s="88"/>
      <c r="U352" s="88"/>
      <c r="V352" s="88"/>
      <c r="W352" s="88"/>
      <c r="X352" s="186">
        <f t="shared" si="123"/>
        <v>0</v>
      </c>
      <c r="Y352" s="186"/>
      <c r="Z352" s="187"/>
      <c r="AA352" s="186">
        <f t="shared" si="124"/>
        <v>0</v>
      </c>
      <c r="AB352" s="187"/>
      <c r="AC352" s="186"/>
      <c r="AD352" s="187"/>
      <c r="AE352" s="187"/>
      <c r="AF352" s="187"/>
      <c r="AG352" s="88"/>
    </row>
    <row r="353" spans="1:33" s="89" customFormat="1" ht="13.2" x14ac:dyDescent="0.25">
      <c r="A353" s="77">
        <v>14</v>
      </c>
      <c r="B353" s="87" t="s">
        <v>733</v>
      </c>
      <c r="C353" s="92"/>
      <c r="D353" s="60">
        <f t="shared" si="120"/>
        <v>1</v>
      </c>
      <c r="E353" s="60"/>
      <c r="F353" s="60">
        <f t="shared" si="121"/>
        <v>1</v>
      </c>
      <c r="G353" s="60"/>
      <c r="H353" s="60"/>
      <c r="I353" s="60">
        <v>1</v>
      </c>
      <c r="J353" s="60"/>
      <c r="K353" s="88"/>
      <c r="L353" s="88"/>
      <c r="M353" s="88"/>
      <c r="N353" s="60"/>
      <c r="O353" s="88"/>
      <c r="P353" s="60">
        <v>5</v>
      </c>
      <c r="Q353" s="60">
        <f t="shared" si="122"/>
        <v>4</v>
      </c>
      <c r="R353" s="88"/>
      <c r="S353" s="88"/>
      <c r="T353" s="88"/>
      <c r="U353" s="88"/>
      <c r="V353" s="88"/>
      <c r="W353" s="88"/>
      <c r="X353" s="186">
        <f t="shared" si="123"/>
        <v>0</v>
      </c>
      <c r="Y353" s="186"/>
      <c r="Z353" s="187"/>
      <c r="AA353" s="186">
        <f t="shared" si="124"/>
        <v>0</v>
      </c>
      <c r="AB353" s="187"/>
      <c r="AC353" s="186"/>
      <c r="AD353" s="187"/>
      <c r="AE353" s="187"/>
      <c r="AF353" s="187"/>
      <c r="AG353" s="88"/>
    </row>
    <row r="354" spans="1:33" s="138" customFormat="1" ht="13.2" x14ac:dyDescent="0.25">
      <c r="A354" s="76">
        <v>7</v>
      </c>
      <c r="B354" s="291" t="s">
        <v>830</v>
      </c>
      <c r="C354" s="140"/>
      <c r="D354" s="139"/>
      <c r="E354" s="139"/>
      <c r="F354" s="139"/>
      <c r="G354" s="139"/>
      <c r="H354" s="139"/>
      <c r="I354" s="139"/>
      <c r="J354" s="139"/>
      <c r="K354" s="139"/>
      <c r="L354" s="139"/>
      <c r="M354" s="139"/>
      <c r="N354" s="139"/>
      <c r="O354" s="139"/>
      <c r="P354" s="139"/>
      <c r="Q354" s="139"/>
      <c r="R354" s="139"/>
      <c r="S354" s="139"/>
      <c r="T354" s="139"/>
      <c r="U354" s="139"/>
      <c r="V354" s="139"/>
      <c r="W354" s="139"/>
      <c r="X354" s="197"/>
      <c r="Y354" s="197"/>
      <c r="Z354" s="197"/>
      <c r="AA354" s="197"/>
      <c r="AB354" s="197"/>
      <c r="AC354" s="197"/>
      <c r="AD354" s="197"/>
      <c r="AE354" s="197"/>
      <c r="AF354" s="197"/>
      <c r="AG354" s="139"/>
    </row>
    <row r="355" spans="1:33" s="86" customFormat="1" ht="13.2" x14ac:dyDescent="0.25">
      <c r="A355" s="83" t="s">
        <v>723</v>
      </c>
      <c r="B355" s="84" t="s">
        <v>707</v>
      </c>
      <c r="C355" s="68">
        <f>SUM(C356:C372)</f>
        <v>149</v>
      </c>
      <c r="D355" s="68">
        <f>SUM(D356:D372)</f>
        <v>82</v>
      </c>
      <c r="E355" s="68">
        <f>SUM(E356:E372)</f>
        <v>29</v>
      </c>
      <c r="F355" s="68">
        <f>G355+H355+I355+J355+K355</f>
        <v>53</v>
      </c>
      <c r="G355" s="68">
        <f t="shared" ref="G355:K355" si="126">SUM(G356:G372)</f>
        <v>0</v>
      </c>
      <c r="H355" s="68">
        <f t="shared" si="126"/>
        <v>0</v>
      </c>
      <c r="I355" s="68">
        <f t="shared" si="126"/>
        <v>22</v>
      </c>
      <c r="J355" s="68">
        <f t="shared" si="126"/>
        <v>31</v>
      </c>
      <c r="K355" s="68">
        <f t="shared" si="126"/>
        <v>0</v>
      </c>
      <c r="L355" s="124">
        <v>0.1</v>
      </c>
      <c r="M355" s="123">
        <f>L355*F355</f>
        <v>5.3000000000000007</v>
      </c>
      <c r="N355" s="123">
        <f>M355-H355</f>
        <v>5.3000000000000007</v>
      </c>
      <c r="O355" s="124">
        <v>0.7</v>
      </c>
      <c r="P355" s="123">
        <f>O355*F355</f>
        <v>37.099999999999994</v>
      </c>
      <c r="Q355" s="123">
        <f>P355-I355</f>
        <v>15.099999999999994</v>
      </c>
      <c r="R355" s="124">
        <v>0.2</v>
      </c>
      <c r="S355" s="123">
        <f>R355*F355</f>
        <v>10.600000000000001</v>
      </c>
      <c r="T355" s="123">
        <f>S355-J355</f>
        <v>-20.399999999999999</v>
      </c>
      <c r="U355" s="68"/>
      <c r="V355" s="68"/>
      <c r="W355" s="68"/>
      <c r="X355" s="184">
        <f>Y355+Z355</f>
        <v>2</v>
      </c>
      <c r="Y355" s="184">
        <f>SUM(Y356:Y368)</f>
        <v>2</v>
      </c>
      <c r="Z355" s="184">
        <f>SUM(Z356:Z368)</f>
        <v>0</v>
      </c>
      <c r="AA355" s="184">
        <f>AB355+AC355</f>
        <v>14</v>
      </c>
      <c r="AB355" s="184">
        <f>SUM(AB356:AB368)</f>
        <v>2</v>
      </c>
      <c r="AC355" s="184">
        <f>SUM(AC356:AC368)</f>
        <v>12</v>
      </c>
      <c r="AD355" s="185">
        <f>AE355+AF355</f>
        <v>0</v>
      </c>
      <c r="AE355" s="185"/>
      <c r="AF355" s="185"/>
      <c r="AG355" s="85"/>
    </row>
    <row r="356" spans="1:33" s="89" customFormat="1" ht="13.2" x14ac:dyDescent="0.25">
      <c r="A356" s="77">
        <v>1</v>
      </c>
      <c r="B356" s="91" t="s">
        <v>746</v>
      </c>
      <c r="C356" s="92">
        <v>36</v>
      </c>
      <c r="D356" s="92">
        <v>17</v>
      </c>
      <c r="E356" s="92">
        <v>9</v>
      </c>
      <c r="F356" s="125">
        <f>G356+H356+I356+J356+K356</f>
        <v>8</v>
      </c>
      <c r="G356" s="125"/>
      <c r="H356" s="125"/>
      <c r="I356" s="125">
        <v>8</v>
      </c>
      <c r="J356" s="125"/>
      <c r="K356" s="125"/>
      <c r="L356" s="126"/>
      <c r="M356" s="127">
        <v>1</v>
      </c>
      <c r="N356" s="127">
        <f>M356-H356</f>
        <v>1</v>
      </c>
      <c r="O356" s="126"/>
      <c r="P356" s="127">
        <v>17</v>
      </c>
      <c r="Q356" s="127">
        <f>P356-I356</f>
        <v>9</v>
      </c>
      <c r="R356" s="126"/>
      <c r="S356" s="127">
        <f>J356</f>
        <v>0</v>
      </c>
      <c r="T356" s="127">
        <f>S356-J356</f>
        <v>0</v>
      </c>
      <c r="U356" s="125"/>
      <c r="V356" s="125"/>
      <c r="W356" s="125"/>
      <c r="X356" s="198"/>
      <c r="Y356" s="198"/>
      <c r="Z356" s="198"/>
      <c r="AA356" s="198"/>
      <c r="AB356" s="198"/>
      <c r="AC356" s="198"/>
      <c r="AD356" s="199"/>
      <c r="AE356" s="199"/>
      <c r="AF356" s="199"/>
      <c r="AG356" s="92"/>
    </row>
    <row r="357" spans="1:33" s="89" customFormat="1" ht="13.2" x14ac:dyDescent="0.25">
      <c r="A357" s="77">
        <v>2</v>
      </c>
      <c r="B357" s="91" t="s">
        <v>831</v>
      </c>
      <c r="C357" s="92">
        <v>2</v>
      </c>
      <c r="D357" s="92">
        <v>2</v>
      </c>
      <c r="E357" s="92">
        <v>1</v>
      </c>
      <c r="F357" s="125">
        <f t="shared" ref="F357:F368" si="127">G357+H357+I357+J357+K357</f>
        <v>1</v>
      </c>
      <c r="G357" s="125"/>
      <c r="H357" s="125"/>
      <c r="I357" s="125">
        <v>1</v>
      </c>
      <c r="J357" s="125"/>
      <c r="K357" s="125"/>
      <c r="L357" s="126"/>
      <c r="M357" s="127"/>
      <c r="N357" s="127"/>
      <c r="O357" s="126"/>
      <c r="P357" s="127">
        <v>1</v>
      </c>
      <c r="Q357" s="127"/>
      <c r="R357" s="126"/>
      <c r="S357" s="127"/>
      <c r="T357" s="127">
        <f t="shared" ref="T357:T372" si="128">S357-J357</f>
        <v>0</v>
      </c>
      <c r="U357" s="125"/>
      <c r="V357" s="125"/>
      <c r="W357" s="125"/>
      <c r="X357" s="198"/>
      <c r="Y357" s="198"/>
      <c r="Z357" s="198"/>
      <c r="AA357" s="198"/>
      <c r="AB357" s="198"/>
      <c r="AC357" s="198"/>
      <c r="AD357" s="199"/>
      <c r="AE357" s="199"/>
      <c r="AF357" s="199"/>
      <c r="AG357" s="92"/>
    </row>
    <row r="358" spans="1:33" s="89" customFormat="1" ht="13.2" x14ac:dyDescent="0.25">
      <c r="A358" s="77">
        <v>3</v>
      </c>
      <c r="B358" s="91" t="s">
        <v>727</v>
      </c>
      <c r="C358" s="92">
        <v>3</v>
      </c>
      <c r="D358" s="92">
        <v>2</v>
      </c>
      <c r="E358" s="92">
        <v>2</v>
      </c>
      <c r="F358" s="125">
        <f t="shared" si="127"/>
        <v>0</v>
      </c>
      <c r="G358" s="125"/>
      <c r="H358" s="125"/>
      <c r="I358" s="125"/>
      <c r="J358" s="125"/>
      <c r="K358" s="125"/>
      <c r="L358" s="126"/>
      <c r="M358" s="127">
        <v>1</v>
      </c>
      <c r="N358" s="127">
        <f t="shared" ref="N358:N359" si="129">M358-H358</f>
        <v>1</v>
      </c>
      <c r="O358" s="126"/>
      <c r="P358" s="127"/>
      <c r="Q358" s="127"/>
      <c r="R358" s="126"/>
      <c r="S358" s="127"/>
      <c r="T358" s="127">
        <f t="shared" si="128"/>
        <v>0</v>
      </c>
      <c r="U358" s="125"/>
      <c r="V358" s="125"/>
      <c r="W358" s="125"/>
      <c r="X358" s="198">
        <f t="shared" ref="X358:X361" si="130">Y358+Z358</f>
        <v>1</v>
      </c>
      <c r="Y358" s="198">
        <v>1</v>
      </c>
      <c r="Z358" s="198"/>
      <c r="AA358" s="198"/>
      <c r="AB358" s="198"/>
      <c r="AC358" s="198"/>
      <c r="AD358" s="199"/>
      <c r="AE358" s="199"/>
      <c r="AF358" s="199"/>
      <c r="AG358" s="92"/>
    </row>
    <row r="359" spans="1:33" s="89" customFormat="1" ht="13.2" x14ac:dyDescent="0.25">
      <c r="A359" s="77">
        <v>4</v>
      </c>
      <c r="B359" s="91" t="s">
        <v>151</v>
      </c>
      <c r="C359" s="92">
        <v>48</v>
      </c>
      <c r="D359" s="92">
        <v>26</v>
      </c>
      <c r="E359" s="92">
        <v>6</v>
      </c>
      <c r="F359" s="125">
        <f t="shared" si="127"/>
        <v>20</v>
      </c>
      <c r="G359" s="125"/>
      <c r="H359" s="125"/>
      <c r="I359" s="125">
        <v>1</v>
      </c>
      <c r="J359" s="125">
        <v>19</v>
      </c>
      <c r="K359" s="125"/>
      <c r="L359" s="126"/>
      <c r="M359" s="127">
        <v>3</v>
      </c>
      <c r="N359" s="127">
        <f t="shared" si="129"/>
        <v>3</v>
      </c>
      <c r="O359" s="126"/>
      <c r="P359" s="127">
        <v>7</v>
      </c>
      <c r="Q359" s="127">
        <f t="shared" ref="Q359:Q372" si="131">P359-I359</f>
        <v>6</v>
      </c>
      <c r="R359" s="126"/>
      <c r="S359" s="127">
        <v>31</v>
      </c>
      <c r="T359" s="127">
        <f t="shared" si="128"/>
        <v>12</v>
      </c>
      <c r="U359" s="125"/>
      <c r="V359" s="125"/>
      <c r="W359" s="125"/>
      <c r="X359" s="198"/>
      <c r="Y359" s="198"/>
      <c r="Z359" s="198"/>
      <c r="AA359" s="198">
        <f>AB359+AC359</f>
        <v>12</v>
      </c>
      <c r="AB359" s="198">
        <v>1</v>
      </c>
      <c r="AC359" s="198">
        <v>11</v>
      </c>
      <c r="AD359" s="199"/>
      <c r="AE359" s="199"/>
      <c r="AF359" s="199"/>
      <c r="AG359" s="92"/>
    </row>
    <row r="360" spans="1:33" s="89" customFormat="1" ht="13.2" x14ac:dyDescent="0.25">
      <c r="A360" s="77">
        <v>5</v>
      </c>
      <c r="B360" s="91" t="s">
        <v>790</v>
      </c>
      <c r="C360" s="92">
        <v>8</v>
      </c>
      <c r="D360" s="92">
        <v>4</v>
      </c>
      <c r="E360" s="92">
        <v>1</v>
      </c>
      <c r="F360" s="125">
        <f t="shared" si="127"/>
        <v>3</v>
      </c>
      <c r="G360" s="125"/>
      <c r="H360" s="125"/>
      <c r="I360" s="125"/>
      <c r="J360" s="125">
        <v>3</v>
      </c>
      <c r="K360" s="125"/>
      <c r="L360" s="126"/>
      <c r="M360" s="127"/>
      <c r="N360" s="127"/>
      <c r="O360" s="126"/>
      <c r="P360" s="127">
        <v>1</v>
      </c>
      <c r="Q360" s="127">
        <f t="shared" si="131"/>
        <v>1</v>
      </c>
      <c r="R360" s="126"/>
      <c r="S360" s="127">
        <v>6</v>
      </c>
      <c r="T360" s="127">
        <f t="shared" si="128"/>
        <v>3</v>
      </c>
      <c r="U360" s="125"/>
      <c r="V360" s="125"/>
      <c r="W360" s="125"/>
      <c r="X360" s="198"/>
      <c r="Y360" s="198"/>
      <c r="Z360" s="198"/>
      <c r="AA360" s="198"/>
      <c r="AB360" s="198">
        <v>1</v>
      </c>
      <c r="AC360" s="198"/>
      <c r="AD360" s="199"/>
      <c r="AE360" s="199"/>
      <c r="AF360" s="199"/>
      <c r="AG360" s="92"/>
    </row>
    <row r="361" spans="1:33" s="89" customFormat="1" ht="13.2" x14ac:dyDescent="0.25">
      <c r="A361" s="77">
        <v>6</v>
      </c>
      <c r="B361" s="91" t="s">
        <v>749</v>
      </c>
      <c r="C361" s="92">
        <v>10</v>
      </c>
      <c r="D361" s="92">
        <v>7</v>
      </c>
      <c r="E361" s="92">
        <v>4</v>
      </c>
      <c r="F361" s="92">
        <f t="shared" si="127"/>
        <v>3</v>
      </c>
      <c r="G361" s="92"/>
      <c r="H361" s="92"/>
      <c r="I361" s="92">
        <v>1</v>
      </c>
      <c r="J361" s="92">
        <v>2</v>
      </c>
      <c r="K361" s="92"/>
      <c r="L361" s="126"/>
      <c r="M361" s="127"/>
      <c r="N361" s="127"/>
      <c r="O361" s="126"/>
      <c r="P361" s="127">
        <v>2</v>
      </c>
      <c r="Q361" s="127">
        <f t="shared" si="131"/>
        <v>1</v>
      </c>
      <c r="R361" s="126"/>
      <c r="S361" s="127">
        <v>5</v>
      </c>
      <c r="T361" s="127">
        <f t="shared" si="128"/>
        <v>3</v>
      </c>
      <c r="U361" s="92"/>
      <c r="V361" s="92"/>
      <c r="W361" s="92"/>
      <c r="X361" s="198">
        <f t="shared" si="130"/>
        <v>1</v>
      </c>
      <c r="Y361" s="198">
        <v>1</v>
      </c>
      <c r="Z361" s="198"/>
      <c r="AA361" s="198"/>
      <c r="AB361" s="198"/>
      <c r="AC361" s="198"/>
      <c r="AD361" s="199"/>
      <c r="AE361" s="199"/>
      <c r="AF361" s="199"/>
      <c r="AG361" s="92"/>
    </row>
    <row r="362" spans="1:33" s="89" customFormat="1" ht="13.2" x14ac:dyDescent="0.25">
      <c r="A362" s="77">
        <v>7</v>
      </c>
      <c r="B362" s="91" t="s">
        <v>818</v>
      </c>
      <c r="C362" s="92">
        <v>3</v>
      </c>
      <c r="D362" s="92">
        <f t="shared" ref="D362:D367" si="132">E362+F362</f>
        <v>3</v>
      </c>
      <c r="E362" s="92">
        <v>2</v>
      </c>
      <c r="F362" s="92">
        <f t="shared" si="127"/>
        <v>1</v>
      </c>
      <c r="G362" s="92"/>
      <c r="H362" s="92"/>
      <c r="I362" s="92"/>
      <c r="J362" s="92">
        <v>1</v>
      </c>
      <c r="K362" s="92"/>
      <c r="L362" s="126"/>
      <c r="M362" s="127"/>
      <c r="N362" s="127"/>
      <c r="O362" s="126"/>
      <c r="P362" s="127"/>
      <c r="Q362" s="127"/>
      <c r="R362" s="126"/>
      <c r="S362" s="127">
        <v>3</v>
      </c>
      <c r="T362" s="127">
        <f t="shared" si="128"/>
        <v>2</v>
      </c>
      <c r="U362" s="92"/>
      <c r="V362" s="92"/>
      <c r="W362" s="92"/>
      <c r="X362" s="198"/>
      <c r="Y362" s="199"/>
      <c r="Z362" s="199"/>
      <c r="AA362" s="199"/>
      <c r="AB362" s="199"/>
      <c r="AC362" s="199"/>
      <c r="AD362" s="199"/>
      <c r="AE362" s="199"/>
      <c r="AF362" s="199"/>
      <c r="AG362" s="92"/>
    </row>
    <row r="363" spans="1:33" s="89" customFormat="1" ht="13.2" x14ac:dyDescent="0.25">
      <c r="A363" s="77">
        <v>8</v>
      </c>
      <c r="B363" s="91" t="s">
        <v>832</v>
      </c>
      <c r="C363" s="92">
        <v>8</v>
      </c>
      <c r="D363" s="92">
        <v>5</v>
      </c>
      <c r="E363" s="92">
        <v>1</v>
      </c>
      <c r="F363" s="92">
        <f t="shared" si="127"/>
        <v>4</v>
      </c>
      <c r="G363" s="92"/>
      <c r="H363" s="92"/>
      <c r="I363" s="92"/>
      <c r="J363" s="92">
        <v>4</v>
      </c>
      <c r="K363" s="92"/>
      <c r="L363" s="126"/>
      <c r="M363" s="127"/>
      <c r="N363" s="127"/>
      <c r="O363" s="126"/>
      <c r="P363" s="127">
        <v>3</v>
      </c>
      <c r="Q363" s="127">
        <f t="shared" si="131"/>
        <v>3</v>
      </c>
      <c r="R363" s="126"/>
      <c r="S363" s="127">
        <v>4</v>
      </c>
      <c r="T363" s="127">
        <f t="shared" si="128"/>
        <v>0</v>
      </c>
      <c r="U363" s="92"/>
      <c r="V363" s="92"/>
      <c r="W363" s="92"/>
      <c r="X363" s="198"/>
      <c r="Y363" s="199"/>
      <c r="Z363" s="199"/>
      <c r="AA363" s="199"/>
      <c r="AB363" s="199"/>
      <c r="AC363" s="199">
        <v>1</v>
      </c>
      <c r="AD363" s="199"/>
      <c r="AE363" s="199"/>
      <c r="AF363" s="199"/>
      <c r="AG363" s="92"/>
    </row>
    <row r="364" spans="1:33" s="89" customFormat="1" ht="13.2" x14ac:dyDescent="0.25">
      <c r="A364" s="77">
        <v>9</v>
      </c>
      <c r="B364" s="91" t="s">
        <v>824</v>
      </c>
      <c r="C364" s="92">
        <v>6</v>
      </c>
      <c r="D364" s="92">
        <v>2</v>
      </c>
      <c r="E364" s="92">
        <v>1</v>
      </c>
      <c r="F364" s="92">
        <f t="shared" si="127"/>
        <v>1</v>
      </c>
      <c r="G364" s="92"/>
      <c r="H364" s="92"/>
      <c r="I364" s="92">
        <v>1</v>
      </c>
      <c r="J364" s="92"/>
      <c r="K364" s="92"/>
      <c r="L364" s="126"/>
      <c r="M364" s="127"/>
      <c r="N364" s="127"/>
      <c r="O364" s="126"/>
      <c r="P364" s="127">
        <v>2</v>
      </c>
      <c r="Q364" s="127">
        <f t="shared" si="131"/>
        <v>1</v>
      </c>
      <c r="R364" s="126"/>
      <c r="S364" s="127">
        <v>2</v>
      </c>
      <c r="T364" s="127">
        <f t="shared" si="128"/>
        <v>2</v>
      </c>
      <c r="U364" s="92"/>
      <c r="V364" s="92"/>
      <c r="W364" s="92"/>
      <c r="X364" s="198"/>
      <c r="Y364" s="199"/>
      <c r="Z364" s="199"/>
      <c r="AA364" s="199"/>
      <c r="AB364" s="199"/>
      <c r="AC364" s="199"/>
      <c r="AD364" s="199"/>
      <c r="AE364" s="199"/>
      <c r="AF364" s="199"/>
      <c r="AG364" s="92"/>
    </row>
    <row r="365" spans="1:33" s="89" customFormat="1" ht="13.2" x14ac:dyDescent="0.25">
      <c r="A365" s="77">
        <v>10</v>
      </c>
      <c r="B365" s="91" t="s">
        <v>725</v>
      </c>
      <c r="C365" s="92">
        <v>14</v>
      </c>
      <c r="D365" s="92">
        <v>9</v>
      </c>
      <c r="E365" s="92">
        <v>2</v>
      </c>
      <c r="F365" s="92">
        <f t="shared" si="127"/>
        <v>7</v>
      </c>
      <c r="G365" s="92"/>
      <c r="H365" s="92"/>
      <c r="I365" s="92">
        <v>6</v>
      </c>
      <c r="J365" s="92">
        <v>1</v>
      </c>
      <c r="K365" s="92"/>
      <c r="L365" s="126"/>
      <c r="M365" s="127"/>
      <c r="N365" s="127"/>
      <c r="O365" s="126"/>
      <c r="P365" s="127">
        <v>10</v>
      </c>
      <c r="Q365" s="127">
        <f t="shared" si="131"/>
        <v>4</v>
      </c>
      <c r="R365" s="126"/>
      <c r="S365" s="127">
        <v>1</v>
      </c>
      <c r="T365" s="127">
        <f t="shared" si="128"/>
        <v>0</v>
      </c>
      <c r="U365" s="92"/>
      <c r="V365" s="92"/>
      <c r="W365" s="92"/>
      <c r="X365" s="198"/>
      <c r="Y365" s="198"/>
      <c r="Z365" s="199"/>
      <c r="AA365" s="199"/>
      <c r="AB365" s="199"/>
      <c r="AC365" s="199"/>
      <c r="AD365" s="199"/>
      <c r="AE365" s="199"/>
      <c r="AF365" s="199"/>
      <c r="AG365" s="92"/>
    </row>
    <row r="366" spans="1:33" s="89" customFormat="1" ht="13.2" x14ac:dyDescent="0.25">
      <c r="A366" s="77">
        <v>11</v>
      </c>
      <c r="B366" s="91" t="s">
        <v>726</v>
      </c>
      <c r="C366" s="92">
        <v>3</v>
      </c>
      <c r="D366" s="92">
        <v>1</v>
      </c>
      <c r="E366" s="92">
        <v>0</v>
      </c>
      <c r="F366" s="92">
        <f t="shared" si="127"/>
        <v>1</v>
      </c>
      <c r="G366" s="92"/>
      <c r="H366" s="92"/>
      <c r="I366" s="92">
        <v>1</v>
      </c>
      <c r="J366" s="92"/>
      <c r="K366" s="92"/>
      <c r="L366" s="126"/>
      <c r="M366" s="127"/>
      <c r="N366" s="127"/>
      <c r="O366" s="126"/>
      <c r="P366" s="127">
        <v>3</v>
      </c>
      <c r="Q366" s="127">
        <f t="shared" si="131"/>
        <v>2</v>
      </c>
      <c r="R366" s="126"/>
      <c r="S366" s="127"/>
      <c r="T366" s="127">
        <f t="shared" si="128"/>
        <v>0</v>
      </c>
      <c r="U366" s="92"/>
      <c r="V366" s="92"/>
      <c r="W366" s="92"/>
      <c r="X366" s="198"/>
      <c r="Y366" s="199"/>
      <c r="Z366" s="199"/>
      <c r="AA366" s="199"/>
      <c r="AB366" s="199"/>
      <c r="AC366" s="199"/>
      <c r="AD366" s="199"/>
      <c r="AE366" s="199"/>
      <c r="AF366" s="199"/>
      <c r="AG366" s="92"/>
    </row>
    <row r="367" spans="1:33" s="89" customFormat="1" ht="13.2" x14ac:dyDescent="0.25">
      <c r="A367" s="77">
        <v>12</v>
      </c>
      <c r="B367" s="91" t="s">
        <v>733</v>
      </c>
      <c r="C367" s="92">
        <v>2</v>
      </c>
      <c r="D367" s="92">
        <f t="shared" si="132"/>
        <v>1</v>
      </c>
      <c r="E367" s="92">
        <v>0</v>
      </c>
      <c r="F367" s="92">
        <f t="shared" si="127"/>
        <v>1</v>
      </c>
      <c r="G367" s="92"/>
      <c r="H367" s="92"/>
      <c r="I367" s="92">
        <v>1</v>
      </c>
      <c r="J367" s="92"/>
      <c r="K367" s="92"/>
      <c r="L367" s="126"/>
      <c r="M367" s="127"/>
      <c r="N367" s="127"/>
      <c r="O367" s="126"/>
      <c r="P367" s="127">
        <v>2</v>
      </c>
      <c r="Q367" s="127">
        <f t="shared" si="131"/>
        <v>1</v>
      </c>
      <c r="R367" s="126"/>
      <c r="S367" s="127"/>
      <c r="T367" s="127">
        <f t="shared" si="128"/>
        <v>0</v>
      </c>
      <c r="U367" s="92"/>
      <c r="V367" s="92"/>
      <c r="W367" s="92"/>
      <c r="X367" s="198"/>
      <c r="Y367" s="199"/>
      <c r="Z367" s="199"/>
      <c r="AA367" s="199"/>
      <c r="AB367" s="199"/>
      <c r="AC367" s="199"/>
      <c r="AD367" s="199"/>
      <c r="AE367" s="199"/>
      <c r="AF367" s="199"/>
      <c r="AG367" s="92"/>
    </row>
    <row r="368" spans="1:33" s="89" customFormat="1" ht="13.2" x14ac:dyDescent="0.25">
      <c r="A368" s="77">
        <v>13</v>
      </c>
      <c r="B368" s="91" t="s">
        <v>739</v>
      </c>
      <c r="C368" s="92">
        <v>2</v>
      </c>
      <c r="D368" s="92">
        <v>1</v>
      </c>
      <c r="E368" s="92">
        <v>0</v>
      </c>
      <c r="F368" s="92">
        <f t="shared" si="127"/>
        <v>1</v>
      </c>
      <c r="G368" s="88"/>
      <c r="H368" s="88"/>
      <c r="I368" s="92"/>
      <c r="J368" s="92">
        <v>1</v>
      </c>
      <c r="K368" s="92"/>
      <c r="L368" s="88"/>
      <c r="M368" s="88"/>
      <c r="N368" s="127"/>
      <c r="O368" s="88"/>
      <c r="P368" s="127">
        <v>1</v>
      </c>
      <c r="Q368" s="127">
        <f t="shared" si="131"/>
        <v>1</v>
      </c>
      <c r="R368" s="88"/>
      <c r="S368" s="127">
        <v>1</v>
      </c>
      <c r="T368" s="127">
        <f t="shared" si="128"/>
        <v>0</v>
      </c>
      <c r="U368" s="88"/>
      <c r="V368" s="88"/>
      <c r="W368" s="88"/>
      <c r="X368" s="198"/>
      <c r="Y368" s="187"/>
      <c r="Z368" s="187"/>
      <c r="AA368" s="187"/>
      <c r="AB368" s="187"/>
      <c r="AC368" s="187"/>
      <c r="AD368" s="187"/>
      <c r="AE368" s="187"/>
      <c r="AF368" s="187"/>
      <c r="AG368" s="88"/>
    </row>
    <row r="369" spans="1:33" s="89" customFormat="1" ht="13.2" x14ac:dyDescent="0.25">
      <c r="A369" s="77">
        <v>14</v>
      </c>
      <c r="B369" s="91" t="s">
        <v>744</v>
      </c>
      <c r="C369" s="92">
        <v>1</v>
      </c>
      <c r="D369" s="92">
        <v>1</v>
      </c>
      <c r="E369" s="92">
        <v>0</v>
      </c>
      <c r="F369" s="92">
        <v>1</v>
      </c>
      <c r="G369" s="88"/>
      <c r="H369" s="88"/>
      <c r="I369" s="92">
        <v>1</v>
      </c>
      <c r="J369" s="88"/>
      <c r="K369" s="88"/>
      <c r="L369" s="88"/>
      <c r="M369" s="88"/>
      <c r="N369" s="127"/>
      <c r="O369" s="88"/>
      <c r="P369" s="127">
        <v>1</v>
      </c>
      <c r="Q369" s="127"/>
      <c r="R369" s="88"/>
      <c r="S369" s="127"/>
      <c r="T369" s="127">
        <f t="shared" si="128"/>
        <v>0</v>
      </c>
      <c r="U369" s="88"/>
      <c r="V369" s="88"/>
      <c r="W369" s="88"/>
      <c r="X369" s="187"/>
      <c r="Y369" s="187"/>
      <c r="Z369" s="187"/>
      <c r="AA369" s="187"/>
      <c r="AB369" s="187"/>
      <c r="AC369" s="187"/>
      <c r="AD369" s="187"/>
      <c r="AE369" s="187"/>
      <c r="AF369" s="187"/>
      <c r="AG369" s="88"/>
    </row>
    <row r="370" spans="1:33" s="89" customFormat="1" ht="13.2" x14ac:dyDescent="0.25">
      <c r="A370" s="77">
        <v>15</v>
      </c>
      <c r="B370" s="91" t="s">
        <v>728</v>
      </c>
      <c r="C370" s="92">
        <v>1</v>
      </c>
      <c r="D370" s="92">
        <v>1</v>
      </c>
      <c r="E370" s="92">
        <v>0</v>
      </c>
      <c r="F370" s="92">
        <v>1</v>
      </c>
      <c r="G370" s="88"/>
      <c r="H370" s="88"/>
      <c r="I370" s="92">
        <v>1</v>
      </c>
      <c r="J370" s="88"/>
      <c r="K370" s="88"/>
      <c r="L370" s="88"/>
      <c r="M370" s="88"/>
      <c r="N370" s="127"/>
      <c r="O370" s="88"/>
      <c r="P370" s="127">
        <v>1</v>
      </c>
      <c r="Q370" s="127"/>
      <c r="R370" s="88"/>
      <c r="S370" s="127"/>
      <c r="T370" s="127">
        <f t="shared" si="128"/>
        <v>0</v>
      </c>
      <c r="U370" s="88"/>
      <c r="V370" s="88"/>
      <c r="W370" s="88"/>
      <c r="X370" s="187"/>
      <c r="Y370" s="187"/>
      <c r="Z370" s="187"/>
      <c r="AA370" s="187"/>
      <c r="AB370" s="187"/>
      <c r="AC370" s="187"/>
      <c r="AD370" s="187"/>
      <c r="AE370" s="187"/>
      <c r="AF370" s="187"/>
      <c r="AG370" s="88"/>
    </row>
    <row r="371" spans="1:33" s="89" customFormat="1" ht="13.2" x14ac:dyDescent="0.25">
      <c r="A371" s="77">
        <v>16</v>
      </c>
      <c r="B371" s="91" t="s">
        <v>754</v>
      </c>
      <c r="C371" s="92">
        <v>1</v>
      </c>
      <c r="D371" s="92">
        <v>0</v>
      </c>
      <c r="E371" s="92">
        <v>0</v>
      </c>
      <c r="F371" s="92">
        <v>0</v>
      </c>
      <c r="G371" s="88"/>
      <c r="H371" s="88"/>
      <c r="I371" s="88"/>
      <c r="J371" s="88"/>
      <c r="K371" s="88"/>
      <c r="L371" s="88"/>
      <c r="M371" s="88"/>
      <c r="N371" s="127"/>
      <c r="O371" s="88"/>
      <c r="P371" s="127"/>
      <c r="Q371" s="127"/>
      <c r="R371" s="88"/>
      <c r="S371" s="127">
        <v>1</v>
      </c>
      <c r="T371" s="127">
        <f t="shared" si="128"/>
        <v>1</v>
      </c>
      <c r="U371" s="88"/>
      <c r="V371" s="88"/>
      <c r="W371" s="88"/>
      <c r="X371" s="187"/>
      <c r="Y371" s="187"/>
      <c r="Z371" s="187"/>
      <c r="AA371" s="187"/>
      <c r="AB371" s="187"/>
      <c r="AC371" s="187"/>
      <c r="AD371" s="187"/>
      <c r="AE371" s="187"/>
      <c r="AF371" s="187"/>
      <c r="AG371" s="88"/>
    </row>
    <row r="372" spans="1:33" s="89" customFormat="1" ht="13.2" x14ac:dyDescent="0.25">
      <c r="A372" s="77">
        <v>17</v>
      </c>
      <c r="B372" s="91" t="s">
        <v>833</v>
      </c>
      <c r="C372" s="92">
        <v>1</v>
      </c>
      <c r="D372" s="92">
        <v>0</v>
      </c>
      <c r="E372" s="92">
        <v>0</v>
      </c>
      <c r="F372" s="92">
        <v>0</v>
      </c>
      <c r="G372" s="88"/>
      <c r="H372" s="88"/>
      <c r="I372" s="88"/>
      <c r="J372" s="88"/>
      <c r="K372" s="88"/>
      <c r="L372" s="88"/>
      <c r="M372" s="88"/>
      <c r="N372" s="127"/>
      <c r="O372" s="88"/>
      <c r="P372" s="127">
        <v>1</v>
      </c>
      <c r="Q372" s="127">
        <f t="shared" si="131"/>
        <v>1</v>
      </c>
      <c r="R372" s="88"/>
      <c r="S372" s="127"/>
      <c r="T372" s="127">
        <f t="shared" si="128"/>
        <v>0</v>
      </c>
      <c r="U372" s="88"/>
      <c r="V372" s="88"/>
      <c r="W372" s="88"/>
      <c r="X372" s="187"/>
      <c r="Y372" s="187"/>
      <c r="Z372" s="187"/>
      <c r="AA372" s="187"/>
      <c r="AB372" s="187"/>
      <c r="AC372" s="187"/>
      <c r="AD372" s="187"/>
      <c r="AE372" s="187"/>
      <c r="AF372" s="187"/>
      <c r="AG372" s="88"/>
    </row>
    <row r="373" spans="1:33" s="239" customFormat="1" ht="13.2" x14ac:dyDescent="0.25">
      <c r="A373" s="296">
        <v>8</v>
      </c>
      <c r="B373" s="291" t="s">
        <v>834</v>
      </c>
      <c r="C373" s="142"/>
      <c r="D373" s="141"/>
      <c r="E373" s="141"/>
      <c r="F373" s="141"/>
      <c r="G373" s="141"/>
      <c r="H373" s="141"/>
      <c r="I373" s="141"/>
      <c r="J373" s="141"/>
      <c r="K373" s="141"/>
      <c r="L373" s="141"/>
      <c r="M373" s="141"/>
      <c r="N373" s="141"/>
      <c r="O373" s="141"/>
      <c r="P373" s="141"/>
      <c r="Q373" s="141"/>
      <c r="R373" s="141"/>
      <c r="S373" s="141"/>
      <c r="T373" s="141"/>
      <c r="U373" s="141"/>
      <c r="V373" s="141"/>
      <c r="W373" s="141"/>
      <c r="X373" s="200"/>
      <c r="Y373" s="200"/>
      <c r="Z373" s="200"/>
      <c r="AA373" s="200"/>
      <c r="AB373" s="200"/>
      <c r="AC373" s="200"/>
      <c r="AD373" s="200"/>
      <c r="AE373" s="200"/>
      <c r="AF373" s="200"/>
      <c r="AG373" s="141"/>
    </row>
    <row r="374" spans="1:33" s="86" customFormat="1" ht="13.2" x14ac:dyDescent="0.25">
      <c r="A374" s="83"/>
      <c r="B374" s="84" t="s">
        <v>707</v>
      </c>
      <c r="C374" s="83">
        <v>109</v>
      </c>
      <c r="D374" s="68">
        <f t="shared" ref="D374:K374" si="133">SUM(D375:D386)</f>
        <v>96</v>
      </c>
      <c r="E374" s="68">
        <f t="shared" si="133"/>
        <v>30</v>
      </c>
      <c r="F374" s="68">
        <f t="shared" si="133"/>
        <v>66</v>
      </c>
      <c r="G374" s="68">
        <f t="shared" si="133"/>
        <v>0</v>
      </c>
      <c r="H374" s="68">
        <f t="shared" si="133"/>
        <v>0</v>
      </c>
      <c r="I374" s="68">
        <f t="shared" si="133"/>
        <v>23</v>
      </c>
      <c r="J374" s="68">
        <f t="shared" si="133"/>
        <v>43</v>
      </c>
      <c r="K374" s="68">
        <f t="shared" si="133"/>
        <v>0</v>
      </c>
      <c r="L374" s="124">
        <v>0</v>
      </c>
      <c r="M374" s="68">
        <v>0</v>
      </c>
      <c r="N374" s="68">
        <v>0</v>
      </c>
      <c r="O374" s="124">
        <v>0.6</v>
      </c>
      <c r="P374" s="123">
        <f>O374*F374</f>
        <v>39.6</v>
      </c>
      <c r="Q374" s="123">
        <f>P374-I374</f>
        <v>16.600000000000001</v>
      </c>
      <c r="R374" s="124">
        <v>0.4</v>
      </c>
      <c r="S374" s="123">
        <f>R374*F374</f>
        <v>26.400000000000002</v>
      </c>
      <c r="T374" s="123">
        <f>S374-J374</f>
        <v>-16.599999999999998</v>
      </c>
      <c r="U374" s="68"/>
      <c r="V374" s="68"/>
      <c r="W374" s="68"/>
      <c r="X374" s="184">
        <f>Y374+Z374</f>
        <v>9</v>
      </c>
      <c r="Y374" s="184">
        <f>SUM(Y375:Y387)</f>
        <v>9</v>
      </c>
      <c r="Z374" s="184">
        <f>SUM(Z375:Z387)</f>
        <v>0</v>
      </c>
      <c r="AA374" s="184">
        <f>AB374+AC374</f>
        <v>15</v>
      </c>
      <c r="AB374" s="184">
        <f>SUM(AB375:AB387)</f>
        <v>4</v>
      </c>
      <c r="AC374" s="184">
        <f>SUM(AC375:AC387)</f>
        <v>11</v>
      </c>
      <c r="AD374" s="185">
        <f>AE374+AF374</f>
        <v>0</v>
      </c>
      <c r="AE374" s="185"/>
      <c r="AF374" s="185"/>
      <c r="AG374" s="85"/>
    </row>
    <row r="375" spans="1:33" s="89" customFormat="1" ht="13.2" x14ac:dyDescent="0.25">
      <c r="A375" s="77">
        <v>1</v>
      </c>
      <c r="B375" s="91" t="s">
        <v>746</v>
      </c>
      <c r="C375" s="92"/>
      <c r="D375" s="92">
        <f>E375+F375</f>
        <v>16</v>
      </c>
      <c r="E375" s="92">
        <v>10</v>
      </c>
      <c r="F375" s="125">
        <f t="shared" ref="F375:F387" si="134">G375+H375+I375+J375+K375</f>
        <v>6</v>
      </c>
      <c r="G375" s="125"/>
      <c r="H375" s="125"/>
      <c r="I375" s="125">
        <v>6</v>
      </c>
      <c r="J375" s="125"/>
      <c r="K375" s="125"/>
      <c r="L375" s="126"/>
      <c r="M375" s="127"/>
      <c r="N375" s="127"/>
      <c r="O375" s="126"/>
      <c r="P375" s="127">
        <v>3</v>
      </c>
      <c r="Q375" s="128">
        <f>P375-I375</f>
        <v>-3</v>
      </c>
      <c r="R375" s="126"/>
      <c r="S375" s="127"/>
      <c r="T375" s="127"/>
      <c r="U375" s="125"/>
      <c r="V375" s="125"/>
      <c r="W375" s="125"/>
      <c r="X375" s="198">
        <f>Y375+Z375</f>
        <v>5</v>
      </c>
      <c r="Y375" s="198">
        <v>5</v>
      </c>
      <c r="Z375" s="198">
        <v>0</v>
      </c>
      <c r="AA375" s="198"/>
      <c r="AB375" s="198"/>
      <c r="AC375" s="198"/>
      <c r="AD375" s="199"/>
      <c r="AE375" s="199"/>
      <c r="AF375" s="199"/>
      <c r="AG375" s="92"/>
    </row>
    <row r="376" spans="1:33" s="89" customFormat="1" ht="13.2" x14ac:dyDescent="0.25">
      <c r="A376" s="77">
        <v>2</v>
      </c>
      <c r="B376" s="91" t="s">
        <v>831</v>
      </c>
      <c r="C376" s="92"/>
      <c r="D376" s="92">
        <f t="shared" ref="D376:D386" si="135">E376+F376</f>
        <v>9</v>
      </c>
      <c r="E376" s="92">
        <v>5</v>
      </c>
      <c r="F376" s="125">
        <f t="shared" si="134"/>
        <v>4</v>
      </c>
      <c r="G376" s="125"/>
      <c r="H376" s="125"/>
      <c r="I376" s="125">
        <v>4</v>
      </c>
      <c r="J376" s="125"/>
      <c r="K376" s="125"/>
      <c r="L376" s="126"/>
      <c r="M376" s="127"/>
      <c r="N376" s="127"/>
      <c r="O376" s="126"/>
      <c r="P376" s="127">
        <v>4</v>
      </c>
      <c r="Q376" s="128">
        <f t="shared" ref="Q376:Q387" si="136">P376-I376</f>
        <v>0</v>
      </c>
      <c r="R376" s="126"/>
      <c r="S376" s="127"/>
      <c r="T376" s="127"/>
      <c r="U376" s="125"/>
      <c r="V376" s="125"/>
      <c r="W376" s="125"/>
      <c r="X376" s="198">
        <f t="shared" ref="X376:X387" si="137">Y376+Z376</f>
        <v>2</v>
      </c>
      <c r="Y376" s="198">
        <v>2</v>
      </c>
      <c r="Z376" s="198">
        <v>0</v>
      </c>
      <c r="AA376" s="198"/>
      <c r="AB376" s="198"/>
      <c r="AC376" s="198"/>
      <c r="AD376" s="199"/>
      <c r="AE376" s="199"/>
      <c r="AF376" s="199"/>
      <c r="AG376" s="92"/>
    </row>
    <row r="377" spans="1:33" s="89" customFormat="1" ht="13.2" x14ac:dyDescent="0.25">
      <c r="A377" s="77">
        <v>3</v>
      </c>
      <c r="B377" s="91" t="s">
        <v>727</v>
      </c>
      <c r="C377" s="92"/>
      <c r="D377" s="92">
        <f t="shared" si="135"/>
        <v>1</v>
      </c>
      <c r="E377" s="92">
        <v>1</v>
      </c>
      <c r="F377" s="125">
        <f t="shared" si="134"/>
        <v>0</v>
      </c>
      <c r="G377" s="125"/>
      <c r="H377" s="125"/>
      <c r="I377" s="125">
        <v>0</v>
      </c>
      <c r="J377" s="125">
        <v>0</v>
      </c>
      <c r="K377" s="125"/>
      <c r="L377" s="126"/>
      <c r="M377" s="127"/>
      <c r="N377" s="127"/>
      <c r="O377" s="126"/>
      <c r="P377" s="125"/>
      <c r="Q377" s="128"/>
      <c r="R377" s="126"/>
      <c r="S377" s="127"/>
      <c r="T377" s="127"/>
      <c r="U377" s="125"/>
      <c r="V377" s="125"/>
      <c r="W377" s="125"/>
      <c r="X377" s="198">
        <f t="shared" si="137"/>
        <v>1</v>
      </c>
      <c r="Y377" s="198">
        <v>1</v>
      </c>
      <c r="Z377" s="198">
        <v>0</v>
      </c>
      <c r="AA377" s="198"/>
      <c r="AB377" s="198"/>
      <c r="AC377" s="198"/>
      <c r="AD377" s="199"/>
      <c r="AE377" s="199"/>
      <c r="AF377" s="199"/>
      <c r="AG377" s="92"/>
    </row>
    <row r="378" spans="1:33" s="89" customFormat="1" ht="13.2" x14ac:dyDescent="0.25">
      <c r="A378" s="77">
        <v>4</v>
      </c>
      <c r="B378" s="91" t="s">
        <v>151</v>
      </c>
      <c r="C378" s="92"/>
      <c r="D378" s="92">
        <f t="shared" si="135"/>
        <v>40</v>
      </c>
      <c r="E378" s="92">
        <v>6</v>
      </c>
      <c r="F378" s="125">
        <f t="shared" si="134"/>
        <v>34</v>
      </c>
      <c r="G378" s="125"/>
      <c r="H378" s="125"/>
      <c r="I378" s="125">
        <v>4</v>
      </c>
      <c r="J378" s="125">
        <v>30</v>
      </c>
      <c r="K378" s="125"/>
      <c r="L378" s="126"/>
      <c r="M378" s="127"/>
      <c r="N378" s="127"/>
      <c r="O378" s="126"/>
      <c r="P378" s="125">
        <v>10</v>
      </c>
      <c r="Q378" s="128">
        <f t="shared" si="136"/>
        <v>6</v>
      </c>
      <c r="R378" s="126"/>
      <c r="S378" s="127">
        <v>20</v>
      </c>
      <c r="T378" s="127">
        <f t="shared" ref="T378:T387" si="138">S378-J378</f>
        <v>-10</v>
      </c>
      <c r="U378" s="125"/>
      <c r="V378" s="125"/>
      <c r="W378" s="125"/>
      <c r="X378" s="198">
        <f t="shared" si="137"/>
        <v>0</v>
      </c>
      <c r="Y378" s="198"/>
      <c r="Z378" s="198"/>
      <c r="AA378" s="198">
        <f>AB378+AC378</f>
        <v>10</v>
      </c>
      <c r="AB378" s="198">
        <v>4</v>
      </c>
      <c r="AC378" s="198">
        <v>6</v>
      </c>
      <c r="AD378" s="199"/>
      <c r="AE378" s="199"/>
      <c r="AF378" s="199"/>
      <c r="AG378" s="92"/>
    </row>
    <row r="379" spans="1:33" s="89" customFormat="1" ht="13.2" x14ac:dyDescent="0.25">
      <c r="A379" s="77">
        <v>5</v>
      </c>
      <c r="B379" s="91" t="s">
        <v>790</v>
      </c>
      <c r="C379" s="92"/>
      <c r="D379" s="92">
        <f t="shared" si="135"/>
        <v>3</v>
      </c>
      <c r="E379" s="92">
        <v>1</v>
      </c>
      <c r="F379" s="125">
        <f t="shared" si="134"/>
        <v>2</v>
      </c>
      <c r="G379" s="125"/>
      <c r="H379" s="125"/>
      <c r="I379" s="125"/>
      <c r="J379" s="125">
        <v>2</v>
      </c>
      <c r="K379" s="125"/>
      <c r="L379" s="126"/>
      <c r="M379" s="127"/>
      <c r="N379" s="127"/>
      <c r="O379" s="126"/>
      <c r="P379" s="125">
        <v>1</v>
      </c>
      <c r="Q379" s="128">
        <f t="shared" si="136"/>
        <v>1</v>
      </c>
      <c r="R379" s="126"/>
      <c r="S379" s="127">
        <v>1</v>
      </c>
      <c r="T379" s="127">
        <f t="shared" si="138"/>
        <v>-1</v>
      </c>
      <c r="U379" s="125"/>
      <c r="V379" s="125"/>
      <c r="W379" s="125"/>
      <c r="X379" s="198">
        <f t="shared" si="137"/>
        <v>0</v>
      </c>
      <c r="Y379" s="198"/>
      <c r="Z379" s="198"/>
      <c r="AA379" s="198"/>
      <c r="AB379" s="198"/>
      <c r="AC379" s="198"/>
      <c r="AD379" s="199"/>
      <c r="AE379" s="199"/>
      <c r="AF379" s="199"/>
      <c r="AG379" s="92"/>
    </row>
    <row r="380" spans="1:33" s="89" customFormat="1" ht="13.2" x14ac:dyDescent="0.25">
      <c r="A380" s="77">
        <v>6</v>
      </c>
      <c r="B380" s="91" t="s">
        <v>749</v>
      </c>
      <c r="C380" s="92"/>
      <c r="D380" s="92">
        <f t="shared" si="135"/>
        <v>3</v>
      </c>
      <c r="E380" s="92">
        <v>0</v>
      </c>
      <c r="F380" s="92">
        <f t="shared" si="134"/>
        <v>3</v>
      </c>
      <c r="G380" s="92"/>
      <c r="H380" s="92"/>
      <c r="I380" s="92">
        <v>1</v>
      </c>
      <c r="J380" s="92">
        <v>2</v>
      </c>
      <c r="K380" s="92"/>
      <c r="L380" s="126"/>
      <c r="M380" s="127"/>
      <c r="N380" s="127"/>
      <c r="O380" s="126"/>
      <c r="P380" s="127">
        <v>3</v>
      </c>
      <c r="Q380" s="128">
        <f t="shared" si="136"/>
        <v>2</v>
      </c>
      <c r="R380" s="126"/>
      <c r="S380" s="127">
        <v>0</v>
      </c>
      <c r="T380" s="127">
        <f t="shared" si="138"/>
        <v>-2</v>
      </c>
      <c r="U380" s="92"/>
      <c r="V380" s="92"/>
      <c r="W380" s="92"/>
      <c r="X380" s="198">
        <f t="shared" si="137"/>
        <v>0</v>
      </c>
      <c r="Y380" s="198"/>
      <c r="Z380" s="198"/>
      <c r="AA380" s="198">
        <f t="shared" ref="AA380" si="139">AB380+AC380</f>
        <v>2</v>
      </c>
      <c r="AB380" s="198">
        <v>0</v>
      </c>
      <c r="AC380" s="198">
        <v>2</v>
      </c>
      <c r="AD380" s="199"/>
      <c r="AE380" s="199"/>
      <c r="AF380" s="199"/>
      <c r="AG380" s="92"/>
    </row>
    <row r="381" spans="1:33" s="89" customFormat="1" ht="13.2" x14ac:dyDescent="0.25">
      <c r="A381" s="77">
        <v>7</v>
      </c>
      <c r="B381" s="91" t="s">
        <v>818</v>
      </c>
      <c r="C381" s="92"/>
      <c r="D381" s="92">
        <f t="shared" si="135"/>
        <v>3</v>
      </c>
      <c r="E381" s="92">
        <v>0</v>
      </c>
      <c r="F381" s="92">
        <f t="shared" si="134"/>
        <v>3</v>
      </c>
      <c r="G381" s="92"/>
      <c r="H381" s="92"/>
      <c r="I381" s="92"/>
      <c r="J381" s="92">
        <v>3</v>
      </c>
      <c r="K381" s="92"/>
      <c r="L381" s="126"/>
      <c r="M381" s="127"/>
      <c r="N381" s="127"/>
      <c r="O381" s="126"/>
      <c r="P381" s="127"/>
      <c r="Q381" s="128">
        <f t="shared" si="136"/>
        <v>0</v>
      </c>
      <c r="R381" s="126"/>
      <c r="S381" s="127">
        <v>1</v>
      </c>
      <c r="T381" s="127">
        <f t="shared" si="138"/>
        <v>-2</v>
      </c>
      <c r="U381" s="92"/>
      <c r="V381" s="92"/>
      <c r="W381" s="92"/>
      <c r="X381" s="198">
        <f t="shared" si="137"/>
        <v>0</v>
      </c>
      <c r="Y381" s="199"/>
      <c r="Z381" s="199"/>
      <c r="AA381" s="199"/>
      <c r="AB381" s="199"/>
      <c r="AC381" s="199"/>
      <c r="AD381" s="199"/>
      <c r="AE381" s="199"/>
      <c r="AF381" s="199"/>
      <c r="AG381" s="92"/>
    </row>
    <row r="382" spans="1:33" s="89" customFormat="1" ht="13.2" x14ac:dyDescent="0.25">
      <c r="A382" s="77">
        <v>8</v>
      </c>
      <c r="B382" s="91" t="s">
        <v>832</v>
      </c>
      <c r="C382" s="92"/>
      <c r="D382" s="92">
        <f t="shared" si="135"/>
        <v>7</v>
      </c>
      <c r="E382" s="92">
        <v>2</v>
      </c>
      <c r="F382" s="92">
        <f t="shared" si="134"/>
        <v>5</v>
      </c>
      <c r="G382" s="92"/>
      <c r="H382" s="92"/>
      <c r="I382" s="92">
        <v>2</v>
      </c>
      <c r="J382" s="92">
        <v>3</v>
      </c>
      <c r="K382" s="92"/>
      <c r="L382" s="126"/>
      <c r="M382" s="127"/>
      <c r="N382" s="127"/>
      <c r="O382" s="126"/>
      <c r="P382" s="127">
        <v>4</v>
      </c>
      <c r="Q382" s="128">
        <f t="shared" si="136"/>
        <v>2</v>
      </c>
      <c r="R382" s="126"/>
      <c r="S382" s="127">
        <v>2</v>
      </c>
      <c r="T382" s="127">
        <f t="shared" si="138"/>
        <v>-1</v>
      </c>
      <c r="U382" s="92"/>
      <c r="V382" s="92"/>
      <c r="W382" s="92"/>
      <c r="X382" s="198">
        <f t="shared" si="137"/>
        <v>0</v>
      </c>
      <c r="Y382" s="199"/>
      <c r="Z382" s="199"/>
      <c r="AA382" s="199"/>
      <c r="AB382" s="199"/>
      <c r="AC382" s="199"/>
      <c r="AD382" s="199"/>
      <c r="AE382" s="199"/>
      <c r="AF382" s="199"/>
      <c r="AG382" s="92"/>
    </row>
    <row r="383" spans="1:33" s="89" customFormat="1" ht="13.2" x14ac:dyDescent="0.25">
      <c r="A383" s="77">
        <v>9</v>
      </c>
      <c r="B383" s="91" t="s">
        <v>824</v>
      </c>
      <c r="C383" s="92"/>
      <c r="D383" s="92">
        <f t="shared" si="135"/>
        <v>4</v>
      </c>
      <c r="E383" s="92">
        <v>2</v>
      </c>
      <c r="F383" s="92">
        <f t="shared" si="134"/>
        <v>2</v>
      </c>
      <c r="G383" s="92"/>
      <c r="H383" s="92"/>
      <c r="I383" s="92">
        <v>2</v>
      </c>
      <c r="J383" s="92"/>
      <c r="K383" s="92"/>
      <c r="L383" s="126"/>
      <c r="M383" s="127"/>
      <c r="N383" s="127"/>
      <c r="O383" s="126"/>
      <c r="P383" s="127">
        <v>3</v>
      </c>
      <c r="Q383" s="128">
        <f t="shared" si="136"/>
        <v>1</v>
      </c>
      <c r="R383" s="126"/>
      <c r="S383" s="127">
        <v>2</v>
      </c>
      <c r="T383" s="127">
        <f t="shared" si="138"/>
        <v>2</v>
      </c>
      <c r="U383" s="92"/>
      <c r="V383" s="92"/>
      <c r="W383" s="92"/>
      <c r="X383" s="198">
        <f t="shared" si="137"/>
        <v>0</v>
      </c>
      <c r="Y383" s="199"/>
      <c r="Z383" s="199"/>
      <c r="AA383" s="199"/>
      <c r="AB383" s="199"/>
      <c r="AC383" s="199"/>
      <c r="AD383" s="199"/>
      <c r="AE383" s="199"/>
      <c r="AF383" s="199"/>
      <c r="AG383" s="92"/>
    </row>
    <row r="384" spans="1:33" s="89" customFormat="1" ht="13.2" x14ac:dyDescent="0.25">
      <c r="A384" s="77">
        <v>10</v>
      </c>
      <c r="B384" s="91" t="s">
        <v>725</v>
      </c>
      <c r="C384" s="92"/>
      <c r="D384" s="92">
        <f t="shared" si="135"/>
        <v>6</v>
      </c>
      <c r="E384" s="92">
        <v>2</v>
      </c>
      <c r="F384" s="92">
        <f t="shared" si="134"/>
        <v>4</v>
      </c>
      <c r="G384" s="92"/>
      <c r="H384" s="92"/>
      <c r="I384" s="92">
        <v>1</v>
      </c>
      <c r="J384" s="92">
        <v>3</v>
      </c>
      <c r="K384" s="92"/>
      <c r="L384" s="126"/>
      <c r="M384" s="127"/>
      <c r="N384" s="127"/>
      <c r="O384" s="126"/>
      <c r="P384" s="127">
        <v>4</v>
      </c>
      <c r="Q384" s="128">
        <f t="shared" si="136"/>
        <v>3</v>
      </c>
      <c r="R384" s="126"/>
      <c r="S384" s="127">
        <v>0</v>
      </c>
      <c r="T384" s="127">
        <f t="shared" si="138"/>
        <v>-3</v>
      </c>
      <c r="U384" s="92"/>
      <c r="V384" s="92"/>
      <c r="W384" s="92"/>
      <c r="X384" s="198">
        <f t="shared" si="137"/>
        <v>1</v>
      </c>
      <c r="Y384" s="198">
        <v>1</v>
      </c>
      <c r="Z384" s="199"/>
      <c r="AA384" s="199">
        <f>AB384+AC384</f>
        <v>3</v>
      </c>
      <c r="AB384" s="199">
        <v>0</v>
      </c>
      <c r="AC384" s="199">
        <v>3</v>
      </c>
      <c r="AD384" s="199"/>
      <c r="AE384" s="199"/>
      <c r="AF384" s="199"/>
      <c r="AG384" s="92"/>
    </row>
    <row r="385" spans="1:33" s="89" customFormat="1" ht="13.2" x14ac:dyDescent="0.25">
      <c r="A385" s="77">
        <v>11</v>
      </c>
      <c r="B385" s="91" t="s">
        <v>726</v>
      </c>
      <c r="C385" s="92"/>
      <c r="D385" s="92">
        <f t="shared" si="135"/>
        <v>3</v>
      </c>
      <c r="E385" s="92">
        <v>1</v>
      </c>
      <c r="F385" s="92">
        <f t="shared" si="134"/>
        <v>2</v>
      </c>
      <c r="G385" s="92"/>
      <c r="H385" s="92"/>
      <c r="I385" s="92">
        <v>2</v>
      </c>
      <c r="J385" s="92"/>
      <c r="K385" s="92"/>
      <c r="L385" s="126"/>
      <c r="M385" s="127"/>
      <c r="N385" s="127"/>
      <c r="O385" s="126"/>
      <c r="P385" s="127">
        <v>6</v>
      </c>
      <c r="Q385" s="128">
        <f t="shared" si="136"/>
        <v>4</v>
      </c>
      <c r="R385" s="126"/>
      <c r="S385" s="127"/>
      <c r="T385" s="127">
        <f t="shared" si="138"/>
        <v>0</v>
      </c>
      <c r="U385" s="92"/>
      <c r="V385" s="92"/>
      <c r="W385" s="92"/>
      <c r="X385" s="198">
        <f t="shared" si="137"/>
        <v>0</v>
      </c>
      <c r="Y385" s="199"/>
      <c r="Z385" s="199"/>
      <c r="AA385" s="199"/>
      <c r="AB385" s="199"/>
      <c r="AC385" s="199"/>
      <c r="AD385" s="199"/>
      <c r="AE385" s="199"/>
      <c r="AF385" s="199"/>
      <c r="AG385" s="92"/>
    </row>
    <row r="386" spans="1:33" s="89" customFormat="1" ht="13.2" x14ac:dyDescent="0.25">
      <c r="A386" s="77">
        <v>12</v>
      </c>
      <c r="B386" s="91" t="s">
        <v>733</v>
      </c>
      <c r="C386" s="92"/>
      <c r="D386" s="92">
        <f t="shared" si="135"/>
        <v>1</v>
      </c>
      <c r="E386" s="92">
        <v>0</v>
      </c>
      <c r="F386" s="92">
        <f t="shared" si="134"/>
        <v>1</v>
      </c>
      <c r="G386" s="92"/>
      <c r="H386" s="92"/>
      <c r="I386" s="92">
        <v>1</v>
      </c>
      <c r="J386" s="92"/>
      <c r="K386" s="92"/>
      <c r="L386" s="126"/>
      <c r="M386" s="127"/>
      <c r="N386" s="127"/>
      <c r="O386" s="126"/>
      <c r="P386" s="127">
        <v>1</v>
      </c>
      <c r="Q386" s="128">
        <f t="shared" si="136"/>
        <v>0</v>
      </c>
      <c r="R386" s="126"/>
      <c r="S386" s="127"/>
      <c r="T386" s="127">
        <f t="shared" si="138"/>
        <v>0</v>
      </c>
      <c r="U386" s="92"/>
      <c r="V386" s="92"/>
      <c r="W386" s="92"/>
      <c r="X386" s="198">
        <f t="shared" si="137"/>
        <v>0</v>
      </c>
      <c r="Y386" s="199"/>
      <c r="Z386" s="199"/>
      <c r="AA386" s="199"/>
      <c r="AB386" s="199"/>
      <c r="AC386" s="199"/>
      <c r="AD386" s="199"/>
      <c r="AE386" s="199"/>
      <c r="AF386" s="199"/>
      <c r="AG386" s="92"/>
    </row>
    <row r="387" spans="1:33" s="89" customFormat="1" ht="13.2" x14ac:dyDescent="0.25">
      <c r="A387" s="77">
        <v>13</v>
      </c>
      <c r="B387" s="91" t="s">
        <v>739</v>
      </c>
      <c r="C387" s="92"/>
      <c r="D387" s="88"/>
      <c r="E387" s="92">
        <v>0</v>
      </c>
      <c r="F387" s="92">
        <f t="shared" si="134"/>
        <v>0</v>
      </c>
      <c r="G387" s="88"/>
      <c r="H387" s="88"/>
      <c r="I387" s="92">
        <v>0</v>
      </c>
      <c r="J387" s="92">
        <v>0</v>
      </c>
      <c r="K387" s="92"/>
      <c r="L387" s="88"/>
      <c r="M387" s="88"/>
      <c r="N387" s="88"/>
      <c r="O387" s="88"/>
      <c r="P387" s="127">
        <v>1</v>
      </c>
      <c r="Q387" s="128">
        <f t="shared" si="136"/>
        <v>1</v>
      </c>
      <c r="R387" s="88"/>
      <c r="S387" s="88"/>
      <c r="T387" s="127">
        <f t="shared" si="138"/>
        <v>0</v>
      </c>
      <c r="U387" s="88"/>
      <c r="V387" s="88"/>
      <c r="W387" s="88"/>
      <c r="X387" s="198">
        <f t="shared" si="137"/>
        <v>0</v>
      </c>
      <c r="Y387" s="187"/>
      <c r="Z387" s="187"/>
      <c r="AA387" s="187"/>
      <c r="AB387" s="187"/>
      <c r="AC387" s="187"/>
      <c r="AD387" s="187"/>
      <c r="AE387" s="187"/>
      <c r="AF387" s="187"/>
      <c r="AG387" s="88"/>
    </row>
    <row r="388" spans="1:33" s="239" customFormat="1" ht="13.2" x14ac:dyDescent="0.25">
      <c r="A388" s="296">
        <v>9</v>
      </c>
      <c r="B388" s="292" t="s">
        <v>835</v>
      </c>
      <c r="C388" s="142"/>
      <c r="D388" s="141"/>
      <c r="E388" s="141"/>
      <c r="F388" s="141"/>
      <c r="G388" s="141"/>
      <c r="H388" s="141"/>
      <c r="I388" s="141"/>
      <c r="J388" s="141"/>
      <c r="K388" s="141"/>
      <c r="L388" s="141"/>
      <c r="M388" s="141"/>
      <c r="N388" s="141"/>
      <c r="O388" s="141"/>
      <c r="P388" s="141"/>
      <c r="Q388" s="141"/>
      <c r="R388" s="141"/>
      <c r="S388" s="141"/>
      <c r="T388" s="141"/>
      <c r="U388" s="141"/>
      <c r="V388" s="141"/>
      <c r="W388" s="141"/>
      <c r="X388" s="200"/>
      <c r="Y388" s="200"/>
      <c r="Z388" s="200"/>
      <c r="AA388" s="200"/>
      <c r="AB388" s="200"/>
      <c r="AC388" s="200"/>
      <c r="AD388" s="200"/>
      <c r="AE388" s="200"/>
      <c r="AF388" s="200"/>
      <c r="AG388" s="141"/>
    </row>
    <row r="389" spans="1:33" s="86" customFormat="1" ht="13.2" x14ac:dyDescent="0.25">
      <c r="A389" s="83"/>
      <c r="B389" s="84" t="s">
        <v>707</v>
      </c>
      <c r="C389" s="83">
        <f>SUM(C390:C409)</f>
        <v>253</v>
      </c>
      <c r="D389" s="83">
        <f>SUM(D390:D409)</f>
        <v>227</v>
      </c>
      <c r="E389" s="83">
        <f>SUM(E390:E409)</f>
        <v>54</v>
      </c>
      <c r="F389" s="83">
        <f>SUM(F390:F409)</f>
        <v>173</v>
      </c>
      <c r="G389" s="83">
        <f t="shared" ref="G389:N389" si="140">SUM(G390:G409)</f>
        <v>0</v>
      </c>
      <c r="H389" s="83">
        <f t="shared" si="140"/>
        <v>0</v>
      </c>
      <c r="I389" s="83">
        <f t="shared" si="140"/>
        <v>60</v>
      </c>
      <c r="J389" s="83">
        <f t="shared" si="140"/>
        <v>112</v>
      </c>
      <c r="K389" s="83">
        <f t="shared" si="140"/>
        <v>1</v>
      </c>
      <c r="L389" s="130">
        <v>0.5</v>
      </c>
      <c r="M389" s="83">
        <f>F389*L389</f>
        <v>86.5</v>
      </c>
      <c r="N389" s="83">
        <f t="shared" si="140"/>
        <v>86.5</v>
      </c>
      <c r="O389" s="130">
        <v>0.5</v>
      </c>
      <c r="P389" s="83">
        <f>O389*F389</f>
        <v>86.5</v>
      </c>
      <c r="Q389" s="83">
        <f>P389-I389</f>
        <v>26.5</v>
      </c>
      <c r="R389" s="68"/>
      <c r="S389" s="68"/>
      <c r="T389" s="68"/>
      <c r="U389" s="68"/>
      <c r="V389" s="68"/>
      <c r="W389" s="68"/>
      <c r="X389" s="184">
        <f>SUM(X390:X409)</f>
        <v>5</v>
      </c>
      <c r="Y389" s="184">
        <f t="shared" ref="Y389:AF389" si="141">SUM(Y390:Y409)</f>
        <v>5</v>
      </c>
      <c r="Z389" s="184">
        <f t="shared" si="141"/>
        <v>0</v>
      </c>
      <c r="AA389" s="184">
        <f t="shared" si="141"/>
        <v>15</v>
      </c>
      <c r="AB389" s="184">
        <f t="shared" si="141"/>
        <v>5</v>
      </c>
      <c r="AC389" s="184">
        <f t="shared" si="141"/>
        <v>10</v>
      </c>
      <c r="AD389" s="184">
        <f t="shared" si="141"/>
        <v>0</v>
      </c>
      <c r="AE389" s="184">
        <f t="shared" si="141"/>
        <v>0</v>
      </c>
      <c r="AF389" s="184">
        <f t="shared" si="141"/>
        <v>0</v>
      </c>
      <c r="AG389" s="68"/>
    </row>
    <row r="390" spans="1:33" s="240" customFormat="1" ht="13.2" x14ac:dyDescent="0.3">
      <c r="A390" s="77">
        <v>1</v>
      </c>
      <c r="B390" s="87" t="s">
        <v>367</v>
      </c>
      <c r="C390" s="77">
        <v>41</v>
      </c>
      <c r="D390" s="77">
        <f>+E390+F390</f>
        <v>45</v>
      </c>
      <c r="E390" s="77">
        <v>20</v>
      </c>
      <c r="F390" s="77">
        <f>+G390+H390+I390+J390+K390</f>
        <v>25</v>
      </c>
      <c r="G390" s="77"/>
      <c r="H390" s="77">
        <v>0</v>
      </c>
      <c r="I390" s="77">
        <v>25</v>
      </c>
      <c r="J390" s="77"/>
      <c r="K390" s="77"/>
      <c r="L390" s="131">
        <v>0.5</v>
      </c>
      <c r="M390" s="60">
        <f>L390*F390</f>
        <v>12.5</v>
      </c>
      <c r="N390" s="60">
        <f>M390-H390</f>
        <v>12.5</v>
      </c>
      <c r="O390" s="131">
        <v>0.5</v>
      </c>
      <c r="P390" s="60">
        <f>O390*F390</f>
        <v>12.5</v>
      </c>
      <c r="Q390" s="77">
        <f t="shared" ref="Q390:Q409" si="142">P390-I390</f>
        <v>-12.5</v>
      </c>
      <c r="R390" s="77"/>
      <c r="S390" s="60"/>
      <c r="T390" s="60"/>
      <c r="U390" s="77"/>
      <c r="V390" s="77"/>
      <c r="W390" s="77"/>
      <c r="X390" s="188">
        <f>+Y390+Z390</f>
        <v>5</v>
      </c>
      <c r="Y390" s="188">
        <v>5</v>
      </c>
      <c r="Z390" s="188">
        <v>0</v>
      </c>
      <c r="AA390" s="188"/>
      <c r="AB390" s="188"/>
      <c r="AC390" s="188"/>
      <c r="AD390" s="188"/>
      <c r="AE390" s="188"/>
      <c r="AF390" s="188"/>
      <c r="AG390" s="77"/>
    </row>
    <row r="391" spans="1:33" s="240" customFormat="1" ht="13.2" x14ac:dyDescent="0.3">
      <c r="A391" s="77">
        <v>2</v>
      </c>
      <c r="B391" s="87" t="s">
        <v>836</v>
      </c>
      <c r="C391" s="77">
        <v>3</v>
      </c>
      <c r="D391" s="77">
        <f t="shared" ref="D391:D408" si="143">+E391+F391</f>
        <v>4</v>
      </c>
      <c r="E391" s="77">
        <v>3</v>
      </c>
      <c r="F391" s="77">
        <f>+G391+H391+I391+J391+K391</f>
        <v>1</v>
      </c>
      <c r="G391" s="77"/>
      <c r="H391" s="77">
        <v>0</v>
      </c>
      <c r="I391" s="77">
        <v>1</v>
      </c>
      <c r="J391" s="77"/>
      <c r="K391" s="77"/>
      <c r="L391" s="131">
        <v>0.5</v>
      </c>
      <c r="M391" s="60">
        <f t="shared" ref="M391:M409" si="144">L391*F391</f>
        <v>0.5</v>
      </c>
      <c r="N391" s="60">
        <f t="shared" ref="N391:N409" si="145">M391-H391</f>
        <v>0.5</v>
      </c>
      <c r="O391" s="131">
        <v>0.5</v>
      </c>
      <c r="P391" s="60">
        <f t="shared" ref="P391:P409" si="146">O391*F391</f>
        <v>0.5</v>
      </c>
      <c r="Q391" s="77">
        <f t="shared" si="142"/>
        <v>-0.5</v>
      </c>
      <c r="R391" s="77"/>
      <c r="S391" s="60"/>
      <c r="T391" s="60"/>
      <c r="U391" s="77"/>
      <c r="V391" s="77"/>
      <c r="W391" s="77"/>
      <c r="X391" s="188"/>
      <c r="Y391" s="188"/>
      <c r="Z391" s="188"/>
      <c r="AA391" s="188"/>
      <c r="AB391" s="188"/>
      <c r="AC391" s="188"/>
      <c r="AD391" s="188"/>
      <c r="AE391" s="188"/>
      <c r="AF391" s="188"/>
      <c r="AG391" s="77"/>
    </row>
    <row r="392" spans="1:33" s="240" customFormat="1" ht="13.2" x14ac:dyDescent="0.3">
      <c r="A392" s="77">
        <v>3</v>
      </c>
      <c r="B392" s="87" t="s">
        <v>837</v>
      </c>
      <c r="C392" s="77">
        <v>12</v>
      </c>
      <c r="D392" s="77">
        <f t="shared" si="143"/>
        <v>14</v>
      </c>
      <c r="E392" s="77">
        <v>3</v>
      </c>
      <c r="F392" s="77">
        <f t="shared" ref="F392:F409" si="147">+G392+H392+I392+J392+K392</f>
        <v>11</v>
      </c>
      <c r="G392" s="77"/>
      <c r="H392" s="77">
        <v>0</v>
      </c>
      <c r="I392" s="77">
        <v>2</v>
      </c>
      <c r="J392" s="77">
        <v>9</v>
      </c>
      <c r="K392" s="77"/>
      <c r="L392" s="131">
        <v>0.5</v>
      </c>
      <c r="M392" s="60">
        <f t="shared" si="144"/>
        <v>5.5</v>
      </c>
      <c r="N392" s="60">
        <f t="shared" si="145"/>
        <v>5.5</v>
      </c>
      <c r="O392" s="131">
        <v>0.5</v>
      </c>
      <c r="P392" s="60">
        <f t="shared" si="146"/>
        <v>5.5</v>
      </c>
      <c r="Q392" s="60">
        <f t="shared" si="142"/>
        <v>3.5</v>
      </c>
      <c r="R392" s="77"/>
      <c r="S392" s="60"/>
      <c r="T392" s="60"/>
      <c r="U392" s="77"/>
      <c r="V392" s="77"/>
      <c r="W392" s="77"/>
      <c r="X392" s="188"/>
      <c r="Y392" s="188"/>
      <c r="Z392" s="188"/>
      <c r="AA392" s="188"/>
      <c r="AB392" s="188"/>
      <c r="AC392" s="188"/>
      <c r="AD392" s="188"/>
      <c r="AE392" s="188"/>
      <c r="AF392" s="188"/>
      <c r="AG392" s="77"/>
    </row>
    <row r="393" spans="1:33" s="240" customFormat="1" ht="13.2" x14ac:dyDescent="0.3">
      <c r="A393" s="77">
        <v>4</v>
      </c>
      <c r="B393" s="87" t="s">
        <v>223</v>
      </c>
      <c r="C393" s="77">
        <v>99</v>
      </c>
      <c r="D393" s="77">
        <f t="shared" si="143"/>
        <v>90</v>
      </c>
      <c r="E393" s="77">
        <v>14</v>
      </c>
      <c r="F393" s="77">
        <v>76</v>
      </c>
      <c r="G393" s="77"/>
      <c r="H393" s="77">
        <v>0</v>
      </c>
      <c r="I393" s="77">
        <v>10</v>
      </c>
      <c r="J393" s="77">
        <v>66</v>
      </c>
      <c r="K393" s="77"/>
      <c r="L393" s="131">
        <v>0.5</v>
      </c>
      <c r="M393" s="60">
        <f t="shared" si="144"/>
        <v>38</v>
      </c>
      <c r="N393" s="60">
        <f t="shared" si="145"/>
        <v>38</v>
      </c>
      <c r="O393" s="131">
        <v>0.5</v>
      </c>
      <c r="P393" s="60">
        <f t="shared" si="146"/>
        <v>38</v>
      </c>
      <c r="Q393" s="60">
        <f t="shared" si="142"/>
        <v>28</v>
      </c>
      <c r="R393" s="77"/>
      <c r="S393" s="60"/>
      <c r="T393" s="60"/>
      <c r="U393" s="77"/>
      <c r="V393" s="77"/>
      <c r="W393" s="77"/>
      <c r="X393" s="188"/>
      <c r="Y393" s="188"/>
      <c r="Z393" s="188"/>
      <c r="AA393" s="188">
        <f>+AB393+AC393</f>
        <v>10</v>
      </c>
      <c r="AB393" s="188">
        <v>5</v>
      </c>
      <c r="AC393" s="188">
        <v>5</v>
      </c>
      <c r="AD393" s="188"/>
      <c r="AE393" s="188"/>
      <c r="AF393" s="188"/>
      <c r="AG393" s="77"/>
    </row>
    <row r="394" spans="1:33" s="240" customFormat="1" ht="13.2" x14ac:dyDescent="0.3">
      <c r="A394" s="77">
        <v>5</v>
      </c>
      <c r="B394" s="87" t="s">
        <v>838</v>
      </c>
      <c r="C394" s="77">
        <v>19</v>
      </c>
      <c r="D394" s="77">
        <f t="shared" si="143"/>
        <v>18</v>
      </c>
      <c r="E394" s="77">
        <v>1</v>
      </c>
      <c r="F394" s="77">
        <f t="shared" si="147"/>
        <v>17</v>
      </c>
      <c r="G394" s="77"/>
      <c r="H394" s="77"/>
      <c r="I394" s="77">
        <v>2</v>
      </c>
      <c r="J394" s="77">
        <v>15</v>
      </c>
      <c r="K394" s="77"/>
      <c r="L394" s="131">
        <v>0.5</v>
      </c>
      <c r="M394" s="60">
        <f t="shared" si="144"/>
        <v>8.5</v>
      </c>
      <c r="N394" s="60">
        <f t="shared" si="145"/>
        <v>8.5</v>
      </c>
      <c r="O394" s="131">
        <v>0.5</v>
      </c>
      <c r="P394" s="60">
        <f t="shared" si="146"/>
        <v>8.5</v>
      </c>
      <c r="Q394" s="60">
        <f t="shared" si="142"/>
        <v>6.5</v>
      </c>
      <c r="R394" s="77"/>
      <c r="S394" s="60"/>
      <c r="T394" s="60"/>
      <c r="U394" s="77"/>
      <c r="V394" s="77"/>
      <c r="W394" s="77"/>
      <c r="X394" s="188"/>
      <c r="Y394" s="188"/>
      <c r="Z394" s="188"/>
      <c r="AA394" s="188"/>
      <c r="AB394" s="188"/>
      <c r="AC394" s="188"/>
      <c r="AD394" s="188"/>
      <c r="AE394" s="188"/>
      <c r="AF394" s="188"/>
      <c r="AG394" s="77"/>
    </row>
    <row r="395" spans="1:33" s="240" customFormat="1" ht="13.2" x14ac:dyDescent="0.3">
      <c r="A395" s="77">
        <v>6</v>
      </c>
      <c r="B395" s="87" t="s">
        <v>308</v>
      </c>
      <c r="C395" s="77">
        <v>26</v>
      </c>
      <c r="D395" s="77">
        <f t="shared" si="143"/>
        <v>17</v>
      </c>
      <c r="E395" s="77">
        <v>2</v>
      </c>
      <c r="F395" s="77">
        <f t="shared" si="147"/>
        <v>15</v>
      </c>
      <c r="G395" s="77"/>
      <c r="H395" s="77"/>
      <c r="I395" s="77">
        <v>6</v>
      </c>
      <c r="J395" s="77">
        <v>9</v>
      </c>
      <c r="K395" s="77"/>
      <c r="L395" s="131">
        <v>0.5</v>
      </c>
      <c r="M395" s="60">
        <f t="shared" si="144"/>
        <v>7.5</v>
      </c>
      <c r="N395" s="60">
        <f t="shared" si="145"/>
        <v>7.5</v>
      </c>
      <c r="O395" s="131">
        <v>0.5</v>
      </c>
      <c r="P395" s="60">
        <f t="shared" si="146"/>
        <v>7.5</v>
      </c>
      <c r="Q395" s="60">
        <f t="shared" si="142"/>
        <v>1.5</v>
      </c>
      <c r="R395" s="77"/>
      <c r="S395" s="60"/>
      <c r="T395" s="60"/>
      <c r="U395" s="77"/>
      <c r="V395" s="77"/>
      <c r="W395" s="77"/>
      <c r="X395" s="188"/>
      <c r="Y395" s="188"/>
      <c r="Z395" s="188"/>
      <c r="AA395" s="188">
        <f>+AB395+AC395</f>
        <v>2</v>
      </c>
      <c r="AB395" s="188"/>
      <c r="AC395" s="188">
        <v>2</v>
      </c>
      <c r="AD395" s="188"/>
      <c r="AE395" s="188"/>
      <c r="AF395" s="188"/>
      <c r="AG395" s="77"/>
    </row>
    <row r="396" spans="1:33" s="240" customFormat="1" ht="13.2" x14ac:dyDescent="0.3">
      <c r="A396" s="77">
        <v>7</v>
      </c>
      <c r="B396" s="87" t="s">
        <v>791</v>
      </c>
      <c r="C396" s="77">
        <v>2</v>
      </c>
      <c r="D396" s="77">
        <f t="shared" si="143"/>
        <v>0</v>
      </c>
      <c r="E396" s="77"/>
      <c r="F396" s="77">
        <f t="shared" si="147"/>
        <v>0</v>
      </c>
      <c r="G396" s="77"/>
      <c r="H396" s="77"/>
      <c r="I396" s="77"/>
      <c r="J396" s="77"/>
      <c r="K396" s="77"/>
      <c r="L396" s="131">
        <v>0.5</v>
      </c>
      <c r="M396" s="60">
        <f t="shared" si="144"/>
        <v>0</v>
      </c>
      <c r="N396" s="60">
        <f t="shared" si="145"/>
        <v>0</v>
      </c>
      <c r="O396" s="131">
        <v>0.5</v>
      </c>
      <c r="P396" s="60">
        <f t="shared" si="146"/>
        <v>0</v>
      </c>
      <c r="Q396" s="60">
        <f t="shared" si="142"/>
        <v>0</v>
      </c>
      <c r="R396" s="77"/>
      <c r="S396" s="60"/>
      <c r="T396" s="60"/>
      <c r="U396" s="77"/>
      <c r="V396" s="77"/>
      <c r="W396" s="77"/>
      <c r="X396" s="188"/>
      <c r="Y396" s="188"/>
      <c r="Z396" s="188"/>
      <c r="AA396" s="188"/>
      <c r="AB396" s="188"/>
      <c r="AC396" s="188"/>
      <c r="AD396" s="188"/>
      <c r="AE396" s="188"/>
      <c r="AF396" s="188"/>
      <c r="AG396" s="77"/>
    </row>
    <row r="397" spans="1:33" s="240" customFormat="1" ht="13.2" x14ac:dyDescent="0.3">
      <c r="A397" s="77">
        <v>8</v>
      </c>
      <c r="B397" s="87" t="s">
        <v>727</v>
      </c>
      <c r="C397" s="77">
        <v>2</v>
      </c>
      <c r="D397" s="77">
        <f t="shared" si="143"/>
        <v>6</v>
      </c>
      <c r="E397" s="77">
        <v>2</v>
      </c>
      <c r="F397" s="77">
        <f t="shared" si="147"/>
        <v>4</v>
      </c>
      <c r="G397" s="77"/>
      <c r="H397" s="77"/>
      <c r="I397" s="77">
        <v>4</v>
      </c>
      <c r="J397" s="77"/>
      <c r="K397" s="77"/>
      <c r="L397" s="131">
        <v>0.5</v>
      </c>
      <c r="M397" s="60">
        <f t="shared" si="144"/>
        <v>2</v>
      </c>
      <c r="N397" s="60">
        <f t="shared" si="145"/>
        <v>2</v>
      </c>
      <c r="O397" s="131">
        <v>0.5</v>
      </c>
      <c r="P397" s="60">
        <f t="shared" si="146"/>
        <v>2</v>
      </c>
      <c r="Q397" s="60">
        <f t="shared" si="142"/>
        <v>-2</v>
      </c>
      <c r="R397" s="77"/>
      <c r="S397" s="60"/>
      <c r="T397" s="60"/>
      <c r="U397" s="77"/>
      <c r="V397" s="77"/>
      <c r="W397" s="77"/>
      <c r="X397" s="188"/>
      <c r="Y397" s="188"/>
      <c r="Z397" s="188"/>
      <c r="AA397" s="188"/>
      <c r="AB397" s="188"/>
      <c r="AC397" s="188"/>
      <c r="AD397" s="188"/>
      <c r="AE397" s="188"/>
      <c r="AF397" s="188"/>
      <c r="AG397" s="77"/>
    </row>
    <row r="398" spans="1:33" s="240" customFormat="1" ht="13.2" x14ac:dyDescent="0.3">
      <c r="A398" s="77">
        <v>9</v>
      </c>
      <c r="B398" s="87" t="s">
        <v>839</v>
      </c>
      <c r="C398" s="77">
        <v>2</v>
      </c>
      <c r="D398" s="77">
        <f t="shared" si="143"/>
        <v>1</v>
      </c>
      <c r="E398" s="77"/>
      <c r="F398" s="77">
        <f t="shared" si="147"/>
        <v>1</v>
      </c>
      <c r="G398" s="77"/>
      <c r="H398" s="77"/>
      <c r="I398" s="77"/>
      <c r="J398" s="77">
        <v>1</v>
      </c>
      <c r="K398" s="77"/>
      <c r="L398" s="131">
        <v>0.5</v>
      </c>
      <c r="M398" s="60">
        <f t="shared" si="144"/>
        <v>0.5</v>
      </c>
      <c r="N398" s="60">
        <f t="shared" si="145"/>
        <v>0.5</v>
      </c>
      <c r="O398" s="131">
        <v>0.5</v>
      </c>
      <c r="P398" s="60">
        <f t="shared" si="146"/>
        <v>0.5</v>
      </c>
      <c r="Q398" s="60">
        <f t="shared" si="142"/>
        <v>0.5</v>
      </c>
      <c r="R398" s="77"/>
      <c r="S398" s="60"/>
      <c r="T398" s="60"/>
      <c r="U398" s="77"/>
      <c r="V398" s="77"/>
      <c r="W398" s="77"/>
      <c r="X398" s="188"/>
      <c r="Y398" s="188"/>
      <c r="Z398" s="188"/>
      <c r="AA398" s="188">
        <f>+AB398+AC398</f>
        <v>1</v>
      </c>
      <c r="AB398" s="188"/>
      <c r="AC398" s="188">
        <v>1</v>
      </c>
      <c r="AD398" s="188"/>
      <c r="AE398" s="188"/>
      <c r="AF398" s="188"/>
      <c r="AG398" s="77"/>
    </row>
    <row r="399" spans="1:33" s="240" customFormat="1" ht="13.2" x14ac:dyDescent="0.3">
      <c r="A399" s="77">
        <v>10</v>
      </c>
      <c r="B399" s="87" t="s">
        <v>840</v>
      </c>
      <c r="C399" s="77">
        <v>1</v>
      </c>
      <c r="D399" s="77">
        <f t="shared" si="143"/>
        <v>2</v>
      </c>
      <c r="E399" s="77">
        <v>1</v>
      </c>
      <c r="F399" s="77">
        <f t="shared" si="147"/>
        <v>1</v>
      </c>
      <c r="G399" s="77"/>
      <c r="H399" s="77"/>
      <c r="I399" s="77">
        <v>1</v>
      </c>
      <c r="J399" s="77"/>
      <c r="K399" s="77"/>
      <c r="L399" s="131">
        <v>0.5</v>
      </c>
      <c r="M399" s="60">
        <f t="shared" si="144"/>
        <v>0.5</v>
      </c>
      <c r="N399" s="60">
        <f t="shared" si="145"/>
        <v>0.5</v>
      </c>
      <c r="O399" s="131">
        <v>0.5</v>
      </c>
      <c r="P399" s="60">
        <f t="shared" si="146"/>
        <v>0.5</v>
      </c>
      <c r="Q399" s="60">
        <f t="shared" si="142"/>
        <v>-0.5</v>
      </c>
      <c r="R399" s="77"/>
      <c r="S399" s="60"/>
      <c r="T399" s="60"/>
      <c r="U399" s="77"/>
      <c r="V399" s="77"/>
      <c r="W399" s="77"/>
      <c r="X399" s="188"/>
      <c r="Y399" s="188"/>
      <c r="Z399" s="188"/>
      <c r="AA399" s="188"/>
      <c r="AB399" s="188"/>
      <c r="AC399" s="188"/>
      <c r="AD399" s="188"/>
      <c r="AE399" s="188"/>
      <c r="AF399" s="188"/>
      <c r="AG399" s="77"/>
    </row>
    <row r="400" spans="1:33" s="240" customFormat="1" ht="13.2" x14ac:dyDescent="0.3">
      <c r="A400" s="77">
        <v>11</v>
      </c>
      <c r="B400" s="87" t="s">
        <v>821</v>
      </c>
      <c r="C400" s="77">
        <v>3</v>
      </c>
      <c r="D400" s="77">
        <f t="shared" si="143"/>
        <v>4</v>
      </c>
      <c r="E400" s="77"/>
      <c r="F400" s="77">
        <f t="shared" si="147"/>
        <v>4</v>
      </c>
      <c r="G400" s="77"/>
      <c r="H400" s="77"/>
      <c r="I400" s="77"/>
      <c r="J400" s="77">
        <v>4</v>
      </c>
      <c r="K400" s="77"/>
      <c r="L400" s="131">
        <v>0.5</v>
      </c>
      <c r="M400" s="60">
        <f t="shared" si="144"/>
        <v>2</v>
      </c>
      <c r="N400" s="60">
        <f t="shared" si="145"/>
        <v>2</v>
      </c>
      <c r="O400" s="131">
        <v>0.5</v>
      </c>
      <c r="P400" s="60">
        <f t="shared" si="146"/>
        <v>2</v>
      </c>
      <c r="Q400" s="60">
        <f t="shared" si="142"/>
        <v>2</v>
      </c>
      <c r="R400" s="77"/>
      <c r="S400" s="60"/>
      <c r="T400" s="60"/>
      <c r="U400" s="77"/>
      <c r="V400" s="77"/>
      <c r="W400" s="77"/>
      <c r="X400" s="188"/>
      <c r="Y400" s="188"/>
      <c r="Z400" s="188"/>
      <c r="AA400" s="188"/>
      <c r="AB400" s="188"/>
      <c r="AC400" s="188"/>
      <c r="AD400" s="188"/>
      <c r="AE400" s="188"/>
      <c r="AF400" s="188"/>
      <c r="AG400" s="77"/>
    </row>
    <row r="401" spans="1:39" s="240" customFormat="1" ht="26.4" x14ac:dyDescent="0.3">
      <c r="A401" s="77">
        <v>12</v>
      </c>
      <c r="B401" s="87" t="s">
        <v>808</v>
      </c>
      <c r="C401" s="77">
        <v>4</v>
      </c>
      <c r="D401" s="77">
        <f t="shared" si="143"/>
        <v>0</v>
      </c>
      <c r="E401" s="77"/>
      <c r="F401" s="77">
        <f t="shared" si="147"/>
        <v>0</v>
      </c>
      <c r="G401" s="77"/>
      <c r="H401" s="77"/>
      <c r="I401" s="77"/>
      <c r="J401" s="77"/>
      <c r="K401" s="77"/>
      <c r="L401" s="131">
        <v>0.5</v>
      </c>
      <c r="M401" s="60">
        <f t="shared" si="144"/>
        <v>0</v>
      </c>
      <c r="N401" s="60">
        <f t="shared" si="145"/>
        <v>0</v>
      </c>
      <c r="O401" s="131">
        <v>0.5</v>
      </c>
      <c r="P401" s="60">
        <f t="shared" si="146"/>
        <v>0</v>
      </c>
      <c r="Q401" s="60">
        <f t="shared" si="142"/>
        <v>0</v>
      </c>
      <c r="R401" s="77"/>
      <c r="S401" s="60"/>
      <c r="T401" s="60"/>
      <c r="U401" s="77"/>
      <c r="V401" s="77"/>
      <c r="W401" s="77"/>
      <c r="X401" s="188"/>
      <c r="Y401" s="188"/>
      <c r="Z401" s="188"/>
      <c r="AA401" s="188"/>
      <c r="AB401" s="188"/>
      <c r="AC401" s="188"/>
      <c r="AD401" s="188"/>
      <c r="AE401" s="188"/>
      <c r="AF401" s="188"/>
      <c r="AG401" s="77"/>
    </row>
    <row r="402" spans="1:39" s="240" customFormat="1" ht="13.2" x14ac:dyDescent="0.3">
      <c r="A402" s="77">
        <v>13</v>
      </c>
      <c r="B402" s="87" t="s">
        <v>841</v>
      </c>
      <c r="C402" s="77">
        <v>13</v>
      </c>
      <c r="D402" s="77">
        <f t="shared" si="143"/>
        <v>5</v>
      </c>
      <c r="E402" s="77">
        <v>3</v>
      </c>
      <c r="F402" s="77">
        <f t="shared" si="147"/>
        <v>2</v>
      </c>
      <c r="G402" s="77"/>
      <c r="H402" s="77"/>
      <c r="I402" s="77">
        <v>2</v>
      </c>
      <c r="J402" s="77"/>
      <c r="K402" s="77"/>
      <c r="L402" s="131">
        <v>0.5</v>
      </c>
      <c r="M402" s="60">
        <f t="shared" si="144"/>
        <v>1</v>
      </c>
      <c r="N402" s="60">
        <f t="shared" si="145"/>
        <v>1</v>
      </c>
      <c r="O402" s="131">
        <v>0.5</v>
      </c>
      <c r="P402" s="60">
        <f t="shared" si="146"/>
        <v>1</v>
      </c>
      <c r="Q402" s="60">
        <f t="shared" si="142"/>
        <v>-1</v>
      </c>
      <c r="R402" s="77"/>
      <c r="S402" s="60"/>
      <c r="T402" s="60"/>
      <c r="U402" s="77"/>
      <c r="V402" s="77"/>
      <c r="W402" s="77"/>
      <c r="X402" s="188"/>
      <c r="Y402" s="188"/>
      <c r="Z402" s="188"/>
      <c r="AA402" s="188"/>
      <c r="AB402" s="188"/>
      <c r="AC402" s="188"/>
      <c r="AD402" s="188"/>
      <c r="AE402" s="188"/>
      <c r="AF402" s="188"/>
      <c r="AG402" s="77"/>
    </row>
    <row r="403" spans="1:39" s="241" customFormat="1" ht="13.2" x14ac:dyDescent="0.3">
      <c r="A403" s="77">
        <v>14</v>
      </c>
      <c r="B403" s="87" t="s">
        <v>842</v>
      </c>
      <c r="C403" s="77">
        <v>1</v>
      </c>
      <c r="D403" s="77">
        <f t="shared" si="143"/>
        <v>1</v>
      </c>
      <c r="E403" s="77">
        <v>1</v>
      </c>
      <c r="F403" s="77">
        <f t="shared" si="147"/>
        <v>0</v>
      </c>
      <c r="G403" s="77"/>
      <c r="H403" s="77"/>
      <c r="I403" s="77"/>
      <c r="J403" s="77"/>
      <c r="K403" s="77"/>
      <c r="L403" s="131">
        <v>0.5</v>
      </c>
      <c r="M403" s="60">
        <f t="shared" si="144"/>
        <v>0</v>
      </c>
      <c r="N403" s="60">
        <f t="shared" si="145"/>
        <v>0</v>
      </c>
      <c r="O403" s="131">
        <v>0.5</v>
      </c>
      <c r="P403" s="60">
        <f t="shared" si="146"/>
        <v>0</v>
      </c>
      <c r="Q403" s="60">
        <f t="shared" si="142"/>
        <v>0</v>
      </c>
      <c r="R403" s="77"/>
      <c r="S403" s="60"/>
      <c r="T403" s="60"/>
      <c r="U403" s="77"/>
      <c r="V403" s="77"/>
      <c r="W403" s="77"/>
      <c r="X403" s="188"/>
      <c r="Y403" s="188"/>
      <c r="Z403" s="188"/>
      <c r="AA403" s="188"/>
      <c r="AB403" s="188"/>
      <c r="AC403" s="188"/>
      <c r="AD403" s="188"/>
      <c r="AE403" s="188"/>
      <c r="AF403" s="188"/>
      <c r="AG403" s="77"/>
    </row>
    <row r="404" spans="1:39" s="240" customFormat="1" ht="26.4" x14ac:dyDescent="0.3">
      <c r="A404" s="77">
        <v>15</v>
      </c>
      <c r="B404" s="87" t="s">
        <v>843</v>
      </c>
      <c r="C404" s="77">
        <v>1</v>
      </c>
      <c r="D404" s="77">
        <f t="shared" si="143"/>
        <v>0</v>
      </c>
      <c r="E404" s="77"/>
      <c r="F404" s="77">
        <f t="shared" si="147"/>
        <v>0</v>
      </c>
      <c r="G404" s="77"/>
      <c r="H404" s="77"/>
      <c r="I404" s="77"/>
      <c r="J404" s="77"/>
      <c r="K404" s="77"/>
      <c r="L404" s="131">
        <v>0.5</v>
      </c>
      <c r="M404" s="60">
        <f t="shared" si="144"/>
        <v>0</v>
      </c>
      <c r="N404" s="60">
        <f t="shared" si="145"/>
        <v>0</v>
      </c>
      <c r="O404" s="131">
        <v>0.5</v>
      </c>
      <c r="P404" s="60">
        <f t="shared" si="146"/>
        <v>0</v>
      </c>
      <c r="Q404" s="60">
        <f t="shared" si="142"/>
        <v>0</v>
      </c>
      <c r="R404" s="77"/>
      <c r="S404" s="60"/>
      <c r="T404" s="60"/>
      <c r="U404" s="77"/>
      <c r="V404" s="77"/>
      <c r="W404" s="77"/>
      <c r="X404" s="188"/>
      <c r="Y404" s="188"/>
      <c r="Z404" s="188"/>
      <c r="AA404" s="188"/>
      <c r="AB404" s="188"/>
      <c r="AC404" s="188"/>
      <c r="AD404" s="188"/>
      <c r="AE404" s="188"/>
      <c r="AF404" s="188"/>
      <c r="AG404" s="77"/>
    </row>
    <row r="405" spans="1:39" s="240" customFormat="1" ht="13.2" x14ac:dyDescent="0.3">
      <c r="A405" s="77">
        <v>16</v>
      </c>
      <c r="B405" s="87" t="s">
        <v>744</v>
      </c>
      <c r="C405" s="77">
        <v>1</v>
      </c>
      <c r="D405" s="77">
        <f t="shared" si="143"/>
        <v>0</v>
      </c>
      <c r="E405" s="77"/>
      <c r="F405" s="77">
        <f t="shared" si="147"/>
        <v>0</v>
      </c>
      <c r="G405" s="77"/>
      <c r="H405" s="77"/>
      <c r="I405" s="77"/>
      <c r="J405" s="77"/>
      <c r="K405" s="77"/>
      <c r="L405" s="131">
        <v>0.5</v>
      </c>
      <c r="M405" s="60">
        <f t="shared" si="144"/>
        <v>0</v>
      </c>
      <c r="N405" s="60">
        <f t="shared" si="145"/>
        <v>0</v>
      </c>
      <c r="O405" s="131">
        <v>0.5</v>
      </c>
      <c r="P405" s="60">
        <f t="shared" si="146"/>
        <v>0</v>
      </c>
      <c r="Q405" s="60">
        <f t="shared" si="142"/>
        <v>0</v>
      </c>
      <c r="R405" s="77"/>
      <c r="S405" s="60"/>
      <c r="T405" s="60"/>
      <c r="U405" s="77"/>
      <c r="V405" s="77"/>
      <c r="W405" s="77"/>
      <c r="X405" s="188"/>
      <c r="Y405" s="188"/>
      <c r="Z405" s="188"/>
      <c r="AA405" s="188"/>
      <c r="AB405" s="188"/>
      <c r="AC405" s="188"/>
      <c r="AD405" s="188"/>
      <c r="AE405" s="188"/>
      <c r="AF405" s="188"/>
      <c r="AG405" s="77"/>
    </row>
    <row r="406" spans="1:39" s="240" customFormat="1" ht="13.2" x14ac:dyDescent="0.3">
      <c r="A406" s="77">
        <v>17</v>
      </c>
      <c r="B406" s="87" t="s">
        <v>844</v>
      </c>
      <c r="C406" s="77">
        <v>18</v>
      </c>
      <c r="D406" s="77">
        <f t="shared" si="143"/>
        <v>16</v>
      </c>
      <c r="E406" s="77">
        <v>3</v>
      </c>
      <c r="F406" s="77">
        <f t="shared" si="147"/>
        <v>13</v>
      </c>
      <c r="G406" s="77"/>
      <c r="H406" s="77"/>
      <c r="I406" s="77">
        <v>5</v>
      </c>
      <c r="J406" s="77">
        <v>8</v>
      </c>
      <c r="K406" s="77"/>
      <c r="L406" s="131">
        <v>0.5</v>
      </c>
      <c r="M406" s="60">
        <f t="shared" si="144"/>
        <v>6.5</v>
      </c>
      <c r="N406" s="60">
        <f t="shared" si="145"/>
        <v>6.5</v>
      </c>
      <c r="O406" s="131">
        <v>0.5</v>
      </c>
      <c r="P406" s="60">
        <f t="shared" si="146"/>
        <v>6.5</v>
      </c>
      <c r="Q406" s="60">
        <f t="shared" si="142"/>
        <v>1.5</v>
      </c>
      <c r="R406" s="77"/>
      <c r="S406" s="60"/>
      <c r="T406" s="60"/>
      <c r="U406" s="77"/>
      <c r="V406" s="77"/>
      <c r="W406" s="77"/>
      <c r="X406" s="188"/>
      <c r="Y406" s="188"/>
      <c r="Z406" s="188"/>
      <c r="AA406" s="188">
        <f>+AB406+AC406</f>
        <v>2</v>
      </c>
      <c r="AB406" s="188"/>
      <c r="AC406" s="188">
        <v>2</v>
      </c>
      <c r="AD406" s="188"/>
      <c r="AE406" s="188"/>
      <c r="AF406" s="188"/>
      <c r="AG406" s="77"/>
    </row>
    <row r="407" spans="1:39" s="240" customFormat="1" ht="13.2" x14ac:dyDescent="0.3">
      <c r="A407" s="77">
        <v>18</v>
      </c>
      <c r="B407" s="87" t="s">
        <v>796</v>
      </c>
      <c r="C407" s="77">
        <v>4</v>
      </c>
      <c r="D407" s="77">
        <f t="shared" si="143"/>
        <v>3</v>
      </c>
      <c r="E407" s="77">
        <v>1</v>
      </c>
      <c r="F407" s="77">
        <f t="shared" si="147"/>
        <v>2</v>
      </c>
      <c r="G407" s="77"/>
      <c r="H407" s="77"/>
      <c r="I407" s="77">
        <v>2</v>
      </c>
      <c r="J407" s="77"/>
      <c r="K407" s="77"/>
      <c r="L407" s="131">
        <v>0.5</v>
      </c>
      <c r="M407" s="60">
        <f t="shared" si="144"/>
        <v>1</v>
      </c>
      <c r="N407" s="60">
        <f t="shared" si="145"/>
        <v>1</v>
      </c>
      <c r="O407" s="131">
        <v>0.5</v>
      </c>
      <c r="P407" s="60">
        <f t="shared" si="146"/>
        <v>1</v>
      </c>
      <c r="Q407" s="60">
        <f t="shared" si="142"/>
        <v>-1</v>
      </c>
      <c r="R407" s="77"/>
      <c r="S407" s="60"/>
      <c r="T407" s="60"/>
      <c r="U407" s="77"/>
      <c r="V407" s="77"/>
      <c r="W407" s="77"/>
      <c r="X407" s="188"/>
      <c r="Y407" s="188"/>
      <c r="Z407" s="188"/>
      <c r="AA407" s="188"/>
      <c r="AB407" s="188"/>
      <c r="AC407" s="188"/>
      <c r="AD407" s="188"/>
      <c r="AE407" s="188"/>
      <c r="AF407" s="188"/>
      <c r="AG407" s="77"/>
    </row>
    <row r="408" spans="1:39" s="240" customFormat="1" ht="13.2" x14ac:dyDescent="0.3">
      <c r="A408" s="77">
        <v>19</v>
      </c>
      <c r="B408" s="87" t="s">
        <v>731</v>
      </c>
      <c r="C408" s="77">
        <v>1</v>
      </c>
      <c r="D408" s="77">
        <f t="shared" si="143"/>
        <v>0</v>
      </c>
      <c r="E408" s="77"/>
      <c r="F408" s="77">
        <f t="shared" si="147"/>
        <v>0</v>
      </c>
      <c r="G408" s="77"/>
      <c r="H408" s="77"/>
      <c r="I408" s="77"/>
      <c r="J408" s="77"/>
      <c r="K408" s="77"/>
      <c r="L408" s="131">
        <v>0.5</v>
      </c>
      <c r="M408" s="60">
        <f t="shared" si="144"/>
        <v>0</v>
      </c>
      <c r="N408" s="60">
        <f t="shared" si="145"/>
        <v>0</v>
      </c>
      <c r="O408" s="131">
        <v>0.5</v>
      </c>
      <c r="P408" s="60">
        <f t="shared" si="146"/>
        <v>0</v>
      </c>
      <c r="Q408" s="60">
        <f t="shared" si="142"/>
        <v>0</v>
      </c>
      <c r="R408" s="77"/>
      <c r="S408" s="60"/>
      <c r="T408" s="60"/>
      <c r="U408" s="77"/>
      <c r="V408" s="77"/>
      <c r="W408" s="77"/>
      <c r="X408" s="188"/>
      <c r="Y408" s="188"/>
      <c r="Z408" s="188"/>
      <c r="AA408" s="188"/>
      <c r="AB408" s="188"/>
      <c r="AC408" s="188"/>
      <c r="AD408" s="188"/>
      <c r="AE408" s="188"/>
      <c r="AF408" s="188"/>
      <c r="AG408" s="77"/>
    </row>
    <row r="409" spans="1:39" s="240" customFormat="1" ht="13.2" x14ac:dyDescent="0.3">
      <c r="A409" s="77">
        <v>20</v>
      </c>
      <c r="B409" s="87" t="s">
        <v>815</v>
      </c>
      <c r="C409" s="77">
        <v>0</v>
      </c>
      <c r="D409" s="77">
        <f>+E409+F409</f>
        <v>1</v>
      </c>
      <c r="E409" s="77"/>
      <c r="F409" s="77">
        <f t="shared" si="147"/>
        <v>1</v>
      </c>
      <c r="G409" s="77"/>
      <c r="H409" s="77"/>
      <c r="I409" s="77"/>
      <c r="J409" s="77"/>
      <c r="K409" s="77">
        <v>1</v>
      </c>
      <c r="L409" s="131">
        <v>0.5</v>
      </c>
      <c r="M409" s="60">
        <f t="shared" si="144"/>
        <v>0.5</v>
      </c>
      <c r="N409" s="60">
        <f t="shared" si="145"/>
        <v>0.5</v>
      </c>
      <c r="O409" s="131">
        <v>0.5</v>
      </c>
      <c r="P409" s="60">
        <f t="shared" si="146"/>
        <v>0.5</v>
      </c>
      <c r="Q409" s="60">
        <f t="shared" si="142"/>
        <v>0.5</v>
      </c>
      <c r="R409" s="77"/>
      <c r="S409" s="60"/>
      <c r="T409" s="60"/>
      <c r="U409" s="77"/>
      <c r="V409" s="77"/>
      <c r="W409" s="77"/>
      <c r="X409" s="188"/>
      <c r="Y409" s="188"/>
      <c r="Z409" s="188"/>
      <c r="AA409" s="188"/>
      <c r="AB409" s="188"/>
      <c r="AC409" s="188"/>
      <c r="AD409" s="188"/>
      <c r="AE409" s="188"/>
      <c r="AF409" s="188"/>
      <c r="AG409" s="77"/>
    </row>
    <row r="410" spans="1:39" s="138" customFormat="1" ht="13.2" x14ac:dyDescent="0.25">
      <c r="A410" s="296">
        <v>10</v>
      </c>
      <c r="B410" s="292" t="s">
        <v>845</v>
      </c>
      <c r="C410" s="140"/>
      <c r="D410" s="139"/>
      <c r="E410" s="139"/>
      <c r="F410" s="139"/>
      <c r="G410" s="139"/>
      <c r="H410" s="139"/>
      <c r="I410" s="139"/>
      <c r="J410" s="139"/>
      <c r="K410" s="139"/>
      <c r="L410" s="139"/>
      <c r="M410" s="139"/>
      <c r="N410" s="139"/>
      <c r="O410" s="139"/>
      <c r="P410" s="139"/>
      <c r="Q410" s="139"/>
      <c r="R410" s="139"/>
      <c r="S410" s="139"/>
      <c r="T410" s="139"/>
      <c r="U410" s="139"/>
      <c r="V410" s="139"/>
      <c r="W410" s="139"/>
      <c r="X410" s="197"/>
      <c r="Y410" s="197"/>
      <c r="Z410" s="197"/>
      <c r="AA410" s="197"/>
      <c r="AB410" s="197"/>
      <c r="AC410" s="197"/>
      <c r="AD410" s="197"/>
      <c r="AE410" s="197"/>
      <c r="AF410" s="197"/>
      <c r="AG410" s="139"/>
    </row>
    <row r="411" spans="1:39" s="86" customFormat="1" ht="13.2" x14ac:dyDescent="0.25">
      <c r="A411" s="83"/>
      <c r="B411" s="84" t="s">
        <v>707</v>
      </c>
      <c r="C411" s="83">
        <v>208</v>
      </c>
      <c r="D411" s="68">
        <f>SUM(E411+F411)</f>
        <v>178</v>
      </c>
      <c r="E411" s="68">
        <f t="shared" ref="E411:K411" si="148">SUM(E412:E428)</f>
        <v>43</v>
      </c>
      <c r="F411" s="68">
        <f t="shared" si="148"/>
        <v>135</v>
      </c>
      <c r="G411" s="68">
        <f t="shared" si="148"/>
        <v>0</v>
      </c>
      <c r="H411" s="68">
        <f t="shared" si="148"/>
        <v>0</v>
      </c>
      <c r="I411" s="68">
        <f t="shared" si="148"/>
        <v>43</v>
      </c>
      <c r="J411" s="68">
        <f t="shared" si="148"/>
        <v>90</v>
      </c>
      <c r="K411" s="68">
        <f t="shared" si="148"/>
        <v>2</v>
      </c>
      <c r="L411" s="132">
        <v>0.1</v>
      </c>
      <c r="M411" s="133">
        <f>+F411*L411</f>
        <v>13.5</v>
      </c>
      <c r="N411" s="133">
        <f>+M411-H411</f>
        <v>13.5</v>
      </c>
      <c r="O411" s="132">
        <v>0.5</v>
      </c>
      <c r="P411" s="134">
        <f>+F411*O411</f>
        <v>67.5</v>
      </c>
      <c r="Q411" s="134">
        <f t="shared" ref="Q411:Q429" si="149">+P411-I411</f>
        <v>24.5</v>
      </c>
      <c r="R411" s="124">
        <v>0.4</v>
      </c>
      <c r="S411" s="134">
        <f>+F411*R411</f>
        <v>54</v>
      </c>
      <c r="T411" s="134">
        <f t="shared" ref="T411:T429" si="150">+S411-J411</f>
        <v>-36</v>
      </c>
      <c r="U411" s="124"/>
      <c r="V411" s="60">
        <f>+D411*U411</f>
        <v>0</v>
      </c>
      <c r="W411" s="60">
        <f>+V411-K411</f>
        <v>-2</v>
      </c>
      <c r="X411" s="184">
        <v>12</v>
      </c>
      <c r="Y411" s="184">
        <v>12</v>
      </c>
      <c r="Z411" s="184">
        <v>0</v>
      </c>
      <c r="AA411" s="184">
        <v>15</v>
      </c>
      <c r="AB411" s="184">
        <v>2</v>
      </c>
      <c r="AC411" s="184">
        <v>13</v>
      </c>
      <c r="AD411" s="184">
        <f t="shared" ref="AD411:AD421" si="151">+AE411+AF411</f>
        <v>0</v>
      </c>
      <c r="AE411" s="184">
        <v>0</v>
      </c>
      <c r="AF411" s="184">
        <v>0</v>
      </c>
      <c r="AG411" s="85"/>
    </row>
    <row r="412" spans="1:39" s="89" customFormat="1" ht="13.2" x14ac:dyDescent="0.25">
      <c r="A412" s="77">
        <v>1</v>
      </c>
      <c r="B412" s="87" t="s">
        <v>367</v>
      </c>
      <c r="C412" s="77"/>
      <c r="D412" s="77">
        <f t="shared" ref="D412:D428" si="152">SUM(E412:F412)</f>
        <v>36</v>
      </c>
      <c r="E412" s="77">
        <v>19</v>
      </c>
      <c r="F412" s="68">
        <f t="shared" ref="F412:F428" si="153">SUM(G412:K412)</f>
        <v>17</v>
      </c>
      <c r="G412" s="60"/>
      <c r="H412" s="60"/>
      <c r="I412" s="60">
        <v>17</v>
      </c>
      <c r="J412" s="60"/>
      <c r="K412" s="60"/>
      <c r="L412" s="135"/>
      <c r="M412" s="133">
        <v>1</v>
      </c>
      <c r="N412" s="133"/>
      <c r="O412" s="135"/>
      <c r="P412" s="134">
        <v>18</v>
      </c>
      <c r="Q412" s="134">
        <f t="shared" si="149"/>
        <v>1</v>
      </c>
      <c r="R412" s="135"/>
      <c r="S412" s="134"/>
      <c r="T412" s="134">
        <f t="shared" si="150"/>
        <v>0</v>
      </c>
      <c r="U412" s="72"/>
      <c r="V412" s="60"/>
      <c r="W412" s="60"/>
      <c r="X412" s="186">
        <v>7</v>
      </c>
      <c r="Y412" s="186">
        <v>7</v>
      </c>
      <c r="Z412" s="186">
        <v>0</v>
      </c>
      <c r="AA412" s="186">
        <v>0</v>
      </c>
      <c r="AB412" s="186">
        <v>0</v>
      </c>
      <c r="AC412" s="186">
        <v>0</v>
      </c>
      <c r="AD412" s="186">
        <f t="shared" si="151"/>
        <v>0</v>
      </c>
      <c r="AE412" s="186">
        <v>0</v>
      </c>
      <c r="AF412" s="186">
        <v>0</v>
      </c>
      <c r="AG412" s="92"/>
    </row>
    <row r="413" spans="1:39" s="89" customFormat="1" ht="13.2" x14ac:dyDescent="0.25">
      <c r="A413" s="77">
        <v>2</v>
      </c>
      <c r="B413" s="87" t="s">
        <v>752</v>
      </c>
      <c r="C413" s="77"/>
      <c r="D413" s="77">
        <f t="shared" si="152"/>
        <v>3</v>
      </c>
      <c r="E413" s="77">
        <v>2</v>
      </c>
      <c r="F413" s="68">
        <f t="shared" si="153"/>
        <v>1</v>
      </c>
      <c r="G413" s="60"/>
      <c r="H413" s="60"/>
      <c r="I413" s="60">
        <v>1</v>
      </c>
      <c r="J413" s="60"/>
      <c r="K413" s="60"/>
      <c r="L413" s="135"/>
      <c r="M413" s="133">
        <v>1</v>
      </c>
      <c r="N413" s="133"/>
      <c r="O413" s="135"/>
      <c r="P413" s="134">
        <v>1</v>
      </c>
      <c r="Q413" s="134">
        <f t="shared" si="149"/>
        <v>0</v>
      </c>
      <c r="R413" s="135"/>
      <c r="S413" s="134"/>
      <c r="T413" s="134">
        <f t="shared" si="150"/>
        <v>0</v>
      </c>
      <c r="U413" s="72"/>
      <c r="V413" s="60"/>
      <c r="W413" s="60"/>
      <c r="X413" s="186">
        <v>1</v>
      </c>
      <c r="Y413" s="186">
        <v>1</v>
      </c>
      <c r="Z413" s="186">
        <v>0</v>
      </c>
      <c r="AA413" s="186">
        <v>0</v>
      </c>
      <c r="AB413" s="186">
        <v>0</v>
      </c>
      <c r="AC413" s="186">
        <v>0</v>
      </c>
      <c r="AD413" s="186">
        <f t="shared" si="151"/>
        <v>0</v>
      </c>
      <c r="AE413" s="186">
        <v>0</v>
      </c>
      <c r="AF413" s="186">
        <v>0</v>
      </c>
      <c r="AG413" s="92"/>
    </row>
    <row r="414" spans="1:39" s="89" customFormat="1" ht="13.2" x14ac:dyDescent="0.25">
      <c r="A414" s="77">
        <v>3</v>
      </c>
      <c r="B414" s="87" t="s">
        <v>140</v>
      </c>
      <c r="C414" s="77"/>
      <c r="D414" s="77">
        <f t="shared" si="152"/>
        <v>14</v>
      </c>
      <c r="E414" s="77">
        <v>2</v>
      </c>
      <c r="F414" s="68">
        <f t="shared" si="153"/>
        <v>12</v>
      </c>
      <c r="G414" s="60"/>
      <c r="H414" s="60"/>
      <c r="I414" s="60">
        <v>2</v>
      </c>
      <c r="J414" s="60">
        <v>10</v>
      </c>
      <c r="K414" s="60"/>
      <c r="L414" s="135"/>
      <c r="M414" s="133"/>
      <c r="N414" s="133"/>
      <c r="O414" s="135"/>
      <c r="P414" s="134">
        <v>7</v>
      </c>
      <c r="Q414" s="134">
        <f t="shared" si="149"/>
        <v>5</v>
      </c>
      <c r="R414" s="135"/>
      <c r="S414" s="134">
        <v>7</v>
      </c>
      <c r="T414" s="134">
        <f t="shared" si="150"/>
        <v>-3</v>
      </c>
      <c r="U414" s="72"/>
      <c r="V414" s="60"/>
      <c r="W414" s="60"/>
      <c r="X414" s="186">
        <v>1</v>
      </c>
      <c r="Y414" s="186">
        <v>1</v>
      </c>
      <c r="Z414" s="186">
        <v>0</v>
      </c>
      <c r="AA414" s="186">
        <v>4</v>
      </c>
      <c r="AB414" s="186">
        <v>1</v>
      </c>
      <c r="AC414" s="186">
        <v>3</v>
      </c>
      <c r="AD414" s="186">
        <f t="shared" si="151"/>
        <v>0</v>
      </c>
      <c r="AE414" s="186">
        <v>0</v>
      </c>
      <c r="AF414" s="186">
        <v>0</v>
      </c>
      <c r="AG414" s="92"/>
    </row>
    <row r="415" spans="1:39" s="89" customFormat="1" ht="13.2" x14ac:dyDescent="0.25">
      <c r="A415" s="77">
        <v>4</v>
      </c>
      <c r="B415" s="87" t="s">
        <v>151</v>
      </c>
      <c r="C415" s="77"/>
      <c r="D415" s="77">
        <f t="shared" si="152"/>
        <v>81</v>
      </c>
      <c r="E415" s="77">
        <v>9</v>
      </c>
      <c r="F415" s="68">
        <f t="shared" si="153"/>
        <v>72</v>
      </c>
      <c r="G415" s="60"/>
      <c r="H415" s="60"/>
      <c r="I415" s="60">
        <v>10</v>
      </c>
      <c r="J415" s="60">
        <v>62</v>
      </c>
      <c r="K415" s="60"/>
      <c r="L415" s="135"/>
      <c r="M415" s="133"/>
      <c r="N415" s="133"/>
      <c r="O415" s="135"/>
      <c r="P415" s="134">
        <v>22</v>
      </c>
      <c r="Q415" s="134">
        <f t="shared" si="149"/>
        <v>12</v>
      </c>
      <c r="R415" s="135"/>
      <c r="S415" s="134">
        <v>50</v>
      </c>
      <c r="T415" s="134">
        <f t="shared" si="150"/>
        <v>-12</v>
      </c>
      <c r="U415" s="72"/>
      <c r="V415" s="60"/>
      <c r="W415" s="60"/>
      <c r="X415" s="186">
        <v>0</v>
      </c>
      <c r="Y415" s="186">
        <v>0</v>
      </c>
      <c r="Z415" s="186">
        <v>0</v>
      </c>
      <c r="AA415" s="186">
        <v>7</v>
      </c>
      <c r="AB415" s="186">
        <v>0</v>
      </c>
      <c r="AC415" s="186">
        <v>7</v>
      </c>
      <c r="AD415" s="186">
        <f t="shared" si="151"/>
        <v>0</v>
      </c>
      <c r="AE415" s="186">
        <v>0</v>
      </c>
      <c r="AF415" s="186">
        <v>0</v>
      </c>
      <c r="AG415" s="92"/>
      <c r="AM415" s="89">
        <f>85-16-16</f>
        <v>53</v>
      </c>
    </row>
    <row r="416" spans="1:39" s="89" customFormat="1" ht="13.2" x14ac:dyDescent="0.25">
      <c r="A416" s="77">
        <v>5</v>
      </c>
      <c r="B416" s="87" t="s">
        <v>790</v>
      </c>
      <c r="C416" s="77"/>
      <c r="D416" s="77">
        <f t="shared" si="152"/>
        <v>13</v>
      </c>
      <c r="E416" s="77">
        <v>2</v>
      </c>
      <c r="F416" s="68">
        <f t="shared" si="153"/>
        <v>11</v>
      </c>
      <c r="G416" s="60"/>
      <c r="H416" s="60"/>
      <c r="I416" s="60">
        <v>5</v>
      </c>
      <c r="J416" s="60">
        <v>6</v>
      </c>
      <c r="K416" s="60"/>
      <c r="L416" s="135"/>
      <c r="M416" s="133"/>
      <c r="N416" s="133"/>
      <c r="O416" s="135"/>
      <c r="P416" s="134">
        <v>5</v>
      </c>
      <c r="Q416" s="134">
        <f t="shared" si="149"/>
        <v>0</v>
      </c>
      <c r="R416" s="135"/>
      <c r="S416" s="134">
        <v>6</v>
      </c>
      <c r="T416" s="134">
        <f t="shared" si="150"/>
        <v>0</v>
      </c>
      <c r="U416" s="72"/>
      <c r="V416" s="60"/>
      <c r="W416" s="60"/>
      <c r="X416" s="186">
        <v>0</v>
      </c>
      <c r="Y416" s="186">
        <v>0</v>
      </c>
      <c r="Z416" s="186">
        <v>0</v>
      </c>
      <c r="AA416" s="186"/>
      <c r="AB416" s="186"/>
      <c r="AC416" s="186"/>
      <c r="AD416" s="186">
        <f t="shared" si="151"/>
        <v>0</v>
      </c>
      <c r="AE416" s="186">
        <v>0</v>
      </c>
      <c r="AF416" s="186">
        <v>0</v>
      </c>
      <c r="AG416" s="92"/>
    </row>
    <row r="417" spans="1:33" s="89" customFormat="1" ht="13.2" x14ac:dyDescent="0.25">
      <c r="A417" s="77">
        <v>6</v>
      </c>
      <c r="B417" s="87" t="s">
        <v>384</v>
      </c>
      <c r="C417" s="77"/>
      <c r="D417" s="77">
        <f t="shared" si="152"/>
        <v>12</v>
      </c>
      <c r="E417" s="77">
        <v>2</v>
      </c>
      <c r="F417" s="68">
        <f t="shared" si="153"/>
        <v>10</v>
      </c>
      <c r="G417" s="60"/>
      <c r="H417" s="60"/>
      <c r="I417" s="60">
        <v>3</v>
      </c>
      <c r="J417" s="60">
        <v>7</v>
      </c>
      <c r="K417" s="60"/>
      <c r="L417" s="135"/>
      <c r="M417" s="133"/>
      <c r="N417" s="133"/>
      <c r="O417" s="135"/>
      <c r="P417" s="134">
        <v>4</v>
      </c>
      <c r="Q417" s="134">
        <f t="shared" si="149"/>
        <v>1</v>
      </c>
      <c r="R417" s="135"/>
      <c r="S417" s="134">
        <v>8</v>
      </c>
      <c r="T417" s="134">
        <f t="shared" si="150"/>
        <v>1</v>
      </c>
      <c r="U417" s="72"/>
      <c r="V417" s="60"/>
      <c r="W417" s="60"/>
      <c r="X417" s="186">
        <v>0</v>
      </c>
      <c r="Y417" s="186">
        <v>0</v>
      </c>
      <c r="Z417" s="186">
        <v>0</v>
      </c>
      <c r="AA417" s="186">
        <v>2</v>
      </c>
      <c r="AB417" s="186">
        <v>0</v>
      </c>
      <c r="AC417" s="186">
        <v>2</v>
      </c>
      <c r="AD417" s="186">
        <f t="shared" si="151"/>
        <v>0</v>
      </c>
      <c r="AE417" s="186">
        <v>0</v>
      </c>
      <c r="AF417" s="186">
        <v>0</v>
      </c>
      <c r="AG417" s="92"/>
    </row>
    <row r="418" spans="1:33" s="89" customFormat="1" ht="13.2" x14ac:dyDescent="0.25">
      <c r="A418" s="77">
        <v>7</v>
      </c>
      <c r="B418" s="87" t="s">
        <v>786</v>
      </c>
      <c r="C418" s="77"/>
      <c r="D418" s="77">
        <f t="shared" si="152"/>
        <v>2</v>
      </c>
      <c r="E418" s="77">
        <v>1</v>
      </c>
      <c r="F418" s="68">
        <f t="shared" si="153"/>
        <v>1</v>
      </c>
      <c r="G418" s="60"/>
      <c r="H418" s="60"/>
      <c r="I418" s="60"/>
      <c r="J418" s="60"/>
      <c r="K418" s="60">
        <v>1</v>
      </c>
      <c r="L418" s="135"/>
      <c r="M418" s="133"/>
      <c r="N418" s="133"/>
      <c r="O418" s="135"/>
      <c r="P418" s="134">
        <v>1</v>
      </c>
      <c r="Q418" s="134">
        <f t="shared" si="149"/>
        <v>1</v>
      </c>
      <c r="R418" s="135"/>
      <c r="S418" s="134"/>
      <c r="T418" s="134">
        <f t="shared" si="150"/>
        <v>0</v>
      </c>
      <c r="U418" s="72"/>
      <c r="V418" s="60"/>
      <c r="W418" s="60"/>
      <c r="X418" s="186">
        <v>0</v>
      </c>
      <c r="Y418" s="186">
        <v>0</v>
      </c>
      <c r="Z418" s="186">
        <v>0</v>
      </c>
      <c r="AA418" s="186">
        <v>1</v>
      </c>
      <c r="AB418" s="186">
        <v>1</v>
      </c>
      <c r="AC418" s="186">
        <v>0</v>
      </c>
      <c r="AD418" s="186">
        <f t="shared" si="151"/>
        <v>0</v>
      </c>
      <c r="AE418" s="186">
        <v>0</v>
      </c>
      <c r="AF418" s="186">
        <v>0</v>
      </c>
      <c r="AG418" s="92"/>
    </row>
    <row r="419" spans="1:33" s="89" customFormat="1" ht="26.4" x14ac:dyDescent="0.25">
      <c r="A419" s="77">
        <v>8</v>
      </c>
      <c r="B419" s="87" t="s">
        <v>846</v>
      </c>
      <c r="C419" s="77"/>
      <c r="D419" s="77">
        <f t="shared" si="152"/>
        <v>1</v>
      </c>
      <c r="E419" s="77">
        <v>1</v>
      </c>
      <c r="F419" s="68">
        <f t="shared" si="153"/>
        <v>0</v>
      </c>
      <c r="G419" s="60"/>
      <c r="H419" s="60"/>
      <c r="I419" s="60">
        <v>0</v>
      </c>
      <c r="J419" s="60">
        <v>0</v>
      </c>
      <c r="K419" s="60"/>
      <c r="L419" s="135"/>
      <c r="M419" s="133"/>
      <c r="N419" s="133"/>
      <c r="O419" s="135"/>
      <c r="P419" s="134"/>
      <c r="Q419" s="134">
        <f t="shared" si="149"/>
        <v>0</v>
      </c>
      <c r="R419" s="135"/>
      <c r="S419" s="134"/>
      <c r="T419" s="134">
        <f t="shared" si="150"/>
        <v>0</v>
      </c>
      <c r="U419" s="72"/>
      <c r="V419" s="60"/>
      <c r="W419" s="60"/>
      <c r="X419" s="186">
        <v>0</v>
      </c>
      <c r="Y419" s="186">
        <v>0</v>
      </c>
      <c r="Z419" s="186">
        <v>0</v>
      </c>
      <c r="AA419" s="186">
        <v>0</v>
      </c>
      <c r="AB419" s="186">
        <v>0</v>
      </c>
      <c r="AC419" s="186">
        <v>0</v>
      </c>
      <c r="AD419" s="186">
        <f t="shared" si="151"/>
        <v>0</v>
      </c>
      <c r="AE419" s="186">
        <v>0</v>
      </c>
      <c r="AF419" s="186">
        <v>0</v>
      </c>
      <c r="AG419" s="92"/>
    </row>
    <row r="420" spans="1:33" s="89" customFormat="1" ht="13.2" x14ac:dyDescent="0.25">
      <c r="A420" s="77">
        <v>9</v>
      </c>
      <c r="B420" s="91" t="s">
        <v>725</v>
      </c>
      <c r="C420" s="92"/>
      <c r="D420" s="77">
        <f t="shared" si="152"/>
        <v>6</v>
      </c>
      <c r="E420" s="77">
        <v>3</v>
      </c>
      <c r="F420" s="68">
        <f t="shared" si="153"/>
        <v>3</v>
      </c>
      <c r="G420" s="90"/>
      <c r="H420" s="90"/>
      <c r="I420" s="77">
        <v>1</v>
      </c>
      <c r="J420" s="77">
        <v>2</v>
      </c>
      <c r="K420" s="77"/>
      <c r="L420" s="135"/>
      <c r="M420" s="133"/>
      <c r="N420" s="133"/>
      <c r="O420" s="135"/>
      <c r="P420" s="134">
        <v>3</v>
      </c>
      <c r="Q420" s="134">
        <f t="shared" si="149"/>
        <v>2</v>
      </c>
      <c r="R420" s="135"/>
      <c r="S420" s="134">
        <v>1</v>
      </c>
      <c r="T420" s="134">
        <f t="shared" si="150"/>
        <v>-1</v>
      </c>
      <c r="U420" s="72"/>
      <c r="V420" s="60"/>
      <c r="W420" s="60"/>
      <c r="X420" s="186">
        <v>2</v>
      </c>
      <c r="Y420" s="186">
        <v>2</v>
      </c>
      <c r="Z420" s="186">
        <v>0</v>
      </c>
      <c r="AA420" s="186">
        <v>1</v>
      </c>
      <c r="AB420" s="186">
        <v>0</v>
      </c>
      <c r="AC420" s="186">
        <v>1</v>
      </c>
      <c r="AD420" s="186">
        <f t="shared" si="151"/>
        <v>0</v>
      </c>
      <c r="AE420" s="186">
        <v>0</v>
      </c>
      <c r="AF420" s="186">
        <v>0</v>
      </c>
      <c r="AG420" s="92"/>
    </row>
    <row r="421" spans="1:33" s="89" customFormat="1" ht="13.2" x14ac:dyDescent="0.25">
      <c r="A421" s="77">
        <v>10</v>
      </c>
      <c r="B421" s="91" t="s">
        <v>766</v>
      </c>
      <c r="C421" s="92"/>
      <c r="D421" s="77">
        <f t="shared" si="152"/>
        <v>0</v>
      </c>
      <c r="E421" s="77">
        <v>0</v>
      </c>
      <c r="F421" s="68">
        <f t="shared" si="153"/>
        <v>0</v>
      </c>
      <c r="G421" s="90"/>
      <c r="H421" s="90"/>
      <c r="I421" s="77"/>
      <c r="J421" s="77"/>
      <c r="K421" s="77"/>
      <c r="L421" s="60"/>
      <c r="M421" s="133"/>
      <c r="N421" s="133"/>
      <c r="O421" s="60"/>
      <c r="P421" s="134">
        <v>1</v>
      </c>
      <c r="Q421" s="134">
        <f t="shared" si="149"/>
        <v>1</v>
      </c>
      <c r="R421" s="60"/>
      <c r="S421" s="134"/>
      <c r="T421" s="134">
        <f t="shared" si="150"/>
        <v>0</v>
      </c>
      <c r="U421" s="60"/>
      <c r="V421" s="60"/>
      <c r="W421" s="60"/>
      <c r="X421" s="186">
        <v>0</v>
      </c>
      <c r="Y421" s="186">
        <v>0</v>
      </c>
      <c r="Z421" s="186">
        <v>0</v>
      </c>
      <c r="AA421" s="186">
        <v>0</v>
      </c>
      <c r="AB421" s="186">
        <v>0</v>
      </c>
      <c r="AC421" s="186">
        <v>0</v>
      </c>
      <c r="AD421" s="186">
        <f t="shared" si="151"/>
        <v>0</v>
      </c>
      <c r="AE421" s="186">
        <v>0</v>
      </c>
      <c r="AF421" s="186">
        <v>0</v>
      </c>
      <c r="AG421" s="88"/>
    </row>
    <row r="422" spans="1:33" s="89" customFormat="1" ht="13.2" x14ac:dyDescent="0.25">
      <c r="A422" s="77">
        <v>11</v>
      </c>
      <c r="B422" s="91" t="s">
        <v>824</v>
      </c>
      <c r="C422" s="92"/>
      <c r="D422" s="77">
        <f t="shared" si="152"/>
        <v>5</v>
      </c>
      <c r="E422" s="77">
        <v>2</v>
      </c>
      <c r="F422" s="68">
        <f t="shared" si="153"/>
        <v>3</v>
      </c>
      <c r="G422" s="90"/>
      <c r="H422" s="90"/>
      <c r="I422" s="77">
        <v>2</v>
      </c>
      <c r="J422" s="77">
        <v>1</v>
      </c>
      <c r="K422" s="77"/>
      <c r="L422" s="60"/>
      <c r="M422" s="133"/>
      <c r="N422" s="133"/>
      <c r="O422" s="60"/>
      <c r="P422" s="134">
        <v>2</v>
      </c>
      <c r="Q422" s="134">
        <f t="shared" si="149"/>
        <v>0</v>
      </c>
      <c r="R422" s="60"/>
      <c r="S422" s="134">
        <v>1</v>
      </c>
      <c r="T422" s="134">
        <f t="shared" si="150"/>
        <v>0</v>
      </c>
      <c r="U422" s="60"/>
      <c r="V422" s="60"/>
      <c r="W422" s="60"/>
      <c r="X422" s="199">
        <v>1</v>
      </c>
      <c r="Y422" s="199">
        <v>1</v>
      </c>
      <c r="Z422" s="199">
        <v>0</v>
      </c>
      <c r="AA422" s="199">
        <v>0</v>
      </c>
      <c r="AB422" s="199">
        <v>0</v>
      </c>
      <c r="AC422" s="199">
        <v>0</v>
      </c>
      <c r="AD422" s="199">
        <v>0</v>
      </c>
      <c r="AE422" s="199">
        <v>0</v>
      </c>
      <c r="AF422" s="199">
        <v>0</v>
      </c>
      <c r="AG422" s="88"/>
    </row>
    <row r="423" spans="1:33" s="89" customFormat="1" ht="13.2" x14ac:dyDescent="0.25">
      <c r="A423" s="77">
        <v>12</v>
      </c>
      <c r="B423" s="91" t="s">
        <v>733</v>
      </c>
      <c r="C423" s="92"/>
      <c r="D423" s="77">
        <f t="shared" si="152"/>
        <v>1</v>
      </c>
      <c r="E423" s="77">
        <v>0</v>
      </c>
      <c r="F423" s="68">
        <f t="shared" si="153"/>
        <v>1</v>
      </c>
      <c r="G423" s="90"/>
      <c r="H423" s="90"/>
      <c r="I423" s="77">
        <v>1</v>
      </c>
      <c r="J423" s="77"/>
      <c r="K423" s="77"/>
      <c r="L423" s="60"/>
      <c r="M423" s="133"/>
      <c r="N423" s="133"/>
      <c r="O423" s="60"/>
      <c r="P423" s="134">
        <v>2</v>
      </c>
      <c r="Q423" s="134">
        <f t="shared" si="149"/>
        <v>1</v>
      </c>
      <c r="R423" s="60"/>
      <c r="S423" s="134"/>
      <c r="T423" s="134">
        <f t="shared" si="150"/>
        <v>0</v>
      </c>
      <c r="U423" s="60"/>
      <c r="V423" s="60"/>
      <c r="W423" s="60"/>
      <c r="X423" s="186">
        <v>0</v>
      </c>
      <c r="Y423" s="186">
        <v>0</v>
      </c>
      <c r="Z423" s="186">
        <v>0</v>
      </c>
      <c r="AA423" s="186">
        <v>0</v>
      </c>
      <c r="AB423" s="186">
        <v>0</v>
      </c>
      <c r="AC423" s="186">
        <v>0</v>
      </c>
      <c r="AD423" s="186">
        <f>+AE423+AF423</f>
        <v>0</v>
      </c>
      <c r="AE423" s="186">
        <v>0</v>
      </c>
      <c r="AF423" s="186">
        <v>0</v>
      </c>
      <c r="AG423" s="88"/>
    </row>
    <row r="424" spans="1:33" s="89" customFormat="1" ht="13.2" x14ac:dyDescent="0.25">
      <c r="A424" s="77">
        <v>13</v>
      </c>
      <c r="B424" s="91" t="s">
        <v>847</v>
      </c>
      <c r="C424" s="92"/>
      <c r="D424" s="77">
        <f t="shared" si="152"/>
        <v>1</v>
      </c>
      <c r="E424" s="77">
        <v>0</v>
      </c>
      <c r="F424" s="68">
        <f t="shared" si="153"/>
        <v>1</v>
      </c>
      <c r="G424" s="90"/>
      <c r="H424" s="90"/>
      <c r="I424" s="77"/>
      <c r="J424" s="77"/>
      <c r="K424" s="77">
        <v>1</v>
      </c>
      <c r="L424" s="60"/>
      <c r="M424" s="133"/>
      <c r="N424" s="133"/>
      <c r="O424" s="60"/>
      <c r="P424" s="134"/>
      <c r="Q424" s="134">
        <f t="shared" si="149"/>
        <v>0</v>
      </c>
      <c r="R424" s="60"/>
      <c r="S424" s="134"/>
      <c r="T424" s="134">
        <f t="shared" si="150"/>
        <v>0</v>
      </c>
      <c r="U424" s="60"/>
      <c r="V424" s="60"/>
      <c r="W424" s="60"/>
      <c r="X424" s="186">
        <v>0</v>
      </c>
      <c r="Y424" s="186">
        <v>0</v>
      </c>
      <c r="Z424" s="186">
        <v>0</v>
      </c>
      <c r="AA424" s="186">
        <v>0</v>
      </c>
      <c r="AB424" s="186">
        <v>0</v>
      </c>
      <c r="AC424" s="186">
        <v>0</v>
      </c>
      <c r="AD424" s="186">
        <f>+AE424+AF424</f>
        <v>0</v>
      </c>
      <c r="AE424" s="186">
        <v>0</v>
      </c>
      <c r="AF424" s="186">
        <v>0</v>
      </c>
      <c r="AG424" s="88"/>
    </row>
    <row r="425" spans="1:33" s="89" customFormat="1" ht="13.2" x14ac:dyDescent="0.25">
      <c r="A425" s="77">
        <v>14</v>
      </c>
      <c r="B425" s="91" t="s">
        <v>791</v>
      </c>
      <c r="C425" s="92"/>
      <c r="D425" s="77">
        <f t="shared" si="152"/>
        <v>0</v>
      </c>
      <c r="E425" s="90"/>
      <c r="F425" s="68">
        <f t="shared" si="153"/>
        <v>0</v>
      </c>
      <c r="G425" s="90"/>
      <c r="H425" s="90"/>
      <c r="I425" s="90"/>
      <c r="J425" s="90"/>
      <c r="K425" s="90"/>
      <c r="L425" s="88"/>
      <c r="M425" s="88"/>
      <c r="N425" s="88"/>
      <c r="O425" s="88"/>
      <c r="P425" s="77"/>
      <c r="Q425" s="134">
        <f t="shared" si="149"/>
        <v>0</v>
      </c>
      <c r="R425" s="88"/>
      <c r="S425" s="88">
        <v>1</v>
      </c>
      <c r="T425" s="134">
        <f t="shared" si="150"/>
        <v>1</v>
      </c>
      <c r="U425" s="88"/>
      <c r="V425" s="88"/>
      <c r="W425" s="88"/>
      <c r="X425" s="187"/>
      <c r="Y425" s="187"/>
      <c r="Z425" s="187"/>
      <c r="AA425" s="187"/>
      <c r="AB425" s="187"/>
      <c r="AC425" s="187"/>
      <c r="AD425" s="187"/>
      <c r="AE425" s="187"/>
      <c r="AF425" s="187"/>
      <c r="AG425" s="88"/>
    </row>
    <row r="426" spans="1:33" s="89" customFormat="1" ht="13.2" x14ac:dyDescent="0.25">
      <c r="A426" s="77">
        <v>15</v>
      </c>
      <c r="B426" s="91" t="s">
        <v>727</v>
      </c>
      <c r="C426" s="92"/>
      <c r="D426" s="77">
        <f t="shared" si="152"/>
        <v>0</v>
      </c>
      <c r="E426" s="90"/>
      <c r="F426" s="68">
        <f t="shared" si="153"/>
        <v>0</v>
      </c>
      <c r="G426" s="90"/>
      <c r="H426" s="90"/>
      <c r="I426" s="90"/>
      <c r="J426" s="90"/>
      <c r="K426" s="90"/>
      <c r="L426" s="88"/>
      <c r="M426" s="88"/>
      <c r="N426" s="88"/>
      <c r="O426" s="88"/>
      <c r="P426" s="77">
        <v>2</v>
      </c>
      <c r="Q426" s="134">
        <f t="shared" si="149"/>
        <v>2</v>
      </c>
      <c r="R426" s="88"/>
      <c r="S426" s="88"/>
      <c r="T426" s="134">
        <f t="shared" si="150"/>
        <v>0</v>
      </c>
      <c r="U426" s="88"/>
      <c r="V426" s="88"/>
      <c r="W426" s="88"/>
      <c r="X426" s="187"/>
      <c r="Y426" s="187"/>
      <c r="Z426" s="187"/>
      <c r="AA426" s="187"/>
      <c r="AB426" s="187"/>
      <c r="AC426" s="187"/>
      <c r="AD426" s="187"/>
      <c r="AE426" s="187"/>
      <c r="AF426" s="187"/>
      <c r="AG426" s="88"/>
    </row>
    <row r="427" spans="1:33" s="89" customFormat="1" ht="13.2" x14ac:dyDescent="0.25">
      <c r="A427" s="77">
        <v>16</v>
      </c>
      <c r="B427" s="91" t="s">
        <v>739</v>
      </c>
      <c r="C427" s="92"/>
      <c r="D427" s="77">
        <f t="shared" si="152"/>
        <v>1</v>
      </c>
      <c r="E427" s="90"/>
      <c r="F427" s="68">
        <f t="shared" si="153"/>
        <v>1</v>
      </c>
      <c r="G427" s="90"/>
      <c r="H427" s="90"/>
      <c r="I427" s="90">
        <v>1</v>
      </c>
      <c r="J427" s="90"/>
      <c r="K427" s="90"/>
      <c r="L427" s="88"/>
      <c r="M427" s="88"/>
      <c r="N427" s="88"/>
      <c r="O427" s="88"/>
      <c r="P427" s="77">
        <v>1</v>
      </c>
      <c r="Q427" s="134">
        <f t="shared" si="149"/>
        <v>0</v>
      </c>
      <c r="R427" s="88"/>
      <c r="S427" s="88"/>
      <c r="T427" s="134">
        <f t="shared" si="150"/>
        <v>0</v>
      </c>
      <c r="U427" s="88"/>
      <c r="V427" s="88"/>
      <c r="W427" s="88"/>
      <c r="X427" s="187"/>
      <c r="Y427" s="187"/>
      <c r="Z427" s="187"/>
      <c r="AA427" s="187"/>
      <c r="AB427" s="187"/>
      <c r="AC427" s="187"/>
      <c r="AD427" s="187"/>
      <c r="AE427" s="187"/>
      <c r="AF427" s="187"/>
      <c r="AG427" s="88"/>
    </row>
    <row r="428" spans="1:33" s="89" customFormat="1" ht="13.2" x14ac:dyDescent="0.25">
      <c r="A428" s="77">
        <v>17</v>
      </c>
      <c r="B428" s="91" t="s">
        <v>803</v>
      </c>
      <c r="C428" s="92"/>
      <c r="D428" s="77">
        <f t="shared" si="152"/>
        <v>2</v>
      </c>
      <c r="E428" s="88"/>
      <c r="F428" s="68">
        <f t="shared" si="153"/>
        <v>2</v>
      </c>
      <c r="G428" s="88"/>
      <c r="H428" s="88"/>
      <c r="I428" s="88"/>
      <c r="J428" s="88">
        <v>2</v>
      </c>
      <c r="K428" s="88"/>
      <c r="L428" s="88"/>
      <c r="M428" s="88"/>
      <c r="N428" s="88"/>
      <c r="O428" s="88"/>
      <c r="P428" s="77"/>
      <c r="Q428" s="134">
        <f t="shared" si="149"/>
        <v>0</v>
      </c>
      <c r="R428" s="88"/>
      <c r="S428" s="88"/>
      <c r="T428" s="134">
        <f t="shared" si="150"/>
        <v>-2</v>
      </c>
      <c r="U428" s="88"/>
      <c r="V428" s="88"/>
      <c r="W428" s="88"/>
      <c r="X428" s="187"/>
      <c r="Y428" s="187"/>
      <c r="Z428" s="187"/>
      <c r="AA428" s="187"/>
      <c r="AB428" s="187"/>
      <c r="AC428" s="187"/>
      <c r="AD428" s="187"/>
      <c r="AE428" s="187"/>
      <c r="AF428" s="187"/>
      <c r="AG428" s="88"/>
    </row>
    <row r="429" spans="1:33" s="89" customFormat="1" ht="13.2" x14ac:dyDescent="0.25">
      <c r="A429" s="77">
        <v>18</v>
      </c>
      <c r="B429" s="91" t="s">
        <v>726</v>
      </c>
      <c r="C429" s="92"/>
      <c r="D429" s="88"/>
      <c r="E429" s="88"/>
      <c r="F429" s="88"/>
      <c r="G429" s="88"/>
      <c r="H429" s="88"/>
      <c r="I429" s="88"/>
      <c r="J429" s="88"/>
      <c r="K429" s="88"/>
      <c r="L429" s="88"/>
      <c r="M429" s="88"/>
      <c r="N429" s="88"/>
      <c r="O429" s="88"/>
      <c r="P429" s="77">
        <v>5</v>
      </c>
      <c r="Q429" s="134">
        <f t="shared" si="149"/>
        <v>5</v>
      </c>
      <c r="R429" s="88"/>
      <c r="S429" s="88"/>
      <c r="T429" s="134">
        <f t="shared" si="150"/>
        <v>0</v>
      </c>
      <c r="U429" s="88"/>
      <c r="V429" s="88"/>
      <c r="W429" s="88"/>
      <c r="X429" s="187"/>
      <c r="Y429" s="187"/>
      <c r="Z429" s="187"/>
      <c r="AA429" s="187"/>
      <c r="AB429" s="187"/>
      <c r="AC429" s="187"/>
      <c r="AD429" s="187"/>
      <c r="AE429" s="187"/>
      <c r="AF429" s="187"/>
      <c r="AG429" s="88"/>
    </row>
    <row r="430" spans="1:33" s="239" customFormat="1" ht="13.2" x14ac:dyDescent="0.25">
      <c r="A430" s="296">
        <v>11</v>
      </c>
      <c r="B430" s="306" t="s">
        <v>872</v>
      </c>
      <c r="C430" s="142"/>
      <c r="D430" s="141"/>
      <c r="E430" s="141"/>
      <c r="F430" s="141"/>
      <c r="G430" s="141"/>
      <c r="H430" s="141"/>
      <c r="I430" s="141"/>
      <c r="J430" s="141"/>
      <c r="K430" s="141"/>
      <c r="L430" s="141"/>
      <c r="M430" s="141"/>
      <c r="N430" s="141"/>
      <c r="O430" s="141"/>
      <c r="P430" s="296"/>
      <c r="Q430" s="312"/>
      <c r="R430" s="141"/>
      <c r="S430" s="141"/>
      <c r="T430" s="312"/>
      <c r="U430" s="141"/>
      <c r="V430" s="141"/>
      <c r="W430" s="141"/>
      <c r="X430" s="200"/>
      <c r="Y430" s="200"/>
      <c r="Z430" s="200"/>
      <c r="AA430" s="200"/>
      <c r="AB430" s="200"/>
      <c r="AC430" s="200"/>
      <c r="AD430" s="200"/>
      <c r="AE430" s="200"/>
      <c r="AF430" s="200"/>
      <c r="AG430" s="141"/>
    </row>
    <row r="431" spans="1:33" s="313" customFormat="1" ht="13.2" x14ac:dyDescent="0.25">
      <c r="A431" s="83"/>
      <c r="B431" s="84" t="s">
        <v>707</v>
      </c>
      <c r="C431" s="83">
        <v>122</v>
      </c>
      <c r="D431" s="299">
        <v>85</v>
      </c>
      <c r="E431" s="83">
        <v>19</v>
      </c>
      <c r="F431" s="68">
        <v>66</v>
      </c>
      <c r="G431" s="68">
        <v>0</v>
      </c>
      <c r="H431" s="68">
        <v>1</v>
      </c>
      <c r="I431" s="68">
        <v>32</v>
      </c>
      <c r="J431" s="68">
        <v>33</v>
      </c>
      <c r="K431" s="68">
        <v>0</v>
      </c>
      <c r="L431" s="124">
        <v>0.1</v>
      </c>
      <c r="M431" s="68">
        <v>6.6000000000000005</v>
      </c>
      <c r="N431" s="68">
        <v>5.6000000000000005</v>
      </c>
      <c r="O431" s="124">
        <v>0.6</v>
      </c>
      <c r="P431" s="68">
        <v>39.6</v>
      </c>
      <c r="Q431" s="68">
        <v>7.6000000000000014</v>
      </c>
      <c r="R431" s="124">
        <v>0.3</v>
      </c>
      <c r="S431" s="68">
        <v>19.8</v>
      </c>
      <c r="T431" s="68">
        <v>-13.2</v>
      </c>
      <c r="U431" s="124">
        <v>0</v>
      </c>
      <c r="V431" s="68">
        <v>0</v>
      </c>
      <c r="W431" s="68">
        <v>0</v>
      </c>
      <c r="X431" s="68">
        <v>0</v>
      </c>
      <c r="Y431" s="68">
        <v>0</v>
      </c>
      <c r="Z431" s="68">
        <v>0</v>
      </c>
      <c r="AA431" s="68">
        <v>4</v>
      </c>
      <c r="AB431" s="68">
        <v>2</v>
      </c>
      <c r="AC431" s="68">
        <v>2</v>
      </c>
      <c r="AD431" s="129">
        <v>0</v>
      </c>
      <c r="AE431" s="129">
        <v>0</v>
      </c>
      <c r="AF431" s="129">
        <v>0</v>
      </c>
      <c r="AG431" s="129"/>
    </row>
    <row r="432" spans="1:33" s="242" customFormat="1" ht="13.2" x14ac:dyDescent="0.25">
      <c r="A432" s="70">
        <v>1</v>
      </c>
      <c r="B432" s="100" t="s">
        <v>746</v>
      </c>
      <c r="C432" s="117">
        <v>27</v>
      </c>
      <c r="D432" s="73">
        <v>20</v>
      </c>
      <c r="E432" s="73">
        <v>7</v>
      </c>
      <c r="F432" s="59">
        <v>13</v>
      </c>
      <c r="G432" s="73"/>
      <c r="H432" s="117">
        <v>2</v>
      </c>
      <c r="I432" s="73">
        <v>11</v>
      </c>
      <c r="J432" s="73"/>
      <c r="K432" s="73"/>
      <c r="L432" s="73"/>
      <c r="M432" s="60"/>
      <c r="N432" s="60"/>
      <c r="O432" s="73"/>
      <c r="P432" s="73"/>
      <c r="Q432" s="88"/>
      <c r="R432" s="73"/>
      <c r="S432" s="73"/>
      <c r="T432" s="88"/>
      <c r="U432" s="88"/>
      <c r="V432" s="88"/>
      <c r="W432" s="88"/>
      <c r="X432" s="187"/>
      <c r="Y432" s="187"/>
      <c r="Z432" s="187"/>
      <c r="AA432" s="187"/>
      <c r="AB432" s="187"/>
      <c r="AC432" s="187"/>
      <c r="AD432" s="187"/>
      <c r="AE432" s="187"/>
      <c r="AF432" s="187"/>
      <c r="AG432" s="73"/>
    </row>
    <row r="433" spans="1:33" s="226" customFormat="1" ht="13.2" x14ac:dyDescent="0.25">
      <c r="A433" s="70">
        <v>2</v>
      </c>
      <c r="B433" s="100" t="s">
        <v>836</v>
      </c>
      <c r="C433" s="117">
        <v>3</v>
      </c>
      <c r="D433" s="73">
        <v>3</v>
      </c>
      <c r="E433" s="73">
        <v>0</v>
      </c>
      <c r="F433" s="59">
        <v>3</v>
      </c>
      <c r="G433" s="73"/>
      <c r="H433" s="73"/>
      <c r="I433" s="73">
        <v>3</v>
      </c>
      <c r="J433" s="73"/>
      <c r="K433" s="73"/>
      <c r="L433" s="73"/>
      <c r="M433" s="60"/>
      <c r="N433" s="60"/>
      <c r="O433" s="73"/>
      <c r="P433" s="73"/>
      <c r="Q433" s="88"/>
      <c r="R433" s="73"/>
      <c r="S433" s="73"/>
      <c r="T433" s="88"/>
      <c r="U433" s="88"/>
      <c r="V433" s="88"/>
      <c r="W433" s="88"/>
      <c r="X433" s="187"/>
      <c r="Y433" s="187"/>
      <c r="Z433" s="187"/>
      <c r="AA433" s="187"/>
      <c r="AB433" s="187"/>
      <c r="AC433" s="187"/>
      <c r="AD433" s="187"/>
      <c r="AE433" s="187"/>
      <c r="AF433" s="187"/>
      <c r="AG433" s="73"/>
    </row>
    <row r="434" spans="1:33" s="226" customFormat="1" ht="13.2" x14ac:dyDescent="0.25">
      <c r="A434" s="70">
        <v>3</v>
      </c>
      <c r="B434" s="100" t="s">
        <v>140</v>
      </c>
      <c r="C434" s="117">
        <v>8</v>
      </c>
      <c r="D434" s="73">
        <v>7</v>
      </c>
      <c r="E434" s="73">
        <v>1</v>
      </c>
      <c r="F434" s="59">
        <v>6</v>
      </c>
      <c r="G434" s="73"/>
      <c r="H434" s="73"/>
      <c r="I434" s="73">
        <v>2</v>
      </c>
      <c r="J434" s="73">
        <v>4</v>
      </c>
      <c r="K434" s="73"/>
      <c r="L434" s="73"/>
      <c r="M434" s="60"/>
      <c r="N434" s="60"/>
      <c r="O434" s="73"/>
      <c r="P434" s="73">
        <v>1</v>
      </c>
      <c r="Q434" s="88">
        <v>1</v>
      </c>
      <c r="R434" s="73"/>
      <c r="S434" s="73"/>
      <c r="T434" s="88"/>
      <c r="U434" s="88"/>
      <c r="V434" s="88"/>
      <c r="W434" s="88"/>
      <c r="X434" s="187"/>
      <c r="Y434" s="187"/>
      <c r="Z434" s="187"/>
      <c r="AA434" s="187">
        <v>1</v>
      </c>
      <c r="AB434" s="187">
        <v>0</v>
      </c>
      <c r="AC434" s="187">
        <v>1</v>
      </c>
      <c r="AD434" s="187"/>
      <c r="AE434" s="187"/>
      <c r="AF434" s="187"/>
      <c r="AG434" s="73"/>
    </row>
    <row r="435" spans="1:33" s="226" customFormat="1" ht="13.2" x14ac:dyDescent="0.25">
      <c r="A435" s="70">
        <v>4</v>
      </c>
      <c r="B435" s="100" t="s">
        <v>151</v>
      </c>
      <c r="C435" s="117">
        <v>38</v>
      </c>
      <c r="D435" s="73">
        <v>27</v>
      </c>
      <c r="E435" s="73">
        <v>7</v>
      </c>
      <c r="F435" s="59">
        <v>20</v>
      </c>
      <c r="G435" s="73"/>
      <c r="H435" s="73"/>
      <c r="I435" s="73">
        <v>3</v>
      </c>
      <c r="J435" s="73">
        <v>17</v>
      </c>
      <c r="K435" s="73"/>
      <c r="L435" s="73"/>
      <c r="M435" s="60"/>
      <c r="N435" s="60"/>
      <c r="O435" s="73"/>
      <c r="P435" s="73">
        <v>2</v>
      </c>
      <c r="Q435" s="88">
        <v>7</v>
      </c>
      <c r="R435" s="73"/>
      <c r="S435" s="73"/>
      <c r="T435" s="88"/>
      <c r="U435" s="88"/>
      <c r="V435" s="88"/>
      <c r="W435" s="88"/>
      <c r="X435" s="187"/>
      <c r="Y435" s="187"/>
      <c r="Z435" s="187"/>
      <c r="AA435" s="187">
        <v>2</v>
      </c>
      <c r="AB435" s="187">
        <v>2</v>
      </c>
      <c r="AC435" s="187">
        <v>0</v>
      </c>
      <c r="AD435" s="187"/>
      <c r="AE435" s="187"/>
      <c r="AF435" s="187"/>
      <c r="AG435" s="73"/>
    </row>
    <row r="436" spans="1:33" s="226" customFormat="1" ht="13.2" x14ac:dyDescent="0.25">
      <c r="A436" s="70">
        <v>5</v>
      </c>
      <c r="B436" s="100" t="s">
        <v>848</v>
      </c>
      <c r="C436" s="117">
        <v>5</v>
      </c>
      <c r="D436" s="73">
        <v>2</v>
      </c>
      <c r="E436" s="73">
        <v>0</v>
      </c>
      <c r="F436" s="59">
        <v>2</v>
      </c>
      <c r="G436" s="73"/>
      <c r="H436" s="73"/>
      <c r="I436" s="73"/>
      <c r="J436" s="73">
        <v>2</v>
      </c>
      <c r="K436" s="73"/>
      <c r="L436" s="73"/>
      <c r="M436" s="60"/>
      <c r="N436" s="60"/>
      <c r="O436" s="73"/>
      <c r="P436" s="73"/>
      <c r="Q436" s="88"/>
      <c r="R436" s="73"/>
      <c r="S436" s="73"/>
      <c r="T436" s="88"/>
      <c r="U436" s="88"/>
      <c r="V436" s="88"/>
      <c r="W436" s="88"/>
      <c r="X436" s="187"/>
      <c r="Y436" s="187"/>
      <c r="Z436" s="187"/>
      <c r="AA436" s="187"/>
      <c r="AB436" s="187"/>
      <c r="AC436" s="187"/>
      <c r="AD436" s="187"/>
      <c r="AE436" s="187"/>
      <c r="AF436" s="187"/>
      <c r="AG436" s="73"/>
    </row>
    <row r="437" spans="1:33" s="226" customFormat="1" ht="13.2" x14ac:dyDescent="0.25">
      <c r="A437" s="70">
        <v>6</v>
      </c>
      <c r="B437" s="100" t="s">
        <v>803</v>
      </c>
      <c r="C437" s="117">
        <v>8</v>
      </c>
      <c r="D437" s="73">
        <v>8</v>
      </c>
      <c r="E437" s="73">
        <v>0</v>
      </c>
      <c r="F437" s="59">
        <v>8</v>
      </c>
      <c r="G437" s="73"/>
      <c r="H437" s="73"/>
      <c r="I437" s="73"/>
      <c r="J437" s="73">
        <v>7</v>
      </c>
      <c r="K437" s="73"/>
      <c r="L437" s="73"/>
      <c r="M437" s="60"/>
      <c r="N437" s="60"/>
      <c r="O437" s="73"/>
      <c r="P437" s="73"/>
      <c r="Q437" s="88"/>
      <c r="R437" s="73"/>
      <c r="S437" s="73"/>
      <c r="T437" s="88"/>
      <c r="U437" s="88"/>
      <c r="V437" s="88"/>
      <c r="W437" s="88"/>
      <c r="X437" s="187"/>
      <c r="Y437" s="187"/>
      <c r="Z437" s="187"/>
      <c r="AA437" s="187"/>
      <c r="AB437" s="187"/>
      <c r="AC437" s="187"/>
      <c r="AD437" s="187"/>
      <c r="AE437" s="187"/>
      <c r="AF437" s="187"/>
      <c r="AG437" s="73"/>
    </row>
    <row r="438" spans="1:33" s="226" customFormat="1" ht="13.2" x14ac:dyDescent="0.25">
      <c r="A438" s="70">
        <v>7</v>
      </c>
      <c r="B438" s="100" t="s">
        <v>749</v>
      </c>
      <c r="C438" s="117">
        <v>6</v>
      </c>
      <c r="D438" s="73">
        <v>2</v>
      </c>
      <c r="E438" s="73">
        <v>0</v>
      </c>
      <c r="F438" s="59">
        <v>2</v>
      </c>
      <c r="G438" s="73"/>
      <c r="H438" s="73"/>
      <c r="I438" s="73">
        <v>1</v>
      </c>
      <c r="J438" s="73">
        <v>1</v>
      </c>
      <c r="K438" s="73"/>
      <c r="L438" s="73"/>
      <c r="M438" s="60"/>
      <c r="N438" s="60"/>
      <c r="O438" s="73"/>
      <c r="P438" s="73">
        <v>1</v>
      </c>
      <c r="Q438" s="88">
        <v>2</v>
      </c>
      <c r="R438" s="73"/>
      <c r="S438" s="73"/>
      <c r="T438" s="88"/>
      <c r="U438" s="88"/>
      <c r="V438" s="88"/>
      <c r="W438" s="88"/>
      <c r="X438" s="187"/>
      <c r="Y438" s="187"/>
      <c r="Z438" s="187"/>
      <c r="AA438" s="187">
        <v>1</v>
      </c>
      <c r="AB438" s="187">
        <v>0</v>
      </c>
      <c r="AC438" s="187">
        <v>1</v>
      </c>
      <c r="AD438" s="187"/>
      <c r="AE438" s="187"/>
      <c r="AF438" s="187"/>
      <c r="AG438" s="73"/>
    </row>
    <row r="439" spans="1:33" s="226" customFormat="1" ht="13.2" x14ac:dyDescent="0.25">
      <c r="A439" s="70">
        <v>8</v>
      </c>
      <c r="B439" s="100" t="s">
        <v>849</v>
      </c>
      <c r="C439" s="117">
        <v>1</v>
      </c>
      <c r="D439" s="73">
        <v>1</v>
      </c>
      <c r="E439" s="73">
        <v>0</v>
      </c>
      <c r="F439" s="59">
        <v>1</v>
      </c>
      <c r="G439" s="73"/>
      <c r="H439" s="73"/>
      <c r="I439" s="73">
        <v>1</v>
      </c>
      <c r="J439" s="73"/>
      <c r="K439" s="73"/>
      <c r="L439" s="73"/>
      <c r="M439" s="60"/>
      <c r="N439" s="60"/>
      <c r="O439" s="73"/>
      <c r="P439" s="73"/>
      <c r="Q439" s="88"/>
      <c r="R439" s="73"/>
      <c r="S439" s="73"/>
      <c r="T439" s="88"/>
      <c r="U439" s="88"/>
      <c r="V439" s="88"/>
      <c r="W439" s="88"/>
      <c r="X439" s="187"/>
      <c r="Y439" s="187"/>
      <c r="Z439" s="187"/>
      <c r="AA439" s="187"/>
      <c r="AB439" s="187"/>
      <c r="AC439" s="187"/>
      <c r="AD439" s="187"/>
      <c r="AE439" s="187"/>
      <c r="AF439" s="187"/>
      <c r="AG439" s="73"/>
    </row>
    <row r="440" spans="1:33" s="226" customFormat="1" ht="13.2" x14ac:dyDescent="0.25">
      <c r="A440" s="70">
        <v>9</v>
      </c>
      <c r="B440" s="100" t="s">
        <v>725</v>
      </c>
      <c r="C440" s="117">
        <v>8</v>
      </c>
      <c r="D440" s="73">
        <v>7</v>
      </c>
      <c r="E440" s="73">
        <v>1</v>
      </c>
      <c r="F440" s="59">
        <v>6</v>
      </c>
      <c r="G440" s="73"/>
      <c r="H440" s="73"/>
      <c r="I440" s="73">
        <v>5</v>
      </c>
      <c r="J440" s="73">
        <v>1</v>
      </c>
      <c r="K440" s="73"/>
      <c r="L440" s="73"/>
      <c r="M440" s="60"/>
      <c r="N440" s="60"/>
      <c r="O440" s="73"/>
      <c r="P440" s="73"/>
      <c r="Q440" s="88"/>
      <c r="R440" s="73"/>
      <c r="S440" s="73"/>
      <c r="T440" s="88"/>
      <c r="U440" s="88"/>
      <c r="V440" s="88"/>
      <c r="W440" s="88"/>
      <c r="X440" s="187"/>
      <c r="Y440" s="187"/>
      <c r="Z440" s="187"/>
      <c r="AA440" s="187"/>
      <c r="AB440" s="187"/>
      <c r="AC440" s="187"/>
      <c r="AD440" s="187"/>
      <c r="AE440" s="187"/>
      <c r="AF440" s="187"/>
      <c r="AG440" s="73"/>
    </row>
    <row r="441" spans="1:33" s="226" customFormat="1" ht="13.2" x14ac:dyDescent="0.25">
      <c r="A441" s="70">
        <v>10</v>
      </c>
      <c r="B441" s="100" t="s">
        <v>766</v>
      </c>
      <c r="C441" s="117">
        <v>1</v>
      </c>
      <c r="D441" s="73">
        <v>1</v>
      </c>
      <c r="E441" s="73">
        <v>0</v>
      </c>
      <c r="F441" s="59">
        <v>1</v>
      </c>
      <c r="G441" s="73"/>
      <c r="H441" s="73"/>
      <c r="I441" s="73">
        <v>1</v>
      </c>
      <c r="J441" s="73"/>
      <c r="K441" s="73"/>
      <c r="L441" s="73"/>
      <c r="M441" s="60"/>
      <c r="N441" s="60"/>
      <c r="O441" s="73"/>
      <c r="P441" s="73"/>
      <c r="Q441" s="88"/>
      <c r="R441" s="73"/>
      <c r="S441" s="73"/>
      <c r="T441" s="88"/>
      <c r="U441" s="88"/>
      <c r="V441" s="88"/>
      <c r="W441" s="88"/>
      <c r="X441" s="187"/>
      <c r="Y441" s="187"/>
      <c r="Z441" s="187"/>
      <c r="AA441" s="187"/>
      <c r="AB441" s="187"/>
      <c r="AC441" s="187"/>
      <c r="AD441" s="187"/>
      <c r="AE441" s="187"/>
      <c r="AF441" s="187"/>
      <c r="AG441" s="73"/>
    </row>
    <row r="442" spans="1:33" s="226" customFormat="1" ht="13.2" x14ac:dyDescent="0.25">
      <c r="A442" s="70">
        <v>11</v>
      </c>
      <c r="B442" s="100" t="s">
        <v>850</v>
      </c>
      <c r="C442" s="117">
        <v>2</v>
      </c>
      <c r="D442" s="73">
        <v>1</v>
      </c>
      <c r="E442" s="73">
        <v>0</v>
      </c>
      <c r="F442" s="59">
        <v>1</v>
      </c>
      <c r="G442" s="73"/>
      <c r="H442" s="73"/>
      <c r="I442" s="73">
        <v>1</v>
      </c>
      <c r="J442" s="73"/>
      <c r="K442" s="73"/>
      <c r="L442" s="73"/>
      <c r="M442" s="60"/>
      <c r="N442" s="60"/>
      <c r="O442" s="73"/>
      <c r="P442" s="73"/>
      <c r="Q442" s="88"/>
      <c r="R442" s="73"/>
      <c r="S442" s="73"/>
      <c r="T442" s="88"/>
      <c r="U442" s="88"/>
      <c r="V442" s="88"/>
      <c r="W442" s="88"/>
      <c r="X442" s="187"/>
      <c r="Y442" s="187"/>
      <c r="Z442" s="187"/>
      <c r="AA442" s="187"/>
      <c r="AB442" s="187"/>
      <c r="AC442" s="187"/>
      <c r="AD442" s="187"/>
      <c r="AE442" s="187"/>
      <c r="AF442" s="187"/>
      <c r="AG442" s="73"/>
    </row>
    <row r="443" spans="1:33" s="226" customFormat="1" ht="13.2" x14ac:dyDescent="0.25">
      <c r="A443" s="70">
        <v>12</v>
      </c>
      <c r="B443" s="100" t="s">
        <v>802</v>
      </c>
      <c r="C443" s="117">
        <v>7</v>
      </c>
      <c r="D443" s="73">
        <v>4</v>
      </c>
      <c r="E443" s="73">
        <v>1</v>
      </c>
      <c r="F443" s="59">
        <v>3</v>
      </c>
      <c r="G443" s="73"/>
      <c r="H443" s="73"/>
      <c r="I443" s="73">
        <v>2</v>
      </c>
      <c r="J443" s="73">
        <v>1</v>
      </c>
      <c r="K443" s="73"/>
      <c r="L443" s="73"/>
      <c r="M443" s="60"/>
      <c r="N443" s="60"/>
      <c r="O443" s="73"/>
      <c r="P443" s="73"/>
      <c r="Q443" s="88"/>
      <c r="R443" s="73"/>
      <c r="S443" s="73"/>
      <c r="T443" s="88"/>
      <c r="U443" s="88"/>
      <c r="V443" s="88"/>
      <c r="W443" s="88"/>
      <c r="X443" s="187"/>
      <c r="Y443" s="187"/>
      <c r="Z443" s="187"/>
      <c r="AA443" s="187"/>
      <c r="AB443" s="187"/>
      <c r="AC443" s="187"/>
      <c r="AD443" s="187"/>
      <c r="AE443" s="187"/>
      <c r="AF443" s="187"/>
      <c r="AG443" s="73"/>
    </row>
    <row r="444" spans="1:33" s="226" customFormat="1" ht="26.4" x14ac:dyDescent="0.25">
      <c r="A444" s="70">
        <v>13</v>
      </c>
      <c r="B444" s="100" t="s">
        <v>851</v>
      </c>
      <c r="C444" s="117">
        <v>2</v>
      </c>
      <c r="D444" s="73">
        <v>0</v>
      </c>
      <c r="E444" s="73">
        <v>0</v>
      </c>
      <c r="F444" s="59">
        <v>0</v>
      </c>
      <c r="G444" s="73"/>
      <c r="H444" s="73"/>
      <c r="I444" s="73">
        <v>0</v>
      </c>
      <c r="J444" s="73"/>
      <c r="K444" s="73"/>
      <c r="L444" s="73"/>
      <c r="M444" s="60"/>
      <c r="N444" s="60"/>
      <c r="O444" s="73"/>
      <c r="P444" s="73"/>
      <c r="Q444" s="88"/>
      <c r="R444" s="73"/>
      <c r="S444" s="73"/>
      <c r="T444" s="88"/>
      <c r="U444" s="88"/>
      <c r="V444" s="88"/>
      <c r="W444" s="88"/>
      <c r="X444" s="187"/>
      <c r="Y444" s="187"/>
      <c r="Z444" s="187"/>
      <c r="AA444" s="187"/>
      <c r="AB444" s="187"/>
      <c r="AC444" s="187"/>
      <c r="AD444" s="187"/>
      <c r="AE444" s="187"/>
      <c r="AF444" s="187"/>
      <c r="AG444" s="73"/>
    </row>
    <row r="445" spans="1:33" s="226" customFormat="1" ht="13.2" x14ac:dyDescent="0.25">
      <c r="A445" s="70">
        <v>14</v>
      </c>
      <c r="B445" s="100" t="s">
        <v>43</v>
      </c>
      <c r="C445" s="117">
        <v>1</v>
      </c>
      <c r="D445" s="73">
        <v>0</v>
      </c>
      <c r="E445" s="73">
        <v>0</v>
      </c>
      <c r="F445" s="59">
        <v>0</v>
      </c>
      <c r="G445" s="73"/>
      <c r="H445" s="73"/>
      <c r="I445" s="73">
        <v>0</v>
      </c>
      <c r="J445" s="73">
        <v>0</v>
      </c>
      <c r="K445" s="73"/>
      <c r="L445" s="73"/>
      <c r="M445" s="60"/>
      <c r="N445" s="60"/>
      <c r="O445" s="73"/>
      <c r="P445" s="73"/>
      <c r="Q445" s="88"/>
      <c r="R445" s="73"/>
      <c r="S445" s="73"/>
      <c r="T445" s="88"/>
      <c r="U445" s="88"/>
      <c r="V445" s="88"/>
      <c r="W445" s="88"/>
      <c r="X445" s="187"/>
      <c r="Y445" s="187"/>
      <c r="Z445" s="187"/>
      <c r="AA445" s="187"/>
      <c r="AB445" s="187"/>
      <c r="AC445" s="187"/>
      <c r="AD445" s="187">
        <v>1</v>
      </c>
      <c r="AE445" s="187">
        <v>0</v>
      </c>
      <c r="AF445" s="187">
        <v>1</v>
      </c>
      <c r="AG445" s="73"/>
    </row>
    <row r="446" spans="1:33" s="226" customFormat="1" ht="13.2" x14ac:dyDescent="0.25">
      <c r="A446" s="70">
        <v>15</v>
      </c>
      <c r="B446" s="100" t="s">
        <v>726</v>
      </c>
      <c r="C446" s="117">
        <v>5</v>
      </c>
      <c r="D446" s="73">
        <v>2</v>
      </c>
      <c r="E446" s="73">
        <v>1</v>
      </c>
      <c r="F446" s="59">
        <v>1</v>
      </c>
      <c r="G446" s="73"/>
      <c r="H446" s="73"/>
      <c r="I446" s="73">
        <v>1</v>
      </c>
      <c r="J446" s="73"/>
      <c r="K446" s="73"/>
      <c r="L446" s="73"/>
      <c r="M446" s="60"/>
      <c r="N446" s="60"/>
      <c r="O446" s="73"/>
      <c r="P446" s="73"/>
      <c r="Q446" s="88"/>
      <c r="R446" s="73"/>
      <c r="S446" s="73"/>
      <c r="T446" s="88"/>
      <c r="U446" s="88"/>
      <c r="V446" s="88"/>
      <c r="W446" s="88"/>
      <c r="X446" s="187"/>
      <c r="Y446" s="187"/>
      <c r="Z446" s="187"/>
      <c r="AA446" s="187"/>
      <c r="AB446" s="187"/>
      <c r="AC446" s="187"/>
      <c r="AD446" s="187"/>
      <c r="AE446" s="187"/>
      <c r="AF446" s="187"/>
      <c r="AG446" s="73"/>
    </row>
    <row r="447" spans="1:33" s="315" customFormat="1" ht="13.2" x14ac:dyDescent="0.25">
      <c r="A447" s="155">
        <v>12</v>
      </c>
      <c r="B447" s="293" t="s">
        <v>873</v>
      </c>
      <c r="C447" s="314"/>
      <c r="D447" s="154"/>
      <c r="E447" s="154"/>
      <c r="F447" s="176"/>
      <c r="G447" s="154"/>
      <c r="H447" s="154"/>
      <c r="I447" s="154"/>
      <c r="J447" s="154"/>
      <c r="K447" s="154"/>
      <c r="L447" s="154"/>
      <c r="M447" s="180"/>
      <c r="N447" s="180"/>
      <c r="O447" s="154"/>
      <c r="P447" s="154"/>
      <c r="Q447" s="141"/>
      <c r="R447" s="154"/>
      <c r="S447" s="154"/>
      <c r="T447" s="141"/>
      <c r="U447" s="141"/>
      <c r="V447" s="141"/>
      <c r="W447" s="141"/>
      <c r="X447" s="200"/>
      <c r="Y447" s="200"/>
      <c r="Z447" s="200"/>
      <c r="AA447" s="200"/>
      <c r="AB447" s="200"/>
      <c r="AC447" s="200"/>
      <c r="AD447" s="200"/>
      <c r="AE447" s="200"/>
      <c r="AF447" s="200"/>
      <c r="AG447" s="154"/>
    </row>
    <row r="448" spans="1:33" s="316" customFormat="1" ht="13.2" x14ac:dyDescent="0.25">
      <c r="A448" s="83"/>
      <c r="B448" s="84" t="s">
        <v>707</v>
      </c>
      <c r="C448" s="83"/>
      <c r="D448" s="68"/>
      <c r="E448" s="68"/>
      <c r="F448" s="68"/>
      <c r="G448" s="68"/>
      <c r="H448" s="68"/>
      <c r="I448" s="68"/>
      <c r="J448" s="68"/>
      <c r="K448" s="68"/>
      <c r="L448" s="68"/>
      <c r="M448" s="68"/>
      <c r="N448" s="68"/>
      <c r="O448" s="68"/>
      <c r="P448" s="68"/>
      <c r="Q448" s="68"/>
      <c r="R448" s="68"/>
      <c r="S448" s="68"/>
      <c r="T448" s="68"/>
      <c r="U448" s="68"/>
      <c r="V448" s="68"/>
      <c r="W448" s="68"/>
      <c r="X448" s="68">
        <f>SUM(X449:X454)</f>
        <v>5</v>
      </c>
      <c r="Y448" s="68"/>
      <c r="Z448" s="68"/>
      <c r="AA448" s="68">
        <f>SUM(AA449:AA454)</f>
        <v>10</v>
      </c>
      <c r="AB448" s="68"/>
      <c r="AC448" s="68"/>
      <c r="AD448" s="85"/>
      <c r="AE448" s="85"/>
      <c r="AF448" s="85"/>
      <c r="AG448" s="85"/>
    </row>
    <row r="449" spans="1:33" s="226" customFormat="1" ht="105.6" x14ac:dyDescent="0.25">
      <c r="A449" s="77">
        <v>1</v>
      </c>
      <c r="B449" s="87" t="s">
        <v>367</v>
      </c>
      <c r="C449" s="77">
        <v>30</v>
      </c>
      <c r="D449" s="77">
        <v>29</v>
      </c>
      <c r="E449" s="77">
        <v>12</v>
      </c>
      <c r="F449" s="60">
        <v>17</v>
      </c>
      <c r="G449" s="60"/>
      <c r="H449" s="60"/>
      <c r="I449" s="60">
        <v>17</v>
      </c>
      <c r="J449" s="60"/>
      <c r="K449" s="60"/>
      <c r="L449" s="72">
        <v>0.4</v>
      </c>
      <c r="M449" s="60">
        <v>6.8000000000000007</v>
      </c>
      <c r="N449" s="60"/>
      <c r="O449" s="72">
        <v>0.4</v>
      </c>
      <c r="P449" s="60">
        <v>6.8000000000000007</v>
      </c>
      <c r="Q449" s="60"/>
      <c r="R449" s="72"/>
      <c r="S449" s="60"/>
      <c r="T449" s="60"/>
      <c r="U449" s="60"/>
      <c r="V449" s="60"/>
      <c r="W449" s="60"/>
      <c r="X449" s="186">
        <v>4</v>
      </c>
      <c r="Y449" s="186">
        <v>4</v>
      </c>
      <c r="Z449" s="186"/>
      <c r="AA449" s="186"/>
      <c r="AB449" s="186"/>
      <c r="AC449" s="186"/>
      <c r="AD449" s="187"/>
      <c r="AE449" s="187"/>
      <c r="AF449" s="187"/>
      <c r="AG449" s="90" t="s">
        <v>852</v>
      </c>
    </row>
    <row r="450" spans="1:33" s="226" customFormat="1" ht="13.2" x14ac:dyDescent="0.25">
      <c r="A450" s="77">
        <v>2</v>
      </c>
      <c r="B450" s="87" t="s">
        <v>752</v>
      </c>
      <c r="C450" s="77">
        <v>5</v>
      </c>
      <c r="D450" s="77">
        <v>5</v>
      </c>
      <c r="E450" s="77">
        <v>0</v>
      </c>
      <c r="F450" s="60">
        <v>5</v>
      </c>
      <c r="G450" s="60"/>
      <c r="H450" s="60"/>
      <c r="I450" s="60">
        <v>5</v>
      </c>
      <c r="J450" s="60"/>
      <c r="K450" s="60"/>
      <c r="L450" s="60"/>
      <c r="M450" s="60"/>
      <c r="N450" s="60"/>
      <c r="O450" s="72"/>
      <c r="P450" s="60"/>
      <c r="Q450" s="60"/>
      <c r="R450" s="60"/>
      <c r="S450" s="60"/>
      <c r="T450" s="60"/>
      <c r="U450" s="60"/>
      <c r="V450" s="60"/>
      <c r="W450" s="60"/>
      <c r="X450" s="186"/>
      <c r="Y450" s="186"/>
      <c r="Z450" s="186"/>
      <c r="AA450" s="186"/>
      <c r="AB450" s="186"/>
      <c r="AC450" s="186"/>
      <c r="AD450" s="199"/>
      <c r="AE450" s="199"/>
      <c r="AF450" s="199"/>
      <c r="AG450" s="92"/>
    </row>
    <row r="451" spans="1:33" s="226" customFormat="1" ht="79.2" x14ac:dyDescent="0.25">
      <c r="A451" s="77">
        <v>3</v>
      </c>
      <c r="B451" s="87" t="s">
        <v>140</v>
      </c>
      <c r="C451" s="77">
        <v>10</v>
      </c>
      <c r="D451" s="77">
        <v>7</v>
      </c>
      <c r="E451" s="77">
        <v>3</v>
      </c>
      <c r="F451" s="60">
        <v>4</v>
      </c>
      <c r="G451" s="60"/>
      <c r="H451" s="60"/>
      <c r="I451" s="60">
        <v>2</v>
      </c>
      <c r="J451" s="60">
        <v>2</v>
      </c>
      <c r="K451" s="60"/>
      <c r="L451" s="60"/>
      <c r="M451" s="60"/>
      <c r="N451" s="60"/>
      <c r="O451" s="72">
        <v>0.72</v>
      </c>
      <c r="P451" s="60">
        <v>5</v>
      </c>
      <c r="Q451" s="60">
        <v>3</v>
      </c>
      <c r="R451" s="72">
        <v>0.28000000000000003</v>
      </c>
      <c r="S451" s="60">
        <v>2</v>
      </c>
      <c r="T451" s="60">
        <v>0</v>
      </c>
      <c r="U451" s="60"/>
      <c r="V451" s="60"/>
      <c r="W451" s="60"/>
      <c r="X451" s="186"/>
      <c r="Y451" s="186"/>
      <c r="Z451" s="186"/>
      <c r="AA451" s="186">
        <v>3</v>
      </c>
      <c r="AB451" s="186"/>
      <c r="AC451" s="186">
        <v>3</v>
      </c>
      <c r="AD451" s="188"/>
      <c r="AE451" s="188"/>
      <c r="AF451" s="188"/>
      <c r="AG451" s="77" t="s">
        <v>853</v>
      </c>
    </row>
    <row r="452" spans="1:33" s="226" customFormat="1" ht="198" x14ac:dyDescent="0.25">
      <c r="A452" s="77">
        <v>4</v>
      </c>
      <c r="B452" s="87" t="s">
        <v>151</v>
      </c>
      <c r="C452" s="77">
        <v>54</v>
      </c>
      <c r="D452" s="77">
        <v>46</v>
      </c>
      <c r="E452" s="77">
        <v>7</v>
      </c>
      <c r="F452" s="60">
        <v>39</v>
      </c>
      <c r="G452" s="60"/>
      <c r="H452" s="60"/>
      <c r="I452" s="60">
        <v>12</v>
      </c>
      <c r="J452" s="60">
        <v>27</v>
      </c>
      <c r="K452" s="60"/>
      <c r="L452" s="60"/>
      <c r="M452" s="60"/>
      <c r="N452" s="60"/>
      <c r="O452" s="72">
        <v>0.42499999999999999</v>
      </c>
      <c r="P452" s="60">
        <v>20</v>
      </c>
      <c r="Q452" s="60">
        <v>8</v>
      </c>
      <c r="R452" s="72">
        <v>0.57499999999999996</v>
      </c>
      <c r="S452" s="60">
        <v>27</v>
      </c>
      <c r="T452" s="60">
        <v>27</v>
      </c>
      <c r="U452" s="60"/>
      <c r="V452" s="60"/>
      <c r="W452" s="60"/>
      <c r="X452" s="186">
        <v>1</v>
      </c>
      <c r="Y452" s="186">
        <v>1</v>
      </c>
      <c r="Z452" s="186"/>
      <c r="AA452" s="186">
        <v>4</v>
      </c>
      <c r="AB452" s="186"/>
      <c r="AC452" s="186">
        <v>4</v>
      </c>
      <c r="AD452" s="199"/>
      <c r="AE452" s="199"/>
      <c r="AF452" s="199"/>
      <c r="AG452" s="77" t="s">
        <v>854</v>
      </c>
    </row>
    <row r="453" spans="1:33" s="226" customFormat="1" ht="79.2" x14ac:dyDescent="0.25">
      <c r="A453" s="77">
        <v>5</v>
      </c>
      <c r="B453" s="87" t="s">
        <v>855</v>
      </c>
      <c r="C453" s="77">
        <v>12</v>
      </c>
      <c r="D453" s="77">
        <v>12</v>
      </c>
      <c r="E453" s="77">
        <v>3</v>
      </c>
      <c r="F453" s="60">
        <v>9</v>
      </c>
      <c r="G453" s="77"/>
      <c r="H453" s="77"/>
      <c r="I453" s="77">
        <v>2</v>
      </c>
      <c r="J453" s="77">
        <v>7</v>
      </c>
      <c r="K453" s="77"/>
      <c r="L453" s="77"/>
      <c r="M453" s="77"/>
      <c r="N453" s="77"/>
      <c r="O453" s="131">
        <v>0.56000000000000005</v>
      </c>
      <c r="P453" s="60">
        <v>5</v>
      </c>
      <c r="Q453" s="77">
        <v>3</v>
      </c>
      <c r="R453" s="131">
        <v>0.44</v>
      </c>
      <c r="S453" s="60">
        <v>3.96</v>
      </c>
      <c r="T453" s="77"/>
      <c r="U453" s="77"/>
      <c r="V453" s="77"/>
      <c r="W453" s="77"/>
      <c r="X453" s="186"/>
      <c r="Y453" s="188"/>
      <c r="Z453" s="188"/>
      <c r="AA453" s="186">
        <v>2</v>
      </c>
      <c r="AB453" s="186"/>
      <c r="AC453" s="186">
        <v>2</v>
      </c>
      <c r="AD453" s="188"/>
      <c r="AE453" s="188"/>
      <c r="AF453" s="188"/>
      <c r="AG453" s="77" t="s">
        <v>856</v>
      </c>
    </row>
    <row r="454" spans="1:33" s="226" customFormat="1" ht="13.2" x14ac:dyDescent="0.25">
      <c r="A454" s="77">
        <v>6</v>
      </c>
      <c r="B454" s="87" t="s">
        <v>857</v>
      </c>
      <c r="C454" s="77">
        <v>7</v>
      </c>
      <c r="D454" s="77">
        <v>7</v>
      </c>
      <c r="E454" s="77">
        <v>2</v>
      </c>
      <c r="F454" s="60"/>
      <c r="G454" s="77"/>
      <c r="H454" s="77"/>
      <c r="I454" s="77">
        <v>4</v>
      </c>
      <c r="J454" s="77">
        <v>1</v>
      </c>
      <c r="K454" s="77"/>
      <c r="L454" s="77"/>
      <c r="M454" s="77"/>
      <c r="N454" s="77"/>
      <c r="O454" s="131"/>
      <c r="P454" s="60"/>
      <c r="Q454" s="77"/>
      <c r="R454" s="131"/>
      <c r="S454" s="60"/>
      <c r="T454" s="77"/>
      <c r="U454" s="77"/>
      <c r="V454" s="77"/>
      <c r="W454" s="77"/>
      <c r="X454" s="186"/>
      <c r="Y454" s="188"/>
      <c r="Z454" s="188"/>
      <c r="AA454" s="186">
        <v>1</v>
      </c>
      <c r="AB454" s="186"/>
      <c r="AC454" s="186">
        <v>1</v>
      </c>
      <c r="AD454" s="188"/>
      <c r="AE454" s="188"/>
      <c r="AF454" s="188"/>
      <c r="AG454" s="77" t="s">
        <v>858</v>
      </c>
    </row>
    <row r="455" spans="1:33" s="315" customFormat="1" ht="13.2" x14ac:dyDescent="0.25">
      <c r="A455" s="296">
        <v>13</v>
      </c>
      <c r="B455" s="290" t="s">
        <v>874</v>
      </c>
      <c r="C455" s="296"/>
      <c r="D455" s="296"/>
      <c r="E455" s="296"/>
      <c r="F455" s="180"/>
      <c r="G455" s="296"/>
      <c r="H455" s="296"/>
      <c r="I455" s="296"/>
      <c r="J455" s="296"/>
      <c r="K455" s="296"/>
      <c r="L455" s="296"/>
      <c r="M455" s="296"/>
      <c r="N455" s="296"/>
      <c r="O455" s="317"/>
      <c r="P455" s="180"/>
      <c r="Q455" s="296"/>
      <c r="R455" s="317"/>
      <c r="S455" s="180"/>
      <c r="T455" s="296"/>
      <c r="U455" s="296"/>
      <c r="V455" s="296"/>
      <c r="W455" s="296"/>
      <c r="X455" s="207"/>
      <c r="Y455" s="211"/>
      <c r="Z455" s="211"/>
      <c r="AA455" s="207"/>
      <c r="AB455" s="207"/>
      <c r="AC455" s="207"/>
      <c r="AD455" s="211"/>
      <c r="AE455" s="211"/>
      <c r="AF455" s="211"/>
      <c r="AG455" s="296"/>
    </row>
    <row r="456" spans="1:33" s="304" customFormat="1" ht="13.2" x14ac:dyDescent="0.25">
      <c r="A456" s="83"/>
      <c r="B456" s="84" t="s">
        <v>707</v>
      </c>
      <c r="C456" s="77">
        <v>254</v>
      </c>
      <c r="D456" s="77">
        <v>165</v>
      </c>
      <c r="E456" s="77">
        <v>40</v>
      </c>
      <c r="F456" s="77">
        <v>125</v>
      </c>
      <c r="G456" s="77">
        <v>0</v>
      </c>
      <c r="H456" s="77">
        <v>0</v>
      </c>
      <c r="I456" s="77">
        <v>48</v>
      </c>
      <c r="J456" s="77">
        <v>76</v>
      </c>
      <c r="K456" s="77">
        <v>1</v>
      </c>
      <c r="L456" s="131">
        <v>0.15</v>
      </c>
      <c r="M456" s="77">
        <v>18.75</v>
      </c>
      <c r="N456" s="77">
        <v>18.75</v>
      </c>
      <c r="O456" s="131">
        <v>0.85</v>
      </c>
      <c r="P456" s="77">
        <v>106.25</v>
      </c>
      <c r="Q456" s="77">
        <v>58.25</v>
      </c>
      <c r="R456" s="77"/>
      <c r="S456" s="77"/>
      <c r="T456" s="77"/>
      <c r="U456" s="77"/>
      <c r="V456" s="77"/>
      <c r="W456" s="77"/>
      <c r="X456" s="68">
        <v>2</v>
      </c>
      <c r="Y456" s="68">
        <v>2</v>
      </c>
      <c r="Z456" s="68"/>
      <c r="AA456" s="68">
        <v>7</v>
      </c>
      <c r="AB456" s="68">
        <v>2</v>
      </c>
      <c r="AC456" s="68">
        <v>5</v>
      </c>
      <c r="AD456" s="68"/>
      <c r="AE456" s="68"/>
      <c r="AF456" s="68"/>
      <c r="AG456" s="85"/>
    </row>
    <row r="457" spans="1:33" s="226" customFormat="1" ht="39.6" x14ac:dyDescent="0.25">
      <c r="A457" s="78"/>
      <c r="B457" s="71" t="s">
        <v>746</v>
      </c>
      <c r="C457" s="70">
        <v>57</v>
      </c>
      <c r="D457" s="70">
        <v>37</v>
      </c>
      <c r="E457" s="244">
        <v>20</v>
      </c>
      <c r="F457" s="59">
        <v>17</v>
      </c>
      <c r="G457" s="70"/>
      <c r="H457" s="70"/>
      <c r="I457" s="70">
        <v>17</v>
      </c>
      <c r="J457" s="77"/>
      <c r="K457" s="70"/>
      <c r="L457" s="110"/>
      <c r="M457" s="111">
        <v>0</v>
      </c>
      <c r="N457" s="111">
        <v>0</v>
      </c>
      <c r="O457" s="110"/>
      <c r="P457" s="111">
        <v>0</v>
      </c>
      <c r="Q457" s="133">
        <v>0</v>
      </c>
      <c r="R457" s="59"/>
      <c r="S457" s="59"/>
      <c r="T457" s="77"/>
      <c r="U457" s="88"/>
      <c r="V457" s="88"/>
      <c r="W457" s="88"/>
      <c r="X457" s="186">
        <v>2</v>
      </c>
      <c r="Y457" s="186">
        <v>2</v>
      </c>
      <c r="Z457" s="186"/>
      <c r="AA457" s="186"/>
      <c r="AB457" s="186"/>
      <c r="AC457" s="186"/>
      <c r="AD457" s="188"/>
      <c r="AE457" s="187"/>
      <c r="AF457" s="187"/>
      <c r="AG457" s="77" t="s">
        <v>859</v>
      </c>
    </row>
    <row r="458" spans="1:33" s="226" customFormat="1" ht="13.2" x14ac:dyDescent="0.25">
      <c r="A458" s="78"/>
      <c r="B458" s="100" t="s">
        <v>860</v>
      </c>
      <c r="C458" s="70">
        <v>6</v>
      </c>
      <c r="D458" s="70">
        <v>2</v>
      </c>
      <c r="E458" s="244">
        <v>1</v>
      </c>
      <c r="F458" s="59">
        <v>1</v>
      </c>
      <c r="G458" s="70"/>
      <c r="H458" s="70"/>
      <c r="I458" s="77">
        <v>1</v>
      </c>
      <c r="J458" s="77"/>
      <c r="K458" s="70"/>
      <c r="L458" s="72"/>
      <c r="M458" s="111">
        <v>0</v>
      </c>
      <c r="N458" s="111">
        <v>0</v>
      </c>
      <c r="O458" s="72"/>
      <c r="P458" s="111">
        <v>0</v>
      </c>
      <c r="Q458" s="133">
        <v>0</v>
      </c>
      <c r="R458" s="72"/>
      <c r="S458" s="60"/>
      <c r="T458" s="77"/>
      <c r="U458" s="88"/>
      <c r="V458" s="88"/>
      <c r="W458" s="88"/>
      <c r="X458" s="186"/>
      <c r="Y458" s="188"/>
      <c r="Z458" s="188"/>
      <c r="AA458" s="186"/>
      <c r="AB458" s="188"/>
      <c r="AC458" s="188"/>
      <c r="AD458" s="188"/>
      <c r="AE458" s="187"/>
      <c r="AF458" s="187"/>
      <c r="AG458" s="73"/>
    </row>
    <row r="459" spans="1:33" s="226" customFormat="1" ht="13.2" x14ac:dyDescent="0.25">
      <c r="A459" s="78"/>
      <c r="B459" s="100" t="s">
        <v>837</v>
      </c>
      <c r="C459" s="70">
        <v>13</v>
      </c>
      <c r="D459" s="70">
        <v>13</v>
      </c>
      <c r="E459" s="244">
        <v>2</v>
      </c>
      <c r="F459" s="59">
        <v>11</v>
      </c>
      <c r="G459" s="70"/>
      <c r="H459" s="70"/>
      <c r="I459" s="77">
        <v>1</v>
      </c>
      <c r="J459" s="77">
        <v>10</v>
      </c>
      <c r="K459" s="70"/>
      <c r="L459" s="72"/>
      <c r="M459" s="111">
        <v>0</v>
      </c>
      <c r="N459" s="111">
        <v>0</v>
      </c>
      <c r="O459" s="72"/>
      <c r="P459" s="111">
        <v>0</v>
      </c>
      <c r="Q459" s="133"/>
      <c r="R459" s="72"/>
      <c r="S459" s="133">
        <v>0</v>
      </c>
      <c r="T459" s="77"/>
      <c r="U459" s="88"/>
      <c r="V459" s="88"/>
      <c r="W459" s="88"/>
      <c r="X459" s="186"/>
      <c r="Y459" s="188"/>
      <c r="Z459" s="188"/>
      <c r="AA459" s="186"/>
      <c r="AB459" s="188"/>
      <c r="AC459" s="188"/>
      <c r="AD459" s="188"/>
      <c r="AE459" s="187"/>
      <c r="AF459" s="187"/>
      <c r="AG459" s="73"/>
    </row>
    <row r="460" spans="1:33" s="226" customFormat="1" ht="39.6" x14ac:dyDescent="0.25">
      <c r="A460" s="78"/>
      <c r="B460" s="100" t="s">
        <v>223</v>
      </c>
      <c r="C460" s="70">
        <v>98</v>
      </c>
      <c r="D460" s="70">
        <v>61</v>
      </c>
      <c r="E460" s="244">
        <v>9</v>
      </c>
      <c r="F460" s="59">
        <v>52</v>
      </c>
      <c r="G460" s="70"/>
      <c r="H460" s="70"/>
      <c r="I460" s="77">
        <v>5</v>
      </c>
      <c r="J460" s="77">
        <v>47</v>
      </c>
      <c r="K460" s="70"/>
      <c r="L460" s="110"/>
      <c r="M460" s="111">
        <v>0</v>
      </c>
      <c r="N460" s="111">
        <v>0</v>
      </c>
      <c r="O460" s="72"/>
      <c r="P460" s="111">
        <v>0</v>
      </c>
      <c r="Q460" s="133"/>
      <c r="R460" s="72"/>
      <c r="S460" s="133">
        <v>0</v>
      </c>
      <c r="T460" s="77"/>
      <c r="U460" s="88"/>
      <c r="V460" s="88"/>
      <c r="W460" s="88"/>
      <c r="X460" s="186"/>
      <c r="Y460" s="188"/>
      <c r="Z460" s="188"/>
      <c r="AA460" s="186">
        <v>4</v>
      </c>
      <c r="AB460" s="188">
        <v>1</v>
      </c>
      <c r="AC460" s="188">
        <v>3</v>
      </c>
      <c r="AD460" s="188"/>
      <c r="AE460" s="187"/>
      <c r="AF460" s="187"/>
      <c r="AG460" s="70" t="s">
        <v>861</v>
      </c>
    </row>
    <row r="461" spans="1:33" s="226" customFormat="1" ht="13.2" x14ac:dyDescent="0.25">
      <c r="A461" s="78"/>
      <c r="B461" s="100" t="s">
        <v>838</v>
      </c>
      <c r="C461" s="70">
        <v>10</v>
      </c>
      <c r="D461" s="70">
        <v>6</v>
      </c>
      <c r="E461" s="244">
        <v>1</v>
      </c>
      <c r="F461" s="59">
        <v>5</v>
      </c>
      <c r="G461" s="70"/>
      <c r="H461" s="70"/>
      <c r="I461" s="77">
        <v>2</v>
      </c>
      <c r="J461" s="77">
        <v>3</v>
      </c>
      <c r="K461" s="70"/>
      <c r="L461" s="110"/>
      <c r="M461" s="111">
        <v>0</v>
      </c>
      <c r="N461" s="111">
        <v>0</v>
      </c>
      <c r="O461" s="110"/>
      <c r="P461" s="111">
        <v>0</v>
      </c>
      <c r="Q461" s="133"/>
      <c r="R461" s="72"/>
      <c r="S461" s="133">
        <v>0</v>
      </c>
      <c r="T461" s="77"/>
      <c r="U461" s="88"/>
      <c r="V461" s="88"/>
      <c r="W461" s="88"/>
      <c r="X461" s="186"/>
      <c r="Y461" s="188"/>
      <c r="Z461" s="188"/>
      <c r="AA461" s="186"/>
      <c r="AB461" s="188"/>
      <c r="AC461" s="188"/>
      <c r="AD461" s="188"/>
      <c r="AE461" s="187"/>
      <c r="AF461" s="187"/>
      <c r="AG461" s="73"/>
    </row>
    <row r="462" spans="1:33" s="226" customFormat="1" ht="13.2" x14ac:dyDescent="0.25">
      <c r="A462" s="78"/>
      <c r="B462" s="100" t="s">
        <v>308</v>
      </c>
      <c r="C462" s="70">
        <v>14</v>
      </c>
      <c r="D462" s="70">
        <v>11</v>
      </c>
      <c r="E462" s="244">
        <v>1</v>
      </c>
      <c r="F462" s="59">
        <v>10</v>
      </c>
      <c r="G462" s="70"/>
      <c r="H462" s="70"/>
      <c r="I462" s="77">
        <v>4</v>
      </c>
      <c r="J462" s="77">
        <v>6</v>
      </c>
      <c r="K462" s="70"/>
      <c r="L462" s="144"/>
      <c r="M462" s="111">
        <v>0</v>
      </c>
      <c r="N462" s="111">
        <v>0</v>
      </c>
      <c r="O462" s="144"/>
      <c r="P462" s="111">
        <v>0</v>
      </c>
      <c r="Q462" s="133"/>
      <c r="R462" s="144"/>
      <c r="S462" s="133">
        <v>0</v>
      </c>
      <c r="T462" s="77"/>
      <c r="U462" s="88"/>
      <c r="V462" s="88"/>
      <c r="W462" s="88"/>
      <c r="X462" s="186"/>
      <c r="Y462" s="188"/>
      <c r="Z462" s="188"/>
      <c r="AA462" s="186"/>
      <c r="AB462" s="188"/>
      <c r="AC462" s="188"/>
      <c r="AD462" s="188"/>
      <c r="AE462" s="187"/>
      <c r="AF462" s="187"/>
      <c r="AG462" s="73"/>
    </row>
    <row r="463" spans="1:33" s="226" customFormat="1" ht="13.2" x14ac:dyDescent="0.25">
      <c r="A463" s="78"/>
      <c r="B463" s="100" t="s">
        <v>791</v>
      </c>
      <c r="C463" s="70">
        <v>1</v>
      </c>
      <c r="D463" s="70"/>
      <c r="E463" s="244"/>
      <c r="F463" s="59">
        <v>0</v>
      </c>
      <c r="G463" s="70"/>
      <c r="H463" s="70"/>
      <c r="I463" s="77"/>
      <c r="J463" s="77"/>
      <c r="K463" s="70"/>
      <c r="L463" s="70">
        <v>0</v>
      </c>
      <c r="M463" s="111">
        <v>0</v>
      </c>
      <c r="N463" s="111">
        <v>0</v>
      </c>
      <c r="O463" s="70"/>
      <c r="P463" s="111">
        <v>0</v>
      </c>
      <c r="Q463" s="133">
        <v>0</v>
      </c>
      <c r="R463" s="70"/>
      <c r="S463" s="133"/>
      <c r="T463" s="77"/>
      <c r="U463" s="88"/>
      <c r="V463" s="88"/>
      <c r="W463" s="88"/>
      <c r="X463" s="186"/>
      <c r="Y463" s="188"/>
      <c r="Z463" s="188"/>
      <c r="AA463" s="186"/>
      <c r="AB463" s="188"/>
      <c r="AC463" s="188"/>
      <c r="AD463" s="188"/>
      <c r="AE463" s="187"/>
      <c r="AF463" s="187"/>
      <c r="AG463" s="73"/>
    </row>
    <row r="464" spans="1:33" s="226" customFormat="1" ht="52.8" x14ac:dyDescent="0.25">
      <c r="A464" s="78"/>
      <c r="B464" s="100" t="s">
        <v>862</v>
      </c>
      <c r="C464" s="70">
        <v>3</v>
      </c>
      <c r="D464" s="70">
        <v>2</v>
      </c>
      <c r="E464" s="244">
        <v>1</v>
      </c>
      <c r="F464" s="59">
        <v>1</v>
      </c>
      <c r="G464" s="70"/>
      <c r="H464" s="70"/>
      <c r="I464" s="77">
        <v>1</v>
      </c>
      <c r="J464" s="77"/>
      <c r="K464" s="70"/>
      <c r="L464" s="144"/>
      <c r="M464" s="111">
        <v>0</v>
      </c>
      <c r="N464" s="111">
        <v>0</v>
      </c>
      <c r="O464" s="144"/>
      <c r="P464" s="111">
        <v>0</v>
      </c>
      <c r="Q464" s="133">
        <v>0</v>
      </c>
      <c r="R464" s="70"/>
      <c r="S464" s="133"/>
      <c r="T464" s="77"/>
      <c r="U464" s="88"/>
      <c r="V464" s="88"/>
      <c r="W464" s="88"/>
      <c r="X464" s="186"/>
      <c r="Y464" s="188"/>
      <c r="Z464" s="188"/>
      <c r="AA464" s="186">
        <v>1</v>
      </c>
      <c r="AB464" s="188"/>
      <c r="AC464" s="188">
        <v>1</v>
      </c>
      <c r="AD464" s="188"/>
      <c r="AE464" s="187"/>
      <c r="AF464" s="187"/>
      <c r="AG464" s="70" t="s">
        <v>863</v>
      </c>
    </row>
    <row r="465" spans="1:36" s="226" customFormat="1" ht="13.2" x14ac:dyDescent="0.25">
      <c r="A465" s="78"/>
      <c r="B465" s="100" t="s">
        <v>840</v>
      </c>
      <c r="C465" s="70">
        <v>6</v>
      </c>
      <c r="D465" s="70">
        <v>4</v>
      </c>
      <c r="E465" s="244"/>
      <c r="F465" s="59">
        <v>4</v>
      </c>
      <c r="G465" s="70"/>
      <c r="H465" s="70"/>
      <c r="I465" s="77">
        <v>4</v>
      </c>
      <c r="J465" s="77"/>
      <c r="K465" s="70"/>
      <c r="L465" s="70">
        <v>0</v>
      </c>
      <c r="M465" s="111">
        <v>0</v>
      </c>
      <c r="N465" s="111">
        <v>0</v>
      </c>
      <c r="O465" s="144"/>
      <c r="P465" s="111">
        <v>0</v>
      </c>
      <c r="Q465" s="133"/>
      <c r="R465" s="70"/>
      <c r="S465" s="133"/>
      <c r="T465" s="77"/>
      <c r="U465" s="88"/>
      <c r="V465" s="88"/>
      <c r="W465" s="88"/>
      <c r="X465" s="186"/>
      <c r="Y465" s="188"/>
      <c r="Z465" s="188"/>
      <c r="AA465" s="186"/>
      <c r="AB465" s="188"/>
      <c r="AC465" s="188"/>
      <c r="AD465" s="188"/>
      <c r="AE465" s="187"/>
      <c r="AF465" s="187"/>
      <c r="AG465" s="73"/>
    </row>
    <row r="466" spans="1:36" s="226" customFormat="1" ht="13.2" x14ac:dyDescent="0.25">
      <c r="A466" s="78"/>
      <c r="B466" s="100" t="s">
        <v>821</v>
      </c>
      <c r="C466" s="70">
        <v>4</v>
      </c>
      <c r="D466" s="70">
        <v>5</v>
      </c>
      <c r="E466" s="244"/>
      <c r="F466" s="59">
        <v>5</v>
      </c>
      <c r="G466" s="70"/>
      <c r="H466" s="70"/>
      <c r="I466" s="77"/>
      <c r="J466" s="77">
        <v>5</v>
      </c>
      <c r="K466" s="70"/>
      <c r="L466" s="70"/>
      <c r="M466" s="111">
        <v>0</v>
      </c>
      <c r="N466" s="111">
        <v>0</v>
      </c>
      <c r="O466" s="70"/>
      <c r="P466" s="111">
        <v>0</v>
      </c>
      <c r="Q466" s="133">
        <v>0</v>
      </c>
      <c r="R466" s="144"/>
      <c r="S466" s="133">
        <v>0</v>
      </c>
      <c r="T466" s="77"/>
      <c r="U466" s="88"/>
      <c r="V466" s="88"/>
      <c r="W466" s="88"/>
      <c r="X466" s="186"/>
      <c r="Y466" s="188"/>
      <c r="Z466" s="188"/>
      <c r="AA466" s="186"/>
      <c r="AB466" s="188"/>
      <c r="AC466" s="188"/>
      <c r="AD466" s="188"/>
      <c r="AE466" s="187"/>
      <c r="AF466" s="187"/>
      <c r="AG466" s="73"/>
    </row>
    <row r="467" spans="1:36" s="226" customFormat="1" ht="13.2" x14ac:dyDescent="0.25">
      <c r="A467" s="78"/>
      <c r="B467" s="100" t="s">
        <v>739</v>
      </c>
      <c r="C467" s="70">
        <v>5</v>
      </c>
      <c r="D467" s="70">
        <v>2</v>
      </c>
      <c r="E467" s="244"/>
      <c r="F467" s="59">
        <v>2</v>
      </c>
      <c r="G467" s="70"/>
      <c r="H467" s="70"/>
      <c r="I467" s="77"/>
      <c r="J467" s="77">
        <v>2</v>
      </c>
      <c r="K467" s="70"/>
      <c r="L467" s="70"/>
      <c r="M467" s="111">
        <v>0</v>
      </c>
      <c r="N467" s="111">
        <v>0</v>
      </c>
      <c r="O467" s="144"/>
      <c r="P467" s="111">
        <v>0</v>
      </c>
      <c r="Q467" s="133">
        <v>0</v>
      </c>
      <c r="R467" s="70"/>
      <c r="S467" s="133"/>
      <c r="T467" s="77"/>
      <c r="U467" s="88"/>
      <c r="V467" s="88"/>
      <c r="W467" s="88"/>
      <c r="X467" s="186"/>
      <c r="Y467" s="188"/>
      <c r="Z467" s="188"/>
      <c r="AA467" s="186"/>
      <c r="AB467" s="188"/>
      <c r="AC467" s="188"/>
      <c r="AD467" s="188"/>
      <c r="AE467" s="187"/>
      <c r="AF467" s="187"/>
      <c r="AG467" s="73"/>
    </row>
    <row r="468" spans="1:36" s="226" customFormat="1" ht="13.2" x14ac:dyDescent="0.25">
      <c r="A468" s="78"/>
      <c r="B468" s="100" t="s">
        <v>796</v>
      </c>
      <c r="C468" s="70">
        <v>5</v>
      </c>
      <c r="D468" s="70">
        <v>2</v>
      </c>
      <c r="E468" s="244"/>
      <c r="F468" s="59">
        <v>2</v>
      </c>
      <c r="G468" s="70"/>
      <c r="H468" s="70"/>
      <c r="I468" s="77">
        <v>2</v>
      </c>
      <c r="J468" s="77"/>
      <c r="K468" s="70"/>
      <c r="L468" s="70"/>
      <c r="M468" s="111">
        <v>0</v>
      </c>
      <c r="N468" s="111">
        <v>0</v>
      </c>
      <c r="O468" s="144"/>
      <c r="P468" s="111">
        <v>0</v>
      </c>
      <c r="Q468" s="133"/>
      <c r="R468" s="70"/>
      <c r="S468" s="133"/>
      <c r="T468" s="77"/>
      <c r="U468" s="88"/>
      <c r="V468" s="88"/>
      <c r="W468" s="88"/>
      <c r="X468" s="186"/>
      <c r="Y468" s="188"/>
      <c r="Z468" s="188"/>
      <c r="AA468" s="186"/>
      <c r="AB468" s="188"/>
      <c r="AC468" s="188"/>
      <c r="AD468" s="188"/>
      <c r="AE468" s="187"/>
      <c r="AF468" s="187"/>
      <c r="AG468" s="73"/>
    </row>
    <row r="469" spans="1:36" s="226" customFormat="1" ht="13.2" x14ac:dyDescent="0.25">
      <c r="A469" s="78"/>
      <c r="B469" s="100" t="s">
        <v>841</v>
      </c>
      <c r="C469" s="70">
        <v>13</v>
      </c>
      <c r="D469" s="70">
        <v>7</v>
      </c>
      <c r="E469" s="244">
        <v>2</v>
      </c>
      <c r="F469" s="59">
        <v>5</v>
      </c>
      <c r="G469" s="70"/>
      <c r="H469" s="70"/>
      <c r="I469" s="77">
        <v>5</v>
      </c>
      <c r="J469" s="77"/>
      <c r="K469" s="70"/>
      <c r="L469" s="144"/>
      <c r="M469" s="111">
        <v>0</v>
      </c>
      <c r="N469" s="111">
        <v>0</v>
      </c>
      <c r="O469" s="144"/>
      <c r="P469" s="111">
        <v>0</v>
      </c>
      <c r="Q469" s="133">
        <v>0</v>
      </c>
      <c r="R469" s="70"/>
      <c r="S469" s="133"/>
      <c r="T469" s="77"/>
      <c r="U469" s="88"/>
      <c r="V469" s="88"/>
      <c r="W469" s="88"/>
      <c r="X469" s="186"/>
      <c r="Y469" s="188"/>
      <c r="Z469" s="188"/>
      <c r="AA469" s="186"/>
      <c r="AB469" s="188"/>
      <c r="AC469" s="188"/>
      <c r="AD469" s="188"/>
      <c r="AE469" s="187"/>
      <c r="AF469" s="187"/>
      <c r="AG469" s="73"/>
    </row>
    <row r="470" spans="1:36" s="226" customFormat="1" ht="13.2" x14ac:dyDescent="0.25">
      <c r="A470" s="78"/>
      <c r="B470" s="100" t="s">
        <v>810</v>
      </c>
      <c r="C470" s="70">
        <v>1</v>
      </c>
      <c r="D470" s="70">
        <v>1</v>
      </c>
      <c r="E470" s="244"/>
      <c r="F470" s="59">
        <v>1</v>
      </c>
      <c r="G470" s="70"/>
      <c r="H470" s="70"/>
      <c r="I470" s="77"/>
      <c r="J470" s="77">
        <v>1</v>
      </c>
      <c r="K470" s="70"/>
      <c r="L470" s="70"/>
      <c r="M470" s="111">
        <v>0</v>
      </c>
      <c r="N470" s="111">
        <v>0</v>
      </c>
      <c r="O470" s="70"/>
      <c r="P470" s="111">
        <v>0</v>
      </c>
      <c r="Q470" s="133">
        <v>0</v>
      </c>
      <c r="R470" s="144"/>
      <c r="S470" s="133">
        <v>0</v>
      </c>
      <c r="T470" s="77"/>
      <c r="U470" s="88"/>
      <c r="V470" s="88"/>
      <c r="W470" s="88"/>
      <c r="X470" s="186"/>
      <c r="Y470" s="188"/>
      <c r="Z470" s="188"/>
      <c r="AA470" s="186"/>
      <c r="AB470" s="188"/>
      <c r="AC470" s="188"/>
      <c r="AD470" s="188"/>
      <c r="AE470" s="187"/>
      <c r="AF470" s="187"/>
      <c r="AG470" s="73"/>
    </row>
    <row r="471" spans="1:36" s="226" customFormat="1" ht="39.6" x14ac:dyDescent="0.25">
      <c r="A471" s="78"/>
      <c r="B471" s="100" t="s">
        <v>844</v>
      </c>
      <c r="C471" s="70">
        <v>18</v>
      </c>
      <c r="D471" s="70">
        <v>11</v>
      </c>
      <c r="E471" s="244">
        <v>3</v>
      </c>
      <c r="F471" s="59">
        <v>8</v>
      </c>
      <c r="G471" s="70"/>
      <c r="H471" s="70"/>
      <c r="I471" s="77">
        <v>6</v>
      </c>
      <c r="J471" s="77">
        <v>2</v>
      </c>
      <c r="K471" s="70"/>
      <c r="L471" s="70"/>
      <c r="M471" s="111">
        <v>0</v>
      </c>
      <c r="N471" s="111">
        <v>0</v>
      </c>
      <c r="O471" s="144"/>
      <c r="P471" s="111">
        <v>0</v>
      </c>
      <c r="Q471" s="133"/>
      <c r="R471" s="144"/>
      <c r="S471" s="133">
        <v>0</v>
      </c>
      <c r="T471" s="77"/>
      <c r="U471" s="88"/>
      <c r="V471" s="88"/>
      <c r="W471" s="88"/>
      <c r="X471" s="186"/>
      <c r="Y471" s="188"/>
      <c r="Z471" s="188"/>
      <c r="AA471" s="186">
        <v>2</v>
      </c>
      <c r="AB471" s="188">
        <v>1</v>
      </c>
      <c r="AC471" s="188">
        <v>1</v>
      </c>
      <c r="AD471" s="188"/>
      <c r="AE471" s="187"/>
      <c r="AF471" s="187"/>
      <c r="AG471" s="70" t="s">
        <v>750</v>
      </c>
    </row>
    <row r="472" spans="1:36" s="226" customFormat="1" ht="13.2" x14ac:dyDescent="0.25">
      <c r="A472" s="78"/>
      <c r="B472" s="246" t="s">
        <v>864</v>
      </c>
      <c r="C472" s="245"/>
      <c r="D472" s="245">
        <v>1</v>
      </c>
      <c r="E472" s="244"/>
      <c r="F472" s="59">
        <v>1</v>
      </c>
      <c r="G472" s="70"/>
      <c r="H472" s="70"/>
      <c r="I472" s="77"/>
      <c r="J472" s="77"/>
      <c r="K472" s="70">
        <v>1</v>
      </c>
      <c r="L472" s="70"/>
      <c r="M472" s="111">
        <v>0</v>
      </c>
      <c r="N472" s="111">
        <v>0</v>
      </c>
      <c r="O472" s="70"/>
      <c r="P472" s="111">
        <v>0</v>
      </c>
      <c r="Q472" s="133">
        <v>0</v>
      </c>
      <c r="R472" s="70"/>
      <c r="S472" s="133"/>
      <c r="T472" s="77"/>
      <c r="U472" s="88"/>
      <c r="V472" s="88"/>
      <c r="W472" s="88"/>
      <c r="X472" s="186"/>
      <c r="Y472" s="188"/>
      <c r="Z472" s="188"/>
      <c r="AA472" s="186"/>
      <c r="AB472" s="188"/>
      <c r="AC472" s="188"/>
      <c r="AD472" s="188"/>
      <c r="AE472" s="187"/>
      <c r="AF472" s="187"/>
      <c r="AG472" s="73"/>
    </row>
    <row r="473" spans="1:36" s="243" customFormat="1" ht="13.2" x14ac:dyDescent="0.25">
      <c r="A473" s="296">
        <v>14</v>
      </c>
      <c r="B473" s="318" t="s">
        <v>875</v>
      </c>
      <c r="C473" s="248"/>
      <c r="D473" s="248"/>
      <c r="E473" s="247"/>
      <c r="F473" s="58"/>
      <c r="G473" s="8"/>
      <c r="H473" s="8"/>
      <c r="I473" s="83"/>
      <c r="J473" s="83"/>
      <c r="K473" s="8"/>
      <c r="L473" s="8"/>
      <c r="M473" s="107"/>
      <c r="N473" s="107"/>
      <c r="O473" s="8"/>
      <c r="P473" s="107"/>
      <c r="Q473" s="123"/>
      <c r="R473" s="8"/>
      <c r="S473" s="123"/>
      <c r="T473" s="83"/>
      <c r="U473" s="129"/>
      <c r="V473" s="129"/>
      <c r="W473" s="129"/>
      <c r="X473" s="184"/>
      <c r="Y473" s="190"/>
      <c r="Z473" s="190"/>
      <c r="AA473" s="184"/>
      <c r="AB473" s="190"/>
      <c r="AC473" s="190"/>
      <c r="AD473" s="190"/>
      <c r="AE473" s="194"/>
      <c r="AF473" s="194"/>
      <c r="AG473" s="145"/>
    </row>
    <row r="474" spans="1:36" s="86" customFormat="1" ht="13.2" x14ac:dyDescent="0.25">
      <c r="A474" s="83"/>
      <c r="B474" s="84" t="s">
        <v>707</v>
      </c>
      <c r="C474" s="77">
        <v>398</v>
      </c>
      <c r="D474" s="77">
        <v>274</v>
      </c>
      <c r="E474" s="77">
        <v>62</v>
      </c>
      <c r="F474" s="77">
        <v>212</v>
      </c>
      <c r="G474" s="77">
        <v>0</v>
      </c>
      <c r="H474" s="77">
        <v>0</v>
      </c>
      <c r="I474" s="77">
        <v>60</v>
      </c>
      <c r="J474" s="77">
        <v>151</v>
      </c>
      <c r="K474" s="77">
        <v>1</v>
      </c>
      <c r="L474" s="131">
        <v>0.5</v>
      </c>
      <c r="M474" s="77">
        <v>106</v>
      </c>
      <c r="N474" s="77">
        <v>106</v>
      </c>
      <c r="O474" s="131">
        <v>0.4</v>
      </c>
      <c r="P474" s="77">
        <v>84.800000000000011</v>
      </c>
      <c r="Q474" s="153">
        <v>24.800000000000011</v>
      </c>
      <c r="R474" s="131"/>
      <c r="S474" s="77"/>
      <c r="T474" s="77"/>
      <c r="U474" s="77"/>
      <c r="V474" s="77"/>
      <c r="W474" s="77"/>
      <c r="X474" s="68">
        <v>21</v>
      </c>
      <c r="Y474" s="68">
        <v>19</v>
      </c>
      <c r="Z474" s="68">
        <v>2</v>
      </c>
      <c r="AA474" s="68">
        <v>36</v>
      </c>
      <c r="AB474" s="68">
        <v>7</v>
      </c>
      <c r="AC474" s="68">
        <v>29</v>
      </c>
      <c r="AD474" s="68"/>
      <c r="AE474" s="68"/>
      <c r="AF474" s="68"/>
      <c r="AG474" s="85"/>
      <c r="AH474" s="300"/>
      <c r="AI474" s="300"/>
      <c r="AJ474" s="300"/>
    </row>
    <row r="475" spans="1:36" s="10" customFormat="1" ht="39.6" x14ac:dyDescent="0.25">
      <c r="A475" s="78">
        <v>10</v>
      </c>
      <c r="B475" s="71" t="s">
        <v>746</v>
      </c>
      <c r="C475" s="70">
        <v>82</v>
      </c>
      <c r="D475" s="70">
        <v>59</v>
      </c>
      <c r="E475" s="244">
        <v>25</v>
      </c>
      <c r="F475" s="59">
        <v>34</v>
      </c>
      <c r="G475" s="70"/>
      <c r="H475" s="70"/>
      <c r="I475" s="70">
        <v>34</v>
      </c>
      <c r="J475" s="77"/>
      <c r="K475" s="70"/>
      <c r="L475" s="110"/>
      <c r="M475" s="111">
        <v>2</v>
      </c>
      <c r="N475" s="111"/>
      <c r="O475" s="110"/>
      <c r="P475" s="111"/>
      <c r="Q475" s="133"/>
      <c r="R475" s="59"/>
      <c r="S475" s="59"/>
      <c r="T475" s="77"/>
      <c r="U475" s="77"/>
      <c r="V475" s="77"/>
      <c r="W475" s="77"/>
      <c r="X475" s="186">
        <v>18</v>
      </c>
      <c r="Y475" s="188">
        <v>16</v>
      </c>
      <c r="Z475" s="188">
        <v>2</v>
      </c>
      <c r="AA475" s="186"/>
      <c r="AB475" s="188"/>
      <c r="AC475" s="188"/>
      <c r="AD475" s="188"/>
      <c r="AE475" s="188"/>
      <c r="AF475" s="188"/>
      <c r="AG475" s="70" t="s">
        <v>68</v>
      </c>
      <c r="AH475" s="26"/>
      <c r="AI475" s="26"/>
    </row>
    <row r="476" spans="1:36" s="10" customFormat="1" ht="13.2" x14ac:dyDescent="0.25">
      <c r="A476" s="78">
        <v>11</v>
      </c>
      <c r="B476" s="71" t="s">
        <v>860</v>
      </c>
      <c r="C476" s="70">
        <v>9</v>
      </c>
      <c r="D476" s="70">
        <v>5</v>
      </c>
      <c r="E476" s="244">
        <v>3</v>
      </c>
      <c r="F476" s="59">
        <v>2</v>
      </c>
      <c r="G476" s="70"/>
      <c r="H476" s="70"/>
      <c r="I476" s="77">
        <v>2</v>
      </c>
      <c r="J476" s="77"/>
      <c r="K476" s="70"/>
      <c r="L476" s="72"/>
      <c r="M476" s="111"/>
      <c r="N476" s="111"/>
      <c r="O476" s="72"/>
      <c r="P476" s="111"/>
      <c r="Q476" s="133"/>
      <c r="R476" s="72"/>
      <c r="S476" s="60"/>
      <c r="T476" s="77"/>
      <c r="U476" s="77"/>
      <c r="V476" s="77"/>
      <c r="W476" s="77"/>
      <c r="X476" s="186"/>
      <c r="Y476" s="188"/>
      <c r="Z476" s="188"/>
      <c r="AA476" s="186"/>
      <c r="AB476" s="188"/>
      <c r="AC476" s="188"/>
      <c r="AD476" s="188"/>
      <c r="AE476" s="188"/>
      <c r="AF476" s="188"/>
      <c r="AG476" s="70"/>
      <c r="AH476" s="26"/>
      <c r="AI476" s="26"/>
    </row>
    <row r="477" spans="1:36" s="10" customFormat="1" ht="92.4" x14ac:dyDescent="0.25">
      <c r="A477" s="78">
        <v>12</v>
      </c>
      <c r="B477" s="71" t="s">
        <v>837</v>
      </c>
      <c r="C477" s="70">
        <v>20</v>
      </c>
      <c r="D477" s="70">
        <v>18</v>
      </c>
      <c r="E477" s="244">
        <v>4</v>
      </c>
      <c r="F477" s="59">
        <v>14</v>
      </c>
      <c r="G477" s="70"/>
      <c r="H477" s="70"/>
      <c r="I477" s="77">
        <v>2</v>
      </c>
      <c r="J477" s="77">
        <v>12</v>
      </c>
      <c r="K477" s="70"/>
      <c r="L477" s="72"/>
      <c r="M477" s="111"/>
      <c r="N477" s="111"/>
      <c r="O477" s="72"/>
      <c r="P477" s="111">
        <v>5</v>
      </c>
      <c r="Q477" s="133"/>
      <c r="R477" s="72"/>
      <c r="S477" s="133"/>
      <c r="T477" s="77"/>
      <c r="U477" s="77"/>
      <c r="V477" s="77"/>
      <c r="W477" s="77"/>
      <c r="X477" s="186">
        <v>1</v>
      </c>
      <c r="Y477" s="188">
        <v>1</v>
      </c>
      <c r="Z477" s="188"/>
      <c r="AA477" s="186">
        <v>5</v>
      </c>
      <c r="AB477" s="188"/>
      <c r="AC477" s="188">
        <v>5</v>
      </c>
      <c r="AD477" s="188"/>
      <c r="AE477" s="188"/>
      <c r="AF477" s="188"/>
      <c r="AG477" s="70" t="s">
        <v>865</v>
      </c>
      <c r="AH477" s="26"/>
      <c r="AI477" s="26"/>
    </row>
    <row r="478" spans="1:36" s="10" customFormat="1" ht="79.2" x14ac:dyDescent="0.25">
      <c r="A478" s="78">
        <v>13</v>
      </c>
      <c r="B478" s="71" t="s">
        <v>223</v>
      </c>
      <c r="C478" s="70">
        <v>158</v>
      </c>
      <c r="D478" s="70">
        <v>116</v>
      </c>
      <c r="E478" s="244">
        <v>16</v>
      </c>
      <c r="F478" s="59">
        <v>100</v>
      </c>
      <c r="G478" s="70"/>
      <c r="H478" s="70"/>
      <c r="I478" s="77">
        <v>6</v>
      </c>
      <c r="J478" s="77">
        <v>94</v>
      </c>
      <c r="K478" s="70"/>
      <c r="L478" s="110"/>
      <c r="M478" s="111"/>
      <c r="N478" s="111"/>
      <c r="O478" s="72"/>
      <c r="P478" s="111">
        <v>11</v>
      </c>
      <c r="Q478" s="133"/>
      <c r="R478" s="72"/>
      <c r="S478" s="133"/>
      <c r="T478" s="77"/>
      <c r="U478" s="77"/>
      <c r="V478" s="77"/>
      <c r="W478" s="77"/>
      <c r="X478" s="186">
        <v>1</v>
      </c>
      <c r="Y478" s="188">
        <v>1</v>
      </c>
      <c r="Z478" s="188"/>
      <c r="AA478" s="186">
        <v>14</v>
      </c>
      <c r="AB478" s="188">
        <v>3</v>
      </c>
      <c r="AC478" s="188">
        <v>11</v>
      </c>
      <c r="AD478" s="188"/>
      <c r="AE478" s="188"/>
      <c r="AF478" s="188"/>
      <c r="AG478" s="70" t="s">
        <v>866</v>
      </c>
      <c r="AH478" s="26"/>
      <c r="AI478" s="26"/>
    </row>
    <row r="479" spans="1:36" s="10" customFormat="1" ht="39.6" x14ac:dyDescent="0.25">
      <c r="A479" s="78">
        <v>14</v>
      </c>
      <c r="B479" s="71" t="s">
        <v>838</v>
      </c>
      <c r="C479" s="70">
        <v>18</v>
      </c>
      <c r="D479" s="70">
        <v>17</v>
      </c>
      <c r="E479" s="244">
        <v>3</v>
      </c>
      <c r="F479" s="59">
        <v>14</v>
      </c>
      <c r="G479" s="70"/>
      <c r="H479" s="70"/>
      <c r="I479" s="77"/>
      <c r="J479" s="77">
        <v>14</v>
      </c>
      <c r="K479" s="70"/>
      <c r="L479" s="110"/>
      <c r="M479" s="111"/>
      <c r="N479" s="111"/>
      <c r="O479" s="110"/>
      <c r="P479" s="111"/>
      <c r="Q479" s="133"/>
      <c r="R479" s="72"/>
      <c r="S479" s="133"/>
      <c r="T479" s="77"/>
      <c r="U479" s="77"/>
      <c r="V479" s="77"/>
      <c r="W479" s="77"/>
      <c r="X479" s="186"/>
      <c r="Y479" s="188"/>
      <c r="Z479" s="188"/>
      <c r="AA479" s="186">
        <v>1</v>
      </c>
      <c r="AB479" s="188">
        <v>1</v>
      </c>
      <c r="AC479" s="188"/>
      <c r="AD479" s="188"/>
      <c r="AE479" s="188"/>
      <c r="AF479" s="188"/>
      <c r="AG479" s="70" t="s">
        <v>867</v>
      </c>
      <c r="AH479" s="26"/>
      <c r="AI479" s="26"/>
    </row>
    <row r="480" spans="1:36" s="10" customFormat="1" ht="39.6" x14ac:dyDescent="0.25">
      <c r="A480" s="78">
        <v>15</v>
      </c>
      <c r="B480" s="71" t="s">
        <v>308</v>
      </c>
      <c r="C480" s="70">
        <v>35</v>
      </c>
      <c r="D480" s="70">
        <v>21</v>
      </c>
      <c r="E480" s="244">
        <v>5</v>
      </c>
      <c r="F480" s="59">
        <v>16</v>
      </c>
      <c r="G480" s="70"/>
      <c r="H480" s="70"/>
      <c r="I480" s="77">
        <v>2</v>
      </c>
      <c r="J480" s="77">
        <v>14</v>
      </c>
      <c r="K480" s="70"/>
      <c r="L480" s="144"/>
      <c r="M480" s="111"/>
      <c r="N480" s="111"/>
      <c r="O480" s="110"/>
      <c r="P480" s="111">
        <v>8</v>
      </c>
      <c r="Q480" s="133"/>
      <c r="R480" s="144"/>
      <c r="S480" s="133"/>
      <c r="T480" s="77"/>
      <c r="U480" s="77"/>
      <c r="V480" s="77"/>
      <c r="W480" s="77"/>
      <c r="X480" s="186"/>
      <c r="Y480" s="188"/>
      <c r="Z480" s="188"/>
      <c r="AA480" s="186">
        <v>8</v>
      </c>
      <c r="AB480" s="188"/>
      <c r="AC480" s="188">
        <v>8</v>
      </c>
      <c r="AD480" s="188"/>
      <c r="AE480" s="188"/>
      <c r="AF480" s="188"/>
      <c r="AG480" s="70" t="s">
        <v>313</v>
      </c>
      <c r="AH480" s="26"/>
      <c r="AI480" s="26"/>
    </row>
    <row r="481" spans="1:35" s="10" customFormat="1" ht="13.2" x14ac:dyDescent="0.25">
      <c r="A481" s="78">
        <v>16</v>
      </c>
      <c r="B481" s="71" t="s">
        <v>791</v>
      </c>
      <c r="C481" s="70">
        <v>1</v>
      </c>
      <c r="D481" s="70">
        <v>0</v>
      </c>
      <c r="E481" s="244">
        <v>0</v>
      </c>
      <c r="F481" s="59">
        <v>0</v>
      </c>
      <c r="G481" s="70"/>
      <c r="H481" s="70"/>
      <c r="I481" s="77"/>
      <c r="J481" s="77"/>
      <c r="K481" s="70"/>
      <c r="L481" s="70"/>
      <c r="M481" s="111"/>
      <c r="N481" s="111"/>
      <c r="O481" s="70"/>
      <c r="P481" s="111"/>
      <c r="Q481" s="133"/>
      <c r="R481" s="70"/>
      <c r="S481" s="133"/>
      <c r="T481" s="77"/>
      <c r="U481" s="77"/>
      <c r="V481" s="77"/>
      <c r="W481" s="77"/>
      <c r="X481" s="186"/>
      <c r="Y481" s="188"/>
      <c r="Z481" s="188"/>
      <c r="AA481" s="186">
        <v>0</v>
      </c>
      <c r="AB481" s="188"/>
      <c r="AC481" s="188"/>
      <c r="AD481" s="188"/>
      <c r="AE481" s="188"/>
      <c r="AF481" s="188"/>
      <c r="AG481" s="70"/>
      <c r="AH481" s="26"/>
      <c r="AI481" s="26"/>
    </row>
    <row r="482" spans="1:35" s="10" customFormat="1" ht="13.2" x14ac:dyDescent="0.25">
      <c r="A482" s="78">
        <v>17</v>
      </c>
      <c r="B482" s="71" t="s">
        <v>862</v>
      </c>
      <c r="C482" s="70">
        <v>0</v>
      </c>
      <c r="D482" s="70">
        <v>1</v>
      </c>
      <c r="E482" s="244">
        <v>0</v>
      </c>
      <c r="F482" s="59">
        <v>1</v>
      </c>
      <c r="G482" s="70"/>
      <c r="H482" s="70"/>
      <c r="I482" s="77">
        <v>1</v>
      </c>
      <c r="J482" s="77"/>
      <c r="K482" s="70"/>
      <c r="L482" s="144"/>
      <c r="M482" s="111"/>
      <c r="N482" s="111"/>
      <c r="O482" s="144"/>
      <c r="P482" s="111"/>
      <c r="Q482" s="133"/>
      <c r="R482" s="70"/>
      <c r="S482" s="133"/>
      <c r="T482" s="77"/>
      <c r="U482" s="77"/>
      <c r="V482" s="77"/>
      <c r="W482" s="77"/>
      <c r="X482" s="186"/>
      <c r="Y482" s="188"/>
      <c r="Z482" s="188"/>
      <c r="AA482" s="186">
        <v>0</v>
      </c>
      <c r="AB482" s="188"/>
      <c r="AC482" s="188"/>
      <c r="AD482" s="188"/>
      <c r="AE482" s="188"/>
      <c r="AF482" s="188"/>
      <c r="AG482" s="70"/>
      <c r="AH482" s="26"/>
      <c r="AI482" s="26"/>
    </row>
    <row r="483" spans="1:35" s="10" customFormat="1" ht="39.6" x14ac:dyDescent="0.25">
      <c r="A483" s="78">
        <v>18</v>
      </c>
      <c r="B483" s="71" t="s">
        <v>840</v>
      </c>
      <c r="C483" s="70">
        <v>3</v>
      </c>
      <c r="D483" s="70">
        <v>3</v>
      </c>
      <c r="E483" s="244">
        <v>1</v>
      </c>
      <c r="F483" s="59">
        <v>2</v>
      </c>
      <c r="G483" s="70"/>
      <c r="H483" s="70"/>
      <c r="I483" s="77"/>
      <c r="J483" s="77">
        <v>2</v>
      </c>
      <c r="K483" s="70"/>
      <c r="L483" s="70"/>
      <c r="M483" s="111"/>
      <c r="N483" s="111"/>
      <c r="O483" s="110"/>
      <c r="P483" s="111">
        <v>2</v>
      </c>
      <c r="Q483" s="133"/>
      <c r="R483" s="70"/>
      <c r="S483" s="133"/>
      <c r="T483" s="77"/>
      <c r="U483" s="77"/>
      <c r="V483" s="77"/>
      <c r="W483" s="77"/>
      <c r="X483" s="186"/>
      <c r="Y483" s="188"/>
      <c r="Z483" s="188"/>
      <c r="AA483" s="186">
        <v>3</v>
      </c>
      <c r="AB483" s="188">
        <v>1</v>
      </c>
      <c r="AC483" s="188">
        <v>2</v>
      </c>
      <c r="AD483" s="188"/>
      <c r="AE483" s="188"/>
      <c r="AF483" s="188"/>
      <c r="AG483" s="70" t="s">
        <v>868</v>
      </c>
      <c r="AH483" s="26"/>
      <c r="AI483" s="26"/>
    </row>
    <row r="484" spans="1:35" s="10" customFormat="1" ht="13.2" x14ac:dyDescent="0.25">
      <c r="A484" s="78">
        <v>19</v>
      </c>
      <c r="B484" s="71" t="s">
        <v>821</v>
      </c>
      <c r="C484" s="70">
        <v>2</v>
      </c>
      <c r="D484" s="70">
        <v>2</v>
      </c>
      <c r="E484" s="244">
        <v>0</v>
      </c>
      <c r="F484" s="59">
        <v>2</v>
      </c>
      <c r="G484" s="70"/>
      <c r="H484" s="70"/>
      <c r="I484" s="77"/>
      <c r="J484" s="77">
        <v>2</v>
      </c>
      <c r="K484" s="70"/>
      <c r="L484" s="70"/>
      <c r="M484" s="111"/>
      <c r="N484" s="111"/>
      <c r="O484" s="70"/>
      <c r="P484" s="111"/>
      <c r="Q484" s="133"/>
      <c r="R484" s="144"/>
      <c r="S484" s="133"/>
      <c r="T484" s="77"/>
      <c r="U484" s="77"/>
      <c r="V484" s="77"/>
      <c r="W484" s="77"/>
      <c r="X484" s="186"/>
      <c r="Y484" s="188"/>
      <c r="Z484" s="188"/>
      <c r="AA484" s="186"/>
      <c r="AB484" s="188"/>
      <c r="AC484" s="188"/>
      <c r="AD484" s="188"/>
      <c r="AE484" s="188"/>
      <c r="AF484" s="188"/>
      <c r="AG484" s="70"/>
      <c r="AH484" s="26"/>
      <c r="AI484" s="26"/>
    </row>
    <row r="485" spans="1:35" s="10" customFormat="1" ht="13.2" x14ac:dyDescent="0.25">
      <c r="A485" s="78">
        <v>20</v>
      </c>
      <c r="B485" s="71" t="s">
        <v>869</v>
      </c>
      <c r="C485" s="70">
        <v>1</v>
      </c>
      <c r="D485" s="70">
        <v>0</v>
      </c>
      <c r="E485" s="244">
        <v>0</v>
      </c>
      <c r="F485" s="59"/>
      <c r="G485" s="70"/>
      <c r="H485" s="70"/>
      <c r="I485" s="77"/>
      <c r="J485" s="77"/>
      <c r="K485" s="70"/>
      <c r="L485" s="70"/>
      <c r="M485" s="111"/>
      <c r="N485" s="111"/>
      <c r="O485" s="70"/>
      <c r="P485" s="111"/>
      <c r="Q485" s="133"/>
      <c r="R485" s="144"/>
      <c r="S485" s="133"/>
      <c r="T485" s="77"/>
      <c r="U485" s="77"/>
      <c r="V485" s="77"/>
      <c r="W485" s="77"/>
      <c r="X485" s="186"/>
      <c r="Y485" s="188"/>
      <c r="Z485" s="188"/>
      <c r="AA485" s="186"/>
      <c r="AB485" s="188"/>
      <c r="AC485" s="188"/>
      <c r="AD485" s="188"/>
      <c r="AE485" s="188"/>
      <c r="AF485" s="188"/>
      <c r="AG485" s="70"/>
      <c r="AH485" s="26"/>
      <c r="AI485" s="26"/>
    </row>
    <row r="486" spans="1:35" s="10" customFormat="1" ht="13.2" x14ac:dyDescent="0.25">
      <c r="A486" s="78">
        <v>21</v>
      </c>
      <c r="B486" s="71" t="s">
        <v>870</v>
      </c>
      <c r="C486" s="70">
        <v>4</v>
      </c>
      <c r="D486" s="70">
        <v>0</v>
      </c>
      <c r="E486" s="244">
        <v>0</v>
      </c>
      <c r="F486" s="59"/>
      <c r="G486" s="70"/>
      <c r="H486" s="70"/>
      <c r="I486" s="77"/>
      <c r="J486" s="77"/>
      <c r="K486" s="70"/>
      <c r="L486" s="70"/>
      <c r="M486" s="111"/>
      <c r="N486" s="111"/>
      <c r="O486" s="70"/>
      <c r="P486" s="111"/>
      <c r="Q486" s="133"/>
      <c r="R486" s="144"/>
      <c r="S486" s="133"/>
      <c r="T486" s="77"/>
      <c r="U486" s="77"/>
      <c r="V486" s="77"/>
      <c r="W486" s="77"/>
      <c r="X486" s="186"/>
      <c r="Y486" s="188"/>
      <c r="Z486" s="188"/>
      <c r="AA486" s="186"/>
      <c r="AB486" s="188"/>
      <c r="AC486" s="188"/>
      <c r="AD486" s="188"/>
      <c r="AE486" s="188"/>
      <c r="AF486" s="188"/>
      <c r="AG486" s="70"/>
      <c r="AH486" s="26"/>
      <c r="AI486" s="26"/>
    </row>
    <row r="487" spans="1:35" s="10" customFormat="1" ht="13.2" x14ac:dyDescent="0.25">
      <c r="A487" s="78">
        <v>22</v>
      </c>
      <c r="B487" s="71" t="s">
        <v>739</v>
      </c>
      <c r="C487" s="70">
        <v>11</v>
      </c>
      <c r="D487" s="70">
        <v>0</v>
      </c>
      <c r="E487" s="244">
        <v>0</v>
      </c>
      <c r="F487" s="59">
        <v>0</v>
      </c>
      <c r="G487" s="70"/>
      <c r="H487" s="70"/>
      <c r="I487" s="77"/>
      <c r="J487" s="77"/>
      <c r="K487" s="70"/>
      <c r="L487" s="70"/>
      <c r="M487" s="111"/>
      <c r="N487" s="111"/>
      <c r="O487" s="144"/>
      <c r="P487" s="111"/>
      <c r="Q487" s="133"/>
      <c r="R487" s="70"/>
      <c r="S487" s="133"/>
      <c r="T487" s="77"/>
      <c r="U487" s="77"/>
      <c r="V487" s="77"/>
      <c r="W487" s="77"/>
      <c r="X487" s="186"/>
      <c r="Y487" s="188"/>
      <c r="Z487" s="188"/>
      <c r="AA487" s="186"/>
      <c r="AB487" s="188"/>
      <c r="AC487" s="188"/>
      <c r="AD487" s="188"/>
      <c r="AE487" s="188"/>
      <c r="AF487" s="188"/>
      <c r="AG487" s="70"/>
      <c r="AH487" s="26"/>
      <c r="AI487" s="26"/>
    </row>
    <row r="488" spans="1:35" s="10" customFormat="1" ht="13.2" x14ac:dyDescent="0.25">
      <c r="A488" s="78">
        <v>23</v>
      </c>
      <c r="B488" s="71" t="s">
        <v>796</v>
      </c>
      <c r="C488" s="70">
        <v>10</v>
      </c>
      <c r="D488" s="70">
        <v>6</v>
      </c>
      <c r="E488" s="244">
        <v>1</v>
      </c>
      <c r="F488" s="59">
        <v>5</v>
      </c>
      <c r="G488" s="70"/>
      <c r="H488" s="70"/>
      <c r="I488" s="77">
        <v>1</v>
      </c>
      <c r="J488" s="77">
        <v>4</v>
      </c>
      <c r="K488" s="70"/>
      <c r="L488" s="70"/>
      <c r="M488" s="111"/>
      <c r="N488" s="111"/>
      <c r="O488" s="144"/>
      <c r="P488" s="111"/>
      <c r="Q488" s="133"/>
      <c r="R488" s="70"/>
      <c r="S488" s="133"/>
      <c r="T488" s="77"/>
      <c r="U488" s="77"/>
      <c r="V488" s="77"/>
      <c r="W488" s="77"/>
      <c r="X488" s="186"/>
      <c r="Y488" s="188"/>
      <c r="Z488" s="188"/>
      <c r="AA488" s="186"/>
      <c r="AB488" s="188"/>
      <c r="AC488" s="188"/>
      <c r="AD488" s="188"/>
      <c r="AE488" s="188"/>
      <c r="AF488" s="188"/>
      <c r="AG488" s="70"/>
      <c r="AH488" s="26"/>
      <c r="AI488" s="26"/>
    </row>
    <row r="489" spans="1:35" s="10" customFormat="1" ht="39.6" x14ac:dyDescent="0.25">
      <c r="A489" s="78">
        <v>24</v>
      </c>
      <c r="B489" s="71" t="s">
        <v>841</v>
      </c>
      <c r="C489" s="70">
        <v>15</v>
      </c>
      <c r="D489" s="70">
        <v>5</v>
      </c>
      <c r="E489" s="244">
        <v>1</v>
      </c>
      <c r="F489" s="59">
        <v>4</v>
      </c>
      <c r="G489" s="70"/>
      <c r="H489" s="70"/>
      <c r="I489" s="77">
        <v>4</v>
      </c>
      <c r="J489" s="77"/>
      <c r="K489" s="70"/>
      <c r="L489" s="144"/>
      <c r="M489" s="111"/>
      <c r="N489" s="111"/>
      <c r="O489" s="144"/>
      <c r="P489" s="111"/>
      <c r="Q489" s="133"/>
      <c r="R489" s="70"/>
      <c r="S489" s="133"/>
      <c r="T489" s="77"/>
      <c r="U489" s="77"/>
      <c r="V489" s="77"/>
      <c r="W489" s="77"/>
      <c r="X489" s="186">
        <v>1</v>
      </c>
      <c r="Y489" s="188">
        <v>1</v>
      </c>
      <c r="Z489" s="188"/>
      <c r="AA489" s="186"/>
      <c r="AB489" s="188"/>
      <c r="AC489" s="188"/>
      <c r="AD489" s="188"/>
      <c r="AE489" s="188"/>
      <c r="AF489" s="188"/>
      <c r="AG489" s="70" t="s">
        <v>197</v>
      </c>
      <c r="AH489" s="26"/>
      <c r="AI489" s="26"/>
    </row>
    <row r="490" spans="1:35" s="10" customFormat="1" ht="13.2" x14ac:dyDescent="0.25">
      <c r="A490" s="78">
        <v>25</v>
      </c>
      <c r="B490" s="71" t="s">
        <v>43</v>
      </c>
      <c r="C490" s="70">
        <v>2</v>
      </c>
      <c r="D490" s="70">
        <v>2</v>
      </c>
      <c r="E490" s="244">
        <v>0</v>
      </c>
      <c r="F490" s="59">
        <v>2</v>
      </c>
      <c r="G490" s="70"/>
      <c r="H490" s="70"/>
      <c r="I490" s="77"/>
      <c r="J490" s="77">
        <v>2</v>
      </c>
      <c r="K490" s="70"/>
      <c r="L490" s="144"/>
      <c r="M490" s="111"/>
      <c r="N490" s="111"/>
      <c r="O490" s="144"/>
      <c r="P490" s="111"/>
      <c r="Q490" s="133"/>
      <c r="R490" s="70"/>
      <c r="S490" s="133"/>
      <c r="T490" s="77"/>
      <c r="U490" s="77"/>
      <c r="V490" s="77"/>
      <c r="W490" s="77"/>
      <c r="X490" s="186"/>
      <c r="Y490" s="188"/>
      <c r="Z490" s="188"/>
      <c r="AA490" s="186"/>
      <c r="AB490" s="188"/>
      <c r="AC490" s="188"/>
      <c r="AD490" s="188"/>
      <c r="AE490" s="188"/>
      <c r="AF490" s="188"/>
      <c r="AG490" s="70"/>
      <c r="AH490" s="26"/>
      <c r="AI490" s="26"/>
    </row>
    <row r="491" spans="1:35" s="10" customFormat="1" ht="13.2" x14ac:dyDescent="0.25">
      <c r="A491" s="78">
        <v>26</v>
      </c>
      <c r="B491" s="71" t="s">
        <v>810</v>
      </c>
      <c r="C491" s="70">
        <v>2</v>
      </c>
      <c r="D491" s="70">
        <v>0</v>
      </c>
      <c r="E491" s="244">
        <v>0</v>
      </c>
      <c r="F491" s="59">
        <v>0</v>
      </c>
      <c r="G491" s="70"/>
      <c r="H491" s="70"/>
      <c r="I491" s="77"/>
      <c r="J491" s="77"/>
      <c r="K491" s="70"/>
      <c r="L491" s="70"/>
      <c r="M491" s="111"/>
      <c r="N491" s="111"/>
      <c r="O491" s="70"/>
      <c r="P491" s="111"/>
      <c r="Q491" s="133"/>
      <c r="R491" s="144"/>
      <c r="S491" s="133"/>
      <c r="T491" s="77"/>
      <c r="U491" s="77"/>
      <c r="V491" s="77"/>
      <c r="W491" s="77"/>
      <c r="X491" s="186"/>
      <c r="Y491" s="188"/>
      <c r="Z491" s="188"/>
      <c r="AA491" s="186"/>
      <c r="AB491" s="188"/>
      <c r="AC491" s="188"/>
      <c r="AD491" s="188"/>
      <c r="AE491" s="188"/>
      <c r="AF491" s="188"/>
      <c r="AG491" s="70"/>
      <c r="AH491" s="26"/>
      <c r="AI491" s="26"/>
    </row>
    <row r="492" spans="1:35" s="10" customFormat="1" ht="39.6" x14ac:dyDescent="0.25">
      <c r="A492" s="78">
        <v>27</v>
      </c>
      <c r="B492" s="71" t="s">
        <v>844</v>
      </c>
      <c r="C492" s="70">
        <v>24</v>
      </c>
      <c r="D492" s="70">
        <v>18</v>
      </c>
      <c r="E492" s="244">
        <v>3</v>
      </c>
      <c r="F492" s="59">
        <v>15</v>
      </c>
      <c r="G492" s="70"/>
      <c r="H492" s="70"/>
      <c r="I492" s="77">
        <v>8</v>
      </c>
      <c r="J492" s="77">
        <v>7</v>
      </c>
      <c r="K492" s="70"/>
      <c r="L492" s="70"/>
      <c r="M492" s="111"/>
      <c r="N492" s="111"/>
      <c r="O492" s="144"/>
      <c r="P492" s="111">
        <v>3</v>
      </c>
      <c r="Q492" s="133"/>
      <c r="R492" s="144"/>
      <c r="S492" s="133"/>
      <c r="T492" s="77"/>
      <c r="U492" s="77"/>
      <c r="V492" s="77"/>
      <c r="W492" s="77"/>
      <c r="X492" s="186"/>
      <c r="Y492" s="188"/>
      <c r="Z492" s="188"/>
      <c r="AA492" s="186">
        <v>5</v>
      </c>
      <c r="AB492" s="188">
        <v>2</v>
      </c>
      <c r="AC492" s="188">
        <v>3</v>
      </c>
      <c r="AD492" s="188"/>
      <c r="AE492" s="188"/>
      <c r="AF492" s="188"/>
      <c r="AG492" s="70" t="s">
        <v>857</v>
      </c>
      <c r="AH492" s="26"/>
      <c r="AI492" s="26"/>
    </row>
    <row r="493" spans="1:35" s="10" customFormat="1" ht="13.2" x14ac:dyDescent="0.25">
      <c r="A493" s="78">
        <v>28</v>
      </c>
      <c r="B493" s="71" t="s">
        <v>751</v>
      </c>
      <c r="C493" s="70">
        <v>1</v>
      </c>
      <c r="D493" s="70">
        <v>0</v>
      </c>
      <c r="E493" s="244">
        <v>0</v>
      </c>
      <c r="F493" s="59">
        <v>0</v>
      </c>
      <c r="G493" s="70"/>
      <c r="H493" s="70"/>
      <c r="I493" s="77"/>
      <c r="J493" s="77"/>
      <c r="K493" s="70"/>
      <c r="L493" s="70"/>
      <c r="M493" s="111"/>
      <c r="N493" s="111"/>
      <c r="O493" s="144"/>
      <c r="P493" s="111"/>
      <c r="Q493" s="133"/>
      <c r="R493" s="144"/>
      <c r="S493" s="133"/>
      <c r="T493" s="77"/>
      <c r="U493" s="77"/>
      <c r="V493" s="77"/>
      <c r="W493" s="77"/>
      <c r="X493" s="186"/>
      <c r="Y493" s="188"/>
      <c r="Z493" s="188"/>
      <c r="AA493" s="186"/>
      <c r="AB493" s="188"/>
      <c r="AC493" s="188"/>
      <c r="AD493" s="188"/>
      <c r="AE493" s="188"/>
      <c r="AF493" s="188"/>
      <c r="AG493" s="70"/>
      <c r="AH493" s="26"/>
      <c r="AI493" s="26"/>
    </row>
    <row r="494" spans="1:35" s="226" customFormat="1" ht="13.2" x14ac:dyDescent="0.25">
      <c r="A494" s="78">
        <v>29</v>
      </c>
      <c r="B494" s="246" t="s">
        <v>871</v>
      </c>
      <c r="C494" s="245">
        <v>0</v>
      </c>
      <c r="D494" s="70">
        <v>1</v>
      </c>
      <c r="E494" s="244">
        <v>0</v>
      </c>
      <c r="F494" s="59">
        <v>1</v>
      </c>
      <c r="G494" s="70"/>
      <c r="H494" s="70"/>
      <c r="I494" s="77"/>
      <c r="J494" s="77"/>
      <c r="K494" s="70">
        <v>1</v>
      </c>
      <c r="L494" s="70"/>
      <c r="M494" s="111"/>
      <c r="N494" s="111"/>
      <c r="O494" s="70"/>
      <c r="P494" s="111"/>
      <c r="Q494" s="133"/>
      <c r="R494" s="70"/>
      <c r="S494" s="133"/>
      <c r="T494" s="77"/>
      <c r="U494" s="77"/>
      <c r="V494" s="77"/>
      <c r="W494" s="77"/>
      <c r="X494" s="186"/>
      <c r="Y494" s="188"/>
      <c r="Z494" s="188"/>
      <c r="AA494" s="186"/>
      <c r="AB494" s="188"/>
      <c r="AC494" s="188"/>
      <c r="AD494" s="188"/>
      <c r="AE494" s="188"/>
      <c r="AF494" s="188"/>
      <c r="AG494" s="70"/>
    </row>
    <row r="495" spans="1:35" s="315" customFormat="1" ht="26.4" x14ac:dyDescent="0.25">
      <c r="A495" s="296">
        <v>15</v>
      </c>
      <c r="B495" s="319" t="s">
        <v>876</v>
      </c>
      <c r="C495" s="320"/>
      <c r="D495" s="155"/>
      <c r="E495" s="321"/>
      <c r="F495" s="176"/>
      <c r="G495" s="155"/>
      <c r="H495" s="155"/>
      <c r="I495" s="296"/>
      <c r="J495" s="296"/>
      <c r="K495" s="155"/>
      <c r="L495" s="155"/>
      <c r="M495" s="177"/>
      <c r="N495" s="177"/>
      <c r="O495" s="155"/>
      <c r="P495" s="177"/>
      <c r="Q495" s="178"/>
      <c r="R495" s="155"/>
      <c r="S495" s="178"/>
      <c r="T495" s="296"/>
      <c r="U495" s="296"/>
      <c r="V495" s="296"/>
      <c r="W495" s="296"/>
      <c r="X495" s="207"/>
      <c r="Y495" s="211"/>
      <c r="Z495" s="211"/>
      <c r="AA495" s="207"/>
      <c r="AB495" s="211"/>
      <c r="AC495" s="211"/>
      <c r="AD495" s="211"/>
      <c r="AE495" s="211"/>
      <c r="AF495" s="211"/>
      <c r="AG495" s="155"/>
    </row>
    <row r="496" spans="1:35" s="21" customFormat="1" ht="13.2" x14ac:dyDescent="0.25">
      <c r="A496" s="8"/>
      <c r="B496" s="105" t="s">
        <v>707</v>
      </c>
      <c r="C496" s="8">
        <v>250</v>
      </c>
      <c r="D496" s="58">
        <v>208</v>
      </c>
      <c r="E496" s="58">
        <v>55</v>
      </c>
      <c r="F496" s="58">
        <f>G496+H496+I496+J496+K496</f>
        <v>153</v>
      </c>
      <c r="G496" s="58">
        <v>0</v>
      </c>
      <c r="H496" s="58">
        <v>0</v>
      </c>
      <c r="I496" s="58">
        <v>92</v>
      </c>
      <c r="J496" s="58">
        <v>61</v>
      </c>
      <c r="K496" s="58">
        <v>0</v>
      </c>
      <c r="L496" s="249"/>
      <c r="M496" s="250"/>
      <c r="N496" s="250"/>
      <c r="O496" s="249"/>
      <c r="P496" s="250"/>
      <c r="Q496" s="251"/>
      <c r="R496" s="250"/>
      <c r="S496" s="250"/>
      <c r="T496" s="251"/>
      <c r="U496" s="251"/>
      <c r="V496" s="251"/>
      <c r="W496" s="251"/>
      <c r="X496" s="252">
        <f>SUM(X497:X515)</f>
        <v>11</v>
      </c>
      <c r="Y496" s="252">
        <f>SUM(Y497:Y515)</f>
        <v>11</v>
      </c>
      <c r="Z496" s="252">
        <f>SUM(Z497:Z515)</f>
        <v>0</v>
      </c>
      <c r="AA496" s="252">
        <f>SUM(AA497:AA515)</f>
        <v>2</v>
      </c>
      <c r="AB496" s="252">
        <f t="shared" ref="AB496:AF496" si="154">SUM(AB497:AB515)</f>
        <v>0</v>
      </c>
      <c r="AC496" s="252">
        <f t="shared" si="154"/>
        <v>2</v>
      </c>
      <c r="AD496" s="252">
        <f t="shared" si="154"/>
        <v>0</v>
      </c>
      <c r="AE496" s="252">
        <f t="shared" si="154"/>
        <v>0</v>
      </c>
      <c r="AF496" s="252">
        <f t="shared" si="154"/>
        <v>0</v>
      </c>
      <c r="AG496" s="253"/>
    </row>
    <row r="497" spans="1:33" s="260" customFormat="1" ht="13.2" x14ac:dyDescent="0.25">
      <c r="A497" s="6">
        <v>1</v>
      </c>
      <c r="B497" s="61" t="s">
        <v>746</v>
      </c>
      <c r="C497" s="6">
        <v>56</v>
      </c>
      <c r="D497" s="7">
        <v>46</v>
      </c>
      <c r="E497" s="7">
        <v>25</v>
      </c>
      <c r="F497" s="7">
        <f>G497+H497+I497+J497+K497</f>
        <v>21</v>
      </c>
      <c r="G497" s="7">
        <v>0</v>
      </c>
      <c r="H497" s="7">
        <v>0</v>
      </c>
      <c r="I497" s="7">
        <v>21</v>
      </c>
      <c r="J497" s="7"/>
      <c r="K497" s="7"/>
      <c r="L497" s="254"/>
      <c r="M497" s="255"/>
      <c r="N497" s="255"/>
      <c r="O497" s="254">
        <v>1</v>
      </c>
      <c r="P497" s="255">
        <f>O497*F497</f>
        <v>21</v>
      </c>
      <c r="Q497" s="256">
        <f>P497-I497</f>
        <v>0</v>
      </c>
      <c r="R497" s="254"/>
      <c r="S497" s="255"/>
      <c r="T497" s="256"/>
      <c r="U497" s="256"/>
      <c r="V497" s="256"/>
      <c r="W497" s="256"/>
      <c r="X497" s="257">
        <f>Y497+Z497</f>
        <v>7</v>
      </c>
      <c r="Y497" s="257">
        <v>7</v>
      </c>
      <c r="Z497" s="257"/>
      <c r="AA497" s="257"/>
      <c r="AB497" s="257"/>
      <c r="AC497" s="257"/>
      <c r="AD497" s="258"/>
      <c r="AE497" s="258"/>
      <c r="AF497" s="258"/>
      <c r="AG497" s="259"/>
    </row>
    <row r="498" spans="1:33" s="260" customFormat="1" ht="13.2" x14ac:dyDescent="0.25">
      <c r="A498" s="6">
        <v>2</v>
      </c>
      <c r="B498" s="61" t="s">
        <v>752</v>
      </c>
      <c r="C498" s="6">
        <v>2</v>
      </c>
      <c r="D498" s="7">
        <v>2</v>
      </c>
      <c r="E498" s="7">
        <v>1</v>
      </c>
      <c r="F498" s="7">
        <f t="shared" ref="F498:F515" si="155">G498+H498+I498+J498+K498</f>
        <v>1</v>
      </c>
      <c r="G498" s="7">
        <v>0</v>
      </c>
      <c r="H498" s="7">
        <v>0</v>
      </c>
      <c r="I498" s="7">
        <v>1</v>
      </c>
      <c r="J498" s="7"/>
      <c r="K498" s="7"/>
      <c r="L498" s="254"/>
      <c r="M498" s="255"/>
      <c r="N498" s="255"/>
      <c r="O498" s="254">
        <v>1</v>
      </c>
      <c r="P498" s="255">
        <f>O498*F498</f>
        <v>1</v>
      </c>
      <c r="Q498" s="256"/>
      <c r="R498" s="254"/>
      <c r="S498" s="255"/>
      <c r="T498" s="256"/>
      <c r="U498" s="256"/>
      <c r="V498" s="256"/>
      <c r="W498" s="256"/>
      <c r="X498" s="257">
        <f>Y498+Z498</f>
        <v>1</v>
      </c>
      <c r="Y498" s="257">
        <v>1</v>
      </c>
      <c r="Z498" s="257"/>
      <c r="AA498" s="257"/>
      <c r="AB498" s="257"/>
      <c r="AC498" s="257"/>
      <c r="AD498" s="258"/>
      <c r="AE498" s="258"/>
      <c r="AF498" s="258"/>
      <c r="AG498" s="259"/>
    </row>
    <row r="499" spans="1:33" s="260" customFormat="1" ht="13.2" x14ac:dyDescent="0.25">
      <c r="A499" s="6">
        <v>3</v>
      </c>
      <c r="B499" s="61" t="s">
        <v>140</v>
      </c>
      <c r="C499" s="6">
        <v>15</v>
      </c>
      <c r="D499" s="7">
        <v>13</v>
      </c>
      <c r="E499" s="7">
        <v>3</v>
      </c>
      <c r="F499" s="7">
        <f t="shared" si="155"/>
        <v>10</v>
      </c>
      <c r="G499" s="7">
        <v>0</v>
      </c>
      <c r="H499" s="7">
        <v>0</v>
      </c>
      <c r="I499" s="7">
        <v>2</v>
      </c>
      <c r="J499" s="7">
        <v>8</v>
      </c>
      <c r="K499" s="7"/>
      <c r="L499" s="254"/>
      <c r="M499" s="255"/>
      <c r="N499" s="255"/>
      <c r="O499" s="254">
        <v>0.2</v>
      </c>
      <c r="P499" s="255">
        <f>O499*F499</f>
        <v>2</v>
      </c>
      <c r="Q499" s="256">
        <f>P499-I499</f>
        <v>0</v>
      </c>
      <c r="R499" s="254">
        <v>0.8</v>
      </c>
      <c r="S499" s="255">
        <f>R499*F499</f>
        <v>8</v>
      </c>
      <c r="T499" s="256">
        <f>S499-J499</f>
        <v>0</v>
      </c>
      <c r="U499" s="256"/>
      <c r="V499" s="256"/>
      <c r="W499" s="256"/>
      <c r="X499" s="257"/>
      <c r="Y499" s="257"/>
      <c r="Z499" s="257"/>
      <c r="AA499" s="257"/>
      <c r="AB499" s="257"/>
      <c r="AC499" s="257"/>
      <c r="AD499" s="258"/>
      <c r="AE499" s="258"/>
      <c r="AF499" s="258"/>
      <c r="AG499" s="259"/>
    </row>
    <row r="500" spans="1:33" s="9" customFormat="1" ht="13.2" x14ac:dyDescent="0.25">
      <c r="A500" s="6">
        <v>4</v>
      </c>
      <c r="B500" s="71" t="s">
        <v>151</v>
      </c>
      <c r="C500" s="6">
        <v>107</v>
      </c>
      <c r="D500" s="7">
        <v>96</v>
      </c>
      <c r="E500" s="59">
        <v>14</v>
      </c>
      <c r="F500" s="7">
        <f t="shared" si="155"/>
        <v>82</v>
      </c>
      <c r="G500" s="7">
        <v>0</v>
      </c>
      <c r="H500" s="7">
        <v>0</v>
      </c>
      <c r="I500" s="59">
        <v>49</v>
      </c>
      <c r="J500" s="59">
        <v>33</v>
      </c>
      <c r="K500" s="59"/>
      <c r="L500" s="254"/>
      <c r="M500" s="255"/>
      <c r="N500" s="255"/>
      <c r="O500" s="254">
        <v>0.62</v>
      </c>
      <c r="P500" s="255">
        <v>51</v>
      </c>
      <c r="Q500" s="256">
        <f>P500-I500</f>
        <v>2</v>
      </c>
      <c r="R500" s="254">
        <v>0.38</v>
      </c>
      <c r="S500" s="255">
        <v>33</v>
      </c>
      <c r="T500" s="256">
        <f>S500-J500</f>
        <v>0</v>
      </c>
      <c r="U500" s="261"/>
      <c r="V500" s="261"/>
      <c r="W500" s="261"/>
      <c r="X500" s="262">
        <f>Y500+Z500</f>
        <v>1</v>
      </c>
      <c r="Y500" s="262">
        <v>1</v>
      </c>
      <c r="Z500" s="262"/>
      <c r="AA500" s="262">
        <f>AB500+AC500</f>
        <v>1</v>
      </c>
      <c r="AB500" s="262"/>
      <c r="AC500" s="262">
        <v>1</v>
      </c>
      <c r="AD500" s="263"/>
      <c r="AE500" s="263"/>
      <c r="AF500" s="263"/>
      <c r="AG500" s="264"/>
    </row>
    <row r="501" spans="1:33" s="9" customFormat="1" ht="13.2" x14ac:dyDescent="0.25">
      <c r="A501" s="6">
        <v>5</v>
      </c>
      <c r="B501" s="71" t="s">
        <v>790</v>
      </c>
      <c r="C501" s="6">
        <v>14</v>
      </c>
      <c r="D501" s="7">
        <v>14</v>
      </c>
      <c r="E501" s="59">
        <v>1</v>
      </c>
      <c r="F501" s="7">
        <f t="shared" si="155"/>
        <v>13</v>
      </c>
      <c r="G501" s="7">
        <v>0</v>
      </c>
      <c r="H501" s="7">
        <v>0</v>
      </c>
      <c r="I501" s="59">
        <v>3</v>
      </c>
      <c r="J501" s="59">
        <v>10</v>
      </c>
      <c r="K501" s="59"/>
      <c r="L501" s="254"/>
      <c r="M501" s="255"/>
      <c r="N501" s="255"/>
      <c r="O501" s="254">
        <v>0.3</v>
      </c>
      <c r="P501" s="255">
        <v>4</v>
      </c>
      <c r="Q501" s="256">
        <f>P501-I501</f>
        <v>1</v>
      </c>
      <c r="R501" s="254">
        <v>0.7</v>
      </c>
      <c r="S501" s="255">
        <v>9</v>
      </c>
      <c r="T501" s="256">
        <f>S501-J501</f>
        <v>-1</v>
      </c>
      <c r="U501" s="261"/>
      <c r="V501" s="261"/>
      <c r="W501" s="261"/>
      <c r="X501" s="262"/>
      <c r="Y501" s="262"/>
      <c r="Z501" s="262"/>
      <c r="AA501" s="262">
        <f>AB501+AC501</f>
        <v>1</v>
      </c>
      <c r="AB501" s="262"/>
      <c r="AC501" s="262">
        <v>1</v>
      </c>
      <c r="AD501" s="263"/>
      <c r="AE501" s="263"/>
      <c r="AF501" s="263"/>
      <c r="AG501" s="264"/>
    </row>
    <row r="502" spans="1:33" s="9" customFormat="1" ht="13.2" x14ac:dyDescent="0.25">
      <c r="A502" s="6">
        <v>6</v>
      </c>
      <c r="B502" s="71" t="s">
        <v>737</v>
      </c>
      <c r="C502" s="6">
        <v>16</v>
      </c>
      <c r="D502" s="7">
        <v>12</v>
      </c>
      <c r="E502" s="59">
        <v>2</v>
      </c>
      <c r="F502" s="7">
        <f t="shared" si="155"/>
        <v>10</v>
      </c>
      <c r="G502" s="7">
        <v>0</v>
      </c>
      <c r="H502" s="7">
        <v>0</v>
      </c>
      <c r="I502" s="59">
        <v>3</v>
      </c>
      <c r="J502" s="59">
        <v>7</v>
      </c>
      <c r="K502" s="59"/>
      <c r="L502" s="254"/>
      <c r="M502" s="255"/>
      <c r="N502" s="255"/>
      <c r="O502" s="254">
        <v>0.3</v>
      </c>
      <c r="P502" s="255">
        <f>O502*F502</f>
        <v>3</v>
      </c>
      <c r="Q502" s="256">
        <f>P502-I502</f>
        <v>0</v>
      </c>
      <c r="R502" s="254">
        <v>0.7</v>
      </c>
      <c r="S502" s="255">
        <f>R502*F502</f>
        <v>7</v>
      </c>
      <c r="T502" s="256">
        <f>S502-J502</f>
        <v>0</v>
      </c>
      <c r="U502" s="261"/>
      <c r="V502" s="261"/>
      <c r="W502" s="261"/>
      <c r="X502" s="262"/>
      <c r="Y502" s="262"/>
      <c r="Z502" s="262"/>
      <c r="AA502" s="262"/>
      <c r="AB502" s="262"/>
      <c r="AC502" s="262"/>
      <c r="AD502" s="263"/>
      <c r="AE502" s="263"/>
      <c r="AF502" s="263"/>
      <c r="AG502" s="264"/>
    </row>
    <row r="503" spans="1:33" s="9" customFormat="1" ht="13.2" x14ac:dyDescent="0.25">
      <c r="A503" s="6">
        <v>7</v>
      </c>
      <c r="B503" s="71" t="s">
        <v>754</v>
      </c>
      <c r="C503" s="6">
        <v>1</v>
      </c>
      <c r="D503" s="7">
        <v>0</v>
      </c>
      <c r="E503" s="59"/>
      <c r="F503" s="7">
        <f t="shared" si="155"/>
        <v>0</v>
      </c>
      <c r="G503" s="7">
        <v>0</v>
      </c>
      <c r="H503" s="7">
        <v>0</v>
      </c>
      <c r="I503" s="59"/>
      <c r="J503" s="59"/>
      <c r="K503" s="59"/>
      <c r="L503" s="254"/>
      <c r="M503" s="255"/>
      <c r="N503" s="255"/>
      <c r="O503" s="254"/>
      <c r="P503" s="255"/>
      <c r="Q503" s="256"/>
      <c r="R503" s="254"/>
      <c r="S503" s="255"/>
      <c r="T503" s="256"/>
      <c r="U503" s="261"/>
      <c r="V503" s="261"/>
      <c r="W503" s="261"/>
      <c r="X503" s="262"/>
      <c r="Y503" s="262"/>
      <c r="Z503" s="262"/>
      <c r="AA503" s="262"/>
      <c r="AB503" s="262"/>
      <c r="AC503" s="262"/>
      <c r="AD503" s="263"/>
      <c r="AE503" s="263"/>
      <c r="AF503" s="263"/>
      <c r="AG503" s="264"/>
    </row>
    <row r="504" spans="1:33" s="9" customFormat="1" ht="13.2" x14ac:dyDescent="0.25">
      <c r="A504" s="6">
        <v>8</v>
      </c>
      <c r="B504" s="71" t="s">
        <v>727</v>
      </c>
      <c r="C504" s="6">
        <v>4</v>
      </c>
      <c r="D504" s="7">
        <v>4</v>
      </c>
      <c r="E504" s="59">
        <v>4</v>
      </c>
      <c r="F504" s="7">
        <f t="shared" si="155"/>
        <v>0</v>
      </c>
      <c r="G504" s="7">
        <v>0</v>
      </c>
      <c r="H504" s="7">
        <v>0</v>
      </c>
      <c r="I504" s="59">
        <v>0</v>
      </c>
      <c r="J504" s="59">
        <v>0</v>
      </c>
      <c r="K504" s="59"/>
      <c r="L504" s="254"/>
      <c r="M504" s="255"/>
      <c r="N504" s="255"/>
      <c r="O504" s="254"/>
      <c r="P504" s="255"/>
      <c r="Q504" s="256"/>
      <c r="R504" s="254"/>
      <c r="S504" s="255"/>
      <c r="T504" s="256"/>
      <c r="U504" s="261"/>
      <c r="V504" s="261"/>
      <c r="W504" s="261"/>
      <c r="X504" s="262">
        <f>Y504+Z504</f>
        <v>1</v>
      </c>
      <c r="Y504" s="262">
        <v>1</v>
      </c>
      <c r="Z504" s="262"/>
      <c r="AA504" s="262"/>
      <c r="AB504" s="262"/>
      <c r="AC504" s="262"/>
      <c r="AD504" s="263"/>
      <c r="AE504" s="263"/>
      <c r="AF504" s="263"/>
      <c r="AG504" s="264"/>
    </row>
    <row r="505" spans="1:33" s="9" customFormat="1" ht="13.2" x14ac:dyDescent="0.25">
      <c r="A505" s="6">
        <v>9</v>
      </c>
      <c r="B505" s="71" t="s">
        <v>802</v>
      </c>
      <c r="C505" s="6">
        <v>4</v>
      </c>
      <c r="D505" s="7">
        <v>4</v>
      </c>
      <c r="E505" s="59">
        <v>1</v>
      </c>
      <c r="F505" s="7">
        <f t="shared" si="155"/>
        <v>3</v>
      </c>
      <c r="G505" s="7">
        <v>0</v>
      </c>
      <c r="H505" s="7">
        <v>0</v>
      </c>
      <c r="I505" s="59">
        <v>1</v>
      </c>
      <c r="J505" s="59">
        <v>2</v>
      </c>
      <c r="K505" s="59"/>
      <c r="L505" s="254"/>
      <c r="M505" s="255"/>
      <c r="N505" s="255"/>
      <c r="O505" s="254">
        <v>0.33</v>
      </c>
      <c r="P505" s="255">
        <v>1</v>
      </c>
      <c r="Q505" s="256">
        <f>P505-I505</f>
        <v>0</v>
      </c>
      <c r="R505" s="254">
        <v>0.67</v>
      </c>
      <c r="S505" s="255">
        <v>2</v>
      </c>
      <c r="T505" s="256">
        <f>S505-J505</f>
        <v>0</v>
      </c>
      <c r="U505" s="261"/>
      <c r="V505" s="261"/>
      <c r="W505" s="261"/>
      <c r="X505" s="262">
        <f>Y505+Z505</f>
        <v>1</v>
      </c>
      <c r="Y505" s="262">
        <v>1</v>
      </c>
      <c r="Z505" s="262"/>
      <c r="AA505" s="262"/>
      <c r="AB505" s="262"/>
      <c r="AC505" s="262"/>
      <c r="AD505" s="263"/>
      <c r="AE505" s="263"/>
      <c r="AF505" s="263"/>
      <c r="AG505" s="264"/>
    </row>
    <row r="506" spans="1:33" s="9" customFormat="1" ht="13.2" x14ac:dyDescent="0.25">
      <c r="A506" s="6">
        <v>10</v>
      </c>
      <c r="B506" s="71" t="s">
        <v>877</v>
      </c>
      <c r="C506" s="6">
        <v>1</v>
      </c>
      <c r="D506" s="7">
        <v>0</v>
      </c>
      <c r="E506" s="59"/>
      <c r="F506" s="7">
        <f t="shared" si="155"/>
        <v>0</v>
      </c>
      <c r="G506" s="7">
        <v>0</v>
      </c>
      <c r="H506" s="7">
        <v>0</v>
      </c>
      <c r="I506" s="59"/>
      <c r="J506" s="59"/>
      <c r="K506" s="59"/>
      <c r="L506" s="254"/>
      <c r="M506" s="255"/>
      <c r="N506" s="255"/>
      <c r="O506" s="254"/>
      <c r="P506" s="255"/>
      <c r="Q506" s="256"/>
      <c r="R506" s="254"/>
      <c r="S506" s="255"/>
      <c r="T506" s="256"/>
      <c r="U506" s="261"/>
      <c r="V506" s="261"/>
      <c r="W506" s="261"/>
      <c r="X506" s="262"/>
      <c r="Y506" s="262"/>
      <c r="Z506" s="262"/>
      <c r="AA506" s="262"/>
      <c r="AB506" s="262"/>
      <c r="AC506" s="262"/>
      <c r="AD506" s="263"/>
      <c r="AE506" s="263"/>
      <c r="AF506" s="263"/>
      <c r="AG506" s="264"/>
    </row>
    <row r="507" spans="1:33" s="9" customFormat="1" ht="13.2" x14ac:dyDescent="0.25">
      <c r="A507" s="6">
        <v>11</v>
      </c>
      <c r="B507" s="71" t="s">
        <v>738</v>
      </c>
      <c r="C507" s="6">
        <v>1</v>
      </c>
      <c r="D507" s="7">
        <v>0</v>
      </c>
      <c r="E507" s="59"/>
      <c r="F507" s="7">
        <f t="shared" si="155"/>
        <v>0</v>
      </c>
      <c r="G507" s="7">
        <v>0</v>
      </c>
      <c r="H507" s="7">
        <v>0</v>
      </c>
      <c r="I507" s="59"/>
      <c r="J507" s="59"/>
      <c r="K507" s="59"/>
      <c r="L507" s="254"/>
      <c r="M507" s="255"/>
      <c r="N507" s="255"/>
      <c r="O507" s="254"/>
      <c r="P507" s="255"/>
      <c r="Q507" s="256"/>
      <c r="R507" s="254"/>
      <c r="S507" s="255"/>
      <c r="T507" s="256"/>
      <c r="U507" s="261"/>
      <c r="V507" s="261"/>
      <c r="W507" s="261"/>
      <c r="X507" s="262"/>
      <c r="Y507" s="262"/>
      <c r="Z507" s="262"/>
      <c r="AA507" s="262"/>
      <c r="AB507" s="262"/>
      <c r="AC507" s="262"/>
      <c r="AD507" s="263"/>
      <c r="AE507" s="263"/>
      <c r="AF507" s="263"/>
      <c r="AG507" s="264"/>
    </row>
    <row r="508" spans="1:33" s="9" customFormat="1" ht="13.2" x14ac:dyDescent="0.25">
      <c r="A508" s="6">
        <v>12</v>
      </c>
      <c r="B508" s="71" t="s">
        <v>728</v>
      </c>
      <c r="C508" s="6">
        <v>0</v>
      </c>
      <c r="D508" s="7">
        <v>0</v>
      </c>
      <c r="E508" s="59"/>
      <c r="F508" s="7">
        <f t="shared" si="155"/>
        <v>0</v>
      </c>
      <c r="G508" s="7">
        <v>0</v>
      </c>
      <c r="H508" s="7">
        <v>0</v>
      </c>
      <c r="I508" s="59"/>
      <c r="J508" s="59"/>
      <c r="K508" s="59"/>
      <c r="L508" s="254"/>
      <c r="M508" s="255"/>
      <c r="N508" s="255"/>
      <c r="O508" s="254"/>
      <c r="P508" s="255"/>
      <c r="Q508" s="256"/>
      <c r="R508" s="254"/>
      <c r="S508" s="255"/>
      <c r="T508" s="256"/>
      <c r="U508" s="261"/>
      <c r="V508" s="261"/>
      <c r="W508" s="261"/>
      <c r="X508" s="262"/>
      <c r="Y508" s="262"/>
      <c r="Z508" s="262"/>
      <c r="AA508" s="262"/>
      <c r="AB508" s="262"/>
      <c r="AC508" s="262"/>
      <c r="AD508" s="263"/>
      <c r="AE508" s="263"/>
      <c r="AF508" s="263"/>
      <c r="AG508" s="264"/>
    </row>
    <row r="509" spans="1:33" s="9" customFormat="1" ht="13.2" x14ac:dyDescent="0.25">
      <c r="A509" s="6">
        <v>13</v>
      </c>
      <c r="B509" s="71" t="s">
        <v>807</v>
      </c>
      <c r="C509" s="6">
        <v>2</v>
      </c>
      <c r="D509" s="7">
        <v>0</v>
      </c>
      <c r="E509" s="59"/>
      <c r="F509" s="7">
        <f t="shared" si="155"/>
        <v>0</v>
      </c>
      <c r="G509" s="7">
        <v>0</v>
      </c>
      <c r="H509" s="7">
        <v>0</v>
      </c>
      <c r="I509" s="59"/>
      <c r="J509" s="59"/>
      <c r="K509" s="59"/>
      <c r="L509" s="254"/>
      <c r="M509" s="255"/>
      <c r="N509" s="255"/>
      <c r="O509" s="254"/>
      <c r="P509" s="255"/>
      <c r="Q509" s="256"/>
      <c r="R509" s="254"/>
      <c r="S509" s="255"/>
      <c r="T509" s="256"/>
      <c r="U509" s="261"/>
      <c r="V509" s="261"/>
      <c r="W509" s="261"/>
      <c r="X509" s="262"/>
      <c r="Y509" s="262"/>
      <c r="Z509" s="262"/>
      <c r="AA509" s="262"/>
      <c r="AB509" s="262"/>
      <c r="AC509" s="262"/>
      <c r="AD509" s="263"/>
      <c r="AE509" s="263"/>
      <c r="AF509" s="263"/>
      <c r="AG509" s="264"/>
    </row>
    <row r="510" spans="1:33" s="9" customFormat="1" ht="13.2" x14ac:dyDescent="0.25">
      <c r="A510" s="6">
        <v>14</v>
      </c>
      <c r="B510" s="71" t="s">
        <v>726</v>
      </c>
      <c r="C510" s="6">
        <v>10</v>
      </c>
      <c r="D510" s="7">
        <v>4</v>
      </c>
      <c r="E510" s="59">
        <v>1</v>
      </c>
      <c r="F510" s="7">
        <v>3</v>
      </c>
      <c r="G510" s="7">
        <v>0</v>
      </c>
      <c r="H510" s="7">
        <v>0</v>
      </c>
      <c r="I510" s="59">
        <v>3</v>
      </c>
      <c r="J510" s="59">
        <v>0</v>
      </c>
      <c r="K510" s="59"/>
      <c r="L510" s="254"/>
      <c r="M510" s="255"/>
      <c r="N510" s="255"/>
      <c r="O510" s="254">
        <v>1</v>
      </c>
      <c r="P510" s="255">
        <f>F510*O510</f>
        <v>3</v>
      </c>
      <c r="Q510" s="256">
        <f>P510-I510</f>
        <v>0</v>
      </c>
      <c r="R510" s="254"/>
      <c r="S510" s="255"/>
      <c r="T510" s="256"/>
      <c r="U510" s="261"/>
      <c r="V510" s="261"/>
      <c r="W510" s="261"/>
      <c r="X510" s="262"/>
      <c r="Y510" s="262"/>
      <c r="Z510" s="262"/>
      <c r="AA510" s="262"/>
      <c r="AB510" s="262"/>
      <c r="AC510" s="262"/>
      <c r="AD510" s="263"/>
      <c r="AE510" s="263"/>
      <c r="AF510" s="263"/>
      <c r="AG510" s="264"/>
    </row>
    <row r="511" spans="1:33" s="9" customFormat="1" ht="13.2" x14ac:dyDescent="0.25">
      <c r="A511" s="6">
        <v>15</v>
      </c>
      <c r="B511" s="71" t="s">
        <v>744</v>
      </c>
      <c r="C511" s="6">
        <v>2</v>
      </c>
      <c r="D511" s="7">
        <v>1</v>
      </c>
      <c r="E511" s="59">
        <v>0</v>
      </c>
      <c r="F511" s="7">
        <f t="shared" si="155"/>
        <v>1</v>
      </c>
      <c r="G511" s="7">
        <v>0</v>
      </c>
      <c r="H511" s="7">
        <v>0</v>
      </c>
      <c r="I511" s="59">
        <v>0</v>
      </c>
      <c r="J511" s="59">
        <v>1</v>
      </c>
      <c r="K511" s="59"/>
      <c r="L511" s="254"/>
      <c r="M511" s="255"/>
      <c r="N511" s="255"/>
      <c r="O511" s="254"/>
      <c r="P511" s="255"/>
      <c r="Q511" s="256"/>
      <c r="R511" s="254">
        <v>1</v>
      </c>
      <c r="S511" s="255">
        <f>R511*J511</f>
        <v>1</v>
      </c>
      <c r="T511" s="256">
        <f>S511-J511</f>
        <v>0</v>
      </c>
      <c r="U511" s="261"/>
      <c r="V511" s="261"/>
      <c r="W511" s="261"/>
      <c r="X511" s="262"/>
      <c r="Y511" s="262"/>
      <c r="Z511" s="262"/>
      <c r="AA511" s="262"/>
      <c r="AB511" s="262"/>
      <c r="AC511" s="262"/>
      <c r="AD511" s="263"/>
      <c r="AE511" s="263"/>
      <c r="AF511" s="263"/>
      <c r="AG511" s="264"/>
    </row>
    <row r="512" spans="1:33" s="9" customFormat="1" ht="13.2" x14ac:dyDescent="0.25">
      <c r="A512" s="6">
        <v>16</v>
      </c>
      <c r="B512" s="71" t="s">
        <v>763</v>
      </c>
      <c r="C512" s="6">
        <v>1</v>
      </c>
      <c r="D512" s="7">
        <v>0</v>
      </c>
      <c r="E512" s="59"/>
      <c r="F512" s="7"/>
      <c r="G512" s="7"/>
      <c r="H512" s="7"/>
      <c r="I512" s="59"/>
      <c r="J512" s="59"/>
      <c r="K512" s="59"/>
      <c r="L512" s="254"/>
      <c r="M512" s="255"/>
      <c r="N512" s="255"/>
      <c r="O512" s="254"/>
      <c r="P512" s="255"/>
      <c r="Q512" s="256"/>
      <c r="R512" s="254"/>
      <c r="S512" s="255"/>
      <c r="T512" s="256"/>
      <c r="U512" s="261"/>
      <c r="V512" s="261"/>
      <c r="W512" s="261"/>
      <c r="X512" s="262"/>
      <c r="Y512" s="262"/>
      <c r="Z512" s="262"/>
      <c r="AA512" s="262"/>
      <c r="AB512" s="262"/>
      <c r="AC512" s="262"/>
      <c r="AD512" s="263"/>
      <c r="AE512" s="263"/>
      <c r="AF512" s="263"/>
      <c r="AG512" s="264"/>
    </row>
    <row r="513" spans="1:33" s="9" customFormat="1" ht="26.4" x14ac:dyDescent="0.25">
      <c r="A513" s="6">
        <v>17</v>
      </c>
      <c r="B513" s="71" t="s">
        <v>878</v>
      </c>
      <c r="C513" s="6">
        <v>1</v>
      </c>
      <c r="D513" s="7">
        <v>1</v>
      </c>
      <c r="E513" s="59">
        <v>1</v>
      </c>
      <c r="F513" s="7"/>
      <c r="G513" s="7"/>
      <c r="H513" s="7"/>
      <c r="I513" s="59"/>
      <c r="J513" s="59"/>
      <c r="K513" s="59"/>
      <c r="L513" s="254"/>
      <c r="M513" s="255"/>
      <c r="N513" s="255"/>
      <c r="O513" s="254"/>
      <c r="P513" s="255"/>
      <c r="Q513" s="256"/>
      <c r="R513" s="254"/>
      <c r="S513" s="255"/>
      <c r="T513" s="256"/>
      <c r="U513" s="261"/>
      <c r="V513" s="261"/>
      <c r="W513" s="261"/>
      <c r="X513" s="262"/>
      <c r="Y513" s="262"/>
      <c r="Z513" s="262"/>
      <c r="AA513" s="262"/>
      <c r="AB513" s="262"/>
      <c r="AC513" s="262"/>
      <c r="AD513" s="263"/>
      <c r="AE513" s="263"/>
      <c r="AF513" s="263"/>
      <c r="AG513" s="264"/>
    </row>
    <row r="514" spans="1:33" s="9" customFormat="1" ht="13.2" x14ac:dyDescent="0.25">
      <c r="A514" s="6">
        <v>18</v>
      </c>
      <c r="B514" s="71" t="s">
        <v>750</v>
      </c>
      <c r="C514" s="6">
        <v>10</v>
      </c>
      <c r="D514" s="7">
        <v>10</v>
      </c>
      <c r="E514" s="59">
        <v>2</v>
      </c>
      <c r="F514" s="7">
        <v>8</v>
      </c>
      <c r="G514" s="7">
        <v>0</v>
      </c>
      <c r="H514" s="7">
        <v>0</v>
      </c>
      <c r="I514" s="59">
        <v>8</v>
      </c>
      <c r="J514" s="59">
        <v>0</v>
      </c>
      <c r="K514" s="59"/>
      <c r="L514" s="254"/>
      <c r="M514" s="255"/>
      <c r="N514" s="255"/>
      <c r="O514" s="254">
        <v>1</v>
      </c>
      <c r="P514" s="255">
        <f>O514*F514</f>
        <v>8</v>
      </c>
      <c r="Q514" s="256">
        <f>P514-I514</f>
        <v>0</v>
      </c>
      <c r="R514" s="254"/>
      <c r="S514" s="255"/>
      <c r="T514" s="256"/>
      <c r="U514" s="261"/>
      <c r="V514" s="261"/>
      <c r="W514" s="261"/>
      <c r="X514" s="262"/>
      <c r="Y514" s="262"/>
      <c r="Z514" s="262"/>
      <c r="AA514" s="262"/>
      <c r="AB514" s="262"/>
      <c r="AC514" s="262"/>
      <c r="AD514" s="263"/>
      <c r="AE514" s="263"/>
      <c r="AF514" s="263"/>
      <c r="AG514" s="264"/>
    </row>
    <row r="515" spans="1:33" s="9" customFormat="1" ht="26.4" x14ac:dyDescent="0.25">
      <c r="A515" s="6">
        <v>19</v>
      </c>
      <c r="B515" s="71" t="s">
        <v>768</v>
      </c>
      <c r="C515" s="6">
        <v>3</v>
      </c>
      <c r="D515" s="7">
        <v>1</v>
      </c>
      <c r="E515" s="59">
        <v>0</v>
      </c>
      <c r="F515" s="7">
        <f t="shared" si="155"/>
        <v>1</v>
      </c>
      <c r="G515" s="7">
        <v>0</v>
      </c>
      <c r="H515" s="7">
        <v>0</v>
      </c>
      <c r="I515" s="59">
        <v>1</v>
      </c>
      <c r="J515" s="59">
        <v>0</v>
      </c>
      <c r="K515" s="59"/>
      <c r="L515" s="254"/>
      <c r="M515" s="255"/>
      <c r="N515" s="255"/>
      <c r="O515" s="254">
        <v>1</v>
      </c>
      <c r="P515" s="255">
        <f>O515*I515</f>
        <v>1</v>
      </c>
      <c r="Q515" s="256">
        <f>P515-I515</f>
        <v>0</v>
      </c>
      <c r="R515" s="254"/>
      <c r="S515" s="255"/>
      <c r="T515" s="256"/>
      <c r="U515" s="261"/>
      <c r="V515" s="261"/>
      <c r="W515" s="261"/>
      <c r="X515" s="262"/>
      <c r="Y515" s="262"/>
      <c r="Z515" s="262"/>
      <c r="AA515" s="262"/>
      <c r="AB515" s="262"/>
      <c r="AC515" s="262"/>
      <c r="AD515" s="263"/>
      <c r="AE515" s="263"/>
      <c r="AF515" s="263"/>
      <c r="AG515" s="264"/>
    </row>
    <row r="516" spans="1:33" s="239" customFormat="1" ht="13.2" x14ac:dyDescent="0.25">
      <c r="A516" s="296">
        <v>16</v>
      </c>
      <c r="B516" s="306" t="s">
        <v>889</v>
      </c>
      <c r="C516" s="142"/>
      <c r="D516" s="141"/>
      <c r="E516" s="141"/>
      <c r="F516" s="141"/>
      <c r="G516" s="141"/>
      <c r="H516" s="141"/>
      <c r="I516" s="141"/>
      <c r="J516" s="141"/>
      <c r="K516" s="141"/>
      <c r="L516" s="141"/>
      <c r="M516" s="141"/>
      <c r="N516" s="141"/>
      <c r="O516" s="141"/>
      <c r="P516" s="141"/>
      <c r="Q516" s="141"/>
      <c r="R516" s="141"/>
      <c r="S516" s="141"/>
      <c r="T516" s="141"/>
      <c r="U516" s="141"/>
      <c r="V516" s="141"/>
      <c r="W516" s="141"/>
      <c r="X516" s="141"/>
      <c r="Y516" s="141"/>
      <c r="Z516" s="141"/>
      <c r="AA516" s="141"/>
      <c r="AB516" s="141"/>
      <c r="AC516" s="141"/>
      <c r="AD516" s="141"/>
      <c r="AE516" s="141"/>
      <c r="AF516" s="141"/>
      <c r="AG516" s="141"/>
    </row>
    <row r="517" spans="1:33" s="21" customFormat="1" ht="13.2" x14ac:dyDescent="0.25">
      <c r="A517" s="8" t="s">
        <v>723</v>
      </c>
      <c r="B517" s="105" t="s">
        <v>707</v>
      </c>
      <c r="C517" s="8">
        <f>SUM(C518:C547)</f>
        <v>426</v>
      </c>
      <c r="D517" s="8">
        <f t="shared" ref="D517:AF517" si="156">SUM(D518:D547)</f>
        <v>316</v>
      </c>
      <c r="E517" s="8">
        <f t="shared" si="156"/>
        <v>49</v>
      </c>
      <c r="F517" s="8">
        <f t="shared" si="156"/>
        <v>267</v>
      </c>
      <c r="G517" s="8">
        <f t="shared" si="156"/>
        <v>0</v>
      </c>
      <c r="H517" s="8">
        <f t="shared" si="156"/>
        <v>0</v>
      </c>
      <c r="I517" s="8">
        <f t="shared" si="156"/>
        <v>212</v>
      </c>
      <c r="J517" s="8">
        <f t="shared" si="156"/>
        <v>54</v>
      </c>
      <c r="K517" s="8">
        <f t="shared" si="156"/>
        <v>1</v>
      </c>
      <c r="L517" s="8">
        <f t="shared" si="156"/>
        <v>5</v>
      </c>
      <c r="M517" s="8">
        <f t="shared" si="156"/>
        <v>120</v>
      </c>
      <c r="N517" s="8">
        <f t="shared" si="156"/>
        <v>120</v>
      </c>
      <c r="O517" s="8">
        <f t="shared" si="156"/>
        <v>5</v>
      </c>
      <c r="P517" s="8">
        <f t="shared" si="156"/>
        <v>120</v>
      </c>
      <c r="Q517" s="8">
        <f t="shared" si="156"/>
        <v>-71</v>
      </c>
      <c r="R517" s="8">
        <f t="shared" si="156"/>
        <v>7.5</v>
      </c>
      <c r="S517" s="8">
        <f t="shared" si="156"/>
        <v>122</v>
      </c>
      <c r="T517" s="8">
        <f t="shared" si="156"/>
        <v>73</v>
      </c>
      <c r="U517" s="8">
        <f t="shared" si="156"/>
        <v>0</v>
      </c>
      <c r="V517" s="8">
        <f t="shared" si="156"/>
        <v>0</v>
      </c>
      <c r="W517" s="8">
        <f t="shared" si="156"/>
        <v>0</v>
      </c>
      <c r="X517" s="8">
        <f t="shared" si="156"/>
        <v>0</v>
      </c>
      <c r="Y517" s="8">
        <f t="shared" si="156"/>
        <v>15</v>
      </c>
      <c r="Z517" s="8">
        <f t="shared" si="156"/>
        <v>2</v>
      </c>
      <c r="AA517" s="8">
        <f t="shared" si="156"/>
        <v>0</v>
      </c>
      <c r="AB517" s="8">
        <f t="shared" si="156"/>
        <v>0</v>
      </c>
      <c r="AC517" s="8">
        <f t="shared" si="156"/>
        <v>6</v>
      </c>
      <c r="AD517" s="8">
        <f t="shared" si="156"/>
        <v>0</v>
      </c>
      <c r="AE517" s="8">
        <f t="shared" si="156"/>
        <v>0</v>
      </c>
      <c r="AF517" s="8">
        <f t="shared" si="156"/>
        <v>1</v>
      </c>
      <c r="AG517" s="69"/>
    </row>
    <row r="518" spans="1:33" s="10" customFormat="1" ht="13.2" x14ac:dyDescent="0.25">
      <c r="A518" s="70">
        <v>1</v>
      </c>
      <c r="B518" s="71" t="s">
        <v>367</v>
      </c>
      <c r="C518" s="70">
        <v>96</v>
      </c>
      <c r="D518" s="70">
        <f>E518+F518</f>
        <v>60</v>
      </c>
      <c r="E518" s="70">
        <v>23</v>
      </c>
      <c r="F518" s="59">
        <f>G518+H518+I518+J518+K518</f>
        <v>37</v>
      </c>
      <c r="G518" s="60"/>
      <c r="H518" s="60">
        <v>0</v>
      </c>
      <c r="I518" s="60">
        <v>37</v>
      </c>
      <c r="J518" s="60"/>
      <c r="K518" s="60"/>
      <c r="L518" s="72">
        <v>0.5</v>
      </c>
      <c r="M518" s="58">
        <f t="shared" ref="M518:M528" si="157">F518*L518</f>
        <v>18.5</v>
      </c>
      <c r="N518" s="60">
        <f>M518-H518</f>
        <v>18.5</v>
      </c>
      <c r="O518" s="72">
        <v>0.5</v>
      </c>
      <c r="P518" s="68">
        <f>F518*O518</f>
        <v>18.5</v>
      </c>
      <c r="Q518" s="60">
        <f>P518-I518</f>
        <v>-18.5</v>
      </c>
      <c r="R518" s="72">
        <v>0.5</v>
      </c>
      <c r="S518" s="60">
        <f>F518*R518</f>
        <v>18.5</v>
      </c>
      <c r="T518" s="60">
        <f>S518-J518</f>
        <v>18.5</v>
      </c>
      <c r="U518" s="60"/>
      <c r="V518" s="60"/>
      <c r="W518" s="60"/>
      <c r="X518" s="186"/>
      <c r="Y518" s="186">
        <v>10</v>
      </c>
      <c r="Z518" s="186">
        <v>0</v>
      </c>
      <c r="AA518" s="186"/>
      <c r="AB518" s="186">
        <v>0</v>
      </c>
      <c r="AC518" s="186">
        <v>1</v>
      </c>
      <c r="AD518" s="187"/>
      <c r="AE518" s="187"/>
      <c r="AF518" s="187"/>
      <c r="AG518" s="73"/>
    </row>
    <row r="519" spans="1:33" s="10" customFormat="1" ht="13.2" x14ac:dyDescent="0.25">
      <c r="A519" s="70">
        <v>2</v>
      </c>
      <c r="B519" s="71" t="s">
        <v>752</v>
      </c>
      <c r="C519" s="70">
        <v>1</v>
      </c>
      <c r="D519" s="70">
        <f t="shared" ref="D519:D528" si="158">E519+F519</f>
        <v>1</v>
      </c>
      <c r="E519" s="70">
        <v>0</v>
      </c>
      <c r="F519" s="59">
        <f t="shared" ref="F519:F528" si="159">G519+H519+I519+J519+K519</f>
        <v>1</v>
      </c>
      <c r="G519" s="60"/>
      <c r="H519" s="60">
        <v>0</v>
      </c>
      <c r="I519" s="117">
        <v>1</v>
      </c>
      <c r="J519" s="60"/>
      <c r="K519" s="60"/>
      <c r="L519" s="72">
        <v>0.5</v>
      </c>
      <c r="M519" s="58">
        <f t="shared" si="157"/>
        <v>0.5</v>
      </c>
      <c r="N519" s="60">
        <f t="shared" ref="N519:N527" si="160">M519-H519</f>
        <v>0.5</v>
      </c>
      <c r="O519" s="72">
        <v>0.5</v>
      </c>
      <c r="P519" s="68">
        <f t="shared" ref="P519:P528" si="161">F519*O519</f>
        <v>0.5</v>
      </c>
      <c r="Q519" s="60">
        <f t="shared" ref="Q519:Q528" si="162">P519-I519</f>
        <v>-0.5</v>
      </c>
      <c r="R519" s="72">
        <v>0.5</v>
      </c>
      <c r="S519" s="60">
        <f t="shared" ref="S519:S527" si="163">F519*R519</f>
        <v>0.5</v>
      </c>
      <c r="T519" s="60">
        <f t="shared" ref="T519:T527" si="164">S519-J519</f>
        <v>0.5</v>
      </c>
      <c r="U519" s="60"/>
      <c r="V519" s="60"/>
      <c r="W519" s="60"/>
      <c r="X519" s="186"/>
      <c r="Y519" s="186">
        <v>0</v>
      </c>
      <c r="Z519" s="186">
        <v>0</v>
      </c>
      <c r="AA519" s="186"/>
      <c r="AB519" s="186">
        <v>0</v>
      </c>
      <c r="AC519" s="186"/>
      <c r="AD519" s="187"/>
      <c r="AE519" s="187"/>
      <c r="AF519" s="187"/>
      <c r="AG519" s="73"/>
    </row>
    <row r="520" spans="1:33" s="10" customFormat="1" ht="13.2" x14ac:dyDescent="0.25">
      <c r="A520" s="70">
        <v>3</v>
      </c>
      <c r="B520" s="71" t="s">
        <v>140</v>
      </c>
      <c r="C520" s="70">
        <v>26</v>
      </c>
      <c r="D520" s="70">
        <f t="shared" si="158"/>
        <v>22</v>
      </c>
      <c r="E520" s="70">
        <v>3</v>
      </c>
      <c r="F520" s="59">
        <f t="shared" si="159"/>
        <v>19</v>
      </c>
      <c r="G520" s="60"/>
      <c r="H520" s="60">
        <v>0</v>
      </c>
      <c r="I520" s="60">
        <v>3</v>
      </c>
      <c r="J520" s="60">
        <v>16</v>
      </c>
      <c r="K520" s="60"/>
      <c r="L520" s="72">
        <v>0.5</v>
      </c>
      <c r="M520" s="58">
        <f t="shared" si="157"/>
        <v>9.5</v>
      </c>
      <c r="N520" s="60">
        <f t="shared" si="160"/>
        <v>9.5</v>
      </c>
      <c r="O520" s="72">
        <v>0.5</v>
      </c>
      <c r="P520" s="68">
        <f t="shared" si="161"/>
        <v>9.5</v>
      </c>
      <c r="Q520" s="60">
        <f t="shared" si="162"/>
        <v>6.5</v>
      </c>
      <c r="R520" s="72">
        <v>0.5</v>
      </c>
      <c r="S520" s="60">
        <f t="shared" si="163"/>
        <v>9.5</v>
      </c>
      <c r="T520" s="60">
        <f t="shared" si="164"/>
        <v>-6.5</v>
      </c>
      <c r="U520" s="60"/>
      <c r="V520" s="60"/>
      <c r="W520" s="60"/>
      <c r="X520" s="186"/>
      <c r="Y520" s="186">
        <v>1</v>
      </c>
      <c r="Z520" s="186">
        <v>0</v>
      </c>
      <c r="AA520" s="186"/>
      <c r="AB520" s="186">
        <v>0</v>
      </c>
      <c r="AC520" s="186"/>
      <c r="AD520" s="187"/>
      <c r="AE520" s="187"/>
      <c r="AF520" s="187"/>
      <c r="AG520" s="73"/>
    </row>
    <row r="521" spans="1:33" s="10" customFormat="1" ht="13.2" x14ac:dyDescent="0.25">
      <c r="A521" s="70">
        <v>4</v>
      </c>
      <c r="B521" s="71" t="s">
        <v>151</v>
      </c>
      <c r="C521" s="70">
        <v>202</v>
      </c>
      <c r="D521" s="70">
        <f t="shared" si="158"/>
        <v>165</v>
      </c>
      <c r="E521" s="70">
        <v>11</v>
      </c>
      <c r="F521" s="59">
        <f t="shared" si="159"/>
        <v>154</v>
      </c>
      <c r="G521" s="59"/>
      <c r="H521" s="60">
        <v>0</v>
      </c>
      <c r="I521" s="59">
        <v>123</v>
      </c>
      <c r="J521" s="59">
        <v>31</v>
      </c>
      <c r="K521" s="59"/>
      <c r="L521" s="72">
        <v>0.5</v>
      </c>
      <c r="M521" s="58">
        <f t="shared" si="157"/>
        <v>77</v>
      </c>
      <c r="N521" s="60">
        <f t="shared" si="160"/>
        <v>77</v>
      </c>
      <c r="O521" s="110">
        <v>0.5</v>
      </c>
      <c r="P521" s="68">
        <f t="shared" si="161"/>
        <v>77</v>
      </c>
      <c r="Q521" s="60">
        <f t="shared" si="162"/>
        <v>-46</v>
      </c>
      <c r="R521" s="72">
        <v>0.5</v>
      </c>
      <c r="S521" s="60">
        <f t="shared" si="163"/>
        <v>77</v>
      </c>
      <c r="T521" s="60">
        <f t="shared" si="164"/>
        <v>46</v>
      </c>
      <c r="U521" s="60"/>
      <c r="V521" s="60"/>
      <c r="W521" s="60"/>
      <c r="X521" s="186"/>
      <c r="Y521" s="186">
        <v>1</v>
      </c>
      <c r="Z521" s="186">
        <v>2</v>
      </c>
      <c r="AA521" s="186"/>
      <c r="AB521" s="186">
        <v>0</v>
      </c>
      <c r="AC521" s="186">
        <v>4</v>
      </c>
      <c r="AD521" s="187"/>
      <c r="AE521" s="187"/>
      <c r="AF521" s="187"/>
      <c r="AG521" s="73"/>
    </row>
    <row r="522" spans="1:33" s="10" customFormat="1" ht="13.2" x14ac:dyDescent="0.25">
      <c r="A522" s="70">
        <v>5</v>
      </c>
      <c r="B522" s="100" t="s">
        <v>790</v>
      </c>
      <c r="C522" s="117">
        <v>16</v>
      </c>
      <c r="D522" s="70">
        <f t="shared" si="158"/>
        <v>13</v>
      </c>
      <c r="E522" s="117">
        <v>0</v>
      </c>
      <c r="F522" s="59">
        <f t="shared" si="159"/>
        <v>13</v>
      </c>
      <c r="G522" s="73"/>
      <c r="H522" s="60">
        <v>0</v>
      </c>
      <c r="I522" s="117">
        <v>12</v>
      </c>
      <c r="J522" s="70">
        <v>1</v>
      </c>
      <c r="K522" s="73"/>
      <c r="L522" s="72">
        <v>0.5</v>
      </c>
      <c r="M522" s="58">
        <f t="shared" si="157"/>
        <v>6.5</v>
      </c>
      <c r="N522" s="60">
        <f t="shared" si="160"/>
        <v>6.5</v>
      </c>
      <c r="O522" s="72">
        <v>0.5</v>
      </c>
      <c r="P522" s="68">
        <f t="shared" si="161"/>
        <v>6.5</v>
      </c>
      <c r="Q522" s="60">
        <f t="shared" si="162"/>
        <v>-5.5</v>
      </c>
      <c r="R522" s="72">
        <v>0.5</v>
      </c>
      <c r="S522" s="60">
        <f t="shared" si="163"/>
        <v>6.5</v>
      </c>
      <c r="T522" s="60">
        <f t="shared" si="164"/>
        <v>5.5</v>
      </c>
      <c r="U522" s="88"/>
      <c r="V522" s="88"/>
      <c r="W522" s="88"/>
      <c r="X522" s="187"/>
      <c r="Y522" s="188">
        <v>0</v>
      </c>
      <c r="Z522" s="188"/>
      <c r="AA522" s="187"/>
      <c r="AB522" s="188">
        <v>0</v>
      </c>
      <c r="AC522" s="188"/>
      <c r="AD522" s="187"/>
      <c r="AE522" s="187"/>
      <c r="AF522" s="187"/>
      <c r="AG522" s="73"/>
    </row>
    <row r="523" spans="1:33" s="10" customFormat="1" ht="13.2" x14ac:dyDescent="0.25">
      <c r="A523" s="70">
        <v>6</v>
      </c>
      <c r="B523" s="100" t="s">
        <v>749</v>
      </c>
      <c r="C523" s="117">
        <v>17</v>
      </c>
      <c r="D523" s="70">
        <f t="shared" si="158"/>
        <v>15</v>
      </c>
      <c r="E523" s="117">
        <v>3</v>
      </c>
      <c r="F523" s="59">
        <f t="shared" si="159"/>
        <v>12</v>
      </c>
      <c r="G523" s="73"/>
      <c r="H523" s="60">
        <v>0</v>
      </c>
      <c r="I523" s="117">
        <v>12</v>
      </c>
      <c r="J523" s="70"/>
      <c r="K523" s="73"/>
      <c r="L523" s="72">
        <v>0.5</v>
      </c>
      <c r="M523" s="58">
        <f t="shared" si="157"/>
        <v>6</v>
      </c>
      <c r="N523" s="60">
        <f t="shared" si="160"/>
        <v>6</v>
      </c>
      <c r="O523" s="110">
        <v>0.5</v>
      </c>
      <c r="P523" s="68">
        <f t="shared" si="161"/>
        <v>6</v>
      </c>
      <c r="Q523" s="60">
        <f t="shared" si="162"/>
        <v>-6</v>
      </c>
      <c r="R523" s="72">
        <v>0.5</v>
      </c>
      <c r="S523" s="60">
        <f t="shared" si="163"/>
        <v>6</v>
      </c>
      <c r="T523" s="60">
        <f t="shared" si="164"/>
        <v>6</v>
      </c>
      <c r="U523" s="88"/>
      <c r="V523" s="88"/>
      <c r="W523" s="88"/>
      <c r="X523" s="187"/>
      <c r="Y523" s="188">
        <v>0</v>
      </c>
      <c r="Z523" s="188">
        <v>0</v>
      </c>
      <c r="AA523" s="187"/>
      <c r="AB523" s="188">
        <v>0</v>
      </c>
      <c r="AC523" s="188">
        <v>1</v>
      </c>
      <c r="AD523" s="187"/>
      <c r="AE523" s="187"/>
      <c r="AF523" s="187"/>
      <c r="AG523" s="73"/>
    </row>
    <row r="524" spans="1:33" s="10" customFormat="1" ht="13.2" x14ac:dyDescent="0.25">
      <c r="A524" s="70">
        <v>7</v>
      </c>
      <c r="B524" s="71" t="s">
        <v>754</v>
      </c>
      <c r="C524" s="70">
        <v>1</v>
      </c>
      <c r="D524" s="70">
        <f t="shared" si="158"/>
        <v>0</v>
      </c>
      <c r="E524" s="117">
        <v>0</v>
      </c>
      <c r="F524" s="59">
        <f t="shared" si="159"/>
        <v>0</v>
      </c>
      <c r="G524" s="73"/>
      <c r="H524" s="60">
        <v>0</v>
      </c>
      <c r="I524" s="117"/>
      <c r="J524" s="70"/>
      <c r="K524" s="73"/>
      <c r="L524" s="72">
        <v>0.5</v>
      </c>
      <c r="M524" s="58">
        <f t="shared" si="157"/>
        <v>0</v>
      </c>
      <c r="N524" s="60">
        <f t="shared" si="160"/>
        <v>0</v>
      </c>
      <c r="O524" s="72">
        <v>0.5</v>
      </c>
      <c r="P524" s="68">
        <f t="shared" si="161"/>
        <v>0</v>
      </c>
      <c r="Q524" s="60">
        <f t="shared" si="162"/>
        <v>0</v>
      </c>
      <c r="R524" s="72">
        <v>0.5</v>
      </c>
      <c r="S524" s="60">
        <f t="shared" si="163"/>
        <v>0</v>
      </c>
      <c r="T524" s="60">
        <f t="shared" si="164"/>
        <v>0</v>
      </c>
      <c r="U524" s="88"/>
      <c r="V524" s="88"/>
      <c r="W524" s="88"/>
      <c r="X524" s="187"/>
      <c r="Y524" s="188">
        <v>0</v>
      </c>
      <c r="Z524" s="188"/>
      <c r="AA524" s="187"/>
      <c r="AB524" s="188">
        <v>0</v>
      </c>
      <c r="AC524" s="188"/>
      <c r="AD524" s="187"/>
      <c r="AE524" s="187"/>
      <c r="AF524" s="187"/>
      <c r="AG524" s="73"/>
    </row>
    <row r="525" spans="1:33" s="10" customFormat="1" ht="13.2" x14ac:dyDescent="0.25">
      <c r="A525" s="70">
        <v>8</v>
      </c>
      <c r="B525" s="100" t="s">
        <v>727</v>
      </c>
      <c r="C525" s="117">
        <v>4</v>
      </c>
      <c r="D525" s="70">
        <f t="shared" si="158"/>
        <v>4</v>
      </c>
      <c r="E525" s="117">
        <v>4</v>
      </c>
      <c r="F525" s="59">
        <f t="shared" si="159"/>
        <v>0</v>
      </c>
      <c r="G525" s="73"/>
      <c r="H525" s="60">
        <v>0</v>
      </c>
      <c r="I525" s="117"/>
      <c r="J525" s="70"/>
      <c r="K525" s="73"/>
      <c r="L525" s="72">
        <v>0.5</v>
      </c>
      <c r="M525" s="58">
        <f t="shared" si="157"/>
        <v>0</v>
      </c>
      <c r="N525" s="60">
        <f t="shared" si="160"/>
        <v>0</v>
      </c>
      <c r="O525" s="110">
        <v>0.5</v>
      </c>
      <c r="P525" s="68">
        <f t="shared" si="161"/>
        <v>0</v>
      </c>
      <c r="Q525" s="60">
        <f t="shared" si="162"/>
        <v>0</v>
      </c>
      <c r="R525" s="72">
        <v>0.5</v>
      </c>
      <c r="S525" s="60">
        <f t="shared" si="163"/>
        <v>0</v>
      </c>
      <c r="T525" s="60">
        <f t="shared" si="164"/>
        <v>0</v>
      </c>
      <c r="U525" s="88"/>
      <c r="V525" s="88"/>
      <c r="W525" s="88"/>
      <c r="X525" s="187"/>
      <c r="Y525" s="188">
        <v>1</v>
      </c>
      <c r="Z525" s="188"/>
      <c r="AA525" s="187"/>
      <c r="AB525" s="188">
        <v>0</v>
      </c>
      <c r="AC525" s="188"/>
      <c r="AD525" s="187"/>
      <c r="AE525" s="187"/>
      <c r="AF525" s="187"/>
      <c r="AG525" s="73"/>
    </row>
    <row r="526" spans="1:33" s="10" customFormat="1" ht="13.2" x14ac:dyDescent="0.25">
      <c r="A526" s="70">
        <v>9</v>
      </c>
      <c r="B526" s="100" t="s">
        <v>877</v>
      </c>
      <c r="C526" s="117">
        <v>1</v>
      </c>
      <c r="D526" s="70">
        <f t="shared" si="158"/>
        <v>0</v>
      </c>
      <c r="E526" s="117">
        <v>0</v>
      </c>
      <c r="F526" s="59">
        <f t="shared" si="159"/>
        <v>0</v>
      </c>
      <c r="G526" s="73"/>
      <c r="H526" s="60">
        <v>0</v>
      </c>
      <c r="I526" s="117"/>
      <c r="J526" s="70"/>
      <c r="K526" s="73"/>
      <c r="L526" s="72">
        <v>0.5</v>
      </c>
      <c r="M526" s="58">
        <f t="shared" si="157"/>
        <v>0</v>
      </c>
      <c r="N526" s="60">
        <f t="shared" si="160"/>
        <v>0</v>
      </c>
      <c r="O526" s="72">
        <v>0.5</v>
      </c>
      <c r="P526" s="68">
        <f t="shared" si="161"/>
        <v>0</v>
      </c>
      <c r="Q526" s="60">
        <f t="shared" si="162"/>
        <v>0</v>
      </c>
      <c r="R526" s="72">
        <v>0.5</v>
      </c>
      <c r="S526" s="60">
        <f t="shared" si="163"/>
        <v>0</v>
      </c>
      <c r="T526" s="60">
        <f t="shared" si="164"/>
        <v>0</v>
      </c>
      <c r="U526" s="88"/>
      <c r="V526" s="88"/>
      <c r="W526" s="88"/>
      <c r="X526" s="187"/>
      <c r="Y526" s="188">
        <v>0</v>
      </c>
      <c r="Z526" s="188"/>
      <c r="AA526" s="187"/>
      <c r="AB526" s="188">
        <v>0</v>
      </c>
      <c r="AC526" s="188"/>
      <c r="AD526" s="187"/>
      <c r="AE526" s="187"/>
      <c r="AF526" s="187"/>
      <c r="AG526" s="73"/>
    </row>
    <row r="527" spans="1:33" s="10" customFormat="1" ht="13.2" x14ac:dyDescent="0.25">
      <c r="A527" s="70">
        <v>10</v>
      </c>
      <c r="B527" s="100" t="s">
        <v>802</v>
      </c>
      <c r="C527" s="117">
        <v>6</v>
      </c>
      <c r="D527" s="70">
        <f t="shared" si="158"/>
        <v>6</v>
      </c>
      <c r="E527" s="117">
        <v>2</v>
      </c>
      <c r="F527" s="59">
        <f t="shared" si="159"/>
        <v>4</v>
      </c>
      <c r="G527" s="73"/>
      <c r="H527" s="60">
        <v>0</v>
      </c>
      <c r="I527" s="117">
        <v>3</v>
      </c>
      <c r="J527" s="70">
        <v>1</v>
      </c>
      <c r="K527" s="73"/>
      <c r="L527" s="72">
        <v>0.5</v>
      </c>
      <c r="M527" s="58">
        <f>F527*L527</f>
        <v>2</v>
      </c>
      <c r="N527" s="60">
        <f t="shared" si="160"/>
        <v>2</v>
      </c>
      <c r="O527" s="110">
        <v>0.5</v>
      </c>
      <c r="P527" s="68">
        <f t="shared" si="161"/>
        <v>2</v>
      </c>
      <c r="Q527" s="60">
        <f t="shared" si="162"/>
        <v>-1</v>
      </c>
      <c r="R527" s="72">
        <v>0.5</v>
      </c>
      <c r="S527" s="60">
        <f t="shared" si="163"/>
        <v>2</v>
      </c>
      <c r="T527" s="60">
        <f t="shared" si="164"/>
        <v>1</v>
      </c>
      <c r="U527" s="88"/>
      <c r="V527" s="88"/>
      <c r="W527" s="88"/>
      <c r="X527" s="187"/>
      <c r="Y527" s="188">
        <v>0</v>
      </c>
      <c r="Z527" s="188"/>
      <c r="AA527" s="187"/>
      <c r="AB527" s="188">
        <v>0</v>
      </c>
      <c r="AC527" s="188"/>
      <c r="AD527" s="187"/>
      <c r="AE527" s="187"/>
      <c r="AF527" s="187"/>
      <c r="AG527" s="73"/>
    </row>
    <row r="528" spans="1:33" s="10" customFormat="1" ht="13.2" x14ac:dyDescent="0.25">
      <c r="A528" s="70">
        <v>11</v>
      </c>
      <c r="B528" s="100" t="s">
        <v>803</v>
      </c>
      <c r="C528" s="117">
        <v>2</v>
      </c>
      <c r="D528" s="70">
        <f t="shared" si="158"/>
        <v>2</v>
      </c>
      <c r="E528" s="117">
        <v>0</v>
      </c>
      <c r="F528" s="59">
        <f t="shared" si="159"/>
        <v>2</v>
      </c>
      <c r="G528" s="73"/>
      <c r="H528" s="73"/>
      <c r="I528" s="117"/>
      <c r="J528" s="70">
        <v>2</v>
      </c>
      <c r="K528" s="73"/>
      <c r="L528" s="70"/>
      <c r="M528" s="58">
        <f t="shared" si="157"/>
        <v>0</v>
      </c>
      <c r="N528" s="73"/>
      <c r="O528" s="73"/>
      <c r="P528" s="68">
        <f t="shared" si="161"/>
        <v>0</v>
      </c>
      <c r="Q528" s="60">
        <f t="shared" si="162"/>
        <v>0</v>
      </c>
      <c r="R528" s="73"/>
      <c r="S528" s="60"/>
      <c r="T528" s="60"/>
      <c r="U528" s="88"/>
      <c r="V528" s="88"/>
      <c r="W528" s="88"/>
      <c r="X528" s="187"/>
      <c r="Y528" s="188">
        <v>0</v>
      </c>
      <c r="Z528" s="188"/>
      <c r="AA528" s="187"/>
      <c r="AB528" s="188">
        <v>0</v>
      </c>
      <c r="AC528" s="188"/>
      <c r="AD528" s="187"/>
      <c r="AE528" s="187"/>
      <c r="AF528" s="187"/>
      <c r="AG528" s="73"/>
    </row>
    <row r="529" spans="1:33" s="10" customFormat="1" ht="13.2" x14ac:dyDescent="0.25">
      <c r="A529" s="70">
        <v>12</v>
      </c>
      <c r="B529" s="100" t="s">
        <v>733</v>
      </c>
      <c r="C529" s="117">
        <v>2</v>
      </c>
      <c r="D529" s="70">
        <f>E529+F529</f>
        <v>2</v>
      </c>
      <c r="E529" s="73">
        <v>0</v>
      </c>
      <c r="F529" s="73">
        <f>G529+H529+I529+J529+K529</f>
        <v>2</v>
      </c>
      <c r="G529" s="73"/>
      <c r="H529" s="73"/>
      <c r="I529" s="73">
        <v>2</v>
      </c>
      <c r="J529" s="73"/>
      <c r="K529" s="73"/>
      <c r="L529" s="73"/>
      <c r="M529" s="58"/>
      <c r="N529" s="73"/>
      <c r="O529" s="73"/>
      <c r="P529" s="68"/>
      <c r="Q529" s="60"/>
      <c r="R529" s="103">
        <v>0.5</v>
      </c>
      <c r="S529" s="73">
        <f>F529*R529</f>
        <v>1</v>
      </c>
      <c r="T529" s="88">
        <f>S529-J529</f>
        <v>1</v>
      </c>
      <c r="U529" s="88"/>
      <c r="V529" s="88"/>
      <c r="W529" s="88"/>
      <c r="X529" s="187"/>
      <c r="Y529" s="187"/>
      <c r="Z529" s="187"/>
      <c r="AA529" s="187"/>
      <c r="AB529" s="187"/>
      <c r="AC529" s="187"/>
      <c r="AD529" s="187"/>
      <c r="AE529" s="187"/>
      <c r="AF529" s="187"/>
      <c r="AG529" s="73"/>
    </row>
    <row r="530" spans="1:33" s="10" customFormat="1" ht="13.2" x14ac:dyDescent="0.25">
      <c r="A530" s="70">
        <v>13</v>
      </c>
      <c r="B530" s="100" t="s">
        <v>588</v>
      </c>
      <c r="C530" s="117">
        <v>1</v>
      </c>
      <c r="D530" s="70">
        <f t="shared" ref="D530:D533" si="165">E530+F530</f>
        <v>0</v>
      </c>
      <c r="E530" s="73">
        <v>0</v>
      </c>
      <c r="F530" s="73">
        <f t="shared" ref="F530:F533" si="166">G530+H530+I530+J530+K530</f>
        <v>0</v>
      </c>
      <c r="G530" s="73"/>
      <c r="H530" s="73"/>
      <c r="I530" s="73"/>
      <c r="J530" s="73"/>
      <c r="K530" s="73"/>
      <c r="L530" s="73"/>
      <c r="M530" s="58"/>
      <c r="N530" s="73"/>
      <c r="O530" s="73"/>
      <c r="P530" s="68"/>
      <c r="Q530" s="60"/>
      <c r="R530" s="103">
        <v>0.5</v>
      </c>
      <c r="S530" s="73">
        <f t="shared" ref="S530:S533" si="167">F530*R530</f>
        <v>0</v>
      </c>
      <c r="T530" s="88">
        <f t="shared" ref="T530:T533" si="168">S530-J530</f>
        <v>0</v>
      </c>
      <c r="U530" s="88"/>
      <c r="V530" s="88"/>
      <c r="W530" s="88"/>
      <c r="X530" s="187"/>
      <c r="Y530" s="187"/>
      <c r="Z530" s="187"/>
      <c r="AA530" s="187"/>
      <c r="AB530" s="187"/>
      <c r="AC530" s="187"/>
      <c r="AD530" s="187"/>
      <c r="AE530" s="187"/>
      <c r="AF530" s="187"/>
      <c r="AG530" s="73"/>
    </row>
    <row r="531" spans="1:33" s="10" customFormat="1" ht="13.2" x14ac:dyDescent="0.25">
      <c r="A531" s="70">
        <v>14</v>
      </c>
      <c r="B531" s="100" t="s">
        <v>738</v>
      </c>
      <c r="C531" s="117">
        <v>2</v>
      </c>
      <c r="D531" s="70">
        <f t="shared" si="165"/>
        <v>1</v>
      </c>
      <c r="E531" s="73">
        <v>0</v>
      </c>
      <c r="F531" s="73">
        <f t="shared" si="166"/>
        <v>1</v>
      </c>
      <c r="G531" s="73"/>
      <c r="H531" s="73"/>
      <c r="I531" s="73"/>
      <c r="J531" s="73"/>
      <c r="K531" s="73">
        <v>1</v>
      </c>
      <c r="L531" s="73"/>
      <c r="M531" s="58"/>
      <c r="N531" s="73"/>
      <c r="O531" s="73"/>
      <c r="P531" s="68"/>
      <c r="Q531" s="60"/>
      <c r="R531" s="103">
        <v>0.5</v>
      </c>
      <c r="S531" s="73">
        <f t="shared" si="167"/>
        <v>0.5</v>
      </c>
      <c r="T531" s="88">
        <f t="shared" si="168"/>
        <v>0.5</v>
      </c>
      <c r="U531" s="88"/>
      <c r="V531" s="88"/>
      <c r="W531" s="88"/>
      <c r="X531" s="187"/>
      <c r="Y531" s="187"/>
      <c r="Z531" s="187"/>
      <c r="AA531" s="187"/>
      <c r="AB531" s="187"/>
      <c r="AC531" s="187"/>
      <c r="AD531" s="187"/>
      <c r="AE531" s="188">
        <v>0</v>
      </c>
      <c r="AF531" s="188">
        <v>1</v>
      </c>
      <c r="AG531" s="73"/>
    </row>
    <row r="532" spans="1:33" s="10" customFormat="1" ht="13.2" x14ac:dyDescent="0.25">
      <c r="A532" s="70">
        <v>15</v>
      </c>
      <c r="B532" s="100" t="s">
        <v>739</v>
      </c>
      <c r="C532" s="117">
        <v>2</v>
      </c>
      <c r="D532" s="70">
        <f t="shared" si="165"/>
        <v>1</v>
      </c>
      <c r="E532" s="73">
        <v>0</v>
      </c>
      <c r="F532" s="73">
        <f t="shared" si="166"/>
        <v>1</v>
      </c>
      <c r="G532" s="73"/>
      <c r="H532" s="73"/>
      <c r="I532" s="73">
        <v>1</v>
      </c>
      <c r="J532" s="73"/>
      <c r="K532" s="73"/>
      <c r="L532" s="73"/>
      <c r="M532" s="58"/>
      <c r="N532" s="73"/>
      <c r="O532" s="73"/>
      <c r="P532" s="68"/>
      <c r="Q532" s="60"/>
      <c r="R532" s="103">
        <v>0.5</v>
      </c>
      <c r="S532" s="73">
        <f t="shared" si="167"/>
        <v>0.5</v>
      </c>
      <c r="T532" s="88">
        <f t="shared" si="168"/>
        <v>0.5</v>
      </c>
      <c r="U532" s="88"/>
      <c r="V532" s="88"/>
      <c r="W532" s="88"/>
      <c r="X532" s="187"/>
      <c r="Y532" s="187"/>
      <c r="Z532" s="187"/>
      <c r="AA532" s="187"/>
      <c r="AB532" s="187"/>
      <c r="AC532" s="187"/>
      <c r="AD532" s="187"/>
      <c r="AE532" s="187"/>
      <c r="AF532" s="187"/>
      <c r="AG532" s="73"/>
    </row>
    <row r="533" spans="1:33" s="10" customFormat="1" ht="13.2" x14ac:dyDescent="0.25">
      <c r="A533" s="70">
        <v>16</v>
      </c>
      <c r="B533" s="100" t="s">
        <v>879</v>
      </c>
      <c r="C533" s="117">
        <v>1</v>
      </c>
      <c r="D533" s="70">
        <f t="shared" si="165"/>
        <v>0</v>
      </c>
      <c r="E533" s="73">
        <v>0</v>
      </c>
      <c r="F533" s="73">
        <f t="shared" si="166"/>
        <v>0</v>
      </c>
      <c r="G533" s="73"/>
      <c r="H533" s="73"/>
      <c r="I533" s="73"/>
      <c r="J533" s="73"/>
      <c r="K533" s="73"/>
      <c r="L533" s="73"/>
      <c r="M533" s="58"/>
      <c r="N533" s="73"/>
      <c r="O533" s="73"/>
      <c r="P533" s="68"/>
      <c r="Q533" s="60"/>
      <c r="R533" s="103">
        <v>0.5</v>
      </c>
      <c r="S533" s="73">
        <f t="shared" si="167"/>
        <v>0</v>
      </c>
      <c r="T533" s="88">
        <f t="shared" si="168"/>
        <v>0</v>
      </c>
      <c r="U533" s="88"/>
      <c r="V533" s="88"/>
      <c r="W533" s="88"/>
      <c r="X533" s="187"/>
      <c r="Y533" s="187"/>
      <c r="Z533" s="187"/>
      <c r="AA533" s="187"/>
      <c r="AB533" s="187"/>
      <c r="AC533" s="187"/>
      <c r="AD533" s="187"/>
      <c r="AE533" s="187"/>
      <c r="AF533" s="187"/>
      <c r="AG533" s="73"/>
    </row>
    <row r="534" spans="1:33" s="10" customFormat="1" ht="13.2" x14ac:dyDescent="0.25">
      <c r="A534" s="70">
        <v>17</v>
      </c>
      <c r="B534" s="100" t="s">
        <v>880</v>
      </c>
      <c r="C534" s="117">
        <v>2</v>
      </c>
      <c r="D534" s="70">
        <f>E534+F534</f>
        <v>0</v>
      </c>
      <c r="E534" s="73"/>
      <c r="F534" s="73">
        <f>G534+H534+I534+J534+K534</f>
        <v>0</v>
      </c>
      <c r="G534" s="73"/>
      <c r="H534" s="73"/>
      <c r="I534" s="73"/>
      <c r="J534" s="73"/>
      <c r="K534" s="73"/>
      <c r="L534" s="73"/>
      <c r="M534" s="58"/>
      <c r="N534" s="73"/>
      <c r="O534" s="73"/>
      <c r="P534" s="68"/>
      <c r="Q534" s="60"/>
      <c r="R534" s="73"/>
      <c r="S534" s="73"/>
      <c r="T534" s="88"/>
      <c r="U534" s="88"/>
      <c r="V534" s="88"/>
      <c r="W534" s="88"/>
      <c r="X534" s="187"/>
      <c r="Y534" s="187"/>
      <c r="Z534" s="187"/>
      <c r="AA534" s="187"/>
      <c r="AB534" s="187"/>
      <c r="AC534" s="187"/>
      <c r="AD534" s="187"/>
      <c r="AE534" s="187"/>
      <c r="AF534" s="187"/>
      <c r="AG534" s="73"/>
    </row>
    <row r="535" spans="1:33" s="10" customFormat="1" ht="26.4" x14ac:dyDescent="0.25">
      <c r="A535" s="70">
        <v>18</v>
      </c>
      <c r="B535" s="100" t="s">
        <v>881</v>
      </c>
      <c r="C535" s="117">
        <v>3</v>
      </c>
      <c r="D535" s="70">
        <f t="shared" ref="D535:D547" si="169">E535+F535</f>
        <v>1</v>
      </c>
      <c r="E535" s="73">
        <v>1</v>
      </c>
      <c r="F535" s="73">
        <f t="shared" ref="F535:F547" si="170">G535+H535+I535+J535+K535</f>
        <v>0</v>
      </c>
      <c r="G535" s="73"/>
      <c r="H535" s="73"/>
      <c r="I535" s="73"/>
      <c r="J535" s="73"/>
      <c r="K535" s="73"/>
      <c r="L535" s="73"/>
      <c r="M535" s="58"/>
      <c r="N535" s="73"/>
      <c r="O535" s="73"/>
      <c r="P535" s="68"/>
      <c r="Q535" s="60"/>
      <c r="R535" s="73"/>
      <c r="S535" s="73"/>
      <c r="T535" s="88"/>
      <c r="U535" s="88"/>
      <c r="V535" s="88"/>
      <c r="W535" s="88"/>
      <c r="X535" s="187"/>
      <c r="Y535" s="187"/>
      <c r="Z535" s="187"/>
      <c r="AA535" s="187"/>
      <c r="AB535" s="187"/>
      <c r="AC535" s="187"/>
      <c r="AD535" s="187"/>
      <c r="AE535" s="187"/>
      <c r="AF535" s="187"/>
      <c r="AG535" s="73"/>
    </row>
    <row r="536" spans="1:33" s="10" customFormat="1" ht="13.2" x14ac:dyDescent="0.25">
      <c r="A536" s="70">
        <v>19</v>
      </c>
      <c r="B536" s="100" t="s">
        <v>882</v>
      </c>
      <c r="C536" s="117">
        <v>2</v>
      </c>
      <c r="D536" s="70">
        <f t="shared" si="169"/>
        <v>0</v>
      </c>
      <c r="E536" s="73"/>
      <c r="F536" s="73">
        <f t="shared" si="170"/>
        <v>0</v>
      </c>
      <c r="G536" s="73"/>
      <c r="H536" s="73"/>
      <c r="I536" s="73"/>
      <c r="J536" s="73"/>
      <c r="K536" s="73"/>
      <c r="L536" s="73"/>
      <c r="M536" s="58"/>
      <c r="N536" s="73"/>
      <c r="O536" s="73"/>
      <c r="P536" s="68"/>
      <c r="Q536" s="60"/>
      <c r="R536" s="73"/>
      <c r="S536" s="73"/>
      <c r="T536" s="88"/>
      <c r="U536" s="88"/>
      <c r="V536" s="88"/>
      <c r="W536" s="88"/>
      <c r="X536" s="187"/>
      <c r="Y536" s="187"/>
      <c r="Z536" s="187"/>
      <c r="AA536" s="187"/>
      <c r="AB536" s="187"/>
      <c r="AC536" s="187"/>
      <c r="AD536" s="187"/>
      <c r="AE536" s="187"/>
      <c r="AF536" s="187"/>
      <c r="AG536" s="73"/>
    </row>
    <row r="537" spans="1:33" s="10" customFormat="1" ht="13.2" x14ac:dyDescent="0.25">
      <c r="A537" s="70">
        <v>20</v>
      </c>
      <c r="B537" s="100" t="s">
        <v>883</v>
      </c>
      <c r="C537" s="117">
        <v>3</v>
      </c>
      <c r="D537" s="70">
        <f t="shared" si="169"/>
        <v>1</v>
      </c>
      <c r="E537" s="73"/>
      <c r="F537" s="73">
        <f t="shared" si="170"/>
        <v>1</v>
      </c>
      <c r="G537" s="73"/>
      <c r="H537" s="73"/>
      <c r="I537" s="73">
        <v>1</v>
      </c>
      <c r="J537" s="73"/>
      <c r="K537" s="73"/>
      <c r="L537" s="73"/>
      <c r="M537" s="58"/>
      <c r="N537" s="73"/>
      <c r="O537" s="73"/>
      <c r="P537" s="68"/>
      <c r="Q537" s="60"/>
      <c r="R537" s="73"/>
      <c r="S537" s="73"/>
      <c r="T537" s="88"/>
      <c r="U537" s="88"/>
      <c r="V537" s="88"/>
      <c r="W537" s="88"/>
      <c r="X537" s="187"/>
      <c r="Y537" s="187"/>
      <c r="Z537" s="187"/>
      <c r="AA537" s="187"/>
      <c r="AB537" s="187"/>
      <c r="AC537" s="187"/>
      <c r="AD537" s="187"/>
      <c r="AE537" s="187"/>
      <c r="AF537" s="187"/>
      <c r="AG537" s="73"/>
    </row>
    <row r="538" spans="1:33" s="10" customFormat="1" ht="13.2" x14ac:dyDescent="0.25">
      <c r="A538" s="70">
        <v>21</v>
      </c>
      <c r="B538" s="100" t="s">
        <v>884</v>
      </c>
      <c r="C538" s="117">
        <v>3</v>
      </c>
      <c r="D538" s="70">
        <f t="shared" si="169"/>
        <v>1</v>
      </c>
      <c r="E538" s="73"/>
      <c r="F538" s="73">
        <f t="shared" si="170"/>
        <v>1</v>
      </c>
      <c r="G538" s="73"/>
      <c r="H538" s="73"/>
      <c r="I538" s="73"/>
      <c r="J538" s="73">
        <v>1</v>
      </c>
      <c r="K538" s="73"/>
      <c r="L538" s="73"/>
      <c r="M538" s="58"/>
      <c r="N538" s="73"/>
      <c r="O538" s="103"/>
      <c r="P538" s="68"/>
      <c r="Q538" s="60"/>
      <c r="R538" s="73"/>
      <c r="S538" s="73"/>
      <c r="T538" s="88"/>
      <c r="U538" s="88"/>
      <c r="V538" s="88"/>
      <c r="W538" s="88"/>
      <c r="X538" s="187"/>
      <c r="Y538" s="187"/>
      <c r="Z538" s="187"/>
      <c r="AA538" s="187"/>
      <c r="AB538" s="187"/>
      <c r="AC538" s="187"/>
      <c r="AD538" s="187"/>
      <c r="AE538" s="187"/>
      <c r="AF538" s="187"/>
      <c r="AG538" s="73"/>
    </row>
    <row r="539" spans="1:33" s="10" customFormat="1" ht="13.2" x14ac:dyDescent="0.25">
      <c r="A539" s="70">
        <v>22</v>
      </c>
      <c r="B539" s="100" t="s">
        <v>885</v>
      </c>
      <c r="C539" s="117">
        <v>1</v>
      </c>
      <c r="D539" s="70">
        <f t="shared" si="169"/>
        <v>0</v>
      </c>
      <c r="E539" s="73"/>
      <c r="F539" s="73">
        <f t="shared" si="170"/>
        <v>0</v>
      </c>
      <c r="G539" s="73"/>
      <c r="H539" s="73"/>
      <c r="I539" s="73"/>
      <c r="J539" s="73"/>
      <c r="K539" s="73"/>
      <c r="L539" s="73"/>
      <c r="M539" s="58"/>
      <c r="N539" s="73"/>
      <c r="O539" s="73"/>
      <c r="P539" s="68"/>
      <c r="Q539" s="60"/>
      <c r="R539" s="73"/>
      <c r="S539" s="73"/>
      <c r="T539" s="88"/>
      <c r="U539" s="88"/>
      <c r="V539" s="88"/>
      <c r="W539" s="88"/>
      <c r="X539" s="187"/>
      <c r="Y539" s="187"/>
      <c r="Z539" s="187"/>
      <c r="AA539" s="187"/>
      <c r="AB539" s="187"/>
      <c r="AC539" s="187"/>
      <c r="AD539" s="187"/>
      <c r="AE539" s="187"/>
      <c r="AF539" s="187"/>
      <c r="AG539" s="73"/>
    </row>
    <row r="540" spans="1:33" s="10" customFormat="1" ht="13.2" x14ac:dyDescent="0.25">
      <c r="A540" s="70">
        <v>23</v>
      </c>
      <c r="B540" s="100" t="s">
        <v>744</v>
      </c>
      <c r="C540" s="117">
        <v>1</v>
      </c>
      <c r="D540" s="70">
        <f t="shared" si="169"/>
        <v>1</v>
      </c>
      <c r="E540" s="73"/>
      <c r="F540" s="73">
        <f t="shared" si="170"/>
        <v>1</v>
      </c>
      <c r="G540" s="73"/>
      <c r="H540" s="73"/>
      <c r="I540" s="73">
        <v>1</v>
      </c>
      <c r="J540" s="73"/>
      <c r="K540" s="73"/>
      <c r="L540" s="73"/>
      <c r="M540" s="58"/>
      <c r="N540" s="73"/>
      <c r="O540" s="73"/>
      <c r="P540" s="68"/>
      <c r="Q540" s="60"/>
      <c r="R540" s="73"/>
      <c r="S540" s="73"/>
      <c r="T540" s="88"/>
      <c r="U540" s="88"/>
      <c r="V540" s="88"/>
      <c r="W540" s="88"/>
      <c r="X540" s="187"/>
      <c r="Y540" s="187"/>
      <c r="Z540" s="187"/>
      <c r="AA540" s="187"/>
      <c r="AB540" s="187"/>
      <c r="AC540" s="187"/>
      <c r="AD540" s="187"/>
      <c r="AE540" s="187"/>
      <c r="AF540" s="187"/>
      <c r="AG540" s="73"/>
    </row>
    <row r="541" spans="1:33" s="10" customFormat="1" ht="13.2" x14ac:dyDescent="0.25">
      <c r="A541" s="70">
        <v>24</v>
      </c>
      <c r="B541" s="100" t="s">
        <v>763</v>
      </c>
      <c r="C541" s="117">
        <v>2</v>
      </c>
      <c r="D541" s="70">
        <f t="shared" si="169"/>
        <v>0</v>
      </c>
      <c r="E541" s="73"/>
      <c r="F541" s="73">
        <f t="shared" si="170"/>
        <v>0</v>
      </c>
      <c r="G541" s="73"/>
      <c r="H541" s="73"/>
      <c r="I541" s="73"/>
      <c r="J541" s="73"/>
      <c r="K541" s="73"/>
      <c r="L541" s="73"/>
      <c r="M541" s="58"/>
      <c r="N541" s="73"/>
      <c r="O541" s="73"/>
      <c r="P541" s="68"/>
      <c r="Q541" s="60"/>
      <c r="R541" s="73"/>
      <c r="S541" s="73"/>
      <c r="T541" s="88"/>
      <c r="U541" s="88"/>
      <c r="V541" s="88"/>
      <c r="W541" s="88"/>
      <c r="X541" s="187"/>
      <c r="Y541" s="187"/>
      <c r="Z541" s="187"/>
      <c r="AA541" s="187"/>
      <c r="AB541" s="187"/>
      <c r="AC541" s="187"/>
      <c r="AD541" s="187"/>
      <c r="AE541" s="187"/>
      <c r="AF541" s="187"/>
      <c r="AG541" s="73"/>
    </row>
    <row r="542" spans="1:33" s="10" customFormat="1" ht="13.2" x14ac:dyDescent="0.25">
      <c r="A542" s="70">
        <v>25</v>
      </c>
      <c r="B542" s="100" t="s">
        <v>886</v>
      </c>
      <c r="C542" s="117">
        <v>3</v>
      </c>
      <c r="D542" s="70">
        <f t="shared" si="169"/>
        <v>0</v>
      </c>
      <c r="E542" s="73"/>
      <c r="F542" s="73">
        <f t="shared" si="170"/>
        <v>0</v>
      </c>
      <c r="G542" s="73"/>
      <c r="H542" s="73"/>
      <c r="I542" s="73"/>
      <c r="J542" s="73"/>
      <c r="K542" s="73"/>
      <c r="L542" s="73"/>
      <c r="M542" s="58"/>
      <c r="N542" s="73"/>
      <c r="O542" s="73"/>
      <c r="P542" s="68"/>
      <c r="Q542" s="60"/>
      <c r="R542" s="73"/>
      <c r="S542" s="73"/>
      <c r="T542" s="88"/>
      <c r="U542" s="88"/>
      <c r="V542" s="88"/>
      <c r="W542" s="88"/>
      <c r="X542" s="187"/>
      <c r="Y542" s="187"/>
      <c r="Z542" s="187"/>
      <c r="AA542" s="187"/>
      <c r="AB542" s="187"/>
      <c r="AC542" s="187"/>
      <c r="AD542" s="187"/>
      <c r="AE542" s="187"/>
      <c r="AF542" s="187"/>
      <c r="AG542" s="73"/>
    </row>
    <row r="543" spans="1:33" s="10" customFormat="1" ht="13.2" x14ac:dyDescent="0.25">
      <c r="A543" s="70">
        <v>26</v>
      </c>
      <c r="B543" s="100" t="s">
        <v>887</v>
      </c>
      <c r="C543" s="117">
        <v>2</v>
      </c>
      <c r="D543" s="70">
        <f t="shared" si="169"/>
        <v>0</v>
      </c>
      <c r="E543" s="73"/>
      <c r="F543" s="73">
        <f t="shared" si="170"/>
        <v>0</v>
      </c>
      <c r="G543" s="73"/>
      <c r="H543" s="73"/>
      <c r="I543" s="73"/>
      <c r="J543" s="73"/>
      <c r="K543" s="73"/>
      <c r="L543" s="73"/>
      <c r="M543" s="58"/>
      <c r="N543" s="73"/>
      <c r="O543" s="73"/>
      <c r="P543" s="68"/>
      <c r="Q543" s="60"/>
      <c r="R543" s="73"/>
      <c r="S543" s="73"/>
      <c r="T543" s="88"/>
      <c r="U543" s="88"/>
      <c r="V543" s="88"/>
      <c r="W543" s="88"/>
      <c r="X543" s="187"/>
      <c r="Y543" s="187"/>
      <c r="Z543" s="187"/>
      <c r="AA543" s="187"/>
      <c r="AB543" s="187"/>
      <c r="AC543" s="187"/>
      <c r="AD543" s="187"/>
      <c r="AE543" s="187"/>
      <c r="AF543" s="187"/>
      <c r="AG543" s="73"/>
    </row>
    <row r="544" spans="1:33" s="10" customFormat="1" ht="13.2" x14ac:dyDescent="0.25">
      <c r="A544" s="70">
        <v>27</v>
      </c>
      <c r="B544" s="100" t="s">
        <v>731</v>
      </c>
      <c r="C544" s="117">
        <v>2</v>
      </c>
      <c r="D544" s="70">
        <f t="shared" si="169"/>
        <v>0</v>
      </c>
      <c r="E544" s="73"/>
      <c r="F544" s="73">
        <f t="shared" si="170"/>
        <v>0</v>
      </c>
      <c r="G544" s="73"/>
      <c r="H544" s="73"/>
      <c r="I544" s="73"/>
      <c r="J544" s="73"/>
      <c r="K544" s="73"/>
      <c r="L544" s="73"/>
      <c r="M544" s="58"/>
      <c r="N544" s="73"/>
      <c r="O544" s="73"/>
      <c r="P544" s="68"/>
      <c r="Q544" s="60"/>
      <c r="R544" s="73"/>
      <c r="S544" s="73"/>
      <c r="T544" s="88"/>
      <c r="U544" s="88"/>
      <c r="V544" s="88"/>
      <c r="W544" s="88"/>
      <c r="X544" s="187"/>
      <c r="Y544" s="187"/>
      <c r="Z544" s="187"/>
      <c r="AA544" s="187"/>
      <c r="AB544" s="187"/>
      <c r="AC544" s="187"/>
      <c r="AD544" s="187"/>
      <c r="AE544" s="187"/>
      <c r="AF544" s="187"/>
      <c r="AG544" s="73"/>
    </row>
    <row r="545" spans="1:33" s="10" customFormat="1" ht="13.2" x14ac:dyDescent="0.25">
      <c r="A545" s="70">
        <v>28</v>
      </c>
      <c r="B545" s="100" t="s">
        <v>888</v>
      </c>
      <c r="C545" s="117">
        <v>0</v>
      </c>
      <c r="D545" s="70">
        <f t="shared" si="169"/>
        <v>0</v>
      </c>
      <c r="E545" s="73"/>
      <c r="F545" s="73">
        <f t="shared" si="170"/>
        <v>0</v>
      </c>
      <c r="G545" s="73"/>
      <c r="H545" s="73"/>
      <c r="I545" s="73"/>
      <c r="J545" s="73"/>
      <c r="K545" s="73"/>
      <c r="L545" s="73"/>
      <c r="M545" s="58"/>
      <c r="N545" s="73"/>
      <c r="O545" s="73"/>
      <c r="P545" s="68"/>
      <c r="Q545" s="60"/>
      <c r="R545" s="73"/>
      <c r="S545" s="73"/>
      <c r="T545" s="88"/>
      <c r="U545" s="88"/>
      <c r="V545" s="88"/>
      <c r="W545" s="88"/>
      <c r="X545" s="187"/>
      <c r="Y545" s="187"/>
      <c r="Z545" s="187"/>
      <c r="AA545" s="187"/>
      <c r="AB545" s="187"/>
      <c r="AC545" s="187"/>
      <c r="AD545" s="187"/>
      <c r="AE545" s="187"/>
      <c r="AF545" s="187"/>
      <c r="AG545" s="73"/>
    </row>
    <row r="546" spans="1:33" s="10" customFormat="1" ht="13.2" x14ac:dyDescent="0.25">
      <c r="A546" s="70">
        <v>29</v>
      </c>
      <c r="B546" s="100" t="s">
        <v>750</v>
      </c>
      <c r="C546" s="117">
        <v>22</v>
      </c>
      <c r="D546" s="70">
        <f t="shared" si="169"/>
        <v>20</v>
      </c>
      <c r="E546" s="73">
        <v>2</v>
      </c>
      <c r="F546" s="73">
        <f t="shared" si="170"/>
        <v>18</v>
      </c>
      <c r="G546" s="73"/>
      <c r="H546" s="73"/>
      <c r="I546" s="73">
        <v>16</v>
      </c>
      <c r="J546" s="73">
        <v>2</v>
      </c>
      <c r="K546" s="73"/>
      <c r="L546" s="103"/>
      <c r="M546" s="58"/>
      <c r="N546" s="73"/>
      <c r="O546" s="73"/>
      <c r="P546" s="68"/>
      <c r="Q546" s="60"/>
      <c r="R546" s="73"/>
      <c r="S546" s="73"/>
      <c r="T546" s="88"/>
      <c r="U546" s="88"/>
      <c r="V546" s="88"/>
      <c r="W546" s="88"/>
      <c r="X546" s="187"/>
      <c r="Y546" s="187">
        <v>2</v>
      </c>
      <c r="Z546" s="187">
        <v>0</v>
      </c>
      <c r="AA546" s="187"/>
      <c r="AB546" s="187"/>
      <c r="AC546" s="187"/>
      <c r="AD546" s="187"/>
      <c r="AE546" s="187"/>
      <c r="AF546" s="187"/>
      <c r="AG546" s="73"/>
    </row>
    <row r="547" spans="1:33" s="10" customFormat="1" ht="13.2" x14ac:dyDescent="0.25">
      <c r="A547" s="70">
        <v>30</v>
      </c>
      <c r="B547" s="100" t="s">
        <v>751</v>
      </c>
      <c r="C547" s="117">
        <v>0</v>
      </c>
      <c r="D547" s="70">
        <f t="shared" si="169"/>
        <v>0</v>
      </c>
      <c r="E547" s="73"/>
      <c r="F547" s="73">
        <f t="shared" si="170"/>
        <v>0</v>
      </c>
      <c r="G547" s="73"/>
      <c r="H547" s="73"/>
      <c r="I547" s="73"/>
      <c r="J547" s="73"/>
      <c r="K547" s="73"/>
      <c r="L547" s="73"/>
      <c r="M547" s="58"/>
      <c r="N547" s="73"/>
      <c r="O547" s="73"/>
      <c r="P547" s="68"/>
      <c r="Q547" s="60"/>
      <c r="R547" s="73"/>
      <c r="S547" s="73"/>
      <c r="T547" s="88"/>
      <c r="U547" s="88"/>
      <c r="V547" s="88"/>
      <c r="W547" s="88"/>
      <c r="X547" s="187"/>
      <c r="Y547" s="187"/>
      <c r="Z547" s="187"/>
      <c r="AA547" s="187"/>
      <c r="AB547" s="187"/>
      <c r="AC547" s="187"/>
      <c r="AD547" s="187"/>
      <c r="AE547" s="187"/>
      <c r="AF547" s="187"/>
      <c r="AG547" s="73"/>
    </row>
    <row r="548" spans="1:33" s="297" customFormat="1" ht="13.2" x14ac:dyDescent="0.25">
      <c r="A548" s="155">
        <v>17</v>
      </c>
      <c r="B548" s="293" t="s">
        <v>891</v>
      </c>
      <c r="C548" s="155"/>
      <c r="D548" s="155"/>
      <c r="E548" s="154"/>
      <c r="F548" s="154"/>
      <c r="G548" s="154"/>
      <c r="H548" s="154"/>
      <c r="I548" s="154"/>
      <c r="J548" s="154"/>
      <c r="K548" s="154"/>
      <c r="L548" s="154"/>
      <c r="M548" s="154"/>
      <c r="N548" s="154"/>
      <c r="O548" s="154"/>
      <c r="P548" s="154"/>
      <c r="Q548" s="141"/>
      <c r="R548" s="154"/>
      <c r="S548" s="154"/>
      <c r="T548" s="141"/>
      <c r="U548" s="141"/>
      <c r="V548" s="141"/>
      <c r="W548" s="141"/>
      <c r="X548" s="200"/>
      <c r="Y548" s="200"/>
      <c r="Z548" s="200"/>
      <c r="AA548" s="200"/>
      <c r="AB548" s="200"/>
      <c r="AC548" s="200"/>
      <c r="AD548" s="200"/>
      <c r="AE548" s="200"/>
      <c r="AF548" s="200"/>
      <c r="AG548" s="154"/>
    </row>
    <row r="549" spans="1:33" s="21" customFormat="1" ht="13.2" x14ac:dyDescent="0.25">
      <c r="A549" s="8" t="s">
        <v>723</v>
      </c>
      <c r="B549" s="105" t="s">
        <v>707</v>
      </c>
      <c r="C549" s="8">
        <f>SUM(C550:C567)</f>
        <v>290</v>
      </c>
      <c r="D549" s="8">
        <f t="shared" ref="D549:K549" si="171">SUM(D550:D1061)</f>
        <v>5830</v>
      </c>
      <c r="E549" s="8">
        <f t="shared" si="171"/>
        <v>1189</v>
      </c>
      <c r="F549" s="8">
        <f t="shared" si="171"/>
        <v>4836</v>
      </c>
      <c r="G549" s="8">
        <f t="shared" si="171"/>
        <v>0</v>
      </c>
      <c r="H549" s="8">
        <f t="shared" si="171"/>
        <v>60</v>
      </c>
      <c r="I549" s="8">
        <f t="shared" si="171"/>
        <v>2964</v>
      </c>
      <c r="J549" s="8">
        <f t="shared" si="171"/>
        <v>1784</v>
      </c>
      <c r="K549" s="8">
        <f t="shared" si="171"/>
        <v>36</v>
      </c>
      <c r="L549" s="106"/>
      <c r="M549" s="58"/>
      <c r="N549" s="58"/>
      <c r="O549" s="106"/>
      <c r="P549" s="58"/>
      <c r="Q549" s="68"/>
      <c r="R549" s="58"/>
      <c r="S549" s="58"/>
      <c r="T549" s="68"/>
      <c r="U549" s="68"/>
      <c r="V549" s="68"/>
      <c r="W549" s="68"/>
      <c r="X549" s="184"/>
      <c r="Y549" s="184"/>
      <c r="Z549" s="184"/>
      <c r="AA549" s="184"/>
      <c r="AB549" s="184"/>
      <c r="AC549" s="184"/>
      <c r="AD549" s="190"/>
      <c r="AE549" s="190"/>
      <c r="AF549" s="190"/>
      <c r="AG549" s="8"/>
    </row>
    <row r="550" spans="1:33" s="149" customFormat="1" ht="13.2" x14ac:dyDescent="0.25">
      <c r="A550" s="70">
        <v>1</v>
      </c>
      <c r="B550" s="71" t="s">
        <v>367</v>
      </c>
      <c r="C550" s="70">
        <v>57</v>
      </c>
      <c r="D550" s="59">
        <f t="shared" ref="D550:D567" si="172">E550+F550</f>
        <v>49</v>
      </c>
      <c r="E550" s="70">
        <v>29</v>
      </c>
      <c r="F550" s="59">
        <f>G550+H550+I550+J550+K550</f>
        <v>20</v>
      </c>
      <c r="G550" s="60"/>
      <c r="H550" s="60"/>
      <c r="I550" s="60">
        <v>20</v>
      </c>
      <c r="J550" s="60"/>
      <c r="K550" s="60"/>
      <c r="L550" s="72">
        <v>0</v>
      </c>
      <c r="M550" s="60">
        <f>F550*L550</f>
        <v>0</v>
      </c>
      <c r="N550" s="60">
        <f>M550-H550</f>
        <v>0</v>
      </c>
      <c r="O550" s="72">
        <v>1</v>
      </c>
      <c r="P550" s="133">
        <f>F550*O550</f>
        <v>20</v>
      </c>
      <c r="Q550" s="60">
        <f>P550-I550</f>
        <v>0</v>
      </c>
      <c r="R550" s="72"/>
      <c r="S550" s="60"/>
      <c r="T550" s="60"/>
      <c r="U550" s="60"/>
      <c r="V550" s="60"/>
      <c r="W550" s="60"/>
      <c r="X550" s="186">
        <f>Y550+Z550</f>
        <v>2</v>
      </c>
      <c r="Y550" s="186">
        <v>2</v>
      </c>
      <c r="Z550" s="186"/>
      <c r="AA550" s="186">
        <f>AB550+AC550</f>
        <v>0</v>
      </c>
      <c r="AB550" s="186"/>
      <c r="AC550" s="186"/>
      <c r="AD550" s="188">
        <f>AE550+AF550</f>
        <v>0</v>
      </c>
      <c r="AE550" s="188"/>
      <c r="AF550" s="188"/>
      <c r="AG550" s="70"/>
    </row>
    <row r="551" spans="1:33" s="150" customFormat="1" ht="13.2" x14ac:dyDescent="0.25">
      <c r="A551" s="70">
        <v>2</v>
      </c>
      <c r="B551" s="71" t="s">
        <v>752</v>
      </c>
      <c r="C551" s="70">
        <v>10</v>
      </c>
      <c r="D551" s="59">
        <f t="shared" si="172"/>
        <v>9</v>
      </c>
      <c r="E551" s="70">
        <v>4</v>
      </c>
      <c r="F551" s="59">
        <f t="shared" ref="F551:F567" si="173">G551+H551+I551+J551+K551</f>
        <v>5</v>
      </c>
      <c r="G551" s="60"/>
      <c r="H551" s="60"/>
      <c r="I551" s="60">
        <v>5</v>
      </c>
      <c r="J551" s="60"/>
      <c r="K551" s="60"/>
      <c r="L551" s="72">
        <v>0</v>
      </c>
      <c r="M551" s="60">
        <f t="shared" ref="M551:M567" si="174">F551*L551</f>
        <v>0</v>
      </c>
      <c r="N551" s="60">
        <f t="shared" ref="N551:N567" si="175">M551-H551</f>
        <v>0</v>
      </c>
      <c r="O551" s="72">
        <v>1</v>
      </c>
      <c r="P551" s="133">
        <f t="shared" ref="P551:P567" si="176">F551*O551</f>
        <v>5</v>
      </c>
      <c r="Q551" s="60">
        <f t="shared" ref="Q551:Q567" si="177">P551-I551</f>
        <v>0</v>
      </c>
      <c r="R551" s="60"/>
      <c r="S551" s="60"/>
      <c r="T551" s="60"/>
      <c r="U551" s="60"/>
      <c r="V551" s="60"/>
      <c r="W551" s="60"/>
      <c r="X551" s="186">
        <f t="shared" ref="X551:X567" si="178">Y551+Z551</f>
        <v>0</v>
      </c>
      <c r="Y551" s="186"/>
      <c r="Z551" s="186"/>
      <c r="AA551" s="186">
        <f t="shared" ref="AA551:AA567" si="179">AB551+AC551</f>
        <v>0</v>
      </c>
      <c r="AB551" s="186"/>
      <c r="AC551" s="186"/>
      <c r="AD551" s="188">
        <f t="shared" ref="AD551:AD567" si="180">AE551+AF551</f>
        <v>0</v>
      </c>
      <c r="AE551" s="188"/>
      <c r="AF551" s="188"/>
      <c r="AG551" s="70"/>
    </row>
    <row r="552" spans="1:33" s="149" customFormat="1" ht="13.2" x14ac:dyDescent="0.25">
      <c r="A552" s="70">
        <v>3</v>
      </c>
      <c r="B552" s="71" t="s">
        <v>140</v>
      </c>
      <c r="C552" s="70">
        <v>17</v>
      </c>
      <c r="D552" s="59">
        <f t="shared" si="172"/>
        <v>17</v>
      </c>
      <c r="E552" s="70">
        <v>2</v>
      </c>
      <c r="F552" s="59">
        <f t="shared" si="173"/>
        <v>15</v>
      </c>
      <c r="G552" s="59"/>
      <c r="H552" s="59"/>
      <c r="I552" s="59">
        <v>5</v>
      </c>
      <c r="J552" s="59">
        <v>10</v>
      </c>
      <c r="K552" s="59"/>
      <c r="L552" s="72">
        <v>0</v>
      </c>
      <c r="M552" s="60">
        <f t="shared" si="174"/>
        <v>0</v>
      </c>
      <c r="N552" s="60">
        <f t="shared" si="175"/>
        <v>0</v>
      </c>
      <c r="O552" s="72">
        <v>0.4</v>
      </c>
      <c r="P552" s="133">
        <f>F552*O552</f>
        <v>6</v>
      </c>
      <c r="Q552" s="133">
        <f t="shared" si="177"/>
        <v>1</v>
      </c>
      <c r="R552" s="72">
        <v>0.6</v>
      </c>
      <c r="S552" s="111">
        <f>F552*R552</f>
        <v>9</v>
      </c>
      <c r="T552" s="133">
        <f>S552-J552</f>
        <v>-1</v>
      </c>
      <c r="U552" s="60"/>
      <c r="V552" s="60"/>
      <c r="W552" s="60"/>
      <c r="X552" s="186">
        <f t="shared" si="178"/>
        <v>1</v>
      </c>
      <c r="Y552" s="186">
        <v>1</v>
      </c>
      <c r="Z552" s="186"/>
      <c r="AA552" s="186">
        <f t="shared" si="179"/>
        <v>1</v>
      </c>
      <c r="AB552" s="186"/>
      <c r="AC552" s="186">
        <v>1</v>
      </c>
      <c r="AD552" s="188">
        <f t="shared" si="180"/>
        <v>0</v>
      </c>
      <c r="AE552" s="188"/>
      <c r="AF552" s="188"/>
      <c r="AG552" s="70"/>
    </row>
    <row r="553" spans="1:33" s="149" customFormat="1" ht="13.2" x14ac:dyDescent="0.25">
      <c r="A553" s="70">
        <v>4</v>
      </c>
      <c r="B553" s="71" t="s">
        <v>151</v>
      </c>
      <c r="C553" s="70">
        <v>120</v>
      </c>
      <c r="D553" s="59">
        <f t="shared" si="172"/>
        <v>119</v>
      </c>
      <c r="E553" s="70">
        <v>12</v>
      </c>
      <c r="F553" s="59">
        <f t="shared" si="173"/>
        <v>107</v>
      </c>
      <c r="G553" s="59"/>
      <c r="H553" s="59"/>
      <c r="I553" s="59">
        <v>66</v>
      </c>
      <c r="J553" s="59">
        <v>41</v>
      </c>
      <c r="K553" s="59"/>
      <c r="L553" s="72">
        <v>0</v>
      </c>
      <c r="M553" s="60">
        <f t="shared" si="174"/>
        <v>0</v>
      </c>
      <c r="N553" s="60">
        <f t="shared" si="175"/>
        <v>0</v>
      </c>
      <c r="O553" s="72">
        <v>0.65</v>
      </c>
      <c r="P553" s="133">
        <f t="shared" si="176"/>
        <v>69.55</v>
      </c>
      <c r="Q553" s="133">
        <f t="shared" si="177"/>
        <v>3.5499999999999972</v>
      </c>
      <c r="R553" s="72">
        <v>0.35</v>
      </c>
      <c r="S553" s="133">
        <f>F553*R553</f>
        <v>37.449999999999996</v>
      </c>
      <c r="T553" s="133">
        <f>S553-J553</f>
        <v>-3.5500000000000043</v>
      </c>
      <c r="U553" s="60"/>
      <c r="V553" s="60"/>
      <c r="W553" s="60"/>
      <c r="X553" s="186">
        <f t="shared" si="178"/>
        <v>0</v>
      </c>
      <c r="Y553" s="186"/>
      <c r="Z553" s="186"/>
      <c r="AA553" s="186">
        <f t="shared" si="179"/>
        <v>3</v>
      </c>
      <c r="AB553" s="186"/>
      <c r="AC553" s="186">
        <v>3</v>
      </c>
      <c r="AD553" s="188">
        <f t="shared" si="180"/>
        <v>0</v>
      </c>
      <c r="AE553" s="188"/>
      <c r="AF553" s="188"/>
      <c r="AG553" s="77"/>
    </row>
    <row r="554" spans="1:33" s="150" customFormat="1" ht="13.2" x14ac:dyDescent="0.25">
      <c r="A554" s="70">
        <v>5</v>
      </c>
      <c r="B554" s="71" t="s">
        <v>790</v>
      </c>
      <c r="C554" s="70">
        <v>16</v>
      </c>
      <c r="D554" s="59">
        <f t="shared" si="172"/>
        <v>14</v>
      </c>
      <c r="E554" s="70">
        <v>1</v>
      </c>
      <c r="F554" s="59">
        <f t="shared" si="173"/>
        <v>13</v>
      </c>
      <c r="G554" s="59"/>
      <c r="H554" s="59"/>
      <c r="I554" s="59">
        <v>10</v>
      </c>
      <c r="J554" s="59">
        <v>3</v>
      </c>
      <c r="K554" s="59"/>
      <c r="L554" s="72">
        <v>0</v>
      </c>
      <c r="M554" s="60">
        <f t="shared" si="174"/>
        <v>0</v>
      </c>
      <c r="N554" s="60">
        <f t="shared" si="175"/>
        <v>0</v>
      </c>
      <c r="O554" s="72">
        <v>0.77</v>
      </c>
      <c r="P554" s="133">
        <f t="shared" si="176"/>
        <v>10.01</v>
      </c>
      <c r="Q554" s="133">
        <f t="shared" si="177"/>
        <v>9.9999999999997868E-3</v>
      </c>
      <c r="R554" s="72">
        <v>0.23</v>
      </c>
      <c r="S554" s="133">
        <f>F554*R554</f>
        <v>2.99</v>
      </c>
      <c r="T554" s="133">
        <f>S554-J554</f>
        <v>-9.9999999999997868E-3</v>
      </c>
      <c r="U554" s="60"/>
      <c r="V554" s="60"/>
      <c r="W554" s="60"/>
      <c r="X554" s="186">
        <f t="shared" si="178"/>
        <v>0</v>
      </c>
      <c r="Y554" s="186"/>
      <c r="Z554" s="186"/>
      <c r="AA554" s="186">
        <f t="shared" si="179"/>
        <v>0</v>
      </c>
      <c r="AB554" s="186"/>
      <c r="AC554" s="186"/>
      <c r="AD554" s="188">
        <f t="shared" si="180"/>
        <v>0</v>
      </c>
      <c r="AE554" s="188"/>
      <c r="AF554" s="188"/>
      <c r="AG554" s="70"/>
    </row>
    <row r="555" spans="1:33" s="149" customFormat="1" ht="13.2" x14ac:dyDescent="0.25">
      <c r="A555" s="70">
        <v>6</v>
      </c>
      <c r="B555" s="100" t="s">
        <v>737</v>
      </c>
      <c r="C555" s="70">
        <v>19</v>
      </c>
      <c r="D555" s="59">
        <f t="shared" si="172"/>
        <v>19</v>
      </c>
      <c r="E555" s="70">
        <v>3</v>
      </c>
      <c r="F555" s="59">
        <f t="shared" si="173"/>
        <v>16</v>
      </c>
      <c r="G555" s="70"/>
      <c r="H555" s="70"/>
      <c r="I555" s="70">
        <v>10</v>
      </c>
      <c r="J555" s="70">
        <v>6</v>
      </c>
      <c r="K555" s="70"/>
      <c r="L555" s="72">
        <v>0</v>
      </c>
      <c r="M555" s="60">
        <f t="shared" si="174"/>
        <v>0</v>
      </c>
      <c r="N555" s="60">
        <f t="shared" si="175"/>
        <v>0</v>
      </c>
      <c r="O555" s="72">
        <v>0.75</v>
      </c>
      <c r="P555" s="133">
        <f t="shared" si="176"/>
        <v>12</v>
      </c>
      <c r="Q555" s="133">
        <f t="shared" si="177"/>
        <v>2</v>
      </c>
      <c r="R555" s="72">
        <v>0.25</v>
      </c>
      <c r="S555" s="133">
        <f t="shared" ref="S555:S566" si="181">F555*R555</f>
        <v>4</v>
      </c>
      <c r="T555" s="133">
        <f t="shared" ref="T555:T566" si="182">S555-J555</f>
        <v>-2</v>
      </c>
      <c r="U555" s="77"/>
      <c r="V555" s="77"/>
      <c r="W555" s="77"/>
      <c r="X555" s="186">
        <f t="shared" si="178"/>
        <v>0</v>
      </c>
      <c r="Y555" s="188"/>
      <c r="Z555" s="188"/>
      <c r="AA555" s="186">
        <f t="shared" si="179"/>
        <v>2</v>
      </c>
      <c r="AB555" s="188"/>
      <c r="AC555" s="188">
        <v>2</v>
      </c>
      <c r="AD555" s="188">
        <f t="shared" si="180"/>
        <v>0</v>
      </c>
      <c r="AE555" s="188"/>
      <c r="AF555" s="188"/>
      <c r="AG555" s="70"/>
    </row>
    <row r="556" spans="1:33" s="150" customFormat="1" ht="13.2" x14ac:dyDescent="0.25">
      <c r="A556" s="70">
        <v>7</v>
      </c>
      <c r="B556" s="100" t="s">
        <v>754</v>
      </c>
      <c r="C556" s="70">
        <v>0</v>
      </c>
      <c r="D556" s="59">
        <f t="shared" si="172"/>
        <v>0</v>
      </c>
      <c r="E556" s="70"/>
      <c r="F556" s="59">
        <f t="shared" si="173"/>
        <v>0</v>
      </c>
      <c r="G556" s="70"/>
      <c r="H556" s="70"/>
      <c r="I556" s="70"/>
      <c r="J556" s="70"/>
      <c r="K556" s="70"/>
      <c r="L556" s="72">
        <v>0</v>
      </c>
      <c r="M556" s="60">
        <f t="shared" si="174"/>
        <v>0</v>
      </c>
      <c r="N556" s="60">
        <f t="shared" si="175"/>
        <v>0</v>
      </c>
      <c r="O556" s="72">
        <v>1</v>
      </c>
      <c r="P556" s="133">
        <f t="shared" si="176"/>
        <v>0</v>
      </c>
      <c r="Q556" s="133">
        <f t="shared" si="177"/>
        <v>0</v>
      </c>
      <c r="R556" s="72"/>
      <c r="S556" s="133"/>
      <c r="T556" s="133"/>
      <c r="U556" s="77"/>
      <c r="V556" s="77"/>
      <c r="W556" s="77"/>
      <c r="X556" s="186">
        <f t="shared" si="178"/>
        <v>0</v>
      </c>
      <c r="Y556" s="188"/>
      <c r="Z556" s="188"/>
      <c r="AA556" s="186">
        <f t="shared" si="179"/>
        <v>0</v>
      </c>
      <c r="AB556" s="188"/>
      <c r="AC556" s="188"/>
      <c r="AD556" s="188">
        <f t="shared" si="180"/>
        <v>0</v>
      </c>
      <c r="AE556" s="188"/>
      <c r="AF556" s="188"/>
      <c r="AG556" s="70"/>
    </row>
    <row r="557" spans="1:33" s="149" customFormat="1" ht="13.2" x14ac:dyDescent="0.25">
      <c r="A557" s="70">
        <v>8</v>
      </c>
      <c r="B557" s="100" t="s">
        <v>727</v>
      </c>
      <c r="C557" s="70">
        <v>2</v>
      </c>
      <c r="D557" s="59">
        <f t="shared" si="172"/>
        <v>2</v>
      </c>
      <c r="E557" s="70">
        <v>2</v>
      </c>
      <c r="F557" s="59">
        <f t="shared" si="173"/>
        <v>0</v>
      </c>
      <c r="G557" s="70"/>
      <c r="H557" s="70"/>
      <c r="I557" s="70"/>
      <c r="J557" s="70"/>
      <c r="K557" s="70"/>
      <c r="L557" s="72">
        <v>0</v>
      </c>
      <c r="M557" s="60">
        <f t="shared" si="174"/>
        <v>0</v>
      </c>
      <c r="N557" s="60">
        <f t="shared" si="175"/>
        <v>0</v>
      </c>
      <c r="O557" s="72">
        <v>1</v>
      </c>
      <c r="P557" s="133">
        <f t="shared" si="176"/>
        <v>0</v>
      </c>
      <c r="Q557" s="133">
        <f t="shared" si="177"/>
        <v>0</v>
      </c>
      <c r="R557" s="72"/>
      <c r="S557" s="133"/>
      <c r="T557" s="133"/>
      <c r="U557" s="77"/>
      <c r="V557" s="77"/>
      <c r="W557" s="77"/>
      <c r="X557" s="186">
        <f t="shared" si="178"/>
        <v>1</v>
      </c>
      <c r="Y557" s="188">
        <v>1</v>
      </c>
      <c r="Z557" s="188"/>
      <c r="AA557" s="186">
        <f t="shared" si="179"/>
        <v>0</v>
      </c>
      <c r="AB557" s="188"/>
      <c r="AC557" s="188"/>
      <c r="AD557" s="188">
        <f t="shared" si="180"/>
        <v>0</v>
      </c>
      <c r="AE557" s="188"/>
      <c r="AF557" s="188"/>
      <c r="AG557" s="70"/>
    </row>
    <row r="558" spans="1:33" s="150" customFormat="1" ht="13.2" x14ac:dyDescent="0.25">
      <c r="A558" s="70">
        <v>9</v>
      </c>
      <c r="B558" s="100" t="s">
        <v>802</v>
      </c>
      <c r="C558" s="70">
        <v>8</v>
      </c>
      <c r="D558" s="59">
        <f t="shared" si="172"/>
        <v>8</v>
      </c>
      <c r="E558" s="70">
        <v>1</v>
      </c>
      <c r="F558" s="59">
        <f t="shared" si="173"/>
        <v>7</v>
      </c>
      <c r="G558" s="70"/>
      <c r="H558" s="70"/>
      <c r="I558" s="70">
        <v>5</v>
      </c>
      <c r="J558" s="70">
        <v>2</v>
      </c>
      <c r="K558" s="70"/>
      <c r="L558" s="72">
        <v>0</v>
      </c>
      <c r="M558" s="60">
        <f t="shared" si="174"/>
        <v>0</v>
      </c>
      <c r="N558" s="60">
        <f t="shared" si="175"/>
        <v>0</v>
      </c>
      <c r="O558" s="72">
        <v>0.72</v>
      </c>
      <c r="P558" s="133">
        <f t="shared" si="176"/>
        <v>5.04</v>
      </c>
      <c r="Q558" s="133">
        <f t="shared" si="177"/>
        <v>4.0000000000000036E-2</v>
      </c>
      <c r="R558" s="72">
        <v>0.28000000000000003</v>
      </c>
      <c r="S558" s="133">
        <f t="shared" si="181"/>
        <v>1.9600000000000002</v>
      </c>
      <c r="T558" s="133">
        <f t="shared" si="182"/>
        <v>-3.9999999999999813E-2</v>
      </c>
      <c r="U558" s="77"/>
      <c r="V558" s="77"/>
      <c r="W558" s="77"/>
      <c r="X558" s="186">
        <f t="shared" si="178"/>
        <v>0</v>
      </c>
      <c r="Y558" s="188"/>
      <c r="Z558" s="188"/>
      <c r="AA558" s="186">
        <f t="shared" si="179"/>
        <v>0</v>
      </c>
      <c r="AB558" s="188"/>
      <c r="AC558" s="188"/>
      <c r="AD558" s="188">
        <f t="shared" si="180"/>
        <v>0</v>
      </c>
      <c r="AE558" s="188"/>
      <c r="AF558" s="188"/>
      <c r="AG558" s="70"/>
    </row>
    <row r="559" spans="1:33" s="150" customFormat="1" ht="13.2" x14ac:dyDescent="0.25">
      <c r="A559" s="70">
        <v>10</v>
      </c>
      <c r="B559" s="100" t="s">
        <v>803</v>
      </c>
      <c r="C559" s="70">
        <v>0</v>
      </c>
      <c r="D559" s="59">
        <f t="shared" si="172"/>
        <v>0</v>
      </c>
      <c r="E559" s="70"/>
      <c r="F559" s="59">
        <f t="shared" si="173"/>
        <v>0</v>
      </c>
      <c r="G559" s="70"/>
      <c r="H559" s="70"/>
      <c r="I559" s="70"/>
      <c r="J559" s="70"/>
      <c r="K559" s="70"/>
      <c r="L559" s="72">
        <v>0</v>
      </c>
      <c r="M559" s="60">
        <f t="shared" si="174"/>
        <v>0</v>
      </c>
      <c r="N559" s="60">
        <f t="shared" si="175"/>
        <v>0</v>
      </c>
      <c r="O559" s="72">
        <v>1</v>
      </c>
      <c r="P559" s="133">
        <f t="shared" si="176"/>
        <v>0</v>
      </c>
      <c r="Q559" s="133">
        <f t="shared" si="177"/>
        <v>0</v>
      </c>
      <c r="R559" s="72"/>
      <c r="S559" s="133"/>
      <c r="T559" s="133"/>
      <c r="U559" s="77"/>
      <c r="V559" s="77"/>
      <c r="W559" s="77"/>
      <c r="X559" s="186">
        <f t="shared" si="178"/>
        <v>0</v>
      </c>
      <c r="Y559" s="188"/>
      <c r="Z559" s="188"/>
      <c r="AA559" s="186">
        <f t="shared" si="179"/>
        <v>0</v>
      </c>
      <c r="AB559" s="188"/>
      <c r="AC559" s="188"/>
      <c r="AD559" s="188">
        <f t="shared" si="180"/>
        <v>0</v>
      </c>
      <c r="AE559" s="188"/>
      <c r="AF559" s="188"/>
      <c r="AG559" s="70"/>
    </row>
    <row r="560" spans="1:33" s="150" customFormat="1" ht="13.2" x14ac:dyDescent="0.25">
      <c r="A560" s="70">
        <v>11</v>
      </c>
      <c r="B560" s="100" t="s">
        <v>890</v>
      </c>
      <c r="C560" s="70">
        <v>1</v>
      </c>
      <c r="D560" s="59">
        <f t="shared" si="172"/>
        <v>0</v>
      </c>
      <c r="E560" s="70"/>
      <c r="F560" s="59">
        <f t="shared" si="173"/>
        <v>0</v>
      </c>
      <c r="G560" s="70"/>
      <c r="H560" s="70"/>
      <c r="I560" s="70"/>
      <c r="J560" s="70"/>
      <c r="K560" s="70"/>
      <c r="L560" s="72">
        <v>0</v>
      </c>
      <c r="M560" s="60">
        <f t="shared" si="174"/>
        <v>0</v>
      </c>
      <c r="N560" s="60">
        <f t="shared" si="175"/>
        <v>0</v>
      </c>
      <c r="O560" s="72">
        <v>1</v>
      </c>
      <c r="P560" s="133">
        <f t="shared" si="176"/>
        <v>0</v>
      </c>
      <c r="Q560" s="133">
        <f t="shared" si="177"/>
        <v>0</v>
      </c>
      <c r="R560" s="72"/>
      <c r="S560" s="133"/>
      <c r="T560" s="133"/>
      <c r="U560" s="77"/>
      <c r="V560" s="77"/>
      <c r="W560" s="77"/>
      <c r="X560" s="186">
        <f t="shared" si="178"/>
        <v>0</v>
      </c>
      <c r="Y560" s="188"/>
      <c r="Z560" s="188"/>
      <c r="AA560" s="186">
        <f t="shared" si="179"/>
        <v>0</v>
      </c>
      <c r="AB560" s="188"/>
      <c r="AC560" s="188"/>
      <c r="AD560" s="188">
        <f t="shared" si="180"/>
        <v>0</v>
      </c>
      <c r="AE560" s="188"/>
      <c r="AF560" s="188"/>
      <c r="AG560" s="70"/>
    </row>
    <row r="561" spans="1:33" s="150" customFormat="1" ht="13.2" x14ac:dyDescent="0.25">
      <c r="A561" s="70">
        <v>12</v>
      </c>
      <c r="B561" s="100" t="s">
        <v>728</v>
      </c>
      <c r="C561" s="151">
        <v>1</v>
      </c>
      <c r="D561" s="59">
        <f t="shared" si="172"/>
        <v>0</v>
      </c>
      <c r="E561" s="70"/>
      <c r="F561" s="59">
        <f t="shared" si="173"/>
        <v>0</v>
      </c>
      <c r="G561" s="70"/>
      <c r="H561" s="70"/>
      <c r="I561" s="70"/>
      <c r="J561" s="70"/>
      <c r="K561" s="70"/>
      <c r="L561" s="72">
        <v>0</v>
      </c>
      <c r="M561" s="60">
        <f t="shared" si="174"/>
        <v>0</v>
      </c>
      <c r="N561" s="60">
        <f t="shared" si="175"/>
        <v>0</v>
      </c>
      <c r="O561" s="72">
        <v>1</v>
      </c>
      <c r="P561" s="133">
        <f t="shared" si="176"/>
        <v>0</v>
      </c>
      <c r="Q561" s="133">
        <f t="shared" si="177"/>
        <v>0</v>
      </c>
      <c r="R561" s="72"/>
      <c r="S561" s="133"/>
      <c r="T561" s="133"/>
      <c r="U561" s="77"/>
      <c r="V561" s="77"/>
      <c r="W561" s="77"/>
      <c r="X561" s="186">
        <f t="shared" si="178"/>
        <v>0</v>
      </c>
      <c r="Y561" s="188"/>
      <c r="Z561" s="188"/>
      <c r="AA561" s="186">
        <f t="shared" si="179"/>
        <v>0</v>
      </c>
      <c r="AB561" s="188"/>
      <c r="AC561" s="188"/>
      <c r="AD561" s="188">
        <f t="shared" si="180"/>
        <v>0</v>
      </c>
      <c r="AE561" s="188"/>
      <c r="AF561" s="188"/>
      <c r="AG561" s="70"/>
    </row>
    <row r="562" spans="1:33" s="149" customFormat="1" ht="13.2" x14ac:dyDescent="0.25">
      <c r="A562" s="70">
        <v>13</v>
      </c>
      <c r="B562" s="294" t="s">
        <v>730</v>
      </c>
      <c r="C562" s="151">
        <v>7</v>
      </c>
      <c r="D562" s="59">
        <v>1</v>
      </c>
      <c r="E562" s="70"/>
      <c r="F562" s="59">
        <f t="shared" si="173"/>
        <v>1</v>
      </c>
      <c r="G562" s="70"/>
      <c r="H562" s="70"/>
      <c r="I562" s="70"/>
      <c r="J562" s="70">
        <v>1</v>
      </c>
      <c r="K562" s="70"/>
      <c r="L562" s="72">
        <v>0</v>
      </c>
      <c r="M562" s="60">
        <f t="shared" si="174"/>
        <v>0</v>
      </c>
      <c r="N562" s="60">
        <f t="shared" si="175"/>
        <v>0</v>
      </c>
      <c r="O562" s="72">
        <v>1</v>
      </c>
      <c r="P562" s="133">
        <f t="shared" si="176"/>
        <v>1</v>
      </c>
      <c r="Q562" s="133">
        <f t="shared" si="177"/>
        <v>1</v>
      </c>
      <c r="R562" s="72">
        <v>0</v>
      </c>
      <c r="S562" s="133">
        <f t="shared" si="181"/>
        <v>0</v>
      </c>
      <c r="T562" s="133">
        <f t="shared" si="182"/>
        <v>-1</v>
      </c>
      <c r="U562" s="77"/>
      <c r="V562" s="77"/>
      <c r="W562" s="77"/>
      <c r="X562" s="186">
        <f t="shared" si="178"/>
        <v>0</v>
      </c>
      <c r="Y562" s="188"/>
      <c r="Z562" s="188"/>
      <c r="AA562" s="186">
        <f t="shared" si="179"/>
        <v>1</v>
      </c>
      <c r="AB562" s="188"/>
      <c r="AC562" s="188">
        <v>1</v>
      </c>
      <c r="AD562" s="188">
        <f t="shared" si="180"/>
        <v>0</v>
      </c>
      <c r="AE562" s="188"/>
      <c r="AF562" s="188"/>
      <c r="AG562" s="70"/>
    </row>
    <row r="563" spans="1:33" s="138" customFormat="1" ht="13.2" x14ac:dyDescent="0.25">
      <c r="A563" s="77">
        <v>14</v>
      </c>
      <c r="B563" s="295" t="s">
        <v>726</v>
      </c>
      <c r="C563" s="151">
        <v>13</v>
      </c>
      <c r="D563" s="60">
        <f>E563+F563</f>
        <v>6</v>
      </c>
      <c r="E563" s="77">
        <v>2</v>
      </c>
      <c r="F563" s="60">
        <f t="shared" si="173"/>
        <v>4</v>
      </c>
      <c r="G563" s="77"/>
      <c r="H563" s="77"/>
      <c r="I563" s="77">
        <v>4</v>
      </c>
      <c r="J563" s="77"/>
      <c r="K563" s="77"/>
      <c r="L563" s="72">
        <v>0</v>
      </c>
      <c r="M563" s="60">
        <f t="shared" si="174"/>
        <v>0</v>
      </c>
      <c r="N563" s="60">
        <f t="shared" si="175"/>
        <v>0</v>
      </c>
      <c r="O563" s="72">
        <v>1</v>
      </c>
      <c r="P563" s="133">
        <f t="shared" si="176"/>
        <v>4</v>
      </c>
      <c r="Q563" s="133">
        <f t="shared" si="177"/>
        <v>0</v>
      </c>
      <c r="R563" s="72"/>
      <c r="S563" s="133"/>
      <c r="T563" s="133"/>
      <c r="U563" s="77"/>
      <c r="V563" s="77"/>
      <c r="W563" s="77"/>
      <c r="X563" s="186">
        <f t="shared" si="178"/>
        <v>1</v>
      </c>
      <c r="Y563" s="188">
        <v>1</v>
      </c>
      <c r="Z563" s="188"/>
      <c r="AA563" s="186">
        <f t="shared" si="179"/>
        <v>0</v>
      </c>
      <c r="AB563" s="188"/>
      <c r="AC563" s="188"/>
      <c r="AD563" s="188">
        <f t="shared" si="180"/>
        <v>0</v>
      </c>
      <c r="AE563" s="188"/>
      <c r="AF563" s="188"/>
      <c r="AG563" s="77"/>
    </row>
    <row r="564" spans="1:33" s="152" customFormat="1" ht="13.2" x14ac:dyDescent="0.25">
      <c r="A564" s="77">
        <v>15</v>
      </c>
      <c r="B564" s="91" t="s">
        <v>43</v>
      </c>
      <c r="C564" s="151">
        <v>1</v>
      </c>
      <c r="D564" s="60">
        <f t="shared" si="172"/>
        <v>0</v>
      </c>
      <c r="E564" s="77"/>
      <c r="F564" s="60">
        <f t="shared" si="173"/>
        <v>0</v>
      </c>
      <c r="G564" s="77"/>
      <c r="H564" s="77"/>
      <c r="I564" s="77"/>
      <c r="J564" s="77"/>
      <c r="K564" s="77"/>
      <c r="L564" s="72">
        <v>0</v>
      </c>
      <c r="M564" s="60">
        <f t="shared" si="174"/>
        <v>0</v>
      </c>
      <c r="N564" s="60">
        <f t="shared" si="175"/>
        <v>0</v>
      </c>
      <c r="O564" s="72">
        <v>1</v>
      </c>
      <c r="P564" s="133">
        <f t="shared" si="176"/>
        <v>0</v>
      </c>
      <c r="Q564" s="133">
        <f t="shared" si="177"/>
        <v>0</v>
      </c>
      <c r="R564" s="72"/>
      <c r="S564" s="133"/>
      <c r="T564" s="133"/>
      <c r="U564" s="77"/>
      <c r="V564" s="77"/>
      <c r="W564" s="77"/>
      <c r="X564" s="186">
        <f t="shared" si="178"/>
        <v>0</v>
      </c>
      <c r="Y564" s="188"/>
      <c r="Z564" s="188"/>
      <c r="AA564" s="186">
        <f t="shared" si="179"/>
        <v>0</v>
      </c>
      <c r="AB564" s="188"/>
      <c r="AC564" s="188"/>
      <c r="AD564" s="188">
        <f t="shared" si="180"/>
        <v>0</v>
      </c>
      <c r="AE564" s="188"/>
      <c r="AF564" s="188"/>
      <c r="AG564" s="77"/>
    </row>
    <row r="565" spans="1:33" s="152" customFormat="1" ht="13.2" x14ac:dyDescent="0.25">
      <c r="A565" s="77">
        <v>16</v>
      </c>
      <c r="B565" s="91" t="s">
        <v>744</v>
      </c>
      <c r="C565" s="151">
        <v>1</v>
      </c>
      <c r="D565" s="60">
        <f t="shared" si="172"/>
        <v>0</v>
      </c>
      <c r="E565" s="77"/>
      <c r="F565" s="60">
        <f t="shared" si="173"/>
        <v>0</v>
      </c>
      <c r="G565" s="77"/>
      <c r="H565" s="77"/>
      <c r="I565" s="77"/>
      <c r="J565" s="77"/>
      <c r="K565" s="77"/>
      <c r="L565" s="72">
        <v>0</v>
      </c>
      <c r="M565" s="60">
        <f t="shared" si="174"/>
        <v>0</v>
      </c>
      <c r="N565" s="60">
        <f t="shared" si="175"/>
        <v>0</v>
      </c>
      <c r="O565" s="72">
        <v>1</v>
      </c>
      <c r="P565" s="133">
        <f t="shared" si="176"/>
        <v>0</v>
      </c>
      <c r="Q565" s="133">
        <f t="shared" si="177"/>
        <v>0</v>
      </c>
      <c r="R565" s="72"/>
      <c r="S565" s="133"/>
      <c r="T565" s="133"/>
      <c r="U565" s="77"/>
      <c r="V565" s="77"/>
      <c r="W565" s="77"/>
      <c r="X565" s="186">
        <f t="shared" si="178"/>
        <v>0</v>
      </c>
      <c r="Y565" s="188"/>
      <c r="Z565" s="188"/>
      <c r="AA565" s="186">
        <f t="shared" si="179"/>
        <v>0</v>
      </c>
      <c r="AB565" s="188"/>
      <c r="AC565" s="188"/>
      <c r="AD565" s="188">
        <f t="shared" si="180"/>
        <v>0</v>
      </c>
      <c r="AE565" s="188"/>
      <c r="AF565" s="188"/>
      <c r="AG565" s="77"/>
    </row>
    <row r="566" spans="1:33" s="152" customFormat="1" ht="13.2" x14ac:dyDescent="0.25">
      <c r="A566" s="77">
        <v>17</v>
      </c>
      <c r="B566" s="91" t="s">
        <v>725</v>
      </c>
      <c r="C566" s="151">
        <v>16</v>
      </c>
      <c r="D566" s="60">
        <f t="shared" si="172"/>
        <v>16</v>
      </c>
      <c r="E566" s="77">
        <v>3</v>
      </c>
      <c r="F566" s="60">
        <f t="shared" si="173"/>
        <v>13</v>
      </c>
      <c r="G566" s="77"/>
      <c r="H566" s="77"/>
      <c r="I566" s="77">
        <v>12</v>
      </c>
      <c r="J566" s="77">
        <v>1</v>
      </c>
      <c r="K566" s="77"/>
      <c r="L566" s="72">
        <v>0</v>
      </c>
      <c r="M566" s="60">
        <f t="shared" si="174"/>
        <v>0</v>
      </c>
      <c r="N566" s="60">
        <f t="shared" si="175"/>
        <v>0</v>
      </c>
      <c r="O566" s="72">
        <v>0.93</v>
      </c>
      <c r="P566" s="133">
        <f t="shared" si="176"/>
        <v>12.09</v>
      </c>
      <c r="Q566" s="133">
        <f>P566-I566</f>
        <v>8.9999999999999858E-2</v>
      </c>
      <c r="R566" s="72">
        <v>7.0000000000000007E-2</v>
      </c>
      <c r="S566" s="133">
        <f t="shared" si="181"/>
        <v>0.91000000000000014</v>
      </c>
      <c r="T566" s="133">
        <f t="shared" si="182"/>
        <v>-8.9999999999999858E-2</v>
      </c>
      <c r="U566" s="77"/>
      <c r="V566" s="77"/>
      <c r="W566" s="77"/>
      <c r="X566" s="186">
        <f t="shared" si="178"/>
        <v>0</v>
      </c>
      <c r="Y566" s="188"/>
      <c r="Z566" s="188"/>
      <c r="AA566" s="186">
        <f t="shared" si="179"/>
        <v>0</v>
      </c>
      <c r="AB566" s="188"/>
      <c r="AC566" s="188"/>
      <c r="AD566" s="188">
        <f t="shared" si="180"/>
        <v>0</v>
      </c>
      <c r="AE566" s="188"/>
      <c r="AF566" s="188"/>
      <c r="AG566" s="77"/>
    </row>
    <row r="567" spans="1:33" s="152" customFormat="1" ht="13.2" x14ac:dyDescent="0.25">
      <c r="A567" s="77">
        <v>18</v>
      </c>
      <c r="B567" s="91" t="s">
        <v>796</v>
      </c>
      <c r="C567" s="151">
        <v>1</v>
      </c>
      <c r="D567" s="60">
        <f t="shared" si="172"/>
        <v>1</v>
      </c>
      <c r="E567" s="77"/>
      <c r="F567" s="60">
        <f t="shared" si="173"/>
        <v>1</v>
      </c>
      <c r="G567" s="77"/>
      <c r="H567" s="77"/>
      <c r="I567" s="77">
        <v>1</v>
      </c>
      <c r="J567" s="77"/>
      <c r="K567" s="77"/>
      <c r="L567" s="72">
        <v>0</v>
      </c>
      <c r="M567" s="60">
        <f t="shared" si="174"/>
        <v>0</v>
      </c>
      <c r="N567" s="60">
        <f t="shared" si="175"/>
        <v>0</v>
      </c>
      <c r="O567" s="72">
        <v>1</v>
      </c>
      <c r="P567" s="133">
        <f t="shared" si="176"/>
        <v>1</v>
      </c>
      <c r="Q567" s="133">
        <f t="shared" si="177"/>
        <v>0</v>
      </c>
      <c r="R567" s="77"/>
      <c r="S567" s="153"/>
      <c r="T567" s="153"/>
      <c r="U567" s="77"/>
      <c r="V567" s="77"/>
      <c r="W567" s="77"/>
      <c r="X567" s="186">
        <f t="shared" si="178"/>
        <v>0</v>
      </c>
      <c r="Y567" s="188"/>
      <c r="Z567" s="188"/>
      <c r="AA567" s="186">
        <f t="shared" si="179"/>
        <v>0</v>
      </c>
      <c r="AB567" s="188"/>
      <c r="AC567" s="188"/>
      <c r="AD567" s="188">
        <f t="shared" si="180"/>
        <v>0</v>
      </c>
      <c r="AE567" s="188"/>
      <c r="AF567" s="188"/>
      <c r="AG567" s="77"/>
    </row>
    <row r="568" spans="1:33" s="297" customFormat="1" ht="13.2" x14ac:dyDescent="0.25">
      <c r="A568" s="155">
        <v>18</v>
      </c>
      <c r="B568" s="293" t="s">
        <v>898</v>
      </c>
      <c r="C568" s="314"/>
      <c r="D568" s="154"/>
      <c r="E568" s="154"/>
      <c r="F568" s="154"/>
      <c r="G568" s="154"/>
      <c r="H568" s="154"/>
      <c r="I568" s="154"/>
      <c r="J568" s="154"/>
      <c r="K568" s="154"/>
      <c r="L568" s="154"/>
      <c r="M568" s="154"/>
      <c r="N568" s="154"/>
      <c r="O568" s="154"/>
      <c r="P568" s="154"/>
      <c r="Q568" s="141"/>
      <c r="R568" s="154"/>
      <c r="S568" s="154"/>
      <c r="T568" s="141"/>
      <c r="U568" s="141"/>
      <c r="V568" s="141"/>
      <c r="W568" s="141"/>
      <c r="X568" s="200"/>
      <c r="Y568" s="200"/>
      <c r="Z568" s="200"/>
      <c r="AA568" s="200"/>
      <c r="AB568" s="200"/>
      <c r="AC568" s="200"/>
      <c r="AD568" s="200"/>
      <c r="AE568" s="200"/>
      <c r="AF568" s="200"/>
      <c r="AG568" s="154"/>
    </row>
    <row r="569" spans="1:33" s="21" customFormat="1" ht="13.2" x14ac:dyDescent="0.25">
      <c r="A569" s="157" t="s">
        <v>723</v>
      </c>
      <c r="B569" s="158" t="s">
        <v>707</v>
      </c>
      <c r="C569" s="159">
        <f>SUM(C570:C590)</f>
        <v>289</v>
      </c>
      <c r="D569" s="159">
        <f t="shared" ref="D569:AC569" si="183">SUM(D570:D590)</f>
        <v>202</v>
      </c>
      <c r="E569" s="157">
        <f t="shared" si="183"/>
        <v>51</v>
      </c>
      <c r="F569" s="160">
        <f t="shared" si="183"/>
        <v>151</v>
      </c>
      <c r="G569" s="160">
        <f t="shared" si="183"/>
        <v>0</v>
      </c>
      <c r="H569" s="160">
        <f t="shared" si="183"/>
        <v>0</v>
      </c>
      <c r="I569" s="160">
        <f t="shared" si="183"/>
        <v>82</v>
      </c>
      <c r="J569" s="160">
        <f t="shared" si="183"/>
        <v>73</v>
      </c>
      <c r="K569" s="160">
        <f t="shared" si="183"/>
        <v>0</v>
      </c>
      <c r="L569" s="160">
        <f t="shared" si="183"/>
        <v>0</v>
      </c>
      <c r="M569" s="160">
        <f t="shared" si="183"/>
        <v>0</v>
      </c>
      <c r="N569" s="160">
        <f t="shared" si="183"/>
        <v>0</v>
      </c>
      <c r="O569" s="161">
        <v>0.68</v>
      </c>
      <c r="P569" s="160">
        <f t="shared" si="183"/>
        <v>102</v>
      </c>
      <c r="Q569" s="160">
        <f t="shared" si="183"/>
        <v>20</v>
      </c>
      <c r="R569" s="161">
        <v>0.32</v>
      </c>
      <c r="S569" s="160">
        <f t="shared" si="183"/>
        <v>49</v>
      </c>
      <c r="T569" s="160">
        <f t="shared" si="183"/>
        <v>-20</v>
      </c>
      <c r="U569" s="160"/>
      <c r="V569" s="160"/>
      <c r="W569" s="160"/>
      <c r="X569" s="201"/>
      <c r="Y569" s="201"/>
      <c r="Z569" s="201"/>
      <c r="AA569" s="201">
        <f t="shared" si="183"/>
        <v>4</v>
      </c>
      <c r="AB569" s="201">
        <v>0</v>
      </c>
      <c r="AC569" s="201">
        <f t="shared" si="183"/>
        <v>4</v>
      </c>
      <c r="AD569" s="201"/>
      <c r="AE569" s="201"/>
      <c r="AF569" s="201"/>
      <c r="AG569" s="160"/>
    </row>
    <row r="570" spans="1:33" s="149" customFormat="1" ht="13.2" x14ac:dyDescent="0.25">
      <c r="A570" s="6">
        <v>1</v>
      </c>
      <c r="B570" s="61" t="s">
        <v>367</v>
      </c>
      <c r="C570" s="162">
        <v>62</v>
      </c>
      <c r="D570" s="162">
        <f>E570+F570</f>
        <v>45</v>
      </c>
      <c r="E570" s="163">
        <v>24</v>
      </c>
      <c r="F570" s="75">
        <f>G570+H570+I570+J570+K570</f>
        <v>21</v>
      </c>
      <c r="G570" s="75">
        <v>0</v>
      </c>
      <c r="H570" s="75">
        <v>0</v>
      </c>
      <c r="I570" s="75">
        <v>21</v>
      </c>
      <c r="J570" s="75"/>
      <c r="K570" s="75"/>
      <c r="L570" s="74"/>
      <c r="M570" s="75"/>
      <c r="N570" s="75"/>
      <c r="O570" s="74">
        <v>1</v>
      </c>
      <c r="P570" s="75">
        <v>21</v>
      </c>
      <c r="Q570" s="75">
        <f t="shared" ref="Q570:Q572" si="184">P570-I570</f>
        <v>0</v>
      </c>
      <c r="R570" s="74"/>
      <c r="S570" s="164"/>
      <c r="T570" s="60">
        <f t="shared" ref="T570:T572" si="185">S570-J570</f>
        <v>0</v>
      </c>
      <c r="U570" s="164"/>
      <c r="V570" s="164"/>
      <c r="W570" s="164"/>
      <c r="X570" s="191"/>
      <c r="Y570" s="191"/>
      <c r="Z570" s="191"/>
      <c r="AA570" s="191"/>
      <c r="AB570" s="191"/>
      <c r="AC570" s="191"/>
      <c r="AD570" s="197"/>
      <c r="AE570" s="197"/>
      <c r="AF570" s="197"/>
      <c r="AG570" s="156"/>
    </row>
    <row r="571" spans="1:33" s="10" customFormat="1" ht="13.2" x14ac:dyDescent="0.25">
      <c r="A571" s="6">
        <v>2</v>
      </c>
      <c r="B571" s="61" t="s">
        <v>752</v>
      </c>
      <c r="C571" s="162">
        <v>5</v>
      </c>
      <c r="D571" s="162">
        <f t="shared" ref="D571:D589" si="186">E571+F571</f>
        <v>5</v>
      </c>
      <c r="E571" s="79">
        <v>1</v>
      </c>
      <c r="F571" s="75">
        <f t="shared" ref="F571:F576" si="187">G571+H571+I571+J571+K571</f>
        <v>4</v>
      </c>
      <c r="G571" s="75"/>
      <c r="H571" s="75"/>
      <c r="I571" s="75">
        <v>4</v>
      </c>
      <c r="J571" s="75"/>
      <c r="K571" s="75"/>
      <c r="L571" s="75"/>
      <c r="M571" s="75">
        <v>0</v>
      </c>
      <c r="N571" s="75">
        <v>0</v>
      </c>
      <c r="O571" s="74">
        <v>1</v>
      </c>
      <c r="P571" s="75">
        <v>4</v>
      </c>
      <c r="Q571" s="75">
        <f t="shared" si="184"/>
        <v>0</v>
      </c>
      <c r="R571" s="75"/>
      <c r="S571" s="60"/>
      <c r="T571" s="60">
        <f t="shared" si="185"/>
        <v>0</v>
      </c>
      <c r="U571" s="60"/>
      <c r="V571" s="60"/>
      <c r="W571" s="60"/>
      <c r="X571" s="186"/>
      <c r="Y571" s="186"/>
      <c r="Z571" s="186"/>
      <c r="AA571" s="186"/>
      <c r="AB571" s="186"/>
      <c r="AC571" s="186"/>
      <c r="AD571" s="187"/>
      <c r="AE571" s="187"/>
      <c r="AF571" s="187"/>
      <c r="AG571" s="73"/>
    </row>
    <row r="572" spans="1:33" s="10" customFormat="1" ht="13.2" x14ac:dyDescent="0.25">
      <c r="A572" s="6">
        <v>3</v>
      </c>
      <c r="B572" s="61" t="s">
        <v>140</v>
      </c>
      <c r="C572" s="162">
        <v>18</v>
      </c>
      <c r="D572" s="162">
        <f t="shared" si="186"/>
        <v>14</v>
      </c>
      <c r="E572" s="163">
        <v>3</v>
      </c>
      <c r="F572" s="75">
        <f t="shared" si="187"/>
        <v>11</v>
      </c>
      <c r="G572" s="75"/>
      <c r="H572" s="75">
        <v>0</v>
      </c>
      <c r="I572" s="75">
        <v>0</v>
      </c>
      <c r="J572" s="75">
        <v>11</v>
      </c>
      <c r="K572" s="75"/>
      <c r="L572" s="165"/>
      <c r="M572" s="75"/>
      <c r="N572" s="75"/>
      <c r="O572" s="74">
        <v>0.1</v>
      </c>
      <c r="P572" s="75">
        <v>1</v>
      </c>
      <c r="Q572" s="75">
        <f t="shared" si="184"/>
        <v>1</v>
      </c>
      <c r="R572" s="74">
        <v>0.9</v>
      </c>
      <c r="S572" s="60">
        <v>10</v>
      </c>
      <c r="T572" s="60">
        <f t="shared" si="185"/>
        <v>-1</v>
      </c>
      <c r="U572" s="60"/>
      <c r="V572" s="60"/>
      <c r="W572" s="60"/>
      <c r="X572" s="186"/>
      <c r="Y572" s="186"/>
      <c r="Z572" s="186"/>
      <c r="AA572" s="186"/>
      <c r="AB572" s="186"/>
      <c r="AC572" s="186"/>
      <c r="AD572" s="187"/>
      <c r="AE572" s="187"/>
      <c r="AF572" s="187"/>
      <c r="AG572" s="73"/>
    </row>
    <row r="573" spans="1:33" s="150" customFormat="1" ht="13.2" x14ac:dyDescent="0.25">
      <c r="A573" s="6">
        <v>4</v>
      </c>
      <c r="B573" s="61" t="s">
        <v>151</v>
      </c>
      <c r="C573" s="162">
        <v>110</v>
      </c>
      <c r="D573" s="162">
        <f t="shared" si="186"/>
        <v>74</v>
      </c>
      <c r="E573" s="79">
        <v>10</v>
      </c>
      <c r="F573" s="75">
        <f t="shared" si="187"/>
        <v>64</v>
      </c>
      <c r="G573" s="75"/>
      <c r="H573" s="75"/>
      <c r="I573" s="75">
        <v>25</v>
      </c>
      <c r="J573" s="75">
        <v>39</v>
      </c>
      <c r="K573" s="75"/>
      <c r="L573" s="75"/>
      <c r="M573" s="75">
        <v>0</v>
      </c>
      <c r="N573" s="75"/>
      <c r="O573" s="74">
        <v>0.6</v>
      </c>
      <c r="P573" s="75">
        <v>38</v>
      </c>
      <c r="Q573" s="75">
        <f>P573-I573</f>
        <v>13</v>
      </c>
      <c r="R573" s="74">
        <v>0.4</v>
      </c>
      <c r="S573" s="75">
        <v>26</v>
      </c>
      <c r="T573" s="75">
        <f>S573-J573</f>
        <v>-13</v>
      </c>
      <c r="U573" s="75"/>
      <c r="V573" s="75"/>
      <c r="W573" s="75"/>
      <c r="X573" s="202"/>
      <c r="Y573" s="202"/>
      <c r="Z573" s="202"/>
      <c r="AA573" s="202">
        <v>1</v>
      </c>
      <c r="AB573" s="202">
        <v>0</v>
      </c>
      <c r="AC573" s="202">
        <v>1</v>
      </c>
      <c r="AD573" s="203"/>
      <c r="AE573" s="203"/>
      <c r="AF573" s="203"/>
      <c r="AG573" s="166"/>
    </row>
    <row r="574" spans="1:33" s="150" customFormat="1" ht="13.2" x14ac:dyDescent="0.25">
      <c r="A574" s="6">
        <v>5</v>
      </c>
      <c r="B574" s="167" t="s">
        <v>790</v>
      </c>
      <c r="C574" s="162">
        <v>23</v>
      </c>
      <c r="D574" s="162">
        <f t="shared" si="186"/>
        <v>17</v>
      </c>
      <c r="E574" s="166">
        <v>1</v>
      </c>
      <c r="F574" s="168">
        <f t="shared" si="187"/>
        <v>16</v>
      </c>
      <c r="G574" s="169"/>
      <c r="H574" s="170"/>
      <c r="I574" s="170">
        <v>7</v>
      </c>
      <c r="J574" s="170">
        <v>9</v>
      </c>
      <c r="K574" s="170"/>
      <c r="L574" s="170"/>
      <c r="M574" s="170"/>
      <c r="N574" s="170"/>
      <c r="O574" s="171">
        <v>0.63</v>
      </c>
      <c r="P574" s="170">
        <v>10</v>
      </c>
      <c r="Q574" s="168">
        <f t="shared" ref="Q574:Q578" si="188">P574-I574</f>
        <v>3</v>
      </c>
      <c r="R574" s="171">
        <v>0.37</v>
      </c>
      <c r="S574" s="170">
        <v>6</v>
      </c>
      <c r="T574" s="168">
        <f t="shared" ref="T574:T576" si="189">S574-J574</f>
        <v>-3</v>
      </c>
      <c r="U574" s="169"/>
      <c r="V574" s="169"/>
      <c r="W574" s="169"/>
      <c r="X574" s="203"/>
      <c r="Y574" s="203"/>
      <c r="Z574" s="203"/>
      <c r="AA574" s="204">
        <v>2</v>
      </c>
      <c r="AB574" s="204">
        <v>0</v>
      </c>
      <c r="AC574" s="204">
        <v>2</v>
      </c>
      <c r="AD574" s="203"/>
      <c r="AE574" s="203"/>
      <c r="AF574" s="203"/>
      <c r="AG574" s="166"/>
    </row>
    <row r="575" spans="1:33" s="152" customFormat="1" ht="13.2" x14ac:dyDescent="0.25">
      <c r="A575" s="78">
        <v>6</v>
      </c>
      <c r="B575" s="172" t="s">
        <v>737</v>
      </c>
      <c r="C575" s="169">
        <v>23</v>
      </c>
      <c r="D575" s="169">
        <f t="shared" si="186"/>
        <v>16</v>
      </c>
      <c r="E575" s="173">
        <v>2</v>
      </c>
      <c r="F575" s="174">
        <f t="shared" si="187"/>
        <v>14</v>
      </c>
      <c r="G575" s="173"/>
      <c r="H575" s="78"/>
      <c r="I575" s="78">
        <v>8</v>
      </c>
      <c r="J575" s="78">
        <v>6</v>
      </c>
      <c r="K575" s="78"/>
      <c r="L575" s="78"/>
      <c r="M575" s="78"/>
      <c r="N575" s="78"/>
      <c r="O575" s="175">
        <v>0.7</v>
      </c>
      <c r="P575" s="78">
        <v>11</v>
      </c>
      <c r="Q575" s="75">
        <f t="shared" si="188"/>
        <v>3</v>
      </c>
      <c r="R575" s="175">
        <v>0.3</v>
      </c>
      <c r="S575" s="78">
        <v>3</v>
      </c>
      <c r="T575" s="75">
        <f t="shared" si="189"/>
        <v>-3</v>
      </c>
      <c r="U575" s="173"/>
      <c r="V575" s="173"/>
      <c r="W575" s="173"/>
      <c r="X575" s="205"/>
      <c r="Y575" s="205"/>
      <c r="Z575" s="205"/>
      <c r="AA575" s="206">
        <v>1</v>
      </c>
      <c r="AB575" s="206">
        <v>0</v>
      </c>
      <c r="AC575" s="206">
        <v>1</v>
      </c>
      <c r="AD575" s="205"/>
      <c r="AE575" s="205"/>
      <c r="AF575" s="205"/>
      <c r="AG575" s="173"/>
    </row>
    <row r="576" spans="1:33" s="10" customFormat="1" ht="13.2" x14ac:dyDescent="0.25">
      <c r="A576" s="6">
        <v>7</v>
      </c>
      <c r="B576" s="167" t="s">
        <v>892</v>
      </c>
      <c r="C576" s="162">
        <v>3</v>
      </c>
      <c r="D576" s="162">
        <f t="shared" si="186"/>
        <v>3</v>
      </c>
      <c r="E576" s="166">
        <v>0</v>
      </c>
      <c r="F576" s="168">
        <f t="shared" si="187"/>
        <v>3</v>
      </c>
      <c r="G576" s="169"/>
      <c r="H576" s="170"/>
      <c r="I576" s="170"/>
      <c r="J576" s="170">
        <v>3</v>
      </c>
      <c r="K576" s="170"/>
      <c r="L576" s="170"/>
      <c r="M576" s="170"/>
      <c r="N576" s="170"/>
      <c r="O576" s="171"/>
      <c r="P576" s="170"/>
      <c r="Q576" s="168">
        <f t="shared" si="188"/>
        <v>0</v>
      </c>
      <c r="R576" s="171">
        <v>1</v>
      </c>
      <c r="S576" s="92">
        <v>3</v>
      </c>
      <c r="T576" s="125">
        <f t="shared" si="189"/>
        <v>0</v>
      </c>
      <c r="U576" s="88"/>
      <c r="V576" s="88"/>
      <c r="W576" s="88"/>
      <c r="X576" s="187"/>
      <c r="Y576" s="187"/>
      <c r="Z576" s="187"/>
      <c r="AA576" s="187"/>
      <c r="AB576" s="187"/>
      <c r="AC576" s="187"/>
      <c r="AD576" s="187"/>
      <c r="AE576" s="187"/>
      <c r="AF576" s="187"/>
      <c r="AG576" s="73"/>
    </row>
    <row r="577" spans="1:33" s="10" customFormat="1" ht="13.2" x14ac:dyDescent="0.25">
      <c r="A577" s="6">
        <v>8</v>
      </c>
      <c r="B577" s="167" t="s">
        <v>727</v>
      </c>
      <c r="C577" s="162">
        <v>4</v>
      </c>
      <c r="D577" s="162">
        <f t="shared" si="186"/>
        <v>2</v>
      </c>
      <c r="E577" s="166">
        <v>1</v>
      </c>
      <c r="F577" s="169">
        <v>1</v>
      </c>
      <c r="G577" s="169"/>
      <c r="H577" s="170"/>
      <c r="I577" s="170">
        <v>1</v>
      </c>
      <c r="J577" s="170"/>
      <c r="K577" s="170"/>
      <c r="L577" s="170"/>
      <c r="M577" s="170"/>
      <c r="N577" s="170"/>
      <c r="O577" s="171">
        <v>1</v>
      </c>
      <c r="P577" s="78">
        <v>1</v>
      </c>
      <c r="Q577" s="75">
        <f t="shared" si="188"/>
        <v>0</v>
      </c>
      <c r="R577" s="170"/>
      <c r="S577" s="92"/>
      <c r="T577" s="92">
        <v>0</v>
      </c>
      <c r="U577" s="88"/>
      <c r="V577" s="88"/>
      <c r="W577" s="88"/>
      <c r="X577" s="187"/>
      <c r="Y577" s="187"/>
      <c r="Z577" s="187"/>
      <c r="AA577" s="187"/>
      <c r="AB577" s="187"/>
      <c r="AC577" s="187"/>
      <c r="AD577" s="187"/>
      <c r="AE577" s="187"/>
      <c r="AF577" s="187"/>
      <c r="AG577" s="73"/>
    </row>
    <row r="578" spans="1:33" s="10" customFormat="1" ht="13.2" x14ac:dyDescent="0.25">
      <c r="A578" s="6">
        <v>9</v>
      </c>
      <c r="B578" s="167" t="s">
        <v>802</v>
      </c>
      <c r="C578" s="162">
        <v>5</v>
      </c>
      <c r="D578" s="162">
        <f t="shared" si="186"/>
        <v>5</v>
      </c>
      <c r="E578" s="166">
        <v>1</v>
      </c>
      <c r="F578" s="170">
        <v>4</v>
      </c>
      <c r="G578" s="170"/>
      <c r="H578" s="170"/>
      <c r="I578" s="170">
        <v>3</v>
      </c>
      <c r="J578" s="170">
        <v>1</v>
      </c>
      <c r="K578" s="170"/>
      <c r="L578" s="170"/>
      <c r="M578" s="170"/>
      <c r="N578" s="170"/>
      <c r="O578" s="171">
        <v>0.75</v>
      </c>
      <c r="P578" s="78">
        <v>3</v>
      </c>
      <c r="Q578" s="75">
        <f t="shared" si="188"/>
        <v>0</v>
      </c>
      <c r="R578" s="171">
        <v>0.25</v>
      </c>
      <c r="S578" s="92">
        <v>1</v>
      </c>
      <c r="T578" s="92">
        <v>0</v>
      </c>
      <c r="U578" s="88"/>
      <c r="V578" s="88"/>
      <c r="W578" s="88"/>
      <c r="X578" s="187"/>
      <c r="Y578" s="187"/>
      <c r="Z578" s="187"/>
      <c r="AA578" s="187"/>
      <c r="AB578" s="187"/>
      <c r="AC578" s="187"/>
      <c r="AD578" s="187"/>
      <c r="AE578" s="187"/>
      <c r="AF578" s="187"/>
      <c r="AG578" s="73"/>
    </row>
    <row r="579" spans="1:33" s="10" customFormat="1" ht="13.2" x14ac:dyDescent="0.25">
      <c r="A579" s="6">
        <v>10</v>
      </c>
      <c r="B579" s="167" t="s">
        <v>893</v>
      </c>
      <c r="C579" s="162">
        <v>1</v>
      </c>
      <c r="D579" s="162">
        <f t="shared" si="186"/>
        <v>0</v>
      </c>
      <c r="E579" s="166">
        <v>0</v>
      </c>
      <c r="F579" s="170"/>
      <c r="G579" s="170"/>
      <c r="H579" s="170"/>
      <c r="I579" s="170"/>
      <c r="J579" s="170">
        <v>1</v>
      </c>
      <c r="K579" s="170"/>
      <c r="L579" s="170"/>
      <c r="M579" s="170"/>
      <c r="N579" s="170"/>
      <c r="O579" s="170"/>
      <c r="P579" s="78"/>
      <c r="Q579" s="75"/>
      <c r="R579" s="171"/>
      <c r="S579" s="92"/>
      <c r="T579" s="92"/>
      <c r="U579" s="88"/>
      <c r="V579" s="88"/>
      <c r="W579" s="88"/>
      <c r="X579" s="187"/>
      <c r="Y579" s="187"/>
      <c r="Z579" s="187"/>
      <c r="AA579" s="187"/>
      <c r="AB579" s="187"/>
      <c r="AC579" s="187"/>
      <c r="AD579" s="187"/>
      <c r="AE579" s="187"/>
      <c r="AF579" s="187"/>
      <c r="AG579" s="73"/>
    </row>
    <row r="580" spans="1:33" s="10" customFormat="1" ht="13.2" x14ac:dyDescent="0.25">
      <c r="A580" s="6">
        <v>11</v>
      </c>
      <c r="B580" s="167" t="s">
        <v>877</v>
      </c>
      <c r="C580" s="162">
        <v>1</v>
      </c>
      <c r="D580" s="162">
        <f t="shared" si="186"/>
        <v>0</v>
      </c>
      <c r="E580" s="166">
        <v>0</v>
      </c>
      <c r="F580" s="170"/>
      <c r="G580" s="170"/>
      <c r="H580" s="170"/>
      <c r="I580" s="170"/>
      <c r="J580" s="170">
        <v>1</v>
      </c>
      <c r="K580" s="170"/>
      <c r="L580" s="170"/>
      <c r="M580" s="170"/>
      <c r="N580" s="170"/>
      <c r="O580" s="171"/>
      <c r="P580" s="78"/>
      <c r="Q580" s="75"/>
      <c r="R580" s="171"/>
      <c r="S580" s="92"/>
      <c r="T580" s="92"/>
      <c r="U580" s="88"/>
      <c r="V580" s="88"/>
      <c r="W580" s="88"/>
      <c r="X580" s="187"/>
      <c r="Y580" s="187"/>
      <c r="Z580" s="187"/>
      <c r="AA580" s="187"/>
      <c r="AB580" s="187"/>
      <c r="AC580" s="187"/>
      <c r="AD580" s="187"/>
      <c r="AE580" s="187"/>
      <c r="AF580" s="187"/>
      <c r="AG580" s="73"/>
    </row>
    <row r="581" spans="1:33" s="10" customFormat="1" ht="13.2" x14ac:dyDescent="0.25">
      <c r="A581" s="6">
        <v>12</v>
      </c>
      <c r="B581" s="167" t="s">
        <v>739</v>
      </c>
      <c r="C581" s="162">
        <v>1</v>
      </c>
      <c r="D581" s="162">
        <v>0</v>
      </c>
      <c r="E581" s="166">
        <v>0</v>
      </c>
      <c r="F581" s="170"/>
      <c r="G581" s="170"/>
      <c r="H581" s="170"/>
      <c r="I581" s="170"/>
      <c r="J581" s="170">
        <v>1</v>
      </c>
      <c r="K581" s="170"/>
      <c r="L581" s="170"/>
      <c r="M581" s="170"/>
      <c r="N581" s="170"/>
      <c r="O581" s="171"/>
      <c r="P581" s="78"/>
      <c r="Q581" s="75"/>
      <c r="R581" s="171"/>
      <c r="S581" s="92"/>
      <c r="T581" s="92"/>
      <c r="U581" s="88"/>
      <c r="V581" s="88"/>
      <c r="W581" s="88"/>
      <c r="X581" s="187"/>
      <c r="Y581" s="187"/>
      <c r="Z581" s="187"/>
      <c r="AA581" s="187"/>
      <c r="AB581" s="187"/>
      <c r="AC581" s="187"/>
      <c r="AD581" s="187"/>
      <c r="AE581" s="187"/>
      <c r="AF581" s="187"/>
      <c r="AG581" s="73"/>
    </row>
    <row r="582" spans="1:33" s="10" customFormat="1" ht="13.2" x14ac:dyDescent="0.25">
      <c r="A582" s="6">
        <v>13</v>
      </c>
      <c r="B582" s="167" t="s">
        <v>588</v>
      </c>
      <c r="C582" s="162">
        <v>1</v>
      </c>
      <c r="D582" s="162">
        <f t="shared" si="186"/>
        <v>0</v>
      </c>
      <c r="E582" s="166">
        <v>0</v>
      </c>
      <c r="F582" s="170"/>
      <c r="G582" s="170"/>
      <c r="H582" s="170"/>
      <c r="I582" s="170">
        <v>1</v>
      </c>
      <c r="J582" s="170">
        <v>1</v>
      </c>
      <c r="K582" s="170"/>
      <c r="L582" s="170"/>
      <c r="M582" s="170"/>
      <c r="N582" s="170"/>
      <c r="O582" s="171"/>
      <c r="P582" s="78"/>
      <c r="Q582" s="75"/>
      <c r="R582" s="171"/>
      <c r="S582" s="92"/>
      <c r="T582" s="92"/>
      <c r="U582" s="88"/>
      <c r="V582" s="88"/>
      <c r="W582" s="88"/>
      <c r="X582" s="187"/>
      <c r="Y582" s="187"/>
      <c r="Z582" s="187"/>
      <c r="AA582" s="187"/>
      <c r="AB582" s="187"/>
      <c r="AC582" s="187"/>
      <c r="AD582" s="187"/>
      <c r="AE582" s="187"/>
      <c r="AF582" s="187"/>
      <c r="AG582" s="73"/>
    </row>
    <row r="583" spans="1:33" s="10" customFormat="1" ht="26.4" x14ac:dyDescent="0.25">
      <c r="A583" s="6">
        <v>14</v>
      </c>
      <c r="B583" s="167" t="s">
        <v>894</v>
      </c>
      <c r="C583" s="162">
        <v>2</v>
      </c>
      <c r="D583" s="162">
        <f t="shared" si="186"/>
        <v>0</v>
      </c>
      <c r="E583" s="166">
        <v>0</v>
      </c>
      <c r="F583" s="170"/>
      <c r="G583" s="170"/>
      <c r="H583" s="170"/>
      <c r="I583" s="170"/>
      <c r="J583" s="170"/>
      <c r="K583" s="170"/>
      <c r="L583" s="170"/>
      <c r="M583" s="170"/>
      <c r="N583" s="170"/>
      <c r="O583" s="170"/>
      <c r="P583" s="78"/>
      <c r="Q583" s="170"/>
      <c r="R583" s="170"/>
      <c r="S583" s="92"/>
      <c r="T583" s="92"/>
      <c r="U583" s="88"/>
      <c r="V583" s="88"/>
      <c r="W583" s="88"/>
      <c r="X583" s="187"/>
      <c r="Y583" s="187"/>
      <c r="Z583" s="187"/>
      <c r="AA583" s="187"/>
      <c r="AB583" s="187"/>
      <c r="AC583" s="187"/>
      <c r="AD583" s="187"/>
      <c r="AE583" s="187"/>
      <c r="AF583" s="187"/>
      <c r="AG583" s="73"/>
    </row>
    <row r="584" spans="1:33" s="10" customFormat="1" ht="13.2" x14ac:dyDescent="0.25">
      <c r="A584" s="6">
        <v>15</v>
      </c>
      <c r="B584" s="167" t="s">
        <v>880</v>
      </c>
      <c r="C584" s="162">
        <v>2</v>
      </c>
      <c r="D584" s="162">
        <v>3</v>
      </c>
      <c r="E584" s="166">
        <v>1</v>
      </c>
      <c r="F584" s="170">
        <v>2</v>
      </c>
      <c r="G584" s="170"/>
      <c r="H584" s="170"/>
      <c r="I584" s="170">
        <v>2</v>
      </c>
      <c r="J584" s="170"/>
      <c r="K584" s="170"/>
      <c r="L584" s="170"/>
      <c r="M584" s="170"/>
      <c r="N584" s="170"/>
      <c r="O584" s="171">
        <v>1</v>
      </c>
      <c r="P584" s="170">
        <v>2</v>
      </c>
      <c r="Q584" s="170">
        <v>0</v>
      </c>
      <c r="R584" s="170"/>
      <c r="S584" s="92"/>
      <c r="T584" s="92"/>
      <c r="U584" s="88"/>
      <c r="V584" s="88"/>
      <c r="W584" s="88"/>
      <c r="X584" s="187"/>
      <c r="Y584" s="187"/>
      <c r="Z584" s="187"/>
      <c r="AA584" s="187"/>
      <c r="AB584" s="187"/>
      <c r="AC584" s="187"/>
      <c r="AD584" s="187"/>
      <c r="AE584" s="187"/>
      <c r="AF584" s="187"/>
      <c r="AG584" s="73"/>
    </row>
    <row r="585" spans="1:33" s="10" customFormat="1" ht="26.4" x14ac:dyDescent="0.25">
      <c r="A585" s="6">
        <v>16</v>
      </c>
      <c r="B585" s="167" t="s">
        <v>895</v>
      </c>
      <c r="C585" s="162">
        <v>3</v>
      </c>
      <c r="D585" s="162">
        <v>2</v>
      </c>
      <c r="E585" s="166">
        <v>2</v>
      </c>
      <c r="F585" s="170"/>
      <c r="G585" s="170"/>
      <c r="H585" s="170"/>
      <c r="I585" s="170"/>
      <c r="J585" s="170"/>
      <c r="K585" s="170"/>
      <c r="L585" s="170"/>
      <c r="M585" s="170"/>
      <c r="N585" s="170"/>
      <c r="O585" s="170"/>
      <c r="P585" s="170"/>
      <c r="Q585" s="170"/>
      <c r="R585" s="170"/>
      <c r="S585" s="92"/>
      <c r="T585" s="92"/>
      <c r="U585" s="88"/>
      <c r="V585" s="88"/>
      <c r="W585" s="88"/>
      <c r="X585" s="187"/>
      <c r="Y585" s="187"/>
      <c r="Z585" s="187"/>
      <c r="AA585" s="187"/>
      <c r="AB585" s="187"/>
      <c r="AC585" s="187"/>
      <c r="AD585" s="187"/>
      <c r="AE585" s="187"/>
      <c r="AF585" s="187"/>
      <c r="AG585" s="73"/>
    </row>
    <row r="586" spans="1:33" s="10" customFormat="1" ht="13.2" x14ac:dyDescent="0.25">
      <c r="A586" s="6">
        <v>17</v>
      </c>
      <c r="B586" s="167" t="s">
        <v>896</v>
      </c>
      <c r="C586" s="162">
        <v>5</v>
      </c>
      <c r="D586" s="162">
        <f t="shared" si="186"/>
        <v>2</v>
      </c>
      <c r="E586" s="166">
        <v>1</v>
      </c>
      <c r="F586" s="170">
        <v>1</v>
      </c>
      <c r="G586" s="170"/>
      <c r="H586" s="170"/>
      <c r="I586" s="170">
        <v>2</v>
      </c>
      <c r="J586" s="170"/>
      <c r="K586" s="170"/>
      <c r="L586" s="170"/>
      <c r="M586" s="170"/>
      <c r="N586" s="170"/>
      <c r="O586" s="170"/>
      <c r="P586" s="170">
        <v>1</v>
      </c>
      <c r="Q586" s="170"/>
      <c r="R586" s="170"/>
      <c r="S586" s="92"/>
      <c r="T586" s="92"/>
      <c r="U586" s="88"/>
      <c r="V586" s="88"/>
      <c r="W586" s="88"/>
      <c r="X586" s="187"/>
      <c r="Y586" s="187"/>
      <c r="Z586" s="187"/>
      <c r="AA586" s="187"/>
      <c r="AB586" s="187"/>
      <c r="AC586" s="187"/>
      <c r="AD586" s="187"/>
      <c r="AE586" s="187"/>
      <c r="AF586" s="187"/>
      <c r="AG586" s="73"/>
    </row>
    <row r="587" spans="1:33" s="10" customFormat="1" ht="13.2" x14ac:dyDescent="0.25">
      <c r="A587" s="6">
        <v>18</v>
      </c>
      <c r="B587" s="167" t="s">
        <v>725</v>
      </c>
      <c r="C587" s="162">
        <v>16</v>
      </c>
      <c r="D587" s="162">
        <f t="shared" si="186"/>
        <v>10</v>
      </c>
      <c r="E587" s="166">
        <v>3</v>
      </c>
      <c r="F587" s="170">
        <v>7</v>
      </c>
      <c r="G587" s="170"/>
      <c r="H587" s="170"/>
      <c r="I587" s="170">
        <v>6</v>
      </c>
      <c r="J587" s="170"/>
      <c r="K587" s="170"/>
      <c r="L587" s="170"/>
      <c r="M587" s="170"/>
      <c r="N587" s="170"/>
      <c r="O587" s="171">
        <v>1</v>
      </c>
      <c r="P587" s="78">
        <v>7</v>
      </c>
      <c r="Q587" s="170">
        <v>0</v>
      </c>
      <c r="R587" s="170"/>
      <c r="S587" s="92"/>
      <c r="T587" s="92"/>
      <c r="U587" s="88"/>
      <c r="V587" s="88"/>
      <c r="W587" s="88"/>
      <c r="X587" s="187"/>
      <c r="Y587" s="187"/>
      <c r="Z587" s="187"/>
      <c r="AA587" s="187"/>
      <c r="AB587" s="187"/>
      <c r="AC587" s="187"/>
      <c r="AD587" s="187"/>
      <c r="AE587" s="187"/>
      <c r="AF587" s="187"/>
      <c r="AG587" s="73"/>
    </row>
    <row r="588" spans="1:33" s="10" customFormat="1" ht="13.2" x14ac:dyDescent="0.25">
      <c r="A588" s="6">
        <v>19</v>
      </c>
      <c r="B588" s="167" t="s">
        <v>766</v>
      </c>
      <c r="C588" s="162">
        <v>1</v>
      </c>
      <c r="D588" s="162">
        <f t="shared" si="186"/>
        <v>1</v>
      </c>
      <c r="E588" s="166">
        <v>0</v>
      </c>
      <c r="F588" s="170">
        <v>1</v>
      </c>
      <c r="G588" s="170"/>
      <c r="H588" s="170"/>
      <c r="I588" s="170">
        <v>1</v>
      </c>
      <c r="J588" s="170"/>
      <c r="K588" s="170"/>
      <c r="L588" s="170"/>
      <c r="M588" s="170"/>
      <c r="N588" s="170"/>
      <c r="O588" s="171">
        <v>1</v>
      </c>
      <c r="P588" s="78">
        <v>1</v>
      </c>
      <c r="Q588" s="170">
        <v>0</v>
      </c>
      <c r="R588" s="170"/>
      <c r="S588" s="92"/>
      <c r="T588" s="92"/>
      <c r="U588" s="88"/>
      <c r="V588" s="88"/>
      <c r="W588" s="88"/>
      <c r="X588" s="187"/>
      <c r="Y588" s="187"/>
      <c r="Z588" s="187"/>
      <c r="AA588" s="187"/>
      <c r="AB588" s="187"/>
      <c r="AC588" s="187"/>
      <c r="AD588" s="187"/>
      <c r="AE588" s="187"/>
      <c r="AF588" s="187"/>
      <c r="AG588" s="73"/>
    </row>
    <row r="589" spans="1:33" s="10" customFormat="1" ht="13.2" x14ac:dyDescent="0.25">
      <c r="A589" s="6">
        <v>20</v>
      </c>
      <c r="B589" s="167" t="s">
        <v>897</v>
      </c>
      <c r="C589" s="162">
        <v>1</v>
      </c>
      <c r="D589" s="162">
        <f t="shared" si="186"/>
        <v>1</v>
      </c>
      <c r="E589" s="166"/>
      <c r="F589" s="170">
        <v>1</v>
      </c>
      <c r="G589" s="170"/>
      <c r="H589" s="170"/>
      <c r="I589" s="170">
        <v>1</v>
      </c>
      <c r="J589" s="170"/>
      <c r="K589" s="170"/>
      <c r="L589" s="170"/>
      <c r="M589" s="170"/>
      <c r="N589" s="170"/>
      <c r="O589" s="171">
        <v>1</v>
      </c>
      <c r="P589" s="78">
        <v>1</v>
      </c>
      <c r="Q589" s="170">
        <v>0</v>
      </c>
      <c r="R589" s="170"/>
      <c r="S589" s="92"/>
      <c r="T589" s="92"/>
      <c r="U589" s="88"/>
      <c r="V589" s="88"/>
      <c r="W589" s="88"/>
      <c r="X589" s="187"/>
      <c r="Y589" s="187"/>
      <c r="Z589" s="187"/>
      <c r="AA589" s="187"/>
      <c r="AB589" s="187"/>
      <c r="AC589" s="187"/>
      <c r="AD589" s="187"/>
      <c r="AE589" s="187"/>
      <c r="AF589" s="187"/>
      <c r="AG589" s="73"/>
    </row>
    <row r="590" spans="1:33" s="10" customFormat="1" ht="13.2" x14ac:dyDescent="0.25">
      <c r="A590" s="6">
        <v>21</v>
      </c>
      <c r="B590" s="167" t="s">
        <v>796</v>
      </c>
      <c r="C590" s="162">
        <v>2</v>
      </c>
      <c r="D590" s="162">
        <v>2</v>
      </c>
      <c r="E590" s="166">
        <v>1</v>
      </c>
      <c r="F590" s="170">
        <v>1</v>
      </c>
      <c r="G590" s="170"/>
      <c r="H590" s="170"/>
      <c r="I590" s="170"/>
      <c r="J590" s="170"/>
      <c r="K590" s="170"/>
      <c r="L590" s="170"/>
      <c r="M590" s="170"/>
      <c r="N590" s="170"/>
      <c r="O590" s="171">
        <v>1</v>
      </c>
      <c r="P590" s="78">
        <v>1</v>
      </c>
      <c r="Q590" s="170">
        <v>0</v>
      </c>
      <c r="R590" s="170"/>
      <c r="S590" s="92"/>
      <c r="T590" s="92"/>
      <c r="U590" s="88"/>
      <c r="V590" s="88"/>
      <c r="W590" s="88"/>
      <c r="X590" s="187"/>
      <c r="Y590" s="187"/>
      <c r="Z590" s="187"/>
      <c r="AA590" s="187"/>
      <c r="AB590" s="187"/>
      <c r="AC590" s="187"/>
      <c r="AD590" s="187"/>
      <c r="AE590" s="187"/>
      <c r="AF590" s="187"/>
      <c r="AG590" s="73"/>
    </row>
    <row r="591" spans="1:33" s="13" customFormat="1" ht="13.2" x14ac:dyDescent="0.25">
      <c r="A591" s="155">
        <v>19</v>
      </c>
      <c r="B591" s="293" t="s">
        <v>901</v>
      </c>
      <c r="C591" s="69"/>
      <c r="D591" s="145"/>
      <c r="E591" s="145"/>
      <c r="F591" s="145"/>
      <c r="G591" s="145"/>
      <c r="H591" s="145"/>
      <c r="I591" s="145"/>
      <c r="J591" s="145"/>
      <c r="K591" s="145"/>
      <c r="L591" s="145"/>
      <c r="M591" s="145"/>
      <c r="N591" s="145"/>
      <c r="O591" s="145"/>
      <c r="P591" s="145"/>
      <c r="Q591" s="129"/>
      <c r="R591" s="145"/>
      <c r="S591" s="145"/>
      <c r="T591" s="129"/>
      <c r="U591" s="129"/>
      <c r="V591" s="129"/>
      <c r="W591" s="129"/>
      <c r="X591" s="194"/>
      <c r="Y591" s="194"/>
      <c r="Z591" s="194"/>
      <c r="AA591" s="194"/>
      <c r="AB591" s="194"/>
      <c r="AC591" s="194"/>
      <c r="AD591" s="194"/>
      <c r="AE591" s="194"/>
      <c r="AF591" s="194"/>
      <c r="AG591" s="145"/>
    </row>
    <row r="592" spans="1:33" s="21" customFormat="1" ht="13.2" x14ac:dyDescent="0.25">
      <c r="A592" s="8" t="s">
        <v>723</v>
      </c>
      <c r="B592" s="105" t="s">
        <v>707</v>
      </c>
      <c r="C592" s="8">
        <v>283</v>
      </c>
      <c r="D592" s="58">
        <f t="shared" ref="D592:K592" si="190">SUM(D593:D607)</f>
        <v>220</v>
      </c>
      <c r="E592" s="58">
        <f t="shared" si="190"/>
        <v>42</v>
      </c>
      <c r="F592" s="68">
        <f t="shared" si="190"/>
        <v>178</v>
      </c>
      <c r="G592" s="68">
        <f t="shared" si="190"/>
        <v>0</v>
      </c>
      <c r="H592" s="68">
        <f t="shared" si="190"/>
        <v>1</v>
      </c>
      <c r="I592" s="68">
        <f t="shared" si="190"/>
        <v>131</v>
      </c>
      <c r="J592" s="68">
        <f t="shared" si="190"/>
        <v>46</v>
      </c>
      <c r="K592" s="68">
        <f t="shared" si="190"/>
        <v>0</v>
      </c>
      <c r="L592" s="68"/>
      <c r="M592" s="68">
        <f>SUM(M593:M607)</f>
        <v>2</v>
      </c>
      <c r="N592" s="68">
        <f>SUM(N593:N607)</f>
        <v>1</v>
      </c>
      <c r="O592" s="68"/>
      <c r="P592" s="68">
        <f>SUM(P593:P607)</f>
        <v>137</v>
      </c>
      <c r="Q592" s="68">
        <f>SUM(Q593:Q607)</f>
        <v>6</v>
      </c>
      <c r="R592" s="68"/>
      <c r="S592" s="68">
        <f t="shared" ref="S592:AF592" si="191">SUM(S593:S607)</f>
        <v>39</v>
      </c>
      <c r="T592" s="68">
        <f t="shared" si="191"/>
        <v>0</v>
      </c>
      <c r="U592" s="68">
        <f t="shared" si="191"/>
        <v>0</v>
      </c>
      <c r="V592" s="68">
        <f t="shared" si="191"/>
        <v>0</v>
      </c>
      <c r="W592" s="68">
        <f t="shared" si="191"/>
        <v>0</v>
      </c>
      <c r="X592" s="184">
        <f t="shared" si="191"/>
        <v>5</v>
      </c>
      <c r="Y592" s="184">
        <f t="shared" si="191"/>
        <v>4</v>
      </c>
      <c r="Z592" s="184">
        <f t="shared" si="191"/>
        <v>1</v>
      </c>
      <c r="AA592" s="184">
        <f t="shared" si="191"/>
        <v>6</v>
      </c>
      <c r="AB592" s="184">
        <f t="shared" si="191"/>
        <v>0</v>
      </c>
      <c r="AC592" s="184">
        <f t="shared" si="191"/>
        <v>6</v>
      </c>
      <c r="AD592" s="184">
        <f t="shared" si="191"/>
        <v>0</v>
      </c>
      <c r="AE592" s="184">
        <f t="shared" si="191"/>
        <v>0</v>
      </c>
      <c r="AF592" s="184">
        <f t="shared" si="191"/>
        <v>0</v>
      </c>
      <c r="AG592" s="68"/>
    </row>
    <row r="593" spans="1:33" s="10" customFormat="1" ht="13.2" x14ac:dyDescent="0.25">
      <c r="A593" s="70">
        <v>1</v>
      </c>
      <c r="B593" s="71" t="s">
        <v>367</v>
      </c>
      <c r="C593" s="70"/>
      <c r="D593" s="70">
        <f>+E593+F593</f>
        <v>51</v>
      </c>
      <c r="E593" s="70">
        <v>16</v>
      </c>
      <c r="F593" s="60">
        <f>+G593+H593+I593+J593+K593</f>
        <v>35</v>
      </c>
      <c r="G593" s="60"/>
      <c r="H593" s="60">
        <v>1</v>
      </c>
      <c r="I593" s="60">
        <v>34</v>
      </c>
      <c r="J593" s="60"/>
      <c r="K593" s="60"/>
      <c r="L593" s="72">
        <v>0.02</v>
      </c>
      <c r="M593" s="60">
        <v>1</v>
      </c>
      <c r="N593" s="60">
        <v>0</v>
      </c>
      <c r="O593" s="72">
        <v>0.98</v>
      </c>
      <c r="P593" s="60">
        <v>34</v>
      </c>
      <c r="Q593" s="60"/>
      <c r="R593" s="72"/>
      <c r="S593" s="60"/>
      <c r="T593" s="60"/>
      <c r="U593" s="60"/>
      <c r="V593" s="60"/>
      <c r="W593" s="60"/>
      <c r="X593" s="186">
        <f>Y593+Z593</f>
        <v>1</v>
      </c>
      <c r="Y593" s="186">
        <v>1</v>
      </c>
      <c r="Z593" s="186"/>
      <c r="AA593" s="186"/>
      <c r="AB593" s="186"/>
      <c r="AC593" s="186"/>
      <c r="AD593" s="187"/>
      <c r="AE593" s="187"/>
      <c r="AF593" s="187"/>
      <c r="AG593" s="88"/>
    </row>
    <row r="594" spans="1:33" s="9" customFormat="1" ht="13.2" x14ac:dyDescent="0.25">
      <c r="A594" s="70">
        <v>2</v>
      </c>
      <c r="B594" s="71" t="s">
        <v>899</v>
      </c>
      <c r="C594" s="70"/>
      <c r="D594" s="70">
        <f t="shared" ref="D594:D607" si="192">+E594+F594</f>
        <v>3</v>
      </c>
      <c r="E594" s="70"/>
      <c r="F594" s="60">
        <f>+G594+H594+I594+J594+K594</f>
        <v>3</v>
      </c>
      <c r="G594" s="60"/>
      <c r="H594" s="60"/>
      <c r="I594" s="60">
        <v>3</v>
      </c>
      <c r="J594" s="60"/>
      <c r="K594" s="60"/>
      <c r="L594" s="72"/>
      <c r="M594" s="60"/>
      <c r="N594" s="60"/>
      <c r="O594" s="72">
        <v>1</v>
      </c>
      <c r="P594" s="60">
        <f t="shared" ref="P594" si="193">F594*O594</f>
        <v>3</v>
      </c>
      <c r="Q594" s="60"/>
      <c r="R594" s="60"/>
      <c r="S594" s="60"/>
      <c r="T594" s="60"/>
      <c r="U594" s="60"/>
      <c r="V594" s="60"/>
      <c r="W594" s="60"/>
      <c r="X594" s="186"/>
      <c r="Y594" s="186"/>
      <c r="Z594" s="186"/>
      <c r="AA594" s="186"/>
      <c r="AB594" s="186"/>
      <c r="AC594" s="186"/>
      <c r="AD594" s="199"/>
      <c r="AE594" s="199"/>
      <c r="AF594" s="199"/>
      <c r="AG594" s="92"/>
    </row>
    <row r="595" spans="1:33" s="10" customFormat="1" ht="13.2" x14ac:dyDescent="0.25">
      <c r="A595" s="70">
        <v>3</v>
      </c>
      <c r="B595" s="71" t="s">
        <v>140</v>
      </c>
      <c r="C595" s="70"/>
      <c r="D595" s="70">
        <f t="shared" si="192"/>
        <v>13</v>
      </c>
      <c r="E595" s="70">
        <v>3</v>
      </c>
      <c r="F595" s="60">
        <f t="shared" ref="F595:F607" si="194">+G595+H595+I595+J595+K595</f>
        <v>10</v>
      </c>
      <c r="G595" s="60"/>
      <c r="H595" s="60"/>
      <c r="I595" s="60">
        <v>3</v>
      </c>
      <c r="J595" s="60">
        <v>7</v>
      </c>
      <c r="K595" s="60"/>
      <c r="L595" s="72"/>
      <c r="M595" s="60"/>
      <c r="N595" s="60"/>
      <c r="O595" s="72">
        <v>0.3</v>
      </c>
      <c r="P595" s="60">
        <f>F595*O595</f>
        <v>3</v>
      </c>
      <c r="Q595" s="60"/>
      <c r="R595" s="72">
        <v>0.7</v>
      </c>
      <c r="S595" s="60">
        <f>R595*F595</f>
        <v>7</v>
      </c>
      <c r="T595" s="60"/>
      <c r="U595" s="60"/>
      <c r="V595" s="60"/>
      <c r="W595" s="60"/>
      <c r="X595" s="186">
        <f t="shared" ref="X595:X596" si="195">Y595+Z595</f>
        <v>1</v>
      </c>
      <c r="Y595" s="186">
        <v>1</v>
      </c>
      <c r="Z595" s="186"/>
      <c r="AA595" s="186"/>
      <c r="AB595" s="186"/>
      <c r="AC595" s="186"/>
      <c r="AD595" s="187"/>
      <c r="AE595" s="187"/>
      <c r="AF595" s="187"/>
      <c r="AG595" s="88"/>
    </row>
    <row r="596" spans="1:33" s="9" customFormat="1" ht="13.2" x14ac:dyDescent="0.25">
      <c r="A596" s="70">
        <v>4</v>
      </c>
      <c r="B596" s="71" t="s">
        <v>151</v>
      </c>
      <c r="C596" s="70"/>
      <c r="D596" s="70">
        <f t="shared" si="192"/>
        <v>92</v>
      </c>
      <c r="E596" s="70">
        <v>12</v>
      </c>
      <c r="F596" s="60">
        <f t="shared" si="194"/>
        <v>80</v>
      </c>
      <c r="G596" s="60"/>
      <c r="H596" s="60"/>
      <c r="I596" s="60">
        <v>52</v>
      </c>
      <c r="J596" s="60">
        <v>28</v>
      </c>
      <c r="K596" s="60"/>
      <c r="L596" s="72">
        <v>0.01</v>
      </c>
      <c r="M596" s="133">
        <v>1</v>
      </c>
      <c r="N596" s="60">
        <f t="shared" ref="N596" si="196">M596-H596</f>
        <v>1</v>
      </c>
      <c r="O596" s="72">
        <v>0.7</v>
      </c>
      <c r="P596" s="60">
        <f t="shared" ref="P596:P607" si="197">F596*O596</f>
        <v>56</v>
      </c>
      <c r="Q596" s="60">
        <f t="shared" ref="Q596:Q606" si="198">P596-I596</f>
        <v>4</v>
      </c>
      <c r="R596" s="72">
        <v>0.28999999999999998</v>
      </c>
      <c r="S596" s="60">
        <v>23</v>
      </c>
      <c r="T596" s="60"/>
      <c r="U596" s="60"/>
      <c r="V596" s="60"/>
      <c r="W596" s="60"/>
      <c r="X596" s="186">
        <f t="shared" si="195"/>
        <v>3</v>
      </c>
      <c r="Y596" s="186">
        <v>2</v>
      </c>
      <c r="Z596" s="186">
        <v>1</v>
      </c>
      <c r="AA596" s="186">
        <f t="shared" ref="AA596:AA606" si="199">AB596+AC596</f>
        <v>4</v>
      </c>
      <c r="AB596" s="186"/>
      <c r="AC596" s="186">
        <v>4</v>
      </c>
      <c r="AD596" s="199"/>
      <c r="AE596" s="199"/>
      <c r="AF596" s="199"/>
      <c r="AG596" s="92"/>
    </row>
    <row r="597" spans="1:33" s="9" customFormat="1" ht="13.2" x14ac:dyDescent="0.25">
      <c r="A597" s="70">
        <v>5</v>
      </c>
      <c r="B597" s="100" t="s">
        <v>790</v>
      </c>
      <c r="C597" s="117"/>
      <c r="D597" s="70">
        <f t="shared" si="192"/>
        <v>11</v>
      </c>
      <c r="E597" s="117">
        <v>1</v>
      </c>
      <c r="F597" s="60">
        <f t="shared" si="194"/>
        <v>10</v>
      </c>
      <c r="G597" s="92"/>
      <c r="H597" s="92"/>
      <c r="I597" s="92">
        <v>9</v>
      </c>
      <c r="J597" s="92">
        <v>1</v>
      </c>
      <c r="K597" s="92"/>
      <c r="L597" s="72"/>
      <c r="M597" s="60"/>
      <c r="N597" s="60"/>
      <c r="O597" s="72">
        <v>0.9</v>
      </c>
      <c r="P597" s="60">
        <f t="shared" si="197"/>
        <v>9</v>
      </c>
      <c r="Q597" s="60"/>
      <c r="R597" s="72">
        <v>0.1</v>
      </c>
      <c r="S597" s="60">
        <f t="shared" ref="S597:S606" si="200">R597*F597</f>
        <v>1</v>
      </c>
      <c r="T597" s="60"/>
      <c r="U597" s="92"/>
      <c r="V597" s="92"/>
      <c r="W597" s="92"/>
      <c r="X597" s="186"/>
      <c r="Y597" s="199"/>
      <c r="Z597" s="199"/>
      <c r="AA597" s="186"/>
      <c r="AB597" s="199"/>
      <c r="AC597" s="199"/>
      <c r="AD597" s="199"/>
      <c r="AE597" s="199"/>
      <c r="AF597" s="199"/>
      <c r="AG597" s="92"/>
    </row>
    <row r="598" spans="1:33" s="9" customFormat="1" ht="13.2" x14ac:dyDescent="0.25">
      <c r="A598" s="70">
        <v>6</v>
      </c>
      <c r="B598" s="100" t="s">
        <v>737</v>
      </c>
      <c r="C598" s="117"/>
      <c r="D598" s="70">
        <f t="shared" si="192"/>
        <v>16</v>
      </c>
      <c r="E598" s="117">
        <v>3</v>
      </c>
      <c r="F598" s="60">
        <f t="shared" si="194"/>
        <v>13</v>
      </c>
      <c r="G598" s="92"/>
      <c r="H598" s="92"/>
      <c r="I598" s="92">
        <v>9</v>
      </c>
      <c r="J598" s="92">
        <v>4</v>
      </c>
      <c r="K598" s="92"/>
      <c r="L598" s="72"/>
      <c r="M598" s="60"/>
      <c r="N598" s="60"/>
      <c r="O598" s="72">
        <v>0.7</v>
      </c>
      <c r="P598" s="60">
        <v>9</v>
      </c>
      <c r="Q598" s="60"/>
      <c r="R598" s="72">
        <v>0.3</v>
      </c>
      <c r="S598" s="60">
        <v>4</v>
      </c>
      <c r="T598" s="60"/>
      <c r="U598" s="92"/>
      <c r="V598" s="92"/>
      <c r="W598" s="92"/>
      <c r="X598" s="186"/>
      <c r="Y598" s="199"/>
      <c r="Z598" s="199"/>
      <c r="AA598" s="186"/>
      <c r="AB598" s="199"/>
      <c r="AC598" s="199"/>
      <c r="AD598" s="199"/>
      <c r="AE598" s="199"/>
      <c r="AF598" s="199"/>
      <c r="AG598" s="92"/>
    </row>
    <row r="599" spans="1:33" s="9" customFormat="1" ht="13.2" x14ac:dyDescent="0.25">
      <c r="A599" s="70">
        <v>7</v>
      </c>
      <c r="B599" s="100" t="s">
        <v>727</v>
      </c>
      <c r="C599" s="117"/>
      <c r="D599" s="70">
        <f t="shared" si="192"/>
        <v>3</v>
      </c>
      <c r="E599" s="117">
        <v>2</v>
      </c>
      <c r="F599" s="60">
        <f t="shared" si="194"/>
        <v>1</v>
      </c>
      <c r="G599" s="92"/>
      <c r="H599" s="92"/>
      <c r="I599" s="92">
        <v>1</v>
      </c>
      <c r="J599" s="92"/>
      <c r="K599" s="92"/>
      <c r="L599" s="72"/>
      <c r="M599" s="60"/>
      <c r="N599" s="60"/>
      <c r="O599" s="72">
        <v>1</v>
      </c>
      <c r="P599" s="60">
        <f t="shared" si="197"/>
        <v>1</v>
      </c>
      <c r="Q599" s="60"/>
      <c r="R599" s="72"/>
      <c r="S599" s="60"/>
      <c r="T599" s="60"/>
      <c r="U599" s="92"/>
      <c r="V599" s="92"/>
      <c r="W599" s="92"/>
      <c r="X599" s="186"/>
      <c r="Y599" s="199"/>
      <c r="Z599" s="199"/>
      <c r="AA599" s="186"/>
      <c r="AB599" s="199"/>
      <c r="AC599" s="199"/>
      <c r="AD599" s="199"/>
      <c r="AE599" s="199"/>
      <c r="AF599" s="199"/>
      <c r="AG599" s="92"/>
    </row>
    <row r="600" spans="1:33" s="9" customFormat="1" ht="13.2" x14ac:dyDescent="0.25">
      <c r="A600" s="70">
        <v>8</v>
      </c>
      <c r="B600" s="100" t="s">
        <v>802</v>
      </c>
      <c r="C600" s="117"/>
      <c r="D600" s="70">
        <f t="shared" si="192"/>
        <v>3</v>
      </c>
      <c r="E600" s="117">
        <v>1</v>
      </c>
      <c r="F600" s="60">
        <f t="shared" si="194"/>
        <v>2</v>
      </c>
      <c r="G600" s="92"/>
      <c r="H600" s="92"/>
      <c r="I600" s="92"/>
      <c r="J600" s="92">
        <v>2</v>
      </c>
      <c r="K600" s="92"/>
      <c r="L600" s="72"/>
      <c r="M600" s="60"/>
      <c r="N600" s="60"/>
      <c r="O600" s="72"/>
      <c r="P600" s="60"/>
      <c r="Q600" s="60"/>
      <c r="R600" s="72">
        <v>1</v>
      </c>
      <c r="S600" s="60">
        <f t="shared" si="200"/>
        <v>2</v>
      </c>
      <c r="T600" s="60"/>
      <c r="U600" s="92"/>
      <c r="V600" s="92"/>
      <c r="W600" s="92"/>
      <c r="X600" s="186"/>
      <c r="Y600" s="199"/>
      <c r="Z600" s="199"/>
      <c r="AA600" s="186"/>
      <c r="AB600" s="199"/>
      <c r="AC600" s="199"/>
      <c r="AD600" s="199"/>
      <c r="AE600" s="199"/>
      <c r="AF600" s="199"/>
      <c r="AG600" s="92"/>
    </row>
    <row r="601" spans="1:33" s="9" customFormat="1" ht="13.2" x14ac:dyDescent="0.25">
      <c r="A601" s="70">
        <v>9</v>
      </c>
      <c r="B601" s="100" t="s">
        <v>803</v>
      </c>
      <c r="C601" s="117"/>
      <c r="D601" s="70">
        <f t="shared" si="192"/>
        <v>1</v>
      </c>
      <c r="E601" s="117">
        <v>0</v>
      </c>
      <c r="F601" s="60">
        <f t="shared" si="194"/>
        <v>1</v>
      </c>
      <c r="G601" s="92"/>
      <c r="H601" s="92"/>
      <c r="I601" s="92"/>
      <c r="J601" s="92">
        <v>1</v>
      </c>
      <c r="K601" s="92"/>
      <c r="L601" s="72"/>
      <c r="M601" s="60"/>
      <c r="N601" s="60"/>
      <c r="O601" s="72"/>
      <c r="P601" s="60"/>
      <c r="Q601" s="60"/>
      <c r="R601" s="72">
        <v>1</v>
      </c>
      <c r="S601" s="60">
        <f t="shared" si="200"/>
        <v>1</v>
      </c>
      <c r="T601" s="60"/>
      <c r="U601" s="92"/>
      <c r="V601" s="92"/>
      <c r="W601" s="92"/>
      <c r="X601" s="186"/>
      <c r="Y601" s="199"/>
      <c r="Z601" s="199"/>
      <c r="AA601" s="186"/>
      <c r="AB601" s="199"/>
      <c r="AC601" s="199"/>
      <c r="AD601" s="199"/>
      <c r="AE601" s="199"/>
      <c r="AF601" s="199"/>
      <c r="AG601" s="92"/>
    </row>
    <row r="602" spans="1:33" s="9" customFormat="1" ht="13.2" x14ac:dyDescent="0.25">
      <c r="A602" s="70">
        <v>10</v>
      </c>
      <c r="B602" s="100" t="s">
        <v>739</v>
      </c>
      <c r="C602" s="117"/>
      <c r="D602" s="70">
        <f t="shared" si="192"/>
        <v>2</v>
      </c>
      <c r="E602" s="117">
        <v>0</v>
      </c>
      <c r="F602" s="92">
        <f t="shared" si="194"/>
        <v>2</v>
      </c>
      <c r="G602" s="92"/>
      <c r="H602" s="92"/>
      <c r="I602" s="92">
        <v>2</v>
      </c>
      <c r="J602" s="92"/>
      <c r="K602" s="92"/>
      <c r="L602" s="72"/>
      <c r="M602" s="60"/>
      <c r="N602" s="60"/>
      <c r="O602" s="72">
        <v>1</v>
      </c>
      <c r="P602" s="60">
        <f t="shared" si="197"/>
        <v>2</v>
      </c>
      <c r="Q602" s="60"/>
      <c r="R602" s="72"/>
      <c r="S602" s="60"/>
      <c r="T602" s="60"/>
      <c r="U602" s="92"/>
      <c r="V602" s="92"/>
      <c r="W602" s="92"/>
      <c r="X602" s="186"/>
      <c r="Y602" s="199"/>
      <c r="Z602" s="199"/>
      <c r="AA602" s="186"/>
      <c r="AB602" s="199"/>
      <c r="AC602" s="199"/>
      <c r="AD602" s="199"/>
      <c r="AE602" s="199"/>
      <c r="AF602" s="199"/>
      <c r="AG602" s="92"/>
    </row>
    <row r="603" spans="1:33" s="9" customFormat="1" ht="13.2" x14ac:dyDescent="0.25">
      <c r="A603" s="70">
        <v>11</v>
      </c>
      <c r="B603" s="100" t="s">
        <v>726</v>
      </c>
      <c r="C603" s="117"/>
      <c r="D603" s="70">
        <f t="shared" si="192"/>
        <v>10</v>
      </c>
      <c r="E603" s="117">
        <v>2</v>
      </c>
      <c r="F603" s="60">
        <f t="shared" si="194"/>
        <v>8</v>
      </c>
      <c r="G603" s="92"/>
      <c r="H603" s="92"/>
      <c r="I603" s="92">
        <v>7</v>
      </c>
      <c r="J603" s="92">
        <v>1</v>
      </c>
      <c r="K603" s="92"/>
      <c r="L603" s="72"/>
      <c r="M603" s="60"/>
      <c r="N603" s="60"/>
      <c r="O603" s="72">
        <v>1</v>
      </c>
      <c r="P603" s="60">
        <f t="shared" si="197"/>
        <v>8</v>
      </c>
      <c r="Q603" s="60">
        <f t="shared" si="198"/>
        <v>1</v>
      </c>
      <c r="R603" s="72"/>
      <c r="S603" s="60"/>
      <c r="T603" s="60"/>
      <c r="U603" s="92"/>
      <c r="V603" s="92"/>
      <c r="W603" s="92"/>
      <c r="X603" s="186"/>
      <c r="Y603" s="199"/>
      <c r="Z603" s="199"/>
      <c r="AA603" s="186">
        <f t="shared" si="199"/>
        <v>1</v>
      </c>
      <c r="AB603" s="199"/>
      <c r="AC603" s="199">
        <v>1</v>
      </c>
      <c r="AD603" s="199"/>
      <c r="AE603" s="199"/>
      <c r="AF603" s="199"/>
      <c r="AG603" s="92"/>
    </row>
    <row r="604" spans="1:33" s="9" customFormat="1" ht="13.2" x14ac:dyDescent="0.25">
      <c r="A604" s="70">
        <v>12</v>
      </c>
      <c r="B604" s="100" t="s">
        <v>43</v>
      </c>
      <c r="C604" s="117"/>
      <c r="D604" s="70">
        <f t="shared" si="192"/>
        <v>0</v>
      </c>
      <c r="E604" s="117">
        <v>0</v>
      </c>
      <c r="F604" s="60">
        <f t="shared" si="194"/>
        <v>0</v>
      </c>
      <c r="G604" s="92"/>
      <c r="H604" s="92"/>
      <c r="I604" s="92"/>
      <c r="J604" s="92"/>
      <c r="K604" s="92"/>
      <c r="L604" s="72"/>
      <c r="M604" s="60"/>
      <c r="N604" s="60"/>
      <c r="O604" s="72"/>
      <c r="P604" s="60">
        <f t="shared" si="197"/>
        <v>0</v>
      </c>
      <c r="Q604" s="60"/>
      <c r="R604" s="72"/>
      <c r="S604" s="60"/>
      <c r="T604" s="60"/>
      <c r="U604" s="92"/>
      <c r="V604" s="92"/>
      <c r="W604" s="92"/>
      <c r="X604" s="186"/>
      <c r="Y604" s="199"/>
      <c r="Z604" s="199"/>
      <c r="AA604" s="186"/>
      <c r="AB604" s="199"/>
      <c r="AC604" s="199"/>
      <c r="AD604" s="199"/>
      <c r="AE604" s="199"/>
      <c r="AF604" s="199"/>
      <c r="AG604" s="92"/>
    </row>
    <row r="605" spans="1:33" s="9" customFormat="1" ht="13.2" x14ac:dyDescent="0.25">
      <c r="A605" s="70">
        <v>13</v>
      </c>
      <c r="B605" s="100" t="s">
        <v>744</v>
      </c>
      <c r="C605" s="117"/>
      <c r="D605" s="70">
        <f t="shared" si="192"/>
        <v>1</v>
      </c>
      <c r="E605" s="117">
        <v>0</v>
      </c>
      <c r="F605" s="60">
        <f t="shared" si="194"/>
        <v>1</v>
      </c>
      <c r="G605" s="92"/>
      <c r="H605" s="92"/>
      <c r="I605" s="92">
        <v>1</v>
      </c>
      <c r="J605" s="92"/>
      <c r="K605" s="92"/>
      <c r="L605" s="72"/>
      <c r="M605" s="60"/>
      <c r="N605" s="60"/>
      <c r="O605" s="72">
        <v>1</v>
      </c>
      <c r="P605" s="60">
        <f t="shared" si="197"/>
        <v>1</v>
      </c>
      <c r="Q605" s="60"/>
      <c r="R605" s="72"/>
      <c r="S605" s="60"/>
      <c r="T605" s="60"/>
      <c r="U605" s="92"/>
      <c r="V605" s="92"/>
      <c r="W605" s="92"/>
      <c r="X605" s="186"/>
      <c r="Y605" s="199"/>
      <c r="Z605" s="199"/>
      <c r="AA605" s="186"/>
      <c r="AB605" s="199"/>
      <c r="AC605" s="199"/>
      <c r="AD605" s="199"/>
      <c r="AE605" s="199"/>
      <c r="AF605" s="199"/>
      <c r="AG605" s="92"/>
    </row>
    <row r="606" spans="1:33" s="9" customFormat="1" ht="13.2" x14ac:dyDescent="0.25">
      <c r="A606" s="70">
        <v>14</v>
      </c>
      <c r="B606" s="100" t="s">
        <v>750</v>
      </c>
      <c r="C606" s="117"/>
      <c r="D606" s="70">
        <f t="shared" si="192"/>
        <v>12</v>
      </c>
      <c r="E606" s="117">
        <v>2</v>
      </c>
      <c r="F606" s="60">
        <f t="shared" si="194"/>
        <v>10</v>
      </c>
      <c r="G606" s="92"/>
      <c r="H606" s="92"/>
      <c r="I606" s="92">
        <v>8</v>
      </c>
      <c r="J606" s="92">
        <v>2</v>
      </c>
      <c r="K606" s="92"/>
      <c r="L606" s="72"/>
      <c r="M606" s="60"/>
      <c r="N606" s="60"/>
      <c r="O606" s="72">
        <v>0.9</v>
      </c>
      <c r="P606" s="60">
        <f t="shared" si="197"/>
        <v>9</v>
      </c>
      <c r="Q606" s="60">
        <f t="shared" si="198"/>
        <v>1</v>
      </c>
      <c r="R606" s="72">
        <v>0.1</v>
      </c>
      <c r="S606" s="60">
        <f t="shared" si="200"/>
        <v>1</v>
      </c>
      <c r="T606" s="60"/>
      <c r="U606" s="92"/>
      <c r="V606" s="92"/>
      <c r="W606" s="92"/>
      <c r="X606" s="186"/>
      <c r="Y606" s="199"/>
      <c r="Z606" s="199"/>
      <c r="AA606" s="186">
        <f t="shared" si="199"/>
        <v>1</v>
      </c>
      <c r="AB606" s="199"/>
      <c r="AC606" s="199">
        <v>1</v>
      </c>
      <c r="AD606" s="199"/>
      <c r="AE606" s="199"/>
      <c r="AF606" s="199"/>
      <c r="AG606" s="92"/>
    </row>
    <row r="607" spans="1:33" s="9" customFormat="1" ht="13.2" x14ac:dyDescent="0.25">
      <c r="A607" s="70">
        <v>15</v>
      </c>
      <c r="B607" s="100" t="s">
        <v>900</v>
      </c>
      <c r="C607" s="117"/>
      <c r="D607" s="70">
        <f t="shared" si="192"/>
        <v>2</v>
      </c>
      <c r="E607" s="117">
        <v>0</v>
      </c>
      <c r="F607" s="92">
        <f t="shared" si="194"/>
        <v>2</v>
      </c>
      <c r="G607" s="92"/>
      <c r="H607" s="92"/>
      <c r="I607" s="92">
        <v>2</v>
      </c>
      <c r="J607" s="92"/>
      <c r="K607" s="92"/>
      <c r="L607" s="72"/>
      <c r="M607" s="60"/>
      <c r="N607" s="60"/>
      <c r="O607" s="72">
        <v>1</v>
      </c>
      <c r="P607" s="60">
        <f t="shared" si="197"/>
        <v>2</v>
      </c>
      <c r="Q607" s="60"/>
      <c r="R607" s="72"/>
      <c r="S607" s="60"/>
      <c r="T607" s="60"/>
      <c r="U607" s="92"/>
      <c r="V607" s="92"/>
      <c r="W607" s="92"/>
      <c r="X607" s="186"/>
      <c r="Y607" s="199"/>
      <c r="Z607" s="199"/>
      <c r="AA607" s="186"/>
      <c r="AB607" s="199"/>
      <c r="AC607" s="199"/>
      <c r="AD607" s="199"/>
      <c r="AE607" s="199"/>
      <c r="AF607" s="199"/>
      <c r="AG607" s="92"/>
    </row>
    <row r="608" spans="1:33" s="309" customFormat="1" ht="13.2" x14ac:dyDescent="0.25">
      <c r="A608" s="296">
        <v>20</v>
      </c>
      <c r="B608" s="290" t="s">
        <v>955</v>
      </c>
      <c r="C608" s="296"/>
      <c r="D608" s="180"/>
      <c r="E608" s="180"/>
      <c r="F608" s="180"/>
      <c r="G608" s="180"/>
      <c r="H608" s="180"/>
      <c r="I608" s="180"/>
      <c r="J608" s="180"/>
      <c r="K608" s="180"/>
      <c r="L608" s="180"/>
      <c r="M608" s="178"/>
      <c r="N608" s="178"/>
      <c r="O608" s="180"/>
      <c r="P608" s="178"/>
      <c r="Q608" s="178"/>
      <c r="R608" s="180"/>
      <c r="S608" s="178"/>
      <c r="T608" s="179"/>
      <c r="U608" s="180"/>
      <c r="V608" s="178"/>
      <c r="W608" s="179"/>
      <c r="X608" s="180"/>
      <c r="Y608" s="180"/>
      <c r="Z608" s="180"/>
      <c r="AA608" s="180"/>
      <c r="AB608" s="180"/>
      <c r="AC608" s="180"/>
      <c r="AD608" s="142"/>
      <c r="AE608" s="142"/>
      <c r="AF608" s="142"/>
      <c r="AG608" s="142"/>
    </row>
    <row r="609" spans="1:33" s="21" customFormat="1" ht="13.2" x14ac:dyDescent="0.25">
      <c r="A609" s="8" t="s">
        <v>723</v>
      </c>
      <c r="B609" s="105" t="s">
        <v>707</v>
      </c>
      <c r="C609" s="8">
        <v>436</v>
      </c>
      <c r="D609" s="58">
        <f>SUM(D610:D624)</f>
        <v>347</v>
      </c>
      <c r="E609" s="58">
        <f>SUM(E610:E624)</f>
        <v>54</v>
      </c>
      <c r="F609" s="58">
        <f>SUM(F610:F624)</f>
        <v>293</v>
      </c>
      <c r="G609" s="58">
        <f t="shared" ref="G609:AG609" si="201">SUM(G610:G624)</f>
        <v>0</v>
      </c>
      <c r="H609" s="58">
        <f t="shared" si="201"/>
        <v>0</v>
      </c>
      <c r="I609" s="58">
        <f t="shared" si="201"/>
        <v>173</v>
      </c>
      <c r="J609" s="58">
        <f t="shared" si="201"/>
        <v>118</v>
      </c>
      <c r="K609" s="58">
        <f t="shared" si="201"/>
        <v>2</v>
      </c>
      <c r="L609" s="58">
        <f t="shared" si="201"/>
        <v>0</v>
      </c>
      <c r="M609" s="58">
        <f t="shared" si="201"/>
        <v>0</v>
      </c>
      <c r="N609" s="58">
        <f t="shared" si="201"/>
        <v>0</v>
      </c>
      <c r="O609" s="58"/>
      <c r="P609" s="107">
        <f>SUM(P610:P624)</f>
        <v>186.92</v>
      </c>
      <c r="Q609" s="107">
        <f t="shared" si="201"/>
        <v>13.890000000000009</v>
      </c>
      <c r="R609" s="58"/>
      <c r="S609" s="107">
        <f t="shared" si="201"/>
        <v>104.07999999999998</v>
      </c>
      <c r="T609" s="58">
        <f t="shared" si="201"/>
        <v>0</v>
      </c>
      <c r="U609" s="58"/>
      <c r="V609" s="58">
        <f t="shared" si="201"/>
        <v>2</v>
      </c>
      <c r="W609" s="58">
        <f t="shared" si="201"/>
        <v>0</v>
      </c>
      <c r="X609" s="58">
        <f>SUM(X610:X624)</f>
        <v>10</v>
      </c>
      <c r="Y609" s="58">
        <f t="shared" si="201"/>
        <v>10</v>
      </c>
      <c r="Z609" s="58">
        <f t="shared" si="201"/>
        <v>0</v>
      </c>
      <c r="AA609" s="58">
        <f t="shared" si="201"/>
        <v>14</v>
      </c>
      <c r="AB609" s="58">
        <f t="shared" si="201"/>
        <v>0</v>
      </c>
      <c r="AC609" s="58">
        <f t="shared" si="201"/>
        <v>14</v>
      </c>
      <c r="AD609" s="58">
        <f t="shared" si="201"/>
        <v>0</v>
      </c>
      <c r="AE609" s="58">
        <f t="shared" si="201"/>
        <v>0</v>
      </c>
      <c r="AF609" s="58">
        <f t="shared" si="201"/>
        <v>0</v>
      </c>
      <c r="AG609" s="58">
        <f t="shared" si="201"/>
        <v>0</v>
      </c>
    </row>
    <row r="610" spans="1:33" s="10" customFormat="1" ht="13.2" x14ac:dyDescent="0.25">
      <c r="A610" s="70">
        <v>1</v>
      </c>
      <c r="B610" s="71" t="s">
        <v>367</v>
      </c>
      <c r="C610" s="70"/>
      <c r="D610" s="70">
        <f>E610+F610</f>
        <v>74</v>
      </c>
      <c r="E610" s="70">
        <v>24</v>
      </c>
      <c r="F610" s="59">
        <f>+G610+H610+I610+J610+K610</f>
        <v>50</v>
      </c>
      <c r="G610" s="59"/>
      <c r="H610" s="59"/>
      <c r="I610" s="59">
        <v>50</v>
      </c>
      <c r="J610" s="59"/>
      <c r="K610" s="59"/>
      <c r="L610" s="110">
        <v>0</v>
      </c>
      <c r="M610" s="208">
        <f>F610*L610</f>
        <v>0</v>
      </c>
      <c r="N610" s="59">
        <v>0</v>
      </c>
      <c r="O610" s="110">
        <v>1</v>
      </c>
      <c r="P610" s="111">
        <f>F610*O610</f>
        <v>50</v>
      </c>
      <c r="Q610" s="111">
        <f>P610-I610</f>
        <v>0</v>
      </c>
      <c r="R610" s="110"/>
      <c r="S610" s="59"/>
      <c r="T610" s="59"/>
      <c r="U610" s="59"/>
      <c r="V610" s="59"/>
      <c r="W610" s="59"/>
      <c r="X610" s="59">
        <f>Y610+Z610</f>
        <v>8</v>
      </c>
      <c r="Y610" s="59">
        <v>8</v>
      </c>
      <c r="Z610" s="59"/>
      <c r="AA610" s="59"/>
      <c r="AB610" s="59"/>
      <c r="AC610" s="59"/>
      <c r="AD610" s="73"/>
      <c r="AE610" s="73"/>
      <c r="AF610" s="73"/>
      <c r="AG610" s="73"/>
    </row>
    <row r="611" spans="1:33" s="9" customFormat="1" ht="13.2" x14ac:dyDescent="0.25">
      <c r="A611" s="70">
        <v>2</v>
      </c>
      <c r="B611" s="71" t="s">
        <v>899</v>
      </c>
      <c r="C611" s="70"/>
      <c r="D611" s="70">
        <f t="shared" ref="D611:D623" si="202">E611+F611</f>
        <v>1</v>
      </c>
      <c r="E611" s="70"/>
      <c r="F611" s="59">
        <f>+G611+H611+I611+J611+K611</f>
        <v>1</v>
      </c>
      <c r="G611" s="59"/>
      <c r="H611" s="59"/>
      <c r="I611" s="59">
        <v>1</v>
      </c>
      <c r="J611" s="59"/>
      <c r="K611" s="59"/>
      <c r="L611" s="110"/>
      <c r="M611" s="59"/>
      <c r="N611" s="59"/>
      <c r="O611" s="110">
        <v>1</v>
      </c>
      <c r="P611" s="59">
        <f t="shared" ref="P611" si="203">F611*O611</f>
        <v>1</v>
      </c>
      <c r="Q611" s="59"/>
      <c r="R611" s="59"/>
      <c r="S611" s="59"/>
      <c r="T611" s="59"/>
      <c r="U611" s="59"/>
      <c r="V611" s="59"/>
      <c r="W611" s="59"/>
      <c r="X611" s="59"/>
      <c r="Y611" s="59"/>
      <c r="Z611" s="59"/>
      <c r="AA611" s="59"/>
      <c r="AB611" s="59"/>
      <c r="AC611" s="59"/>
      <c r="AD611" s="117"/>
      <c r="AE611" s="117"/>
      <c r="AF611" s="117"/>
      <c r="AG611" s="117"/>
    </row>
    <row r="612" spans="1:33" s="10" customFormat="1" ht="13.2" x14ac:dyDescent="0.25">
      <c r="A612" s="70">
        <v>3</v>
      </c>
      <c r="B612" s="71" t="s">
        <v>140</v>
      </c>
      <c r="C612" s="70"/>
      <c r="D612" s="70">
        <f t="shared" si="202"/>
        <v>24</v>
      </c>
      <c r="E612" s="70">
        <v>3</v>
      </c>
      <c r="F612" s="59">
        <f t="shared" ref="F612:F623" si="204">+G612+H612+I612+J612+K612</f>
        <v>21</v>
      </c>
      <c r="G612" s="59"/>
      <c r="H612" s="59"/>
      <c r="I612" s="59">
        <v>6</v>
      </c>
      <c r="J612" s="59">
        <v>15</v>
      </c>
      <c r="K612" s="59"/>
      <c r="L612" s="110"/>
      <c r="M612" s="59"/>
      <c r="N612" s="59"/>
      <c r="O612" s="110">
        <v>0.43</v>
      </c>
      <c r="P612" s="111">
        <f>F612*O612</f>
        <v>9.0299999999999994</v>
      </c>
      <c r="Q612" s="111">
        <f>P612-I612</f>
        <v>3.0299999999999994</v>
      </c>
      <c r="R612" s="110">
        <v>0.56999999999999995</v>
      </c>
      <c r="S612" s="111">
        <f>R612*F612</f>
        <v>11.969999999999999</v>
      </c>
      <c r="T612" s="59"/>
      <c r="U612" s="59"/>
      <c r="V612" s="59"/>
      <c r="W612" s="59"/>
      <c r="X612" s="59"/>
      <c r="Y612" s="59"/>
      <c r="Z612" s="59"/>
      <c r="AA612" s="59">
        <f>AB612+AC612</f>
        <v>3</v>
      </c>
      <c r="AB612" s="59"/>
      <c r="AC612" s="59">
        <v>3</v>
      </c>
      <c r="AD612" s="73"/>
      <c r="AE612" s="73"/>
      <c r="AF612" s="73"/>
      <c r="AG612" s="73"/>
    </row>
    <row r="613" spans="1:33" s="9" customFormat="1" ht="13.2" x14ac:dyDescent="0.25">
      <c r="A613" s="70">
        <v>4</v>
      </c>
      <c r="B613" s="71" t="s">
        <v>151</v>
      </c>
      <c r="C613" s="70"/>
      <c r="D613" s="70">
        <f t="shared" si="202"/>
        <v>162</v>
      </c>
      <c r="E613" s="70">
        <v>14</v>
      </c>
      <c r="F613" s="59">
        <f t="shared" si="204"/>
        <v>148</v>
      </c>
      <c r="G613" s="59"/>
      <c r="H613" s="59"/>
      <c r="I613" s="59">
        <v>69</v>
      </c>
      <c r="J613" s="59">
        <v>79</v>
      </c>
      <c r="K613" s="59"/>
      <c r="L613" s="110"/>
      <c r="M613" s="208">
        <f>F613*L613</f>
        <v>0</v>
      </c>
      <c r="N613" s="59">
        <f t="shared" ref="N613" si="205">M613-H613</f>
        <v>0</v>
      </c>
      <c r="O613" s="110">
        <v>0.52</v>
      </c>
      <c r="P613" s="111">
        <f>F613*O613</f>
        <v>76.960000000000008</v>
      </c>
      <c r="Q613" s="111">
        <f>P613-I613</f>
        <v>7.960000000000008</v>
      </c>
      <c r="R613" s="110">
        <v>0.48</v>
      </c>
      <c r="S613" s="111">
        <f>F613*R613</f>
        <v>71.039999999999992</v>
      </c>
      <c r="T613" s="59"/>
      <c r="U613" s="59"/>
      <c r="V613" s="59"/>
      <c r="W613" s="59"/>
      <c r="X613" s="59"/>
      <c r="Y613" s="59"/>
      <c r="Z613" s="59"/>
      <c r="AA613" s="59">
        <f>AB613+AC613</f>
        <v>8</v>
      </c>
      <c r="AB613" s="59"/>
      <c r="AC613" s="59">
        <v>8</v>
      </c>
      <c r="AD613" s="117"/>
      <c r="AE613" s="117"/>
      <c r="AF613" s="117"/>
      <c r="AG613" s="117"/>
    </row>
    <row r="614" spans="1:33" s="9" customFormat="1" ht="13.2" x14ac:dyDescent="0.25">
      <c r="A614" s="70">
        <v>5</v>
      </c>
      <c r="B614" s="100" t="s">
        <v>790</v>
      </c>
      <c r="C614" s="117"/>
      <c r="D614" s="70">
        <f t="shared" si="202"/>
        <v>22</v>
      </c>
      <c r="E614" s="117">
        <v>1</v>
      </c>
      <c r="F614" s="59">
        <f t="shared" si="204"/>
        <v>21</v>
      </c>
      <c r="G614" s="117"/>
      <c r="H614" s="117"/>
      <c r="I614" s="117">
        <v>9</v>
      </c>
      <c r="J614" s="117">
        <v>12</v>
      </c>
      <c r="K614" s="117"/>
      <c r="L614" s="110"/>
      <c r="M614" s="59"/>
      <c r="N614" s="59"/>
      <c r="O614" s="110">
        <v>0.43</v>
      </c>
      <c r="P614" s="111">
        <f>F614*O614</f>
        <v>9.0299999999999994</v>
      </c>
      <c r="Q614" s="111"/>
      <c r="R614" s="110">
        <v>0.56999999999999995</v>
      </c>
      <c r="S614" s="111">
        <f t="shared" ref="S614:S623" si="206">R614*F614</f>
        <v>11.969999999999999</v>
      </c>
      <c r="T614" s="59"/>
      <c r="U614" s="117"/>
      <c r="V614" s="117"/>
      <c r="W614" s="117"/>
      <c r="X614" s="59"/>
      <c r="Y614" s="117"/>
      <c r="Z614" s="117"/>
      <c r="AA614" s="59"/>
      <c r="AB614" s="117"/>
      <c r="AC614" s="117"/>
      <c r="AD614" s="117"/>
      <c r="AE614" s="117"/>
      <c r="AF614" s="117"/>
      <c r="AG614" s="117"/>
    </row>
    <row r="615" spans="1:33" s="9" customFormat="1" ht="13.2" x14ac:dyDescent="0.25">
      <c r="A615" s="70">
        <v>6</v>
      </c>
      <c r="B615" s="100" t="s">
        <v>737</v>
      </c>
      <c r="C615" s="117"/>
      <c r="D615" s="70">
        <f t="shared" si="202"/>
        <v>27</v>
      </c>
      <c r="E615" s="117">
        <v>5</v>
      </c>
      <c r="F615" s="59">
        <f t="shared" si="204"/>
        <v>22</v>
      </c>
      <c r="G615" s="117"/>
      <c r="H615" s="117"/>
      <c r="I615" s="117">
        <v>14</v>
      </c>
      <c r="J615" s="117">
        <v>8</v>
      </c>
      <c r="K615" s="117"/>
      <c r="L615" s="110"/>
      <c r="M615" s="59"/>
      <c r="N615" s="59"/>
      <c r="O615" s="110">
        <v>0.77</v>
      </c>
      <c r="P615" s="111">
        <f>F615*O615</f>
        <v>16.940000000000001</v>
      </c>
      <c r="Q615" s="111">
        <f t="shared" ref="Q615:Q623" si="207">P615-I615</f>
        <v>2.9400000000000013</v>
      </c>
      <c r="R615" s="110">
        <v>0.23</v>
      </c>
      <c r="S615" s="111">
        <f t="shared" si="206"/>
        <v>5.0600000000000005</v>
      </c>
      <c r="T615" s="59"/>
      <c r="U615" s="117"/>
      <c r="V615" s="117"/>
      <c r="W615" s="117"/>
      <c r="X615" s="59"/>
      <c r="Y615" s="117"/>
      <c r="Z615" s="117"/>
      <c r="AA615" s="59">
        <f>AB615+AC615</f>
        <v>3</v>
      </c>
      <c r="AB615" s="117"/>
      <c r="AC615" s="117">
        <v>3</v>
      </c>
      <c r="AD615" s="117"/>
      <c r="AE615" s="117"/>
      <c r="AF615" s="117"/>
      <c r="AG615" s="117"/>
    </row>
    <row r="616" spans="1:33" s="9" customFormat="1" ht="13.2" x14ac:dyDescent="0.25">
      <c r="A616" s="70">
        <v>7</v>
      </c>
      <c r="B616" s="100" t="s">
        <v>727</v>
      </c>
      <c r="C616" s="117"/>
      <c r="D616" s="70">
        <f t="shared" si="202"/>
        <v>5</v>
      </c>
      <c r="E616" s="117">
        <v>3</v>
      </c>
      <c r="F616" s="59">
        <f t="shared" si="204"/>
        <v>2</v>
      </c>
      <c r="G616" s="117"/>
      <c r="H616" s="117"/>
      <c r="I616" s="117">
        <v>2</v>
      </c>
      <c r="J616" s="117"/>
      <c r="K616" s="117"/>
      <c r="L616" s="110"/>
      <c r="M616" s="59"/>
      <c r="N616" s="59"/>
      <c r="O616" s="110">
        <v>1</v>
      </c>
      <c r="P616" s="111">
        <f t="shared" ref="P616:P623" si="208">F616*O616</f>
        <v>2</v>
      </c>
      <c r="Q616" s="111">
        <f t="shared" si="207"/>
        <v>0</v>
      </c>
      <c r="R616" s="110"/>
      <c r="S616" s="111"/>
      <c r="T616" s="59"/>
      <c r="U616" s="117"/>
      <c r="V616" s="117"/>
      <c r="W616" s="117"/>
      <c r="X616" s="59">
        <f t="shared" ref="X616:X617" si="209">Y616+Z616</f>
        <v>1</v>
      </c>
      <c r="Y616" s="117">
        <v>1</v>
      </c>
      <c r="Z616" s="117"/>
      <c r="AA616" s="59"/>
      <c r="AB616" s="117"/>
      <c r="AC616" s="117"/>
      <c r="AD616" s="117"/>
      <c r="AE616" s="117"/>
      <c r="AF616" s="117"/>
      <c r="AG616" s="117"/>
    </row>
    <row r="617" spans="1:33" s="9" customFormat="1" ht="13.2" x14ac:dyDescent="0.25">
      <c r="A617" s="70">
        <v>8</v>
      </c>
      <c r="B617" s="100" t="s">
        <v>802</v>
      </c>
      <c r="C617" s="117"/>
      <c r="D617" s="70">
        <f t="shared" si="202"/>
        <v>6</v>
      </c>
      <c r="E617" s="117">
        <v>1</v>
      </c>
      <c r="F617" s="59">
        <f t="shared" si="204"/>
        <v>5</v>
      </c>
      <c r="G617" s="117"/>
      <c r="H617" s="117"/>
      <c r="I617" s="117">
        <v>4</v>
      </c>
      <c r="J617" s="117">
        <v>1</v>
      </c>
      <c r="K617" s="117"/>
      <c r="L617" s="110"/>
      <c r="M617" s="59"/>
      <c r="N617" s="59"/>
      <c r="O617" s="110">
        <v>0.8</v>
      </c>
      <c r="P617" s="111">
        <f t="shared" si="208"/>
        <v>4</v>
      </c>
      <c r="Q617" s="111">
        <f t="shared" si="207"/>
        <v>0</v>
      </c>
      <c r="R617" s="110">
        <v>0.2</v>
      </c>
      <c r="S617" s="111">
        <f t="shared" si="206"/>
        <v>1</v>
      </c>
      <c r="T617" s="59"/>
      <c r="U617" s="117"/>
      <c r="V617" s="117"/>
      <c r="W617" s="117"/>
      <c r="X617" s="59">
        <f t="shared" si="209"/>
        <v>1</v>
      </c>
      <c r="Y617" s="117">
        <v>1</v>
      </c>
      <c r="Z617" s="117"/>
      <c r="AA617" s="59"/>
      <c r="AB617" s="117"/>
      <c r="AC617" s="117"/>
      <c r="AD617" s="117"/>
      <c r="AE617" s="117"/>
      <c r="AF617" s="117"/>
      <c r="AG617" s="117"/>
    </row>
    <row r="618" spans="1:33" s="9" customFormat="1" ht="13.2" x14ac:dyDescent="0.25">
      <c r="A618" s="70">
        <v>9</v>
      </c>
      <c r="B618" s="100" t="s">
        <v>908</v>
      </c>
      <c r="C618" s="117"/>
      <c r="D618" s="70">
        <f t="shared" si="202"/>
        <v>1</v>
      </c>
      <c r="E618" s="117">
        <v>0</v>
      </c>
      <c r="F618" s="59">
        <f t="shared" si="204"/>
        <v>1</v>
      </c>
      <c r="G618" s="117"/>
      <c r="H618" s="117"/>
      <c r="I618" s="117">
        <v>1</v>
      </c>
      <c r="J618" s="117"/>
      <c r="K618" s="117"/>
      <c r="L618" s="110"/>
      <c r="M618" s="59"/>
      <c r="N618" s="59"/>
      <c r="O618" s="110">
        <v>1</v>
      </c>
      <c r="P618" s="111">
        <f t="shared" si="208"/>
        <v>1</v>
      </c>
      <c r="Q618" s="111">
        <f t="shared" si="207"/>
        <v>0</v>
      </c>
      <c r="R618" s="110"/>
      <c r="S618" s="111">
        <f t="shared" si="206"/>
        <v>0</v>
      </c>
      <c r="T618" s="59"/>
      <c r="U618" s="117"/>
      <c r="V618" s="117"/>
      <c r="W618" s="117"/>
      <c r="X618" s="59"/>
      <c r="Y618" s="117"/>
      <c r="Z618" s="117"/>
      <c r="AA618" s="59"/>
      <c r="AB618" s="117"/>
      <c r="AC618" s="117"/>
      <c r="AD618" s="117"/>
      <c r="AE618" s="117"/>
      <c r="AF618" s="117"/>
      <c r="AG618" s="117"/>
    </row>
    <row r="619" spans="1:33" s="9" customFormat="1" ht="13.2" x14ac:dyDescent="0.25">
      <c r="A619" s="70">
        <v>10</v>
      </c>
      <c r="B619" s="100" t="s">
        <v>739</v>
      </c>
      <c r="C619" s="117"/>
      <c r="D619" s="70">
        <f t="shared" si="202"/>
        <v>0</v>
      </c>
      <c r="E619" s="117">
        <v>0</v>
      </c>
      <c r="F619" s="117">
        <f t="shared" si="204"/>
        <v>0</v>
      </c>
      <c r="G619" s="117"/>
      <c r="H619" s="117"/>
      <c r="I619" s="117"/>
      <c r="J619" s="117"/>
      <c r="K619" s="117"/>
      <c r="L619" s="110"/>
      <c r="M619" s="59"/>
      <c r="N619" s="59"/>
      <c r="O619" s="110">
        <v>1</v>
      </c>
      <c r="P619" s="111">
        <f t="shared" si="208"/>
        <v>0</v>
      </c>
      <c r="Q619" s="111">
        <f t="shared" si="207"/>
        <v>0</v>
      </c>
      <c r="R619" s="110"/>
      <c r="S619" s="111"/>
      <c r="T619" s="59"/>
      <c r="U619" s="117"/>
      <c r="V619" s="117"/>
      <c r="W619" s="117"/>
      <c r="X619" s="59"/>
      <c r="Y619" s="117"/>
      <c r="Z619" s="117"/>
      <c r="AA619" s="59"/>
      <c r="AB619" s="117"/>
      <c r="AC619" s="117"/>
      <c r="AD619" s="117"/>
      <c r="AE619" s="117"/>
      <c r="AF619" s="117"/>
      <c r="AG619" s="117"/>
    </row>
    <row r="620" spans="1:33" s="9" customFormat="1" ht="13.2" x14ac:dyDescent="0.25">
      <c r="A620" s="70">
        <v>11</v>
      </c>
      <c r="B620" s="100" t="s">
        <v>726</v>
      </c>
      <c r="C620" s="117"/>
      <c r="D620" s="70">
        <f t="shared" si="202"/>
        <v>1</v>
      </c>
      <c r="E620" s="117"/>
      <c r="F620" s="59">
        <f t="shared" si="204"/>
        <v>1</v>
      </c>
      <c r="G620" s="117"/>
      <c r="H620" s="117"/>
      <c r="I620" s="117">
        <v>1</v>
      </c>
      <c r="J620" s="117"/>
      <c r="K620" s="117"/>
      <c r="L620" s="110"/>
      <c r="M620" s="59"/>
      <c r="N620" s="59"/>
      <c r="O620" s="110">
        <v>1</v>
      </c>
      <c r="P620" s="111">
        <f t="shared" si="208"/>
        <v>1</v>
      </c>
      <c r="Q620" s="111">
        <f t="shared" si="207"/>
        <v>0</v>
      </c>
      <c r="R620" s="110"/>
      <c r="S620" s="111"/>
      <c r="T620" s="59"/>
      <c r="U620" s="117"/>
      <c r="V620" s="117"/>
      <c r="W620" s="117"/>
      <c r="X620" s="59"/>
      <c r="Y620" s="117"/>
      <c r="Z620" s="117"/>
      <c r="AA620" s="59"/>
      <c r="AB620" s="117"/>
      <c r="AC620" s="117"/>
      <c r="AD620" s="117"/>
      <c r="AE620" s="117"/>
      <c r="AF620" s="117"/>
      <c r="AG620" s="117"/>
    </row>
    <row r="621" spans="1:33" s="9" customFormat="1" ht="13.2" x14ac:dyDescent="0.25">
      <c r="A621" s="70">
        <v>12</v>
      </c>
      <c r="B621" s="100" t="s">
        <v>744</v>
      </c>
      <c r="C621" s="117"/>
      <c r="D621" s="70">
        <f t="shared" si="202"/>
        <v>1</v>
      </c>
      <c r="E621" s="117">
        <v>0</v>
      </c>
      <c r="F621" s="59">
        <f t="shared" si="204"/>
        <v>1</v>
      </c>
      <c r="G621" s="117"/>
      <c r="H621" s="117"/>
      <c r="I621" s="117"/>
      <c r="J621" s="117">
        <v>1</v>
      </c>
      <c r="K621" s="117"/>
      <c r="L621" s="110"/>
      <c r="M621" s="59"/>
      <c r="N621" s="59"/>
      <c r="O621" s="110"/>
      <c r="P621" s="111"/>
      <c r="Q621" s="111">
        <f t="shared" si="207"/>
        <v>0</v>
      </c>
      <c r="R621" s="110">
        <v>1</v>
      </c>
      <c r="S621" s="111">
        <f>R621*F621</f>
        <v>1</v>
      </c>
      <c r="T621" s="59"/>
      <c r="U621" s="117"/>
      <c r="V621" s="117"/>
      <c r="W621" s="117"/>
      <c r="X621" s="59"/>
      <c r="Y621" s="117"/>
      <c r="Z621" s="117"/>
      <c r="AA621" s="59"/>
      <c r="AB621" s="117"/>
      <c r="AC621" s="117"/>
      <c r="AD621" s="117"/>
      <c r="AE621" s="117"/>
      <c r="AF621" s="117"/>
      <c r="AG621" s="117"/>
    </row>
    <row r="622" spans="1:33" s="9" customFormat="1" ht="13.2" x14ac:dyDescent="0.25">
      <c r="A622" s="70">
        <v>13</v>
      </c>
      <c r="B622" s="100" t="s">
        <v>750</v>
      </c>
      <c r="C622" s="117"/>
      <c r="D622" s="70">
        <f t="shared" si="202"/>
        <v>18</v>
      </c>
      <c r="E622" s="117">
        <v>3</v>
      </c>
      <c r="F622" s="59">
        <f t="shared" si="204"/>
        <v>15</v>
      </c>
      <c r="G622" s="117"/>
      <c r="H622" s="117"/>
      <c r="I622" s="117">
        <v>14</v>
      </c>
      <c r="J622" s="117">
        <v>1</v>
      </c>
      <c r="K622" s="117"/>
      <c r="L622" s="110"/>
      <c r="M622" s="59"/>
      <c r="N622" s="59"/>
      <c r="O622" s="110">
        <v>0.93</v>
      </c>
      <c r="P622" s="111">
        <f>F622*O622</f>
        <v>13.950000000000001</v>
      </c>
      <c r="Q622" s="111">
        <f t="shared" si="207"/>
        <v>-4.9999999999998934E-2</v>
      </c>
      <c r="R622" s="110">
        <v>7.0000000000000007E-2</v>
      </c>
      <c r="S622" s="111">
        <f t="shared" si="206"/>
        <v>1.05</v>
      </c>
      <c r="T622" s="59"/>
      <c r="U622" s="117"/>
      <c r="V622" s="117"/>
      <c r="W622" s="117"/>
      <c r="X622" s="59"/>
      <c r="Y622" s="117"/>
      <c r="Z622" s="117"/>
      <c r="AA622" s="59"/>
      <c r="AB622" s="117"/>
      <c r="AC622" s="117"/>
      <c r="AD622" s="117"/>
      <c r="AE622" s="117"/>
      <c r="AF622" s="117"/>
      <c r="AG622" s="117"/>
    </row>
    <row r="623" spans="1:33" s="9" customFormat="1" ht="13.2" x14ac:dyDescent="0.25">
      <c r="A623" s="70">
        <v>14</v>
      </c>
      <c r="B623" s="100" t="s">
        <v>733</v>
      </c>
      <c r="C623" s="117"/>
      <c r="D623" s="70">
        <f t="shared" si="202"/>
        <v>3</v>
      </c>
      <c r="E623" s="117">
        <v>0</v>
      </c>
      <c r="F623" s="117">
        <f t="shared" si="204"/>
        <v>3</v>
      </c>
      <c r="G623" s="117"/>
      <c r="H623" s="117"/>
      <c r="I623" s="117">
        <v>2</v>
      </c>
      <c r="J623" s="117">
        <v>1</v>
      </c>
      <c r="K623" s="117"/>
      <c r="L623" s="110"/>
      <c r="M623" s="59"/>
      <c r="N623" s="59"/>
      <c r="O623" s="110">
        <v>0.67</v>
      </c>
      <c r="P623" s="111">
        <f t="shared" si="208"/>
        <v>2.0100000000000002</v>
      </c>
      <c r="Q623" s="111">
        <f t="shared" si="207"/>
        <v>1.0000000000000231E-2</v>
      </c>
      <c r="R623" s="110">
        <v>0.33</v>
      </c>
      <c r="S623" s="111">
        <f t="shared" si="206"/>
        <v>0.99</v>
      </c>
      <c r="T623" s="59"/>
      <c r="U623" s="117"/>
      <c r="V623" s="117"/>
      <c r="W623" s="117"/>
      <c r="X623" s="59"/>
      <c r="Y623" s="117"/>
      <c r="Z623" s="117"/>
      <c r="AA623" s="59"/>
      <c r="AB623" s="117"/>
      <c r="AC623" s="117"/>
      <c r="AD623" s="117"/>
      <c r="AE623" s="117"/>
      <c r="AF623" s="117"/>
      <c r="AG623" s="117"/>
    </row>
    <row r="624" spans="1:33" s="9" customFormat="1" ht="13.2" x14ac:dyDescent="0.25">
      <c r="A624" s="70">
        <v>15</v>
      </c>
      <c r="B624" s="100" t="s">
        <v>815</v>
      </c>
      <c r="C624" s="117"/>
      <c r="D624" s="70">
        <f>E624+F624</f>
        <v>2</v>
      </c>
      <c r="E624" s="117">
        <v>0</v>
      </c>
      <c r="F624" s="59">
        <f>+G624+H624+I624+J624+K624</f>
        <v>2</v>
      </c>
      <c r="G624" s="117"/>
      <c r="H624" s="117"/>
      <c r="I624" s="117"/>
      <c r="J624" s="117"/>
      <c r="K624" s="117">
        <v>2</v>
      </c>
      <c r="L624" s="110"/>
      <c r="M624" s="59"/>
      <c r="N624" s="59"/>
      <c r="O624" s="110"/>
      <c r="P624" s="111">
        <f>F624*O624</f>
        <v>0</v>
      </c>
      <c r="Q624" s="59"/>
      <c r="R624" s="110"/>
      <c r="S624" s="111"/>
      <c r="T624" s="59"/>
      <c r="U624" s="209">
        <v>1</v>
      </c>
      <c r="V624" s="117">
        <f>D624*U624</f>
        <v>2</v>
      </c>
      <c r="W624" s="117"/>
      <c r="X624" s="59"/>
      <c r="Y624" s="117"/>
      <c r="Z624" s="117"/>
      <c r="AA624" s="59"/>
      <c r="AB624" s="117"/>
      <c r="AC624" s="117"/>
      <c r="AD624" s="117"/>
      <c r="AE624" s="117"/>
      <c r="AF624" s="117"/>
      <c r="AG624" s="117"/>
    </row>
    <row r="625" spans="1:33" s="138" customFormat="1" ht="13.2" x14ac:dyDescent="0.25">
      <c r="A625" s="180">
        <v>21</v>
      </c>
      <c r="B625" s="755" t="s">
        <v>915</v>
      </c>
      <c r="C625" s="756"/>
      <c r="D625" s="756"/>
      <c r="E625" s="756"/>
      <c r="F625" s="756"/>
      <c r="G625" s="756"/>
      <c r="H625" s="756"/>
      <c r="I625" s="756"/>
      <c r="J625" s="756"/>
      <c r="K625" s="756"/>
      <c r="L625" s="756"/>
      <c r="M625" s="756"/>
      <c r="N625" s="756"/>
      <c r="O625" s="756"/>
      <c r="P625" s="756"/>
      <c r="Q625" s="756"/>
      <c r="R625" s="756"/>
      <c r="S625" s="756"/>
      <c r="T625" s="756"/>
      <c r="U625" s="756"/>
      <c r="V625" s="756"/>
      <c r="W625" s="756"/>
      <c r="X625" s="756"/>
      <c r="Y625" s="756"/>
      <c r="Z625" s="756"/>
      <c r="AA625" s="756"/>
      <c r="AB625" s="756"/>
      <c r="AC625" s="756"/>
      <c r="AD625" s="756"/>
      <c r="AE625" s="756"/>
      <c r="AF625" s="756"/>
      <c r="AG625" s="756"/>
    </row>
    <row r="626" spans="1:33" s="21" customFormat="1" ht="13.2" x14ac:dyDescent="0.25">
      <c r="A626" s="8"/>
      <c r="B626" s="105" t="s">
        <v>707</v>
      </c>
      <c r="C626" s="8">
        <v>257</v>
      </c>
      <c r="D626" s="58">
        <f>E626+F626</f>
        <v>195</v>
      </c>
      <c r="E626" s="58">
        <v>49</v>
      </c>
      <c r="F626" s="58">
        <f>G626+H626+I626+J626+K626</f>
        <v>146</v>
      </c>
      <c r="G626" s="58">
        <v>0</v>
      </c>
      <c r="H626" s="58">
        <v>0</v>
      </c>
      <c r="I626" s="58">
        <v>94</v>
      </c>
      <c r="J626" s="58">
        <v>52</v>
      </c>
      <c r="K626" s="58">
        <v>0</v>
      </c>
      <c r="L626" s="106">
        <v>0.1</v>
      </c>
      <c r="M626" s="58">
        <v>15</v>
      </c>
      <c r="N626" s="58">
        <f>M626-H626</f>
        <v>15</v>
      </c>
      <c r="O626" s="106">
        <v>0.66</v>
      </c>
      <c r="P626" s="58">
        <v>96</v>
      </c>
      <c r="Q626" s="68">
        <f>P626-I626</f>
        <v>2</v>
      </c>
      <c r="R626" s="106">
        <v>0.24</v>
      </c>
      <c r="S626" s="58">
        <v>35</v>
      </c>
      <c r="T626" s="68">
        <f>S626-J626</f>
        <v>-17</v>
      </c>
      <c r="U626" s="68">
        <v>0</v>
      </c>
      <c r="V626" s="68"/>
      <c r="W626" s="68"/>
      <c r="X626" s="184"/>
      <c r="Y626" s="184"/>
      <c r="Z626" s="184"/>
      <c r="AA626" s="184"/>
      <c r="AB626" s="184"/>
      <c r="AC626" s="184"/>
      <c r="AD626" s="185"/>
      <c r="AE626" s="185"/>
      <c r="AF626" s="185"/>
      <c r="AG626" s="69"/>
    </row>
    <row r="627" spans="1:33" s="10" customFormat="1" ht="13.2" x14ac:dyDescent="0.25">
      <c r="A627" s="70">
        <v>1</v>
      </c>
      <c r="B627" s="71" t="s">
        <v>367</v>
      </c>
      <c r="C627" s="265"/>
      <c r="D627" s="265"/>
      <c r="E627" s="265">
        <v>20</v>
      </c>
      <c r="F627" s="266">
        <f t="shared" ref="F627:F638" si="210">G627+H627+I627+J627+K627</f>
        <v>16</v>
      </c>
      <c r="G627" s="266">
        <v>0</v>
      </c>
      <c r="H627" s="266">
        <v>0</v>
      </c>
      <c r="I627" s="267">
        <v>16</v>
      </c>
      <c r="J627" s="267">
        <v>0</v>
      </c>
      <c r="K627" s="267"/>
      <c r="L627" s="268"/>
      <c r="M627" s="267"/>
      <c r="N627" s="267"/>
      <c r="O627" s="268"/>
      <c r="P627" s="267"/>
      <c r="Q627" s="267"/>
      <c r="R627" s="268"/>
      <c r="S627" s="267"/>
      <c r="T627" s="267"/>
      <c r="U627" s="267"/>
      <c r="V627" s="267"/>
      <c r="W627" s="267"/>
      <c r="X627" s="196"/>
      <c r="Y627" s="196">
        <v>2</v>
      </c>
      <c r="Z627" s="196"/>
      <c r="AA627" s="196"/>
      <c r="AB627" s="196"/>
      <c r="AC627" s="196"/>
      <c r="AD627" s="269"/>
      <c r="AE627" s="269"/>
      <c r="AF627" s="269"/>
      <c r="AG627" s="270"/>
    </row>
    <row r="628" spans="1:33" s="10" customFormat="1" ht="13.2" x14ac:dyDescent="0.25">
      <c r="A628" s="70">
        <v>2</v>
      </c>
      <c r="B628" s="71" t="s">
        <v>752</v>
      </c>
      <c r="C628" s="265"/>
      <c r="D628" s="265"/>
      <c r="E628" s="265">
        <v>3</v>
      </c>
      <c r="F628" s="266">
        <f t="shared" si="210"/>
        <v>1</v>
      </c>
      <c r="G628" s="266">
        <v>0</v>
      </c>
      <c r="H628" s="266">
        <v>0</v>
      </c>
      <c r="I628" s="267">
        <v>1</v>
      </c>
      <c r="J628" s="267">
        <v>0</v>
      </c>
      <c r="K628" s="267"/>
      <c r="L628" s="267"/>
      <c r="M628" s="267"/>
      <c r="N628" s="267"/>
      <c r="O628" s="268"/>
      <c r="P628" s="267"/>
      <c r="Q628" s="267"/>
      <c r="R628" s="267"/>
      <c r="S628" s="267"/>
      <c r="T628" s="267"/>
      <c r="U628" s="267"/>
      <c r="V628" s="267"/>
      <c r="W628" s="267"/>
      <c r="X628" s="196"/>
      <c r="Y628" s="196"/>
      <c r="Z628" s="196"/>
      <c r="AA628" s="196"/>
      <c r="AB628" s="196"/>
      <c r="AC628" s="196"/>
      <c r="AD628" s="269"/>
      <c r="AE628" s="269"/>
      <c r="AF628" s="269"/>
      <c r="AG628" s="270"/>
    </row>
    <row r="629" spans="1:33" s="10" customFormat="1" ht="13.2" x14ac:dyDescent="0.25">
      <c r="A629" s="70">
        <v>3</v>
      </c>
      <c r="B629" s="71" t="s">
        <v>140</v>
      </c>
      <c r="C629" s="265"/>
      <c r="D629" s="265"/>
      <c r="E629" s="265">
        <v>3</v>
      </c>
      <c r="F629" s="266">
        <f t="shared" si="210"/>
        <v>11</v>
      </c>
      <c r="G629" s="266">
        <v>0</v>
      </c>
      <c r="H629" s="266">
        <v>0</v>
      </c>
      <c r="I629" s="266">
        <v>5</v>
      </c>
      <c r="J629" s="266">
        <v>6</v>
      </c>
      <c r="K629" s="266"/>
      <c r="L629" s="266"/>
      <c r="M629" s="266"/>
      <c r="N629" s="266"/>
      <c r="O629" s="268"/>
      <c r="P629" s="266"/>
      <c r="Q629" s="267"/>
      <c r="R629" s="268"/>
      <c r="S629" s="266"/>
      <c r="T629" s="267"/>
      <c r="U629" s="267"/>
      <c r="V629" s="267"/>
      <c r="W629" s="267"/>
      <c r="X629" s="196"/>
      <c r="Y629" s="196"/>
      <c r="Z629" s="196"/>
      <c r="AA629" s="196"/>
      <c r="AB629" s="196"/>
      <c r="AC629" s="196"/>
      <c r="AD629" s="269"/>
      <c r="AE629" s="269"/>
      <c r="AF629" s="269"/>
      <c r="AG629" s="270"/>
    </row>
    <row r="630" spans="1:33" s="10" customFormat="1" ht="13.2" x14ac:dyDescent="0.25">
      <c r="A630" s="70">
        <v>4</v>
      </c>
      <c r="B630" s="71" t="s">
        <v>151</v>
      </c>
      <c r="C630" s="265"/>
      <c r="D630" s="265"/>
      <c r="E630" s="265">
        <v>12</v>
      </c>
      <c r="F630" s="266">
        <f t="shared" si="210"/>
        <v>68</v>
      </c>
      <c r="G630" s="266">
        <v>0</v>
      </c>
      <c r="H630" s="266">
        <v>0</v>
      </c>
      <c r="I630" s="266">
        <v>41</v>
      </c>
      <c r="J630" s="266">
        <v>27</v>
      </c>
      <c r="K630" s="266"/>
      <c r="L630" s="266"/>
      <c r="M630" s="266"/>
      <c r="N630" s="266"/>
      <c r="O630" s="266"/>
      <c r="P630" s="266"/>
      <c r="Q630" s="267"/>
      <c r="R630" s="267"/>
      <c r="S630" s="266"/>
      <c r="T630" s="267"/>
      <c r="U630" s="267"/>
      <c r="V630" s="267"/>
      <c r="W630" s="267"/>
      <c r="X630" s="196"/>
      <c r="Y630" s="196"/>
      <c r="Z630" s="196"/>
      <c r="AA630" s="196"/>
      <c r="AB630" s="196">
        <v>1</v>
      </c>
      <c r="AC630" s="196"/>
      <c r="AD630" s="269"/>
      <c r="AE630" s="269"/>
      <c r="AF630" s="269"/>
      <c r="AG630" s="270"/>
    </row>
    <row r="631" spans="1:33" s="10" customFormat="1" ht="13.2" x14ac:dyDescent="0.25">
      <c r="A631" s="70">
        <v>5</v>
      </c>
      <c r="B631" s="71" t="s">
        <v>838</v>
      </c>
      <c r="C631" s="265"/>
      <c r="D631" s="265"/>
      <c r="E631" s="265">
        <v>1</v>
      </c>
      <c r="F631" s="266">
        <f t="shared" si="210"/>
        <v>16</v>
      </c>
      <c r="G631" s="266">
        <v>0</v>
      </c>
      <c r="H631" s="266">
        <v>0</v>
      </c>
      <c r="I631" s="266">
        <v>4</v>
      </c>
      <c r="J631" s="266">
        <v>12</v>
      </c>
      <c r="K631" s="266"/>
      <c r="L631" s="266"/>
      <c r="M631" s="266"/>
      <c r="N631" s="266"/>
      <c r="O631" s="266"/>
      <c r="P631" s="266"/>
      <c r="Q631" s="267"/>
      <c r="R631" s="267"/>
      <c r="S631" s="266"/>
      <c r="T631" s="267"/>
      <c r="U631" s="267"/>
      <c r="V631" s="267"/>
      <c r="W631" s="267"/>
      <c r="X631" s="196"/>
      <c r="Y631" s="196"/>
      <c r="Z631" s="196"/>
      <c r="AA631" s="196"/>
      <c r="AB631" s="196"/>
      <c r="AC631" s="196"/>
      <c r="AD631" s="269"/>
      <c r="AE631" s="269"/>
      <c r="AF631" s="269"/>
      <c r="AG631" s="270"/>
    </row>
    <row r="632" spans="1:33" s="10" customFormat="1" ht="13.2" x14ac:dyDescent="0.25">
      <c r="A632" s="70">
        <v>6</v>
      </c>
      <c r="B632" s="71" t="s">
        <v>749</v>
      </c>
      <c r="C632" s="265"/>
      <c r="D632" s="265"/>
      <c r="E632" s="265">
        <v>6</v>
      </c>
      <c r="F632" s="266">
        <f t="shared" si="210"/>
        <v>14</v>
      </c>
      <c r="G632" s="266">
        <v>0</v>
      </c>
      <c r="H632" s="266">
        <v>0</v>
      </c>
      <c r="I632" s="266">
        <v>8</v>
      </c>
      <c r="J632" s="266">
        <v>6</v>
      </c>
      <c r="K632" s="266"/>
      <c r="L632" s="266"/>
      <c r="M632" s="266"/>
      <c r="N632" s="266"/>
      <c r="O632" s="266"/>
      <c r="P632" s="266"/>
      <c r="Q632" s="267"/>
      <c r="R632" s="267"/>
      <c r="S632" s="266"/>
      <c r="T632" s="267"/>
      <c r="U632" s="267"/>
      <c r="V632" s="267"/>
      <c r="W632" s="267"/>
      <c r="X632" s="196"/>
      <c r="Y632" s="196"/>
      <c r="Z632" s="196"/>
      <c r="AA632" s="196"/>
      <c r="AB632" s="196"/>
      <c r="AC632" s="196">
        <v>1</v>
      </c>
      <c r="AD632" s="269"/>
      <c r="AE632" s="269"/>
      <c r="AF632" s="269"/>
      <c r="AG632" s="270"/>
    </row>
    <row r="633" spans="1:33" s="10" customFormat="1" ht="13.2" x14ac:dyDescent="0.25">
      <c r="A633" s="70">
        <v>7</v>
      </c>
      <c r="B633" s="71" t="s">
        <v>818</v>
      </c>
      <c r="C633" s="265"/>
      <c r="D633" s="265"/>
      <c r="E633" s="265">
        <v>0</v>
      </c>
      <c r="F633" s="266">
        <f t="shared" si="210"/>
        <v>1</v>
      </c>
      <c r="G633" s="266">
        <v>0</v>
      </c>
      <c r="H633" s="266">
        <v>0</v>
      </c>
      <c r="I633" s="266">
        <v>0</v>
      </c>
      <c r="J633" s="266">
        <v>1</v>
      </c>
      <c r="K633" s="266"/>
      <c r="L633" s="266"/>
      <c r="M633" s="266"/>
      <c r="N633" s="266"/>
      <c r="O633" s="266"/>
      <c r="P633" s="266"/>
      <c r="Q633" s="267"/>
      <c r="R633" s="267"/>
      <c r="S633" s="266"/>
      <c r="T633" s="267"/>
      <c r="U633" s="267"/>
      <c r="V633" s="267"/>
      <c r="W633" s="267"/>
      <c r="X633" s="196"/>
      <c r="Y633" s="196"/>
      <c r="Z633" s="196"/>
      <c r="AA633" s="196"/>
      <c r="AB633" s="196"/>
      <c r="AC633" s="196"/>
      <c r="AD633" s="269"/>
      <c r="AE633" s="269"/>
      <c r="AF633" s="269"/>
      <c r="AG633" s="270"/>
    </row>
    <row r="634" spans="1:33" s="10" customFormat="1" ht="13.2" x14ac:dyDescent="0.25">
      <c r="A634" s="70">
        <v>8</v>
      </c>
      <c r="B634" s="71" t="s">
        <v>727</v>
      </c>
      <c r="C634" s="265"/>
      <c r="D634" s="265"/>
      <c r="E634" s="265">
        <v>1</v>
      </c>
      <c r="F634" s="266">
        <f t="shared" si="210"/>
        <v>1</v>
      </c>
      <c r="G634" s="266">
        <v>0</v>
      </c>
      <c r="H634" s="266">
        <v>0</v>
      </c>
      <c r="I634" s="266">
        <v>1</v>
      </c>
      <c r="J634" s="266">
        <v>0</v>
      </c>
      <c r="K634" s="266"/>
      <c r="L634" s="266"/>
      <c r="M634" s="266"/>
      <c r="N634" s="266"/>
      <c r="O634" s="266"/>
      <c r="P634" s="266"/>
      <c r="Q634" s="267"/>
      <c r="R634" s="267"/>
      <c r="S634" s="266"/>
      <c r="T634" s="267"/>
      <c r="U634" s="267"/>
      <c r="V634" s="267"/>
      <c r="W634" s="267"/>
      <c r="X634" s="196"/>
      <c r="Y634" s="196"/>
      <c r="Z634" s="196"/>
      <c r="AA634" s="196"/>
      <c r="AB634" s="196"/>
      <c r="AC634" s="196"/>
      <c r="AD634" s="269"/>
      <c r="AE634" s="269"/>
      <c r="AF634" s="269"/>
      <c r="AG634" s="270"/>
    </row>
    <row r="635" spans="1:33" s="10" customFormat="1" ht="13.2" x14ac:dyDescent="0.25">
      <c r="A635" s="70">
        <v>9</v>
      </c>
      <c r="B635" s="100" t="s">
        <v>841</v>
      </c>
      <c r="C635" s="270"/>
      <c r="D635" s="270"/>
      <c r="E635" s="270">
        <v>2</v>
      </c>
      <c r="F635" s="266">
        <f t="shared" si="210"/>
        <v>4</v>
      </c>
      <c r="G635" s="266">
        <v>0</v>
      </c>
      <c r="H635" s="266">
        <v>0</v>
      </c>
      <c r="I635" s="270">
        <v>4</v>
      </c>
      <c r="J635" s="270">
        <v>0</v>
      </c>
      <c r="K635" s="270"/>
      <c r="L635" s="270"/>
      <c r="M635" s="270"/>
      <c r="N635" s="270"/>
      <c r="O635" s="270"/>
      <c r="P635" s="270"/>
      <c r="Q635" s="271"/>
      <c r="R635" s="270"/>
      <c r="S635" s="270"/>
      <c r="T635" s="271"/>
      <c r="U635" s="271"/>
      <c r="V635" s="271"/>
      <c r="W635" s="271"/>
      <c r="X635" s="269"/>
      <c r="Y635" s="269"/>
      <c r="Z635" s="269"/>
      <c r="AA635" s="269"/>
      <c r="AB635" s="269"/>
      <c r="AC635" s="269"/>
      <c r="AD635" s="269"/>
      <c r="AE635" s="269"/>
      <c r="AF635" s="269"/>
      <c r="AG635" s="270"/>
    </row>
    <row r="636" spans="1:33" s="10" customFormat="1" ht="13.2" x14ac:dyDescent="0.25">
      <c r="A636" s="70">
        <v>10</v>
      </c>
      <c r="B636" s="100" t="s">
        <v>725</v>
      </c>
      <c r="C636" s="270"/>
      <c r="D636" s="270"/>
      <c r="E636" s="270">
        <v>1</v>
      </c>
      <c r="F636" s="266">
        <f t="shared" si="210"/>
        <v>13</v>
      </c>
      <c r="G636" s="266">
        <v>0</v>
      </c>
      <c r="H636" s="266">
        <v>0</v>
      </c>
      <c r="I636" s="270">
        <v>13</v>
      </c>
      <c r="J636" s="270">
        <v>0</v>
      </c>
      <c r="K636" s="270"/>
      <c r="L636" s="270"/>
      <c r="M636" s="270"/>
      <c r="N636" s="270"/>
      <c r="O636" s="270"/>
      <c r="P636" s="270"/>
      <c r="Q636" s="271"/>
      <c r="R636" s="270"/>
      <c r="S636" s="270"/>
      <c r="T636" s="271"/>
      <c r="U636" s="271"/>
      <c r="V636" s="271"/>
      <c r="W636" s="271"/>
      <c r="X636" s="269"/>
      <c r="Y636" s="269">
        <v>1</v>
      </c>
      <c r="Z636" s="269"/>
      <c r="AA636" s="269"/>
      <c r="AB636" s="269"/>
      <c r="AC636" s="269"/>
      <c r="AD636" s="269"/>
      <c r="AE636" s="269"/>
      <c r="AF636" s="269"/>
      <c r="AG636" s="270"/>
    </row>
    <row r="637" spans="1:33" s="10" customFormat="1" ht="13.2" x14ac:dyDescent="0.25">
      <c r="A637" s="70">
        <v>11</v>
      </c>
      <c r="B637" s="100" t="s">
        <v>733</v>
      </c>
      <c r="C637" s="270"/>
      <c r="D637" s="270"/>
      <c r="E637" s="270">
        <v>0</v>
      </c>
      <c r="F637" s="266">
        <f t="shared" si="210"/>
        <v>1</v>
      </c>
      <c r="G637" s="266">
        <v>0</v>
      </c>
      <c r="H637" s="266">
        <v>0</v>
      </c>
      <c r="I637" s="270">
        <v>1</v>
      </c>
      <c r="J637" s="270">
        <v>0</v>
      </c>
      <c r="K637" s="270"/>
      <c r="L637" s="270"/>
      <c r="M637" s="270"/>
      <c r="N637" s="270"/>
      <c r="O637" s="270"/>
      <c r="P637" s="270"/>
      <c r="Q637" s="271"/>
      <c r="R637" s="270"/>
      <c r="S637" s="270"/>
      <c r="T637" s="271"/>
      <c r="U637" s="271"/>
      <c r="V637" s="271"/>
      <c r="W637" s="271"/>
      <c r="X637" s="269"/>
      <c r="Y637" s="269"/>
      <c r="Z637" s="269"/>
      <c r="AA637" s="269"/>
      <c r="AB637" s="269"/>
      <c r="AC637" s="269"/>
      <c r="AD637" s="269"/>
      <c r="AE637" s="269"/>
      <c r="AF637" s="269"/>
      <c r="AG637" s="270"/>
    </row>
    <row r="638" spans="1:33" s="10" customFormat="1" ht="13.2" x14ac:dyDescent="0.25">
      <c r="A638" s="70">
        <v>12</v>
      </c>
      <c r="B638" s="100" t="s">
        <v>766</v>
      </c>
      <c r="C638" s="117"/>
      <c r="D638" s="73"/>
      <c r="E638" s="73">
        <v>0</v>
      </c>
      <c r="F638" s="58">
        <f t="shared" si="210"/>
        <v>0</v>
      </c>
      <c r="G638" s="58">
        <v>0</v>
      </c>
      <c r="H638" s="58">
        <v>0</v>
      </c>
      <c r="I638" s="73">
        <v>0</v>
      </c>
      <c r="J638" s="73">
        <v>0</v>
      </c>
      <c r="K638" s="73"/>
      <c r="L638" s="73"/>
      <c r="M638" s="73"/>
      <c r="N638" s="73"/>
      <c r="O638" s="73"/>
      <c r="P638" s="73"/>
      <c r="Q638" s="88"/>
      <c r="R638" s="73"/>
      <c r="S638" s="73"/>
      <c r="T638" s="88"/>
      <c r="U638" s="88"/>
      <c r="V638" s="88"/>
      <c r="W638" s="88"/>
      <c r="X638" s="187"/>
      <c r="Y638" s="187"/>
      <c r="Z638" s="187"/>
      <c r="AA638" s="187"/>
      <c r="AB638" s="187"/>
      <c r="AC638" s="187"/>
      <c r="AD638" s="187"/>
      <c r="AE638" s="187"/>
      <c r="AF638" s="187"/>
      <c r="AG638" s="73"/>
    </row>
    <row r="639" spans="1:33" s="325" customFormat="1" ht="13.2" x14ac:dyDescent="0.3">
      <c r="A639" s="296">
        <v>22</v>
      </c>
      <c r="B639" s="751" t="s">
        <v>916</v>
      </c>
      <c r="C639" s="751"/>
      <c r="D639" s="751"/>
      <c r="E639" s="751"/>
      <c r="F639" s="751"/>
      <c r="G639" s="751"/>
      <c r="H639" s="751"/>
      <c r="I639" s="751"/>
      <c r="J639" s="751"/>
      <c r="K639" s="751"/>
      <c r="L639" s="751"/>
      <c r="M639" s="751"/>
      <c r="N639" s="751"/>
      <c r="O639" s="751"/>
      <c r="P639" s="751"/>
      <c r="Q639" s="751"/>
      <c r="R639" s="751"/>
      <c r="S639" s="751"/>
      <c r="T639" s="751"/>
      <c r="U639" s="751"/>
      <c r="V639" s="751"/>
      <c r="W639" s="751"/>
      <c r="X639" s="751"/>
      <c r="Y639" s="751"/>
      <c r="Z639" s="751"/>
      <c r="AA639" s="751"/>
      <c r="AB639" s="751"/>
      <c r="AC639" s="751"/>
      <c r="AD639" s="751"/>
      <c r="AE639" s="751"/>
      <c r="AF639" s="751"/>
      <c r="AG639" s="751"/>
    </row>
    <row r="640" spans="1:33" s="10" customFormat="1" ht="13.2" x14ac:dyDescent="0.25">
      <c r="A640" s="8"/>
      <c r="B640" s="105" t="s">
        <v>707</v>
      </c>
      <c r="C640" s="8">
        <v>295</v>
      </c>
      <c r="D640" s="58">
        <v>271</v>
      </c>
      <c r="E640" s="58">
        <v>58</v>
      </c>
      <c r="F640" s="58">
        <v>213</v>
      </c>
      <c r="G640" s="58"/>
      <c r="H640" s="58"/>
      <c r="I640" s="58">
        <v>98</v>
      </c>
      <c r="J640" s="58">
        <v>115</v>
      </c>
      <c r="K640" s="58"/>
      <c r="L640" s="58"/>
      <c r="M640" s="58"/>
      <c r="N640" s="58"/>
      <c r="O640" s="58"/>
      <c r="P640" s="58"/>
      <c r="Q640" s="68"/>
      <c r="R640" s="58"/>
      <c r="S640" s="58"/>
      <c r="T640" s="68"/>
      <c r="U640" s="68"/>
      <c r="V640" s="68"/>
      <c r="W640" s="68"/>
      <c r="X640" s="184">
        <v>4</v>
      </c>
      <c r="Y640" s="184">
        <v>4</v>
      </c>
      <c r="Z640" s="184">
        <v>0</v>
      </c>
      <c r="AA640" s="184">
        <v>5</v>
      </c>
      <c r="AB640" s="184">
        <v>0</v>
      </c>
      <c r="AC640" s="184">
        <v>5</v>
      </c>
      <c r="AD640" s="190">
        <v>0</v>
      </c>
      <c r="AE640" s="190">
        <v>0</v>
      </c>
      <c r="AF640" s="190">
        <v>0</v>
      </c>
      <c r="AG640" s="8"/>
    </row>
    <row r="641" spans="1:33" s="10" customFormat="1" ht="13.2" x14ac:dyDescent="0.25">
      <c r="A641" s="70">
        <v>1</v>
      </c>
      <c r="B641" s="71" t="s">
        <v>367</v>
      </c>
      <c r="C641" s="70"/>
      <c r="D641" s="70">
        <v>52</v>
      </c>
      <c r="E641" s="70">
        <v>27</v>
      </c>
      <c r="F641" s="59">
        <v>25</v>
      </c>
      <c r="G641" s="60"/>
      <c r="H641" s="60"/>
      <c r="I641" s="60">
        <v>25</v>
      </c>
      <c r="J641" s="60"/>
      <c r="K641" s="60"/>
      <c r="L641" s="72"/>
      <c r="M641" s="60"/>
      <c r="N641" s="60"/>
      <c r="O641" s="72"/>
      <c r="P641" s="60"/>
      <c r="Q641" s="60"/>
      <c r="R641" s="72"/>
      <c r="S641" s="60"/>
      <c r="T641" s="60"/>
      <c r="U641" s="60"/>
      <c r="V641" s="60"/>
      <c r="W641" s="60"/>
      <c r="X641" s="186">
        <v>4</v>
      </c>
      <c r="Y641" s="186">
        <v>4</v>
      </c>
      <c r="Z641" s="186">
        <v>0</v>
      </c>
      <c r="AA641" s="186">
        <v>0</v>
      </c>
      <c r="AB641" s="186">
        <v>0</v>
      </c>
      <c r="AC641" s="186">
        <v>0</v>
      </c>
      <c r="AD641" s="188">
        <v>0</v>
      </c>
      <c r="AE641" s="188">
        <v>0</v>
      </c>
      <c r="AF641" s="188">
        <v>0</v>
      </c>
      <c r="AG641" s="93"/>
    </row>
    <row r="642" spans="1:33" s="10" customFormat="1" ht="13.2" x14ac:dyDescent="0.25">
      <c r="A642" s="70">
        <v>3</v>
      </c>
      <c r="B642" s="71" t="s">
        <v>831</v>
      </c>
      <c r="C642" s="70"/>
      <c r="D642" s="70">
        <v>5</v>
      </c>
      <c r="E642" s="70">
        <v>3</v>
      </c>
      <c r="F642" s="59">
        <v>2</v>
      </c>
      <c r="G642" s="60"/>
      <c r="H642" s="60"/>
      <c r="I642" s="60">
        <v>2</v>
      </c>
      <c r="J642" s="60"/>
      <c r="K642" s="60"/>
      <c r="L642" s="60"/>
      <c r="M642" s="60"/>
      <c r="N642" s="60"/>
      <c r="O642" s="72"/>
      <c r="P642" s="60"/>
      <c r="Q642" s="60"/>
      <c r="R642" s="60"/>
      <c r="S642" s="60"/>
      <c r="T642" s="60"/>
      <c r="U642" s="60"/>
      <c r="V642" s="60"/>
      <c r="W642" s="60"/>
      <c r="X642" s="186"/>
      <c r="Y642" s="186"/>
      <c r="Z642" s="186"/>
      <c r="AA642" s="186"/>
      <c r="AB642" s="186"/>
      <c r="AC642" s="186"/>
      <c r="AD642" s="193"/>
      <c r="AE642" s="193"/>
      <c r="AF642" s="193"/>
      <c r="AG642" s="93"/>
    </row>
    <row r="643" spans="1:33" s="10" customFormat="1" ht="13.2" x14ac:dyDescent="0.25">
      <c r="A643" s="70">
        <v>4</v>
      </c>
      <c r="B643" s="71" t="s">
        <v>140</v>
      </c>
      <c r="C643" s="70"/>
      <c r="D643" s="70">
        <v>20</v>
      </c>
      <c r="E643" s="70">
        <v>3</v>
      </c>
      <c r="F643" s="59">
        <v>17</v>
      </c>
      <c r="G643" s="59"/>
      <c r="H643" s="59"/>
      <c r="I643" s="59">
        <v>5</v>
      </c>
      <c r="J643" s="59">
        <v>12</v>
      </c>
      <c r="K643" s="59"/>
      <c r="L643" s="59"/>
      <c r="M643" s="59"/>
      <c r="N643" s="59"/>
      <c r="O643" s="72"/>
      <c r="P643" s="59"/>
      <c r="Q643" s="60"/>
      <c r="R643" s="72"/>
      <c r="S643" s="59"/>
      <c r="T643" s="60"/>
      <c r="U643" s="60"/>
      <c r="V643" s="60"/>
      <c r="W643" s="60"/>
      <c r="X643" s="186"/>
      <c r="Y643" s="186"/>
      <c r="Z643" s="186"/>
      <c r="AA643" s="186"/>
      <c r="AB643" s="186"/>
      <c r="AC643" s="186"/>
      <c r="AD643" s="193"/>
      <c r="AE643" s="193"/>
      <c r="AF643" s="193"/>
      <c r="AG643" s="93"/>
    </row>
    <row r="644" spans="1:33" s="10" customFormat="1" ht="26.4" x14ac:dyDescent="0.25">
      <c r="A644" s="70">
        <v>5</v>
      </c>
      <c r="B644" s="71" t="s">
        <v>151</v>
      </c>
      <c r="C644" s="70"/>
      <c r="D644" s="70">
        <v>123</v>
      </c>
      <c r="E644" s="70">
        <v>12</v>
      </c>
      <c r="F644" s="59">
        <v>111</v>
      </c>
      <c r="G644" s="59"/>
      <c r="H644" s="59"/>
      <c r="I644" s="59">
        <v>33</v>
      </c>
      <c r="J644" s="59">
        <v>78</v>
      </c>
      <c r="K644" s="59"/>
      <c r="L644" s="59">
        <v>0</v>
      </c>
      <c r="M644" s="59">
        <v>0</v>
      </c>
      <c r="N644" s="59">
        <v>0</v>
      </c>
      <c r="O644" s="59" t="s">
        <v>902</v>
      </c>
      <c r="P644" s="59">
        <v>38</v>
      </c>
      <c r="Q644" s="60">
        <v>5</v>
      </c>
      <c r="R644" s="60" t="s">
        <v>903</v>
      </c>
      <c r="S644" s="59">
        <v>73</v>
      </c>
      <c r="T644" s="60">
        <v>0</v>
      </c>
      <c r="U644" s="60">
        <v>0</v>
      </c>
      <c r="V644" s="60">
        <v>0</v>
      </c>
      <c r="W644" s="60">
        <v>0</v>
      </c>
      <c r="X644" s="186">
        <v>0</v>
      </c>
      <c r="Y644" s="186">
        <v>0</v>
      </c>
      <c r="Z644" s="186">
        <v>0</v>
      </c>
      <c r="AA644" s="186">
        <v>4</v>
      </c>
      <c r="AB644" s="186">
        <v>0</v>
      </c>
      <c r="AC644" s="186">
        <v>4</v>
      </c>
      <c r="AD644" s="188">
        <v>0</v>
      </c>
      <c r="AE644" s="188">
        <v>0</v>
      </c>
      <c r="AF644" s="188">
        <v>0</v>
      </c>
      <c r="AG644" s="93"/>
    </row>
    <row r="645" spans="1:33" s="10" customFormat="1" ht="13.2" x14ac:dyDescent="0.25">
      <c r="A645" s="70">
        <v>6</v>
      </c>
      <c r="B645" s="71" t="s">
        <v>790</v>
      </c>
      <c r="C645" s="70"/>
      <c r="D645" s="70">
        <v>16</v>
      </c>
      <c r="E645" s="70">
        <v>2</v>
      </c>
      <c r="F645" s="70">
        <v>14</v>
      </c>
      <c r="G645" s="70"/>
      <c r="H645" s="70"/>
      <c r="I645" s="70">
        <v>1</v>
      </c>
      <c r="J645" s="70">
        <v>13</v>
      </c>
      <c r="K645" s="93"/>
      <c r="L645" s="70"/>
      <c r="M645" s="70"/>
      <c r="N645" s="70"/>
      <c r="O645" s="70"/>
      <c r="P645" s="70"/>
      <c r="Q645" s="77"/>
      <c r="R645" s="70"/>
      <c r="S645" s="70"/>
      <c r="T645" s="77"/>
      <c r="U645" s="90"/>
      <c r="V645" s="90"/>
      <c r="W645" s="90"/>
      <c r="X645" s="188"/>
      <c r="Y645" s="188"/>
      <c r="Z645" s="188"/>
      <c r="AA645" s="188"/>
      <c r="AB645" s="188"/>
      <c r="AC645" s="188"/>
      <c r="AD645" s="193"/>
      <c r="AE645" s="193"/>
      <c r="AF645" s="193"/>
      <c r="AG645" s="93"/>
    </row>
    <row r="646" spans="1:33" s="10" customFormat="1" ht="26.4" x14ac:dyDescent="0.25">
      <c r="A646" s="70">
        <v>7</v>
      </c>
      <c r="B646" s="71" t="s">
        <v>749</v>
      </c>
      <c r="C646" s="70"/>
      <c r="D646" s="70">
        <v>14</v>
      </c>
      <c r="E646" s="70">
        <v>1</v>
      </c>
      <c r="F646" s="70">
        <v>13</v>
      </c>
      <c r="G646" s="70"/>
      <c r="H646" s="70"/>
      <c r="I646" s="70">
        <v>5</v>
      </c>
      <c r="J646" s="70">
        <v>8</v>
      </c>
      <c r="K646" s="93"/>
      <c r="L646" s="70">
        <v>0</v>
      </c>
      <c r="M646" s="70">
        <v>0</v>
      </c>
      <c r="N646" s="70">
        <v>0</v>
      </c>
      <c r="O646" s="70" t="s">
        <v>904</v>
      </c>
      <c r="P646" s="70">
        <v>6</v>
      </c>
      <c r="Q646" s="77">
        <v>1</v>
      </c>
      <c r="R646" s="70" t="s">
        <v>905</v>
      </c>
      <c r="S646" s="70">
        <v>7</v>
      </c>
      <c r="T646" s="77">
        <v>0</v>
      </c>
      <c r="U646" s="77">
        <v>0</v>
      </c>
      <c r="V646" s="77">
        <v>0</v>
      </c>
      <c r="W646" s="77">
        <v>0</v>
      </c>
      <c r="X646" s="188">
        <v>0</v>
      </c>
      <c r="Y646" s="188">
        <v>0</v>
      </c>
      <c r="Z646" s="188">
        <v>0</v>
      </c>
      <c r="AA646" s="188">
        <v>1</v>
      </c>
      <c r="AB646" s="188">
        <v>0</v>
      </c>
      <c r="AC646" s="188">
        <v>1</v>
      </c>
      <c r="AD646" s="188">
        <v>0</v>
      </c>
      <c r="AE646" s="188">
        <v>0</v>
      </c>
      <c r="AF646" s="188">
        <v>0</v>
      </c>
      <c r="AG646" s="93"/>
    </row>
    <row r="647" spans="1:33" s="10" customFormat="1" ht="13.2" x14ac:dyDescent="0.25">
      <c r="A647" s="70">
        <v>8</v>
      </c>
      <c r="B647" s="71" t="s">
        <v>727</v>
      </c>
      <c r="C647" s="70"/>
      <c r="D647" s="70">
        <v>6</v>
      </c>
      <c r="E647" s="70">
        <v>3</v>
      </c>
      <c r="F647" s="70">
        <v>3</v>
      </c>
      <c r="G647" s="70"/>
      <c r="H647" s="70"/>
      <c r="I647" s="70">
        <v>3</v>
      </c>
      <c r="J647" s="70"/>
      <c r="K647" s="93"/>
      <c r="L647" s="93"/>
      <c r="M647" s="93"/>
      <c r="N647" s="93"/>
      <c r="O647" s="93"/>
      <c r="P647" s="93"/>
      <c r="Q647" s="90"/>
      <c r="R647" s="93"/>
      <c r="S647" s="93"/>
      <c r="T647" s="90"/>
      <c r="U647" s="90"/>
      <c r="V647" s="90"/>
      <c r="W647" s="90"/>
      <c r="X647" s="193"/>
      <c r="Y647" s="193"/>
      <c r="Z647" s="193"/>
      <c r="AA647" s="193"/>
      <c r="AB647" s="193"/>
      <c r="AC647" s="193"/>
      <c r="AD647" s="193"/>
      <c r="AE647" s="193"/>
      <c r="AF647" s="193"/>
      <c r="AG647" s="93"/>
    </row>
    <row r="648" spans="1:33" s="10" customFormat="1" ht="13.2" x14ac:dyDescent="0.25">
      <c r="A648" s="70">
        <v>9</v>
      </c>
      <c r="B648" s="71" t="s">
        <v>803</v>
      </c>
      <c r="C648" s="70"/>
      <c r="D648" s="70">
        <v>1</v>
      </c>
      <c r="E648" s="70"/>
      <c r="F648" s="70">
        <v>1</v>
      </c>
      <c r="G648" s="70"/>
      <c r="H648" s="70"/>
      <c r="I648" s="70"/>
      <c r="J648" s="70">
        <v>1</v>
      </c>
      <c r="K648" s="93"/>
      <c r="L648" s="93"/>
      <c r="M648" s="93"/>
      <c r="N648" s="93"/>
      <c r="O648" s="93"/>
      <c r="P648" s="93"/>
      <c r="Q648" s="90"/>
      <c r="R648" s="93"/>
      <c r="S648" s="93"/>
      <c r="T648" s="90"/>
      <c r="U648" s="90"/>
      <c r="V648" s="90"/>
      <c r="W648" s="90"/>
      <c r="X648" s="193"/>
      <c r="Y648" s="193"/>
      <c r="Z648" s="193"/>
      <c r="AA648" s="193"/>
      <c r="AB648" s="193"/>
      <c r="AC648" s="193"/>
      <c r="AD648" s="193"/>
      <c r="AE648" s="193"/>
      <c r="AF648" s="193"/>
      <c r="AG648" s="93"/>
    </row>
    <row r="649" spans="1:33" s="10" customFormat="1" ht="13.2" x14ac:dyDescent="0.25">
      <c r="A649" s="70">
        <v>10</v>
      </c>
      <c r="B649" s="71" t="s">
        <v>824</v>
      </c>
      <c r="C649" s="70"/>
      <c r="D649" s="70">
        <v>7</v>
      </c>
      <c r="E649" s="70">
        <v>2</v>
      </c>
      <c r="F649" s="70">
        <v>5</v>
      </c>
      <c r="G649" s="70"/>
      <c r="H649" s="70"/>
      <c r="I649" s="70">
        <v>5</v>
      </c>
      <c r="J649" s="70"/>
      <c r="K649" s="93"/>
      <c r="L649" s="93"/>
      <c r="M649" s="93"/>
      <c r="N649" s="93"/>
      <c r="O649" s="93"/>
      <c r="P649" s="93"/>
      <c r="Q649" s="90"/>
      <c r="R649" s="93"/>
      <c r="S649" s="93"/>
      <c r="T649" s="90"/>
      <c r="U649" s="90"/>
      <c r="V649" s="90"/>
      <c r="W649" s="90"/>
      <c r="X649" s="193"/>
      <c r="Y649" s="193"/>
      <c r="Z649" s="193"/>
      <c r="AA649" s="193"/>
      <c r="AB649" s="193"/>
      <c r="AC649" s="193"/>
      <c r="AD649" s="193"/>
      <c r="AE649" s="193"/>
      <c r="AF649" s="193"/>
      <c r="AG649" s="93"/>
    </row>
    <row r="650" spans="1:33" s="10" customFormat="1" ht="13.2" x14ac:dyDescent="0.25">
      <c r="A650" s="70">
        <v>11</v>
      </c>
      <c r="B650" s="71" t="s">
        <v>726</v>
      </c>
      <c r="C650" s="70"/>
      <c r="D650" s="70">
        <v>4</v>
      </c>
      <c r="E650" s="70">
        <v>2</v>
      </c>
      <c r="F650" s="70">
        <v>2</v>
      </c>
      <c r="G650" s="70"/>
      <c r="H650" s="70"/>
      <c r="I650" s="70">
        <v>2</v>
      </c>
      <c r="J650" s="70"/>
      <c r="K650" s="93"/>
      <c r="L650" s="93"/>
      <c r="M650" s="93"/>
      <c r="N650" s="93"/>
      <c r="O650" s="93"/>
      <c r="P650" s="93"/>
      <c r="Q650" s="90"/>
      <c r="R650" s="93"/>
      <c r="S650" s="93"/>
      <c r="T650" s="90"/>
      <c r="U650" s="90"/>
      <c r="V650" s="90"/>
      <c r="W650" s="90"/>
      <c r="X650" s="193"/>
      <c r="Y650" s="193"/>
      <c r="Z650" s="193"/>
      <c r="AA650" s="193"/>
      <c r="AB650" s="193"/>
      <c r="AC650" s="193"/>
      <c r="AD650" s="193"/>
      <c r="AE650" s="193"/>
      <c r="AF650" s="193"/>
      <c r="AG650" s="93"/>
    </row>
    <row r="651" spans="1:33" s="10" customFormat="1" ht="13.2" x14ac:dyDescent="0.25">
      <c r="A651" s="70">
        <v>12</v>
      </c>
      <c r="B651" s="71" t="s">
        <v>733</v>
      </c>
      <c r="C651" s="70"/>
      <c r="D651" s="70">
        <v>2</v>
      </c>
      <c r="E651" s="70"/>
      <c r="F651" s="70">
        <v>2</v>
      </c>
      <c r="G651" s="70"/>
      <c r="H651" s="70"/>
      <c r="I651" s="70">
        <v>2</v>
      </c>
      <c r="J651" s="70"/>
      <c r="K651" s="93"/>
      <c r="L651" s="93"/>
      <c r="M651" s="93"/>
      <c r="N651" s="93"/>
      <c r="O651" s="93"/>
      <c r="P651" s="93"/>
      <c r="Q651" s="90"/>
      <c r="R651" s="93"/>
      <c r="S651" s="93"/>
      <c r="T651" s="90"/>
      <c r="U651" s="90"/>
      <c r="V651" s="90"/>
      <c r="W651" s="90"/>
      <c r="X651" s="193"/>
      <c r="Y651" s="193"/>
      <c r="Z651" s="193"/>
      <c r="AA651" s="193"/>
      <c r="AB651" s="193"/>
      <c r="AC651" s="193"/>
      <c r="AD651" s="193"/>
      <c r="AE651" s="193"/>
      <c r="AF651" s="193"/>
      <c r="AG651" s="93"/>
    </row>
    <row r="652" spans="1:33" s="10" customFormat="1" ht="13.2" x14ac:dyDescent="0.25">
      <c r="A652" s="70">
        <v>13</v>
      </c>
      <c r="B652" s="71" t="s">
        <v>739</v>
      </c>
      <c r="C652" s="70"/>
      <c r="D652" s="70">
        <v>2</v>
      </c>
      <c r="E652" s="70"/>
      <c r="F652" s="70">
        <v>2</v>
      </c>
      <c r="G652" s="70"/>
      <c r="H652" s="70"/>
      <c r="I652" s="70">
        <v>2</v>
      </c>
      <c r="J652" s="70"/>
      <c r="K652" s="93"/>
      <c r="L652" s="93"/>
      <c r="M652" s="93"/>
      <c r="N652" s="93"/>
      <c r="O652" s="93"/>
      <c r="P652" s="93"/>
      <c r="Q652" s="90"/>
      <c r="R652" s="93"/>
      <c r="S652" s="93"/>
      <c r="T652" s="90"/>
      <c r="U652" s="90"/>
      <c r="V652" s="90"/>
      <c r="W652" s="90"/>
      <c r="X652" s="193"/>
      <c r="Y652" s="193"/>
      <c r="Z652" s="193"/>
      <c r="AA652" s="193"/>
      <c r="AB652" s="193"/>
      <c r="AC652" s="193"/>
      <c r="AD652" s="193"/>
      <c r="AE652" s="193"/>
      <c r="AF652" s="193"/>
      <c r="AG652" s="93"/>
    </row>
    <row r="653" spans="1:33" s="10" customFormat="1" ht="13.2" x14ac:dyDescent="0.25">
      <c r="A653" s="70">
        <v>14</v>
      </c>
      <c r="B653" s="71" t="s">
        <v>725</v>
      </c>
      <c r="C653" s="70"/>
      <c r="D653" s="70">
        <v>17</v>
      </c>
      <c r="E653" s="70">
        <v>3</v>
      </c>
      <c r="F653" s="70">
        <v>14</v>
      </c>
      <c r="G653" s="70"/>
      <c r="H653" s="70"/>
      <c r="I653" s="70">
        <v>13</v>
      </c>
      <c r="J653" s="70">
        <v>1</v>
      </c>
      <c r="K653" s="93"/>
      <c r="L653" s="93"/>
      <c r="M653" s="93"/>
      <c r="N653" s="93"/>
      <c r="O653" s="93"/>
      <c r="P653" s="93"/>
      <c r="Q653" s="90"/>
      <c r="R653" s="93"/>
      <c r="S653" s="93"/>
      <c r="T653" s="90"/>
      <c r="U653" s="90"/>
      <c r="V653" s="90"/>
      <c r="W653" s="90"/>
      <c r="X653" s="193"/>
      <c r="Y653" s="193"/>
      <c r="Z653" s="193"/>
      <c r="AA653" s="193"/>
      <c r="AB653" s="193"/>
      <c r="AC653" s="193"/>
      <c r="AD653" s="193"/>
      <c r="AE653" s="193"/>
      <c r="AF653" s="193"/>
      <c r="AG653" s="93"/>
    </row>
    <row r="654" spans="1:33" s="10" customFormat="1" ht="13.2" x14ac:dyDescent="0.25">
      <c r="A654" s="70">
        <v>15</v>
      </c>
      <c r="B654" s="71" t="s">
        <v>906</v>
      </c>
      <c r="C654" s="70"/>
      <c r="D654" s="70">
        <v>2</v>
      </c>
      <c r="E654" s="70"/>
      <c r="F654" s="70">
        <v>2</v>
      </c>
      <c r="G654" s="70"/>
      <c r="H654" s="70"/>
      <c r="I654" s="70"/>
      <c r="J654" s="70">
        <v>2</v>
      </c>
      <c r="K654" s="93"/>
      <c r="L654" s="93"/>
      <c r="M654" s="93"/>
      <c r="N654" s="93"/>
      <c r="O654" s="93"/>
      <c r="P654" s="93"/>
      <c r="Q654" s="90"/>
      <c r="R654" s="93"/>
      <c r="S654" s="93"/>
      <c r="T654" s="90"/>
      <c r="U654" s="90"/>
      <c r="V654" s="90"/>
      <c r="W654" s="90"/>
      <c r="X654" s="193"/>
      <c r="Y654" s="193"/>
      <c r="Z654" s="193"/>
      <c r="AA654" s="193"/>
      <c r="AB654" s="193"/>
      <c r="AC654" s="193"/>
      <c r="AD654" s="193"/>
      <c r="AE654" s="193"/>
      <c r="AF654" s="193"/>
      <c r="AG654" s="93"/>
    </row>
    <row r="655" spans="1:33" s="138" customFormat="1" ht="13.2" x14ac:dyDescent="0.25">
      <c r="A655" s="296">
        <v>23</v>
      </c>
      <c r="B655" s="751" t="s">
        <v>917</v>
      </c>
      <c r="C655" s="751"/>
      <c r="D655" s="751"/>
      <c r="E655" s="751"/>
      <c r="F655" s="751"/>
      <c r="G655" s="751"/>
      <c r="H655" s="751"/>
      <c r="I655" s="751"/>
      <c r="J655" s="751"/>
      <c r="K655" s="751"/>
      <c r="L655" s="751"/>
      <c r="M655" s="751"/>
      <c r="N655" s="751"/>
      <c r="O655" s="751"/>
      <c r="P655" s="751"/>
      <c r="Q655" s="751"/>
      <c r="R655" s="751"/>
      <c r="S655" s="751"/>
      <c r="T655" s="751"/>
      <c r="U655" s="751"/>
      <c r="V655" s="751"/>
      <c r="W655" s="751"/>
      <c r="X655" s="751"/>
      <c r="Y655" s="751"/>
      <c r="Z655" s="751"/>
      <c r="AA655" s="751"/>
      <c r="AB655" s="751"/>
      <c r="AC655" s="751"/>
      <c r="AD655" s="751"/>
      <c r="AE655" s="751"/>
      <c r="AF655" s="751"/>
      <c r="AG655" s="751"/>
    </row>
    <row r="656" spans="1:33" s="10" customFormat="1" ht="13.2" x14ac:dyDescent="0.25">
      <c r="A656" s="8"/>
      <c r="B656" s="105" t="s">
        <v>707</v>
      </c>
      <c r="C656" s="69">
        <v>310</v>
      </c>
      <c r="D656" s="69">
        <v>260</v>
      </c>
      <c r="E656" s="69">
        <v>47</v>
      </c>
      <c r="F656" s="69">
        <v>213</v>
      </c>
      <c r="G656" s="69"/>
      <c r="H656" s="69"/>
      <c r="I656" s="69">
        <v>114</v>
      </c>
      <c r="J656" s="69">
        <v>99</v>
      </c>
      <c r="K656" s="69"/>
      <c r="L656" s="272">
        <v>1</v>
      </c>
      <c r="M656" s="272">
        <v>18</v>
      </c>
      <c r="N656" s="272">
        <v>18</v>
      </c>
      <c r="O656" s="272">
        <v>10</v>
      </c>
      <c r="P656" s="272">
        <v>140</v>
      </c>
      <c r="Q656" s="272">
        <v>35</v>
      </c>
      <c r="R656" s="272">
        <v>6</v>
      </c>
      <c r="S656" s="272">
        <v>59</v>
      </c>
      <c r="T656" s="69"/>
      <c r="U656" s="92"/>
      <c r="V656" s="92"/>
      <c r="W656" s="92"/>
      <c r="X656" s="185">
        <v>5</v>
      </c>
      <c r="Y656" s="185">
        <v>5</v>
      </c>
      <c r="Z656" s="185"/>
      <c r="AA656" s="185">
        <v>22</v>
      </c>
      <c r="AB656" s="185"/>
      <c r="AC656" s="185">
        <v>22</v>
      </c>
      <c r="AD656" s="199"/>
      <c r="AE656" s="199"/>
      <c r="AF656" s="199"/>
      <c r="AG656" s="117"/>
    </row>
    <row r="657" spans="1:33" s="10" customFormat="1" ht="13.2" x14ac:dyDescent="0.25">
      <c r="A657" s="70">
        <v>1</v>
      </c>
      <c r="B657" s="71" t="s">
        <v>746</v>
      </c>
      <c r="C657" s="70">
        <v>66</v>
      </c>
      <c r="D657" s="59">
        <f>E657+F657</f>
        <v>53</v>
      </c>
      <c r="E657" s="59">
        <v>21</v>
      </c>
      <c r="F657" s="236">
        <f>SUM(G657:K657)</f>
        <v>32</v>
      </c>
      <c r="G657" s="236"/>
      <c r="H657" s="236"/>
      <c r="I657" s="236">
        <v>32</v>
      </c>
      <c r="J657" s="236"/>
      <c r="K657" s="236"/>
      <c r="L657" s="273">
        <v>0.2</v>
      </c>
      <c r="M657" s="274">
        <f>F657*L657</f>
        <v>6.4</v>
      </c>
      <c r="N657" s="274">
        <f>M657-H657</f>
        <v>6.4</v>
      </c>
      <c r="O657" s="273">
        <v>0.8</v>
      </c>
      <c r="P657" s="274">
        <f>F657*O657</f>
        <v>25.6</v>
      </c>
      <c r="Q657" s="127">
        <v>0</v>
      </c>
      <c r="R657" s="236"/>
      <c r="S657" s="236"/>
      <c r="T657" s="125"/>
      <c r="U657" s="125"/>
      <c r="V657" s="125"/>
      <c r="W657" s="125"/>
      <c r="X657" s="198">
        <f>SUM(Y657:Z657)</f>
        <v>3</v>
      </c>
      <c r="Y657" s="198">
        <v>3</v>
      </c>
      <c r="Z657" s="198"/>
      <c r="AA657" s="198"/>
      <c r="AB657" s="198"/>
      <c r="AC657" s="198"/>
      <c r="AD657" s="199"/>
      <c r="AE657" s="199"/>
      <c r="AF657" s="199"/>
      <c r="AG657" s="117"/>
    </row>
    <row r="658" spans="1:33" s="10" customFormat="1" ht="13.2" x14ac:dyDescent="0.25">
      <c r="A658" s="70">
        <v>2</v>
      </c>
      <c r="B658" s="100" t="s">
        <v>907</v>
      </c>
      <c r="C658" s="70">
        <v>6</v>
      </c>
      <c r="D658" s="59">
        <f t="shared" ref="D658:D674" si="211">E658+F658</f>
        <v>5</v>
      </c>
      <c r="E658" s="70">
        <v>2</v>
      </c>
      <c r="F658" s="236">
        <f t="shared" ref="F658:F674" si="212">SUM(G658:K658)</f>
        <v>3</v>
      </c>
      <c r="G658" s="125"/>
      <c r="H658" s="125"/>
      <c r="I658" s="125">
        <v>3</v>
      </c>
      <c r="J658" s="125"/>
      <c r="K658" s="125"/>
      <c r="L658" s="126">
        <v>0.2</v>
      </c>
      <c r="M658" s="274">
        <f t="shared" ref="M658:M674" si="213">F658*L658</f>
        <v>0.60000000000000009</v>
      </c>
      <c r="N658" s="274">
        <f t="shared" ref="N658:N674" si="214">M658-H658</f>
        <v>0.60000000000000009</v>
      </c>
      <c r="O658" s="126">
        <v>0.8</v>
      </c>
      <c r="P658" s="274">
        <f t="shared" ref="P658:P674" si="215">F658*O658</f>
        <v>2.4000000000000004</v>
      </c>
      <c r="Q658" s="127">
        <v>0</v>
      </c>
      <c r="R658" s="126"/>
      <c r="S658" s="125"/>
      <c r="T658" s="125"/>
      <c r="U658" s="125"/>
      <c r="V658" s="125"/>
      <c r="W658" s="125"/>
      <c r="X658" s="198"/>
      <c r="Y658" s="198"/>
      <c r="Z658" s="198"/>
      <c r="AA658" s="198"/>
      <c r="AB658" s="198"/>
      <c r="AC658" s="198"/>
      <c r="AD658" s="199"/>
      <c r="AE658" s="199"/>
      <c r="AF658" s="199"/>
      <c r="AG658" s="117"/>
    </row>
    <row r="659" spans="1:33" s="10" customFormat="1" ht="13.2" x14ac:dyDescent="0.25">
      <c r="A659" s="70">
        <v>3</v>
      </c>
      <c r="B659" s="100" t="s">
        <v>837</v>
      </c>
      <c r="C659" s="70">
        <v>17</v>
      </c>
      <c r="D659" s="59">
        <f t="shared" si="211"/>
        <v>15</v>
      </c>
      <c r="E659" s="70">
        <v>2</v>
      </c>
      <c r="F659" s="236">
        <f t="shared" si="212"/>
        <v>13</v>
      </c>
      <c r="G659" s="125"/>
      <c r="H659" s="125"/>
      <c r="I659" s="125">
        <v>1</v>
      </c>
      <c r="J659" s="125">
        <v>12</v>
      </c>
      <c r="K659" s="125"/>
      <c r="L659" s="126">
        <v>0.1</v>
      </c>
      <c r="M659" s="274">
        <f t="shared" si="213"/>
        <v>1.3</v>
      </c>
      <c r="N659" s="274">
        <f t="shared" si="214"/>
        <v>1.3</v>
      </c>
      <c r="O659" s="126">
        <v>0.4</v>
      </c>
      <c r="P659" s="274">
        <f t="shared" si="215"/>
        <v>5.2</v>
      </c>
      <c r="Q659" s="127">
        <f t="shared" ref="Q659:Q673" si="216">P659-I659</f>
        <v>4.2</v>
      </c>
      <c r="R659" s="126">
        <v>0.5</v>
      </c>
      <c r="S659" s="127">
        <f>F659*R659</f>
        <v>6.5</v>
      </c>
      <c r="T659" s="127">
        <v>0</v>
      </c>
      <c r="U659" s="125"/>
      <c r="V659" s="125"/>
      <c r="W659" s="125"/>
      <c r="X659" s="198">
        <f t="shared" ref="X659:X674" si="217">SUM(Y659:Z659)</f>
        <v>1</v>
      </c>
      <c r="Y659" s="198">
        <v>1</v>
      </c>
      <c r="Z659" s="198"/>
      <c r="AA659" s="198">
        <f>SUM(AB659:AC659)</f>
        <v>1</v>
      </c>
      <c r="AB659" s="198"/>
      <c r="AC659" s="198">
        <v>1</v>
      </c>
      <c r="AD659" s="199"/>
      <c r="AE659" s="199"/>
      <c r="AF659" s="199"/>
      <c r="AG659" s="117"/>
    </row>
    <row r="660" spans="1:33" s="10" customFormat="1" ht="13.2" x14ac:dyDescent="0.25">
      <c r="A660" s="70">
        <v>4</v>
      </c>
      <c r="B660" s="100" t="s">
        <v>223</v>
      </c>
      <c r="C660" s="70">
        <v>114</v>
      </c>
      <c r="D660" s="59">
        <f t="shared" si="211"/>
        <v>111</v>
      </c>
      <c r="E660" s="70">
        <v>8</v>
      </c>
      <c r="F660" s="236">
        <f t="shared" si="212"/>
        <v>103</v>
      </c>
      <c r="G660" s="236"/>
      <c r="H660" s="236"/>
      <c r="I660" s="236">
        <v>44</v>
      </c>
      <c r="J660" s="236">
        <v>59</v>
      </c>
      <c r="K660" s="236"/>
      <c r="L660" s="273">
        <v>0.05</v>
      </c>
      <c r="M660" s="274">
        <f t="shared" si="213"/>
        <v>5.15</v>
      </c>
      <c r="N660" s="274">
        <f t="shared" si="214"/>
        <v>5.15</v>
      </c>
      <c r="O660" s="126">
        <v>0.65</v>
      </c>
      <c r="P660" s="274">
        <f t="shared" si="215"/>
        <v>66.95</v>
      </c>
      <c r="Q660" s="127">
        <f t="shared" si="216"/>
        <v>22.950000000000003</v>
      </c>
      <c r="R660" s="126">
        <v>0.3</v>
      </c>
      <c r="S660" s="127">
        <f t="shared" ref="S660:S674" si="218">F660*R660</f>
        <v>30.9</v>
      </c>
      <c r="T660" s="127">
        <v>0</v>
      </c>
      <c r="U660" s="125"/>
      <c r="V660" s="125"/>
      <c r="W660" s="125"/>
      <c r="X660" s="198"/>
      <c r="Y660" s="198"/>
      <c r="Z660" s="198"/>
      <c r="AA660" s="198">
        <f t="shared" ref="AA660:AA665" si="219">SUM(AB660:AC660)</f>
        <v>18</v>
      </c>
      <c r="AB660" s="198"/>
      <c r="AC660" s="198">
        <v>18</v>
      </c>
      <c r="AD660" s="199"/>
      <c r="AE660" s="199"/>
      <c r="AF660" s="199"/>
      <c r="AG660" s="117"/>
    </row>
    <row r="661" spans="1:33" s="10" customFormat="1" ht="13.2" x14ac:dyDescent="0.25">
      <c r="A661" s="70">
        <v>5</v>
      </c>
      <c r="B661" s="100" t="s">
        <v>838</v>
      </c>
      <c r="C661" s="70">
        <v>20</v>
      </c>
      <c r="D661" s="59">
        <f t="shared" si="211"/>
        <v>19</v>
      </c>
      <c r="E661" s="70">
        <v>3</v>
      </c>
      <c r="F661" s="236">
        <f t="shared" si="212"/>
        <v>16</v>
      </c>
      <c r="G661" s="236"/>
      <c r="H661" s="236"/>
      <c r="I661" s="236">
        <v>8</v>
      </c>
      <c r="J661" s="236">
        <v>8</v>
      </c>
      <c r="K661" s="236"/>
      <c r="L661" s="273">
        <v>0.05</v>
      </c>
      <c r="M661" s="274">
        <f t="shared" si="213"/>
        <v>0.8</v>
      </c>
      <c r="N661" s="274">
        <f t="shared" si="214"/>
        <v>0.8</v>
      </c>
      <c r="O661" s="273">
        <v>0.55000000000000004</v>
      </c>
      <c r="P661" s="274">
        <f t="shared" si="215"/>
        <v>8.8000000000000007</v>
      </c>
      <c r="Q661" s="127">
        <f t="shared" si="216"/>
        <v>0.80000000000000071</v>
      </c>
      <c r="R661" s="126">
        <v>0.5</v>
      </c>
      <c r="S661" s="127">
        <f t="shared" si="218"/>
        <v>8</v>
      </c>
      <c r="T661" s="127">
        <v>0</v>
      </c>
      <c r="U661" s="125"/>
      <c r="V661" s="125"/>
      <c r="W661" s="125"/>
      <c r="X661" s="198"/>
      <c r="Y661" s="198"/>
      <c r="Z661" s="198"/>
      <c r="AA661" s="198"/>
      <c r="AB661" s="198"/>
      <c r="AC661" s="198"/>
      <c r="AD661" s="199"/>
      <c r="AE661" s="199"/>
      <c r="AF661" s="199"/>
      <c r="AG661" s="117"/>
    </row>
    <row r="662" spans="1:33" s="10" customFormat="1" ht="13.2" x14ac:dyDescent="0.25">
      <c r="A662" s="70">
        <v>6</v>
      </c>
      <c r="B662" s="100" t="s">
        <v>308</v>
      </c>
      <c r="C662" s="70">
        <v>27</v>
      </c>
      <c r="D662" s="59">
        <f t="shared" si="211"/>
        <v>23</v>
      </c>
      <c r="E662" s="117">
        <v>4</v>
      </c>
      <c r="F662" s="236">
        <f t="shared" si="212"/>
        <v>19</v>
      </c>
      <c r="G662" s="117"/>
      <c r="H662" s="117"/>
      <c r="I662" s="117">
        <v>6</v>
      </c>
      <c r="J662" s="117">
        <v>13</v>
      </c>
      <c r="K662" s="117"/>
      <c r="L662" s="209">
        <v>0.05</v>
      </c>
      <c r="M662" s="274">
        <f t="shared" si="213"/>
        <v>0.95000000000000007</v>
      </c>
      <c r="N662" s="274">
        <f t="shared" si="214"/>
        <v>0.95000000000000007</v>
      </c>
      <c r="O662" s="209">
        <v>0.6</v>
      </c>
      <c r="P662" s="274">
        <f t="shared" si="215"/>
        <v>11.4</v>
      </c>
      <c r="Q662" s="127">
        <f t="shared" si="216"/>
        <v>5.4</v>
      </c>
      <c r="R662" s="209">
        <v>0.45</v>
      </c>
      <c r="S662" s="127">
        <f t="shared" si="218"/>
        <v>8.5500000000000007</v>
      </c>
      <c r="T662" s="127">
        <v>0</v>
      </c>
      <c r="U662" s="92"/>
      <c r="V662" s="92"/>
      <c r="W662" s="92"/>
      <c r="X662" s="198"/>
      <c r="Y662" s="199"/>
      <c r="Z662" s="199"/>
      <c r="AA662" s="198">
        <f t="shared" si="219"/>
        <v>1</v>
      </c>
      <c r="AB662" s="199"/>
      <c r="AC662" s="199">
        <v>1</v>
      </c>
      <c r="AD662" s="199"/>
      <c r="AE662" s="199"/>
      <c r="AF662" s="199"/>
      <c r="AG662" s="117"/>
    </row>
    <row r="663" spans="1:33" s="10" customFormat="1" ht="13.2" x14ac:dyDescent="0.25">
      <c r="A663" s="70">
        <v>7</v>
      </c>
      <c r="B663" s="100" t="s">
        <v>791</v>
      </c>
      <c r="C663" s="70">
        <v>2</v>
      </c>
      <c r="D663" s="59">
        <f t="shared" si="211"/>
        <v>0</v>
      </c>
      <c r="E663" s="117"/>
      <c r="F663" s="236">
        <f t="shared" si="212"/>
        <v>0</v>
      </c>
      <c r="G663" s="117"/>
      <c r="H663" s="117"/>
      <c r="I663" s="117"/>
      <c r="J663" s="117"/>
      <c r="K663" s="117"/>
      <c r="L663" s="117">
        <v>0</v>
      </c>
      <c r="M663" s="274">
        <f t="shared" si="213"/>
        <v>0</v>
      </c>
      <c r="N663" s="274">
        <f t="shared" si="214"/>
        <v>0</v>
      </c>
      <c r="O663" s="117"/>
      <c r="P663" s="274">
        <f t="shared" si="215"/>
        <v>0</v>
      </c>
      <c r="Q663" s="127">
        <f t="shared" si="216"/>
        <v>0</v>
      </c>
      <c r="R663" s="117"/>
      <c r="S663" s="127"/>
      <c r="T663" s="127"/>
      <c r="U663" s="92"/>
      <c r="V663" s="92"/>
      <c r="W663" s="92"/>
      <c r="X663" s="198"/>
      <c r="Y663" s="199"/>
      <c r="Z663" s="199"/>
      <c r="AA663" s="198"/>
      <c r="AB663" s="199"/>
      <c r="AC663" s="199"/>
      <c r="AD663" s="199"/>
      <c r="AE663" s="199"/>
      <c r="AF663" s="199"/>
      <c r="AG663" s="117"/>
    </row>
    <row r="664" spans="1:33" s="10" customFormat="1" ht="13.2" x14ac:dyDescent="0.25">
      <c r="A664" s="70">
        <v>8</v>
      </c>
      <c r="B664" s="100" t="s">
        <v>862</v>
      </c>
      <c r="C664" s="70">
        <v>3</v>
      </c>
      <c r="D664" s="59">
        <f t="shared" si="211"/>
        <v>3</v>
      </c>
      <c r="E664" s="117">
        <v>2</v>
      </c>
      <c r="F664" s="236">
        <f t="shared" si="212"/>
        <v>1</v>
      </c>
      <c r="G664" s="117"/>
      <c r="H664" s="117"/>
      <c r="I664" s="117">
        <v>1</v>
      </c>
      <c r="J664" s="117"/>
      <c r="K664" s="117"/>
      <c r="L664" s="209">
        <v>0.1</v>
      </c>
      <c r="M664" s="274">
        <f t="shared" si="213"/>
        <v>0.1</v>
      </c>
      <c r="N664" s="274">
        <f t="shared" si="214"/>
        <v>0.1</v>
      </c>
      <c r="O664" s="209">
        <v>0.9</v>
      </c>
      <c r="P664" s="274">
        <f t="shared" si="215"/>
        <v>0.9</v>
      </c>
      <c r="Q664" s="127">
        <v>0</v>
      </c>
      <c r="R664" s="117"/>
      <c r="S664" s="127"/>
      <c r="T664" s="127"/>
      <c r="U664" s="92"/>
      <c r="V664" s="92"/>
      <c r="W664" s="92"/>
      <c r="X664" s="198"/>
      <c r="Y664" s="199"/>
      <c r="Z664" s="199"/>
      <c r="AA664" s="198"/>
      <c r="AB664" s="199"/>
      <c r="AC664" s="199"/>
      <c r="AD664" s="199"/>
      <c r="AE664" s="199"/>
      <c r="AF664" s="199"/>
      <c r="AG664" s="117"/>
    </row>
    <row r="665" spans="1:33" s="10" customFormat="1" ht="13.2" x14ac:dyDescent="0.25">
      <c r="A665" s="70">
        <v>9</v>
      </c>
      <c r="B665" s="100" t="s">
        <v>840</v>
      </c>
      <c r="C665" s="70">
        <v>6</v>
      </c>
      <c r="D665" s="59">
        <f t="shared" si="211"/>
        <v>6</v>
      </c>
      <c r="E665" s="117"/>
      <c r="F665" s="236">
        <f t="shared" si="212"/>
        <v>6</v>
      </c>
      <c r="G665" s="117"/>
      <c r="H665" s="117"/>
      <c r="I665" s="117">
        <v>4</v>
      </c>
      <c r="J665" s="117">
        <v>2</v>
      </c>
      <c r="K665" s="117"/>
      <c r="L665" s="117">
        <v>0</v>
      </c>
      <c r="M665" s="274">
        <f t="shared" si="213"/>
        <v>0</v>
      </c>
      <c r="N665" s="274">
        <f t="shared" si="214"/>
        <v>0</v>
      </c>
      <c r="O665" s="209">
        <v>1</v>
      </c>
      <c r="P665" s="274">
        <f t="shared" si="215"/>
        <v>6</v>
      </c>
      <c r="Q665" s="127">
        <f t="shared" si="216"/>
        <v>2</v>
      </c>
      <c r="R665" s="117"/>
      <c r="S665" s="127"/>
      <c r="T665" s="127"/>
      <c r="U665" s="92"/>
      <c r="V665" s="92"/>
      <c r="W665" s="92"/>
      <c r="X665" s="198"/>
      <c r="Y665" s="199"/>
      <c r="Z665" s="199"/>
      <c r="AA665" s="198">
        <f t="shared" si="219"/>
        <v>2</v>
      </c>
      <c r="AB665" s="199"/>
      <c r="AC665" s="199">
        <v>2</v>
      </c>
      <c r="AD665" s="199"/>
      <c r="AE665" s="199"/>
      <c r="AF665" s="199"/>
      <c r="AG665" s="117"/>
    </row>
    <row r="666" spans="1:33" s="10" customFormat="1" ht="13.2" x14ac:dyDescent="0.25">
      <c r="A666" s="70">
        <v>10</v>
      </c>
      <c r="B666" s="100" t="s">
        <v>821</v>
      </c>
      <c r="C666" s="70">
        <v>2</v>
      </c>
      <c r="D666" s="59">
        <f t="shared" si="211"/>
        <v>1</v>
      </c>
      <c r="E666" s="117"/>
      <c r="F666" s="236">
        <f t="shared" si="212"/>
        <v>1</v>
      </c>
      <c r="G666" s="117"/>
      <c r="H666" s="117"/>
      <c r="I666" s="117"/>
      <c r="J666" s="117">
        <v>1</v>
      </c>
      <c r="K666" s="117"/>
      <c r="L666" s="117"/>
      <c r="M666" s="274">
        <f t="shared" si="213"/>
        <v>0</v>
      </c>
      <c r="N666" s="274">
        <f t="shared" si="214"/>
        <v>0</v>
      </c>
      <c r="O666" s="117"/>
      <c r="P666" s="274">
        <f t="shared" si="215"/>
        <v>0</v>
      </c>
      <c r="Q666" s="127">
        <f t="shared" si="216"/>
        <v>0</v>
      </c>
      <c r="R666" s="209">
        <v>1</v>
      </c>
      <c r="S666" s="127">
        <f t="shared" si="218"/>
        <v>1</v>
      </c>
      <c r="T666" s="127">
        <f t="shared" ref="T666:T674" si="220">S666-J666</f>
        <v>0</v>
      </c>
      <c r="U666" s="92"/>
      <c r="V666" s="92"/>
      <c r="W666" s="92"/>
      <c r="X666" s="198"/>
      <c r="Y666" s="199"/>
      <c r="Z666" s="199"/>
      <c r="AA666" s="199"/>
      <c r="AB666" s="199"/>
      <c r="AC666" s="199"/>
      <c r="AD666" s="199"/>
      <c r="AE666" s="199"/>
      <c r="AF666" s="199"/>
      <c r="AG666" s="117"/>
    </row>
    <row r="667" spans="1:33" s="10" customFormat="1" ht="13.2" x14ac:dyDescent="0.25">
      <c r="A667" s="70">
        <v>11</v>
      </c>
      <c r="B667" s="100" t="s">
        <v>739</v>
      </c>
      <c r="C667" s="70">
        <v>14</v>
      </c>
      <c r="D667" s="59">
        <f t="shared" si="211"/>
        <v>1</v>
      </c>
      <c r="E667" s="117"/>
      <c r="F667" s="236">
        <f t="shared" si="212"/>
        <v>1</v>
      </c>
      <c r="G667" s="117"/>
      <c r="H667" s="117"/>
      <c r="I667" s="117">
        <v>1</v>
      </c>
      <c r="J667" s="117"/>
      <c r="K667" s="117"/>
      <c r="L667" s="117"/>
      <c r="M667" s="274">
        <f t="shared" si="213"/>
        <v>0</v>
      </c>
      <c r="N667" s="274">
        <f t="shared" si="214"/>
        <v>0</v>
      </c>
      <c r="O667" s="209">
        <v>1</v>
      </c>
      <c r="P667" s="274">
        <f t="shared" si="215"/>
        <v>1</v>
      </c>
      <c r="Q667" s="127">
        <f t="shared" si="216"/>
        <v>0</v>
      </c>
      <c r="R667" s="117"/>
      <c r="S667" s="127"/>
      <c r="T667" s="127"/>
      <c r="U667" s="92"/>
      <c r="V667" s="92"/>
      <c r="W667" s="92"/>
      <c r="X667" s="198"/>
      <c r="Y667" s="199"/>
      <c r="Z667" s="199"/>
      <c r="AA667" s="199"/>
      <c r="AB667" s="199"/>
      <c r="AC667" s="199"/>
      <c r="AD667" s="199"/>
      <c r="AE667" s="199"/>
      <c r="AF667" s="199"/>
      <c r="AG667" s="117"/>
    </row>
    <row r="668" spans="1:33" s="10" customFormat="1" ht="13.2" x14ac:dyDescent="0.25">
      <c r="A668" s="70">
        <v>12</v>
      </c>
      <c r="B668" s="100" t="s">
        <v>908</v>
      </c>
      <c r="C668" s="70">
        <v>1</v>
      </c>
      <c r="D668" s="59">
        <f t="shared" si="211"/>
        <v>1</v>
      </c>
      <c r="E668" s="117"/>
      <c r="F668" s="236">
        <f t="shared" si="212"/>
        <v>1</v>
      </c>
      <c r="G668" s="117"/>
      <c r="H668" s="117"/>
      <c r="I668" s="117">
        <v>1</v>
      </c>
      <c r="J668" s="117"/>
      <c r="K668" s="117"/>
      <c r="L668" s="117"/>
      <c r="M668" s="274">
        <f t="shared" si="213"/>
        <v>0</v>
      </c>
      <c r="N668" s="274">
        <f t="shared" si="214"/>
        <v>0</v>
      </c>
      <c r="O668" s="209">
        <v>1</v>
      </c>
      <c r="P668" s="274">
        <f t="shared" si="215"/>
        <v>1</v>
      </c>
      <c r="Q668" s="127">
        <f t="shared" si="216"/>
        <v>0</v>
      </c>
      <c r="R668" s="117"/>
      <c r="S668" s="127"/>
      <c r="T668" s="127"/>
      <c r="U668" s="92"/>
      <c r="V668" s="92"/>
      <c r="W668" s="92"/>
      <c r="X668" s="198"/>
      <c r="Y668" s="199"/>
      <c r="Z668" s="199"/>
      <c r="AA668" s="199"/>
      <c r="AB668" s="199"/>
      <c r="AC668" s="199"/>
      <c r="AD668" s="199"/>
      <c r="AE668" s="199"/>
      <c r="AF668" s="199"/>
      <c r="AG668" s="117"/>
    </row>
    <row r="669" spans="1:33" s="10" customFormat="1" ht="13.2" x14ac:dyDescent="0.25">
      <c r="A669" s="70">
        <v>13</v>
      </c>
      <c r="B669" s="100" t="s">
        <v>841</v>
      </c>
      <c r="C669" s="70">
        <v>11</v>
      </c>
      <c r="D669" s="59">
        <f t="shared" si="211"/>
        <v>6</v>
      </c>
      <c r="E669" s="117">
        <v>2</v>
      </c>
      <c r="F669" s="236">
        <f t="shared" si="212"/>
        <v>4</v>
      </c>
      <c r="G669" s="117"/>
      <c r="H669" s="117"/>
      <c r="I669" s="117">
        <v>4</v>
      </c>
      <c r="J669" s="117"/>
      <c r="K669" s="117"/>
      <c r="L669" s="209">
        <v>0.15</v>
      </c>
      <c r="M669" s="274">
        <f t="shared" si="213"/>
        <v>0.6</v>
      </c>
      <c r="N669" s="274">
        <f t="shared" si="214"/>
        <v>0.6</v>
      </c>
      <c r="O669" s="209">
        <v>0.85</v>
      </c>
      <c r="P669" s="274">
        <f t="shared" si="215"/>
        <v>3.4</v>
      </c>
      <c r="Q669" s="127">
        <v>0</v>
      </c>
      <c r="R669" s="117"/>
      <c r="S669" s="127"/>
      <c r="T669" s="127"/>
      <c r="U669" s="92"/>
      <c r="V669" s="92"/>
      <c r="W669" s="92"/>
      <c r="X669" s="198"/>
      <c r="Y669" s="199"/>
      <c r="Z669" s="199"/>
      <c r="AA669" s="199"/>
      <c r="AB669" s="199"/>
      <c r="AC669" s="199"/>
      <c r="AD669" s="199"/>
      <c r="AE669" s="199"/>
      <c r="AF669" s="199"/>
      <c r="AG669" s="117"/>
    </row>
    <row r="670" spans="1:33" s="10" customFormat="1" ht="13.2" x14ac:dyDescent="0.25">
      <c r="A670" s="70">
        <v>14</v>
      </c>
      <c r="B670" s="100" t="s">
        <v>909</v>
      </c>
      <c r="C670" s="70">
        <v>1</v>
      </c>
      <c r="D670" s="59">
        <f t="shared" si="211"/>
        <v>1</v>
      </c>
      <c r="E670" s="117"/>
      <c r="F670" s="236">
        <f t="shared" si="212"/>
        <v>1</v>
      </c>
      <c r="G670" s="117"/>
      <c r="H670" s="117"/>
      <c r="I670" s="117"/>
      <c r="J670" s="117">
        <v>1</v>
      </c>
      <c r="K670" s="117"/>
      <c r="L670" s="117"/>
      <c r="M670" s="274">
        <f t="shared" si="213"/>
        <v>0</v>
      </c>
      <c r="N670" s="274">
        <f t="shared" si="214"/>
        <v>0</v>
      </c>
      <c r="O670" s="117"/>
      <c r="P670" s="274">
        <f t="shared" si="215"/>
        <v>0</v>
      </c>
      <c r="Q670" s="127">
        <f t="shared" si="216"/>
        <v>0</v>
      </c>
      <c r="R670" s="209">
        <v>1</v>
      </c>
      <c r="S670" s="127">
        <f t="shared" si="218"/>
        <v>1</v>
      </c>
      <c r="T670" s="127">
        <f t="shared" si="220"/>
        <v>0</v>
      </c>
      <c r="U670" s="92"/>
      <c r="V670" s="92"/>
      <c r="W670" s="92"/>
      <c r="X670" s="198"/>
      <c r="Y670" s="199"/>
      <c r="Z670" s="199"/>
      <c r="AA670" s="199"/>
      <c r="AB670" s="199"/>
      <c r="AC670" s="199"/>
      <c r="AD670" s="199"/>
      <c r="AE670" s="199"/>
      <c r="AF670" s="199"/>
      <c r="AG670" s="117"/>
    </row>
    <row r="671" spans="1:33" s="10" customFormat="1" ht="13.2" x14ac:dyDescent="0.25">
      <c r="A671" s="70">
        <v>15</v>
      </c>
      <c r="B671" s="100" t="s">
        <v>910</v>
      </c>
      <c r="C671" s="70">
        <v>2</v>
      </c>
      <c r="D671" s="59">
        <f t="shared" si="211"/>
        <v>1</v>
      </c>
      <c r="E671" s="117"/>
      <c r="F671" s="236">
        <f t="shared" si="212"/>
        <v>1</v>
      </c>
      <c r="G671" s="117"/>
      <c r="H671" s="117"/>
      <c r="I671" s="117"/>
      <c r="J671" s="117">
        <v>1</v>
      </c>
      <c r="K671" s="117"/>
      <c r="L671" s="117"/>
      <c r="M671" s="274">
        <f t="shared" si="213"/>
        <v>0</v>
      </c>
      <c r="N671" s="274">
        <f t="shared" si="214"/>
        <v>0</v>
      </c>
      <c r="O671" s="117"/>
      <c r="P671" s="274">
        <f t="shared" si="215"/>
        <v>0</v>
      </c>
      <c r="Q671" s="127">
        <f t="shared" si="216"/>
        <v>0</v>
      </c>
      <c r="R671" s="209">
        <v>1</v>
      </c>
      <c r="S671" s="127">
        <f t="shared" si="218"/>
        <v>1</v>
      </c>
      <c r="T671" s="127">
        <f t="shared" si="220"/>
        <v>0</v>
      </c>
      <c r="U671" s="92"/>
      <c r="V671" s="92"/>
      <c r="W671" s="92"/>
      <c r="X671" s="198"/>
      <c r="Y671" s="199"/>
      <c r="Z671" s="199"/>
      <c r="AA671" s="199"/>
      <c r="AB671" s="199"/>
      <c r="AC671" s="199"/>
      <c r="AD671" s="199"/>
      <c r="AE671" s="199"/>
      <c r="AF671" s="199"/>
      <c r="AG671" s="117"/>
    </row>
    <row r="672" spans="1:33" s="10" customFormat="1" ht="13.2" x14ac:dyDescent="0.25">
      <c r="A672" s="70">
        <v>16</v>
      </c>
      <c r="B672" s="100" t="s">
        <v>796</v>
      </c>
      <c r="C672" s="70">
        <v>2</v>
      </c>
      <c r="D672" s="59">
        <f t="shared" si="211"/>
        <v>0</v>
      </c>
      <c r="E672" s="117"/>
      <c r="F672" s="236">
        <f t="shared" si="212"/>
        <v>0</v>
      </c>
      <c r="G672" s="117"/>
      <c r="H672" s="117"/>
      <c r="I672" s="117"/>
      <c r="J672" s="117">
        <v>0</v>
      </c>
      <c r="K672" s="117"/>
      <c r="L672" s="117"/>
      <c r="M672" s="274">
        <f t="shared" si="213"/>
        <v>0</v>
      </c>
      <c r="N672" s="274">
        <f t="shared" si="214"/>
        <v>0</v>
      </c>
      <c r="O672" s="209">
        <v>1</v>
      </c>
      <c r="P672" s="274">
        <f t="shared" si="215"/>
        <v>0</v>
      </c>
      <c r="Q672" s="127">
        <f t="shared" si="216"/>
        <v>0</v>
      </c>
      <c r="R672" s="117"/>
      <c r="S672" s="127"/>
      <c r="T672" s="127"/>
      <c r="U672" s="92"/>
      <c r="V672" s="92"/>
      <c r="W672" s="92"/>
      <c r="X672" s="198"/>
      <c r="Y672" s="199"/>
      <c r="Z672" s="199"/>
      <c r="AA672" s="199"/>
      <c r="AB672" s="199"/>
      <c r="AC672" s="199"/>
      <c r="AD672" s="199"/>
      <c r="AE672" s="199"/>
      <c r="AF672" s="199"/>
      <c r="AG672" s="117"/>
    </row>
    <row r="673" spans="1:33" s="10" customFormat="1" ht="13.2" x14ac:dyDescent="0.25">
      <c r="A673" s="70">
        <v>17</v>
      </c>
      <c r="B673" s="100" t="s">
        <v>810</v>
      </c>
      <c r="C673" s="70">
        <v>1</v>
      </c>
      <c r="D673" s="59">
        <f t="shared" si="211"/>
        <v>1</v>
      </c>
      <c r="E673" s="117"/>
      <c r="F673" s="236">
        <f t="shared" si="212"/>
        <v>1</v>
      </c>
      <c r="G673" s="117"/>
      <c r="H673" s="117"/>
      <c r="I673" s="117"/>
      <c r="J673" s="117">
        <v>1</v>
      </c>
      <c r="K673" s="117"/>
      <c r="L673" s="117"/>
      <c r="M673" s="274">
        <f t="shared" si="213"/>
        <v>0</v>
      </c>
      <c r="N673" s="274">
        <f t="shared" si="214"/>
        <v>0</v>
      </c>
      <c r="O673" s="117"/>
      <c r="P673" s="274">
        <f t="shared" si="215"/>
        <v>0</v>
      </c>
      <c r="Q673" s="127">
        <f t="shared" si="216"/>
        <v>0</v>
      </c>
      <c r="R673" s="209">
        <v>1</v>
      </c>
      <c r="S673" s="127">
        <f t="shared" si="218"/>
        <v>1</v>
      </c>
      <c r="T673" s="127">
        <f t="shared" si="220"/>
        <v>0</v>
      </c>
      <c r="U673" s="92"/>
      <c r="V673" s="92"/>
      <c r="W673" s="92"/>
      <c r="X673" s="198"/>
      <c r="Y673" s="199"/>
      <c r="Z673" s="199"/>
      <c r="AA673" s="199"/>
      <c r="AB673" s="199"/>
      <c r="AC673" s="199"/>
      <c r="AD673" s="199"/>
      <c r="AE673" s="199"/>
      <c r="AF673" s="199"/>
      <c r="AG673" s="117"/>
    </row>
    <row r="674" spans="1:33" s="10" customFormat="1" ht="13.2" x14ac:dyDescent="0.25">
      <c r="A674" s="70">
        <v>18</v>
      </c>
      <c r="B674" s="100" t="s">
        <v>844</v>
      </c>
      <c r="C674" s="70">
        <v>15</v>
      </c>
      <c r="D674" s="59">
        <f t="shared" si="211"/>
        <v>13</v>
      </c>
      <c r="E674" s="117">
        <v>3</v>
      </c>
      <c r="F674" s="236">
        <f t="shared" si="212"/>
        <v>10</v>
      </c>
      <c r="G674" s="117"/>
      <c r="H674" s="117"/>
      <c r="I674" s="117">
        <v>9</v>
      </c>
      <c r="J674" s="117">
        <v>1</v>
      </c>
      <c r="K674" s="117"/>
      <c r="L674" s="209">
        <v>0.2</v>
      </c>
      <c r="M674" s="274">
        <f t="shared" si="213"/>
        <v>2</v>
      </c>
      <c r="N674" s="274">
        <f t="shared" si="214"/>
        <v>2</v>
      </c>
      <c r="O674" s="209">
        <v>0.7</v>
      </c>
      <c r="P674" s="274">
        <f t="shared" si="215"/>
        <v>7</v>
      </c>
      <c r="Q674" s="127">
        <v>0</v>
      </c>
      <c r="R674" s="209">
        <v>0.1</v>
      </c>
      <c r="S674" s="125">
        <f t="shared" si="218"/>
        <v>1</v>
      </c>
      <c r="T674" s="125">
        <f t="shared" si="220"/>
        <v>0</v>
      </c>
      <c r="U674" s="92"/>
      <c r="V674" s="92"/>
      <c r="W674" s="92"/>
      <c r="X674" s="198">
        <f t="shared" si="217"/>
        <v>1</v>
      </c>
      <c r="Y674" s="199">
        <v>1</v>
      </c>
      <c r="Z674" s="199"/>
      <c r="AA674" s="199"/>
      <c r="AB674" s="199"/>
      <c r="AC674" s="199"/>
      <c r="AD674" s="199"/>
      <c r="AE674" s="199"/>
      <c r="AF674" s="199"/>
      <c r="AG674" s="117"/>
    </row>
    <row r="675" spans="1:33" s="138" customFormat="1" ht="13.2" x14ac:dyDescent="0.25">
      <c r="A675" s="296">
        <v>24</v>
      </c>
      <c r="B675" s="751" t="s">
        <v>918</v>
      </c>
      <c r="C675" s="751"/>
      <c r="D675" s="751"/>
      <c r="E675" s="751"/>
      <c r="F675" s="751"/>
      <c r="G675" s="751"/>
      <c r="H675" s="751"/>
      <c r="I675" s="751"/>
      <c r="J675" s="751"/>
      <c r="K675" s="751"/>
      <c r="L675" s="751"/>
      <c r="M675" s="751"/>
      <c r="N675" s="751"/>
      <c r="O675" s="751"/>
      <c r="P675" s="751"/>
      <c r="Q675" s="751"/>
      <c r="R675" s="751"/>
      <c r="S675" s="751"/>
      <c r="T675" s="751"/>
      <c r="U675" s="751"/>
      <c r="V675" s="751"/>
      <c r="W675" s="751"/>
      <c r="X675" s="751"/>
      <c r="Y675" s="751"/>
      <c r="Z675" s="751"/>
      <c r="AA675" s="751"/>
      <c r="AB675" s="751"/>
      <c r="AC675" s="751"/>
      <c r="AD675" s="751"/>
      <c r="AE675" s="751"/>
      <c r="AF675" s="751"/>
      <c r="AG675" s="751"/>
    </row>
    <row r="676" spans="1:33" s="10" customFormat="1" ht="13.2" x14ac:dyDescent="0.25">
      <c r="A676" s="83"/>
      <c r="B676" s="84" t="s">
        <v>707</v>
      </c>
      <c r="C676" s="83">
        <f>SUM(C677:C696)</f>
        <v>289</v>
      </c>
      <c r="D676" s="83">
        <f>E676+F676</f>
        <v>216</v>
      </c>
      <c r="E676" s="83">
        <f>SUM(E677:E696)</f>
        <v>40</v>
      </c>
      <c r="F676" s="83">
        <f>SUM(G676:K676)</f>
        <v>176</v>
      </c>
      <c r="G676" s="83">
        <f>SUM(G677:G696)</f>
        <v>0</v>
      </c>
      <c r="H676" s="83">
        <f t="shared" ref="H676:K676" si="221">SUM(H677:H696)</f>
        <v>0</v>
      </c>
      <c r="I676" s="83">
        <f t="shared" si="221"/>
        <v>101</v>
      </c>
      <c r="J676" s="83">
        <f t="shared" si="221"/>
        <v>74</v>
      </c>
      <c r="K676" s="83">
        <f t="shared" si="221"/>
        <v>1</v>
      </c>
      <c r="L676" s="275">
        <f>M676/F676</f>
        <v>0.12829545454545455</v>
      </c>
      <c r="M676" s="276">
        <f>SUM(M677:M696)</f>
        <v>22.58</v>
      </c>
      <c r="N676" s="276">
        <f>SUM(N677:N696)</f>
        <v>22.58</v>
      </c>
      <c r="O676" s="275">
        <f>P676/F676</f>
        <v>0.53818181818181821</v>
      </c>
      <c r="P676" s="276">
        <f>SUM(P677:P696)</f>
        <v>94.72</v>
      </c>
      <c r="Q676" s="276">
        <f t="shared" ref="Q676:AF676" si="222">SUM(Q677:Q696)</f>
        <v>-6.2799999999999994</v>
      </c>
      <c r="R676" s="275">
        <f>S676/F676</f>
        <v>0.32613636363636361</v>
      </c>
      <c r="S676" s="276">
        <f t="shared" si="222"/>
        <v>57.4</v>
      </c>
      <c r="T676" s="276">
        <f t="shared" si="222"/>
        <v>-16.600000000000001</v>
      </c>
      <c r="U676" s="275">
        <f>V676/F676</f>
        <v>5.681818181818182E-3</v>
      </c>
      <c r="V676" s="276">
        <f t="shared" si="222"/>
        <v>1</v>
      </c>
      <c r="W676" s="276">
        <f t="shared" si="222"/>
        <v>0</v>
      </c>
      <c r="X676" s="277">
        <f t="shared" si="222"/>
        <v>8</v>
      </c>
      <c r="Y676" s="277">
        <f t="shared" si="222"/>
        <v>6</v>
      </c>
      <c r="Z676" s="277">
        <f t="shared" si="222"/>
        <v>2</v>
      </c>
      <c r="AA676" s="277">
        <f t="shared" si="222"/>
        <v>4</v>
      </c>
      <c r="AB676" s="277">
        <f t="shared" si="222"/>
        <v>0</v>
      </c>
      <c r="AC676" s="277">
        <f t="shared" si="222"/>
        <v>4</v>
      </c>
      <c r="AD676" s="277">
        <f t="shared" si="222"/>
        <v>0</v>
      </c>
      <c r="AE676" s="277">
        <f t="shared" si="222"/>
        <v>0</v>
      </c>
      <c r="AF676" s="277">
        <f t="shared" si="222"/>
        <v>0</v>
      </c>
      <c r="AG676" s="129"/>
    </row>
    <row r="677" spans="1:33" s="10" customFormat="1" ht="13.2" x14ac:dyDescent="0.25">
      <c r="A677" s="77">
        <v>1</v>
      </c>
      <c r="B677" s="87" t="s">
        <v>367</v>
      </c>
      <c r="C677" s="77">
        <v>53</v>
      </c>
      <c r="D677" s="77">
        <f>E677+F677</f>
        <v>39</v>
      </c>
      <c r="E677" s="77">
        <v>17</v>
      </c>
      <c r="F677" s="60">
        <f>G677+H677+I677+J677+K677</f>
        <v>22</v>
      </c>
      <c r="G677" s="60">
        <v>0</v>
      </c>
      <c r="H677" s="60">
        <v>0</v>
      </c>
      <c r="I677" s="60">
        <v>22</v>
      </c>
      <c r="J677" s="60">
        <v>0</v>
      </c>
      <c r="K677" s="60">
        <v>0</v>
      </c>
      <c r="L677" s="72">
        <v>0.24</v>
      </c>
      <c r="M677" s="133">
        <f>F677*L677</f>
        <v>5.2799999999999994</v>
      </c>
      <c r="N677" s="133">
        <f>M677-H677</f>
        <v>5.2799999999999994</v>
      </c>
      <c r="O677" s="72">
        <v>0.76</v>
      </c>
      <c r="P677" s="133">
        <f>F677*O677</f>
        <v>16.72</v>
      </c>
      <c r="Q677" s="133">
        <f>P677-I677</f>
        <v>-5.2800000000000011</v>
      </c>
      <c r="R677" s="72">
        <v>0</v>
      </c>
      <c r="S677" s="133">
        <f>F677*R677</f>
        <v>0</v>
      </c>
      <c r="T677" s="133">
        <f>S677-J677</f>
        <v>0</v>
      </c>
      <c r="U677" s="72">
        <v>0</v>
      </c>
      <c r="V677" s="133">
        <f>F677*U677</f>
        <v>0</v>
      </c>
      <c r="W677" s="133">
        <f>V677-K677</f>
        <v>0</v>
      </c>
      <c r="X677" s="280">
        <f>Y677+Z677</f>
        <v>3</v>
      </c>
      <c r="Y677" s="280">
        <v>3</v>
      </c>
      <c r="Z677" s="280"/>
      <c r="AA677" s="280">
        <f>AB677+AC677</f>
        <v>0</v>
      </c>
      <c r="AB677" s="280"/>
      <c r="AC677" s="280"/>
      <c r="AD677" s="281">
        <f>AE677+AF677</f>
        <v>0</v>
      </c>
      <c r="AE677" s="281"/>
      <c r="AF677" s="281"/>
      <c r="AG677" s="88"/>
    </row>
    <row r="678" spans="1:33" s="10" customFormat="1" ht="13.2" x14ac:dyDescent="0.25">
      <c r="A678" s="77">
        <v>2</v>
      </c>
      <c r="B678" s="87" t="s">
        <v>752</v>
      </c>
      <c r="C678" s="77">
        <v>7</v>
      </c>
      <c r="D678" s="77">
        <f t="shared" ref="D678:D696" si="223">E678+F678</f>
        <v>4</v>
      </c>
      <c r="E678" s="77">
        <v>1</v>
      </c>
      <c r="F678" s="60">
        <f t="shared" ref="F678:F696" si="224">G678+H678+I678+J678+K678</f>
        <v>3</v>
      </c>
      <c r="G678" s="60">
        <v>0</v>
      </c>
      <c r="H678" s="60">
        <v>0</v>
      </c>
      <c r="I678" s="60">
        <v>3</v>
      </c>
      <c r="J678" s="60">
        <v>0</v>
      </c>
      <c r="K678" s="60">
        <v>0</v>
      </c>
      <c r="L678" s="72">
        <v>0.2</v>
      </c>
      <c r="M678" s="133">
        <f t="shared" ref="M678:M696" si="225">F678*L678</f>
        <v>0.60000000000000009</v>
      </c>
      <c r="N678" s="133">
        <f t="shared" ref="N678:N696" si="226">M678-H678</f>
        <v>0.60000000000000009</v>
      </c>
      <c r="O678" s="72">
        <v>0.8</v>
      </c>
      <c r="P678" s="133">
        <f t="shared" ref="P678:P696" si="227">F678*O678</f>
        <v>2.4000000000000004</v>
      </c>
      <c r="Q678" s="133">
        <f t="shared" ref="Q678:Q696" si="228">P678-I678</f>
        <v>-0.59999999999999964</v>
      </c>
      <c r="R678" s="72">
        <v>0</v>
      </c>
      <c r="S678" s="133">
        <f t="shared" ref="S678:S696" si="229">F678*R678</f>
        <v>0</v>
      </c>
      <c r="T678" s="133">
        <f t="shared" ref="T678:T696" si="230">S678-J678</f>
        <v>0</v>
      </c>
      <c r="U678" s="72">
        <v>0</v>
      </c>
      <c r="V678" s="133">
        <f t="shared" ref="V678:V696" si="231">F678*U678</f>
        <v>0</v>
      </c>
      <c r="W678" s="133">
        <f t="shared" ref="W678:W696" si="232">V678-K678</f>
        <v>0</v>
      </c>
      <c r="X678" s="280">
        <f t="shared" ref="X678:X696" si="233">Y678+Z678</f>
        <v>0</v>
      </c>
      <c r="Y678" s="280"/>
      <c r="Z678" s="280"/>
      <c r="AA678" s="280">
        <f t="shared" ref="AA678:AA696" si="234">AB678+AC678</f>
        <v>0</v>
      </c>
      <c r="AB678" s="280"/>
      <c r="AC678" s="280"/>
      <c r="AD678" s="281">
        <f t="shared" ref="AD678:AD696" si="235">AE678+AF678</f>
        <v>0</v>
      </c>
      <c r="AE678" s="281"/>
      <c r="AF678" s="281"/>
      <c r="AG678" s="88"/>
    </row>
    <row r="679" spans="1:33" s="10" customFormat="1" ht="13.2" x14ac:dyDescent="0.25">
      <c r="A679" s="77">
        <v>3</v>
      </c>
      <c r="B679" s="87" t="s">
        <v>140</v>
      </c>
      <c r="C679" s="77">
        <v>18</v>
      </c>
      <c r="D679" s="77">
        <f t="shared" si="223"/>
        <v>17</v>
      </c>
      <c r="E679" s="77">
        <v>3</v>
      </c>
      <c r="F679" s="60">
        <f t="shared" si="224"/>
        <v>14</v>
      </c>
      <c r="G679" s="60">
        <v>0</v>
      </c>
      <c r="H679" s="60">
        <v>0</v>
      </c>
      <c r="I679" s="60">
        <v>4</v>
      </c>
      <c r="J679" s="60">
        <v>10</v>
      </c>
      <c r="K679" s="60">
        <v>0</v>
      </c>
      <c r="L679" s="72">
        <v>0.1</v>
      </c>
      <c r="M679" s="133">
        <f t="shared" si="225"/>
        <v>1.4000000000000001</v>
      </c>
      <c r="N679" s="133">
        <f t="shared" si="226"/>
        <v>1.4000000000000001</v>
      </c>
      <c r="O679" s="72">
        <v>0.4</v>
      </c>
      <c r="P679" s="133">
        <f t="shared" si="227"/>
        <v>5.6000000000000005</v>
      </c>
      <c r="Q679" s="133">
        <f t="shared" si="228"/>
        <v>1.6000000000000005</v>
      </c>
      <c r="R679" s="72">
        <v>0.5</v>
      </c>
      <c r="S679" s="133">
        <f t="shared" si="229"/>
        <v>7</v>
      </c>
      <c r="T679" s="133">
        <f t="shared" si="230"/>
        <v>-3</v>
      </c>
      <c r="U679" s="72">
        <v>0</v>
      </c>
      <c r="V679" s="133">
        <f t="shared" si="231"/>
        <v>0</v>
      </c>
      <c r="W679" s="133">
        <f t="shared" si="232"/>
        <v>0</v>
      </c>
      <c r="X679" s="280">
        <f t="shared" si="233"/>
        <v>1</v>
      </c>
      <c r="Y679" s="280">
        <v>1</v>
      </c>
      <c r="Z679" s="280"/>
      <c r="AA679" s="280">
        <f t="shared" si="234"/>
        <v>0</v>
      </c>
      <c r="AB679" s="280"/>
      <c r="AC679" s="280"/>
      <c r="AD679" s="281">
        <f t="shared" si="235"/>
        <v>0</v>
      </c>
      <c r="AE679" s="281"/>
      <c r="AF679" s="281"/>
      <c r="AG679" s="88"/>
    </row>
    <row r="680" spans="1:33" s="10" customFormat="1" ht="13.2" x14ac:dyDescent="0.25">
      <c r="A680" s="77">
        <v>4</v>
      </c>
      <c r="B680" s="87" t="s">
        <v>151</v>
      </c>
      <c r="C680" s="77">
        <v>112</v>
      </c>
      <c r="D680" s="77">
        <f t="shared" si="223"/>
        <v>95</v>
      </c>
      <c r="E680" s="77">
        <v>9</v>
      </c>
      <c r="F680" s="60">
        <f t="shared" si="224"/>
        <v>86</v>
      </c>
      <c r="G680" s="77">
        <v>0</v>
      </c>
      <c r="H680" s="77">
        <v>0</v>
      </c>
      <c r="I680" s="77">
        <v>44</v>
      </c>
      <c r="J680" s="77">
        <v>42</v>
      </c>
      <c r="K680" s="77">
        <v>0</v>
      </c>
      <c r="L680" s="72">
        <v>0.1</v>
      </c>
      <c r="M680" s="133">
        <f t="shared" si="225"/>
        <v>8.6</v>
      </c>
      <c r="N680" s="133">
        <f t="shared" si="226"/>
        <v>8.6</v>
      </c>
      <c r="O680" s="72">
        <v>0.5</v>
      </c>
      <c r="P680" s="133">
        <f t="shared" si="227"/>
        <v>43</v>
      </c>
      <c r="Q680" s="133">
        <f t="shared" si="228"/>
        <v>-1</v>
      </c>
      <c r="R680" s="72">
        <v>0.4</v>
      </c>
      <c r="S680" s="133">
        <f t="shared" si="229"/>
        <v>34.4</v>
      </c>
      <c r="T680" s="133">
        <f t="shared" si="230"/>
        <v>-7.6000000000000014</v>
      </c>
      <c r="U680" s="72">
        <v>0</v>
      </c>
      <c r="V680" s="133">
        <f t="shared" si="231"/>
        <v>0</v>
      </c>
      <c r="W680" s="133">
        <f t="shared" si="232"/>
        <v>0</v>
      </c>
      <c r="X680" s="280">
        <f t="shared" si="233"/>
        <v>0</v>
      </c>
      <c r="Y680" s="281"/>
      <c r="Z680" s="281"/>
      <c r="AA680" s="280">
        <f t="shared" si="234"/>
        <v>2</v>
      </c>
      <c r="AB680" s="281"/>
      <c r="AC680" s="281">
        <v>2</v>
      </c>
      <c r="AD680" s="281">
        <f t="shared" si="235"/>
        <v>0</v>
      </c>
      <c r="AE680" s="281"/>
      <c r="AF680" s="281"/>
      <c r="AG680" s="88"/>
    </row>
    <row r="681" spans="1:33" s="10" customFormat="1" ht="13.2" x14ac:dyDescent="0.25">
      <c r="A681" s="77">
        <v>5</v>
      </c>
      <c r="B681" s="91" t="s">
        <v>790</v>
      </c>
      <c r="C681" s="77">
        <v>16</v>
      </c>
      <c r="D681" s="77">
        <f t="shared" si="223"/>
        <v>13</v>
      </c>
      <c r="E681" s="77">
        <v>1</v>
      </c>
      <c r="F681" s="60">
        <f t="shared" si="224"/>
        <v>12</v>
      </c>
      <c r="G681" s="77">
        <v>0</v>
      </c>
      <c r="H681" s="77">
        <v>0</v>
      </c>
      <c r="I681" s="77">
        <v>4</v>
      </c>
      <c r="J681" s="77">
        <v>8</v>
      </c>
      <c r="K681" s="77">
        <v>0</v>
      </c>
      <c r="L681" s="72">
        <v>0.1</v>
      </c>
      <c r="M681" s="133">
        <f t="shared" si="225"/>
        <v>1.2000000000000002</v>
      </c>
      <c r="N681" s="133">
        <f t="shared" si="226"/>
        <v>1.2000000000000002</v>
      </c>
      <c r="O681" s="72">
        <v>0.4</v>
      </c>
      <c r="P681" s="133">
        <f t="shared" si="227"/>
        <v>4.8000000000000007</v>
      </c>
      <c r="Q681" s="133">
        <f t="shared" si="228"/>
        <v>0.80000000000000071</v>
      </c>
      <c r="R681" s="72">
        <v>0.5</v>
      </c>
      <c r="S681" s="133">
        <f t="shared" si="229"/>
        <v>6</v>
      </c>
      <c r="T681" s="133">
        <f t="shared" si="230"/>
        <v>-2</v>
      </c>
      <c r="U681" s="72">
        <v>0</v>
      </c>
      <c r="V681" s="133">
        <f t="shared" si="231"/>
        <v>0</v>
      </c>
      <c r="W681" s="133">
        <f t="shared" si="232"/>
        <v>0</v>
      </c>
      <c r="X681" s="280">
        <f t="shared" si="233"/>
        <v>0</v>
      </c>
      <c r="Y681" s="281"/>
      <c r="Z681" s="281"/>
      <c r="AA681" s="280">
        <f t="shared" si="234"/>
        <v>0</v>
      </c>
      <c r="AB681" s="281"/>
      <c r="AC681" s="281"/>
      <c r="AD681" s="281">
        <f t="shared" si="235"/>
        <v>0</v>
      </c>
      <c r="AE681" s="281"/>
      <c r="AF681" s="281"/>
      <c r="AG681" s="88"/>
    </row>
    <row r="682" spans="1:33" s="10" customFormat="1" ht="13.2" x14ac:dyDescent="0.25">
      <c r="A682" s="77">
        <v>6</v>
      </c>
      <c r="B682" s="91" t="s">
        <v>749</v>
      </c>
      <c r="C682" s="77">
        <v>16</v>
      </c>
      <c r="D682" s="77">
        <f t="shared" si="223"/>
        <v>12</v>
      </c>
      <c r="E682" s="77">
        <v>2</v>
      </c>
      <c r="F682" s="60">
        <f t="shared" si="224"/>
        <v>10</v>
      </c>
      <c r="G682" s="77">
        <v>0</v>
      </c>
      <c r="H682" s="77">
        <v>0</v>
      </c>
      <c r="I682" s="77">
        <v>3</v>
      </c>
      <c r="J682" s="77">
        <v>7</v>
      </c>
      <c r="K682" s="77">
        <v>0</v>
      </c>
      <c r="L682" s="72">
        <v>0.1</v>
      </c>
      <c r="M682" s="133">
        <f t="shared" si="225"/>
        <v>1</v>
      </c>
      <c r="N682" s="133">
        <f t="shared" si="226"/>
        <v>1</v>
      </c>
      <c r="O682" s="72">
        <v>0.4</v>
      </c>
      <c r="P682" s="133">
        <f t="shared" si="227"/>
        <v>4</v>
      </c>
      <c r="Q682" s="133">
        <f t="shared" si="228"/>
        <v>1</v>
      </c>
      <c r="R682" s="72">
        <v>0.5</v>
      </c>
      <c r="S682" s="133">
        <f t="shared" si="229"/>
        <v>5</v>
      </c>
      <c r="T682" s="133">
        <f t="shared" si="230"/>
        <v>-2</v>
      </c>
      <c r="U682" s="72">
        <v>0</v>
      </c>
      <c r="V682" s="133">
        <f t="shared" si="231"/>
        <v>0</v>
      </c>
      <c r="W682" s="133">
        <f t="shared" si="232"/>
        <v>0</v>
      </c>
      <c r="X682" s="280">
        <f t="shared" si="233"/>
        <v>0</v>
      </c>
      <c r="Y682" s="281"/>
      <c r="Z682" s="281"/>
      <c r="AA682" s="280">
        <f t="shared" si="234"/>
        <v>0</v>
      </c>
      <c r="AB682" s="281"/>
      <c r="AC682" s="281"/>
      <c r="AD682" s="281">
        <f t="shared" si="235"/>
        <v>0</v>
      </c>
      <c r="AE682" s="281"/>
      <c r="AF682" s="281"/>
      <c r="AG682" s="88"/>
    </row>
    <row r="683" spans="1:33" s="10" customFormat="1" ht="13.2" x14ac:dyDescent="0.25">
      <c r="A683" s="77">
        <v>7</v>
      </c>
      <c r="B683" s="91" t="s">
        <v>754</v>
      </c>
      <c r="C683" s="77">
        <v>2</v>
      </c>
      <c r="D683" s="77">
        <f t="shared" si="223"/>
        <v>0</v>
      </c>
      <c r="E683" s="77">
        <v>0</v>
      </c>
      <c r="F683" s="60">
        <f t="shared" si="224"/>
        <v>0</v>
      </c>
      <c r="G683" s="77">
        <v>0</v>
      </c>
      <c r="H683" s="77">
        <v>0</v>
      </c>
      <c r="I683" s="77">
        <v>0</v>
      </c>
      <c r="J683" s="77">
        <v>0</v>
      </c>
      <c r="K683" s="77">
        <v>0</v>
      </c>
      <c r="L683" s="72">
        <v>0</v>
      </c>
      <c r="M683" s="133">
        <f t="shared" si="225"/>
        <v>0</v>
      </c>
      <c r="N683" s="133">
        <f t="shared" si="226"/>
        <v>0</v>
      </c>
      <c r="O683" s="72">
        <v>0.5</v>
      </c>
      <c r="P683" s="133">
        <f t="shared" si="227"/>
        <v>0</v>
      </c>
      <c r="Q683" s="133">
        <f t="shared" si="228"/>
        <v>0</v>
      </c>
      <c r="R683" s="72">
        <v>0.5</v>
      </c>
      <c r="S683" s="133">
        <f t="shared" si="229"/>
        <v>0</v>
      </c>
      <c r="T683" s="133">
        <f t="shared" si="230"/>
        <v>0</v>
      </c>
      <c r="U683" s="72">
        <v>0</v>
      </c>
      <c r="V683" s="133">
        <f t="shared" si="231"/>
        <v>0</v>
      </c>
      <c r="W683" s="133">
        <f t="shared" si="232"/>
        <v>0</v>
      </c>
      <c r="X683" s="280">
        <f t="shared" si="233"/>
        <v>0</v>
      </c>
      <c r="Y683" s="281"/>
      <c r="Z683" s="281"/>
      <c r="AA683" s="280">
        <f t="shared" si="234"/>
        <v>0</v>
      </c>
      <c r="AB683" s="281"/>
      <c r="AC683" s="281"/>
      <c r="AD683" s="281">
        <f t="shared" si="235"/>
        <v>0</v>
      </c>
      <c r="AE683" s="281"/>
      <c r="AF683" s="281"/>
      <c r="AG683" s="88"/>
    </row>
    <row r="684" spans="1:33" s="10" customFormat="1" ht="13.2" x14ac:dyDescent="0.25">
      <c r="A684" s="77">
        <v>8</v>
      </c>
      <c r="B684" s="91" t="s">
        <v>727</v>
      </c>
      <c r="C684" s="77">
        <v>7</v>
      </c>
      <c r="D684" s="77">
        <f t="shared" si="223"/>
        <v>5</v>
      </c>
      <c r="E684" s="77">
        <v>2</v>
      </c>
      <c r="F684" s="60">
        <f t="shared" si="224"/>
        <v>3</v>
      </c>
      <c r="G684" s="77">
        <v>0</v>
      </c>
      <c r="H684" s="77">
        <v>0</v>
      </c>
      <c r="I684" s="77">
        <v>3</v>
      </c>
      <c r="J684" s="77">
        <v>0</v>
      </c>
      <c r="K684" s="77">
        <v>0</v>
      </c>
      <c r="L684" s="72">
        <v>0</v>
      </c>
      <c r="M684" s="133">
        <f t="shared" si="225"/>
        <v>0</v>
      </c>
      <c r="N684" s="133">
        <f t="shared" si="226"/>
        <v>0</v>
      </c>
      <c r="O684" s="72">
        <v>1</v>
      </c>
      <c r="P684" s="133">
        <f t="shared" si="227"/>
        <v>3</v>
      </c>
      <c r="Q684" s="133">
        <f t="shared" si="228"/>
        <v>0</v>
      </c>
      <c r="R684" s="72">
        <v>0</v>
      </c>
      <c r="S684" s="133">
        <f t="shared" si="229"/>
        <v>0</v>
      </c>
      <c r="T684" s="133">
        <f t="shared" si="230"/>
        <v>0</v>
      </c>
      <c r="U684" s="72">
        <v>0</v>
      </c>
      <c r="V684" s="133">
        <f t="shared" si="231"/>
        <v>0</v>
      </c>
      <c r="W684" s="133">
        <f t="shared" si="232"/>
        <v>0</v>
      </c>
      <c r="X684" s="280">
        <f t="shared" si="233"/>
        <v>0</v>
      </c>
      <c r="Y684" s="281"/>
      <c r="Z684" s="281"/>
      <c r="AA684" s="280">
        <f t="shared" si="234"/>
        <v>0</v>
      </c>
      <c r="AB684" s="281"/>
      <c r="AC684" s="281"/>
      <c r="AD684" s="281">
        <f t="shared" si="235"/>
        <v>0</v>
      </c>
      <c r="AE684" s="281"/>
      <c r="AF684" s="281"/>
      <c r="AG684" s="88"/>
    </row>
    <row r="685" spans="1:33" s="10" customFormat="1" ht="13.2" x14ac:dyDescent="0.25">
      <c r="A685" s="77">
        <v>9</v>
      </c>
      <c r="B685" s="91" t="s">
        <v>803</v>
      </c>
      <c r="C685" s="77">
        <v>4</v>
      </c>
      <c r="D685" s="77">
        <f t="shared" si="223"/>
        <v>4</v>
      </c>
      <c r="E685" s="77">
        <v>0</v>
      </c>
      <c r="F685" s="60">
        <f t="shared" si="224"/>
        <v>4</v>
      </c>
      <c r="G685" s="77">
        <v>0</v>
      </c>
      <c r="H685" s="77">
        <v>0</v>
      </c>
      <c r="I685" s="77">
        <v>0</v>
      </c>
      <c r="J685" s="77">
        <v>4</v>
      </c>
      <c r="K685" s="77">
        <v>0</v>
      </c>
      <c r="L685" s="72">
        <v>0</v>
      </c>
      <c r="M685" s="133">
        <f t="shared" si="225"/>
        <v>0</v>
      </c>
      <c r="N685" s="133">
        <f t="shared" si="226"/>
        <v>0</v>
      </c>
      <c r="O685" s="72">
        <v>0</v>
      </c>
      <c r="P685" s="133">
        <f t="shared" si="227"/>
        <v>0</v>
      </c>
      <c r="Q685" s="133">
        <f t="shared" si="228"/>
        <v>0</v>
      </c>
      <c r="R685" s="72">
        <v>1</v>
      </c>
      <c r="S685" s="133">
        <f t="shared" si="229"/>
        <v>4</v>
      </c>
      <c r="T685" s="133">
        <f t="shared" si="230"/>
        <v>0</v>
      </c>
      <c r="U685" s="72">
        <v>0</v>
      </c>
      <c r="V685" s="133">
        <f t="shared" si="231"/>
        <v>0</v>
      </c>
      <c r="W685" s="133">
        <f t="shared" si="232"/>
        <v>0</v>
      </c>
      <c r="X685" s="280">
        <f t="shared" si="233"/>
        <v>0</v>
      </c>
      <c r="Y685" s="281"/>
      <c r="Z685" s="281"/>
      <c r="AA685" s="280">
        <f t="shared" si="234"/>
        <v>0</v>
      </c>
      <c r="AB685" s="281"/>
      <c r="AC685" s="281"/>
      <c r="AD685" s="281">
        <f t="shared" si="235"/>
        <v>0</v>
      </c>
      <c r="AE685" s="281"/>
      <c r="AF685" s="281"/>
      <c r="AG685" s="88"/>
    </row>
    <row r="686" spans="1:33" s="10" customFormat="1" ht="13.2" x14ac:dyDescent="0.25">
      <c r="A686" s="77">
        <v>10</v>
      </c>
      <c r="B686" s="91" t="s">
        <v>824</v>
      </c>
      <c r="C686" s="77">
        <v>7</v>
      </c>
      <c r="D686" s="77">
        <f t="shared" si="223"/>
        <v>7</v>
      </c>
      <c r="E686" s="77">
        <v>2</v>
      </c>
      <c r="F686" s="60">
        <f t="shared" si="224"/>
        <v>5</v>
      </c>
      <c r="G686" s="77">
        <v>0</v>
      </c>
      <c r="H686" s="77">
        <v>0</v>
      </c>
      <c r="I686" s="77">
        <v>2</v>
      </c>
      <c r="J686" s="77">
        <v>3</v>
      </c>
      <c r="K686" s="77">
        <v>0</v>
      </c>
      <c r="L686" s="72">
        <v>0</v>
      </c>
      <c r="M686" s="133">
        <f t="shared" si="225"/>
        <v>0</v>
      </c>
      <c r="N686" s="133">
        <f t="shared" si="226"/>
        <v>0</v>
      </c>
      <c r="O686" s="72">
        <v>0.8</v>
      </c>
      <c r="P686" s="133">
        <f t="shared" si="227"/>
        <v>4</v>
      </c>
      <c r="Q686" s="133">
        <f t="shared" si="228"/>
        <v>2</v>
      </c>
      <c r="R686" s="72">
        <v>0.2</v>
      </c>
      <c r="S686" s="133">
        <f t="shared" si="229"/>
        <v>1</v>
      </c>
      <c r="T686" s="133">
        <f t="shared" si="230"/>
        <v>-2</v>
      </c>
      <c r="U686" s="72">
        <v>0</v>
      </c>
      <c r="V686" s="133">
        <f t="shared" si="231"/>
        <v>0</v>
      </c>
      <c r="W686" s="133">
        <f t="shared" si="232"/>
        <v>0</v>
      </c>
      <c r="X686" s="280">
        <f t="shared" si="233"/>
        <v>0</v>
      </c>
      <c r="Y686" s="281"/>
      <c r="Z686" s="281"/>
      <c r="AA686" s="280">
        <f t="shared" si="234"/>
        <v>2</v>
      </c>
      <c r="AB686" s="281"/>
      <c r="AC686" s="281">
        <v>2</v>
      </c>
      <c r="AD686" s="281">
        <f t="shared" si="235"/>
        <v>0</v>
      </c>
      <c r="AE686" s="281"/>
      <c r="AF686" s="281"/>
      <c r="AG686" s="88"/>
    </row>
    <row r="687" spans="1:33" s="10" customFormat="1" ht="13.2" x14ac:dyDescent="0.25">
      <c r="A687" s="77">
        <v>11</v>
      </c>
      <c r="B687" s="91" t="s">
        <v>728</v>
      </c>
      <c r="C687" s="77">
        <v>1</v>
      </c>
      <c r="D687" s="77">
        <f t="shared" si="223"/>
        <v>1</v>
      </c>
      <c r="E687" s="77">
        <v>0</v>
      </c>
      <c r="F687" s="60">
        <f t="shared" si="224"/>
        <v>1</v>
      </c>
      <c r="G687" s="77">
        <v>0</v>
      </c>
      <c r="H687" s="77">
        <v>0</v>
      </c>
      <c r="I687" s="77">
        <v>1</v>
      </c>
      <c r="J687" s="77">
        <v>0</v>
      </c>
      <c r="K687" s="77">
        <v>0</v>
      </c>
      <c r="L687" s="72">
        <v>0</v>
      </c>
      <c r="M687" s="133">
        <f t="shared" si="225"/>
        <v>0</v>
      </c>
      <c r="N687" s="133">
        <f t="shared" si="226"/>
        <v>0</v>
      </c>
      <c r="O687" s="72">
        <v>1</v>
      </c>
      <c r="P687" s="133">
        <f t="shared" si="227"/>
        <v>1</v>
      </c>
      <c r="Q687" s="133">
        <f t="shared" si="228"/>
        <v>0</v>
      </c>
      <c r="R687" s="72">
        <v>0</v>
      </c>
      <c r="S687" s="133">
        <f t="shared" si="229"/>
        <v>0</v>
      </c>
      <c r="T687" s="133">
        <f t="shared" si="230"/>
        <v>0</v>
      </c>
      <c r="U687" s="72">
        <v>0</v>
      </c>
      <c r="V687" s="133">
        <f t="shared" si="231"/>
        <v>0</v>
      </c>
      <c r="W687" s="133">
        <f t="shared" si="232"/>
        <v>0</v>
      </c>
      <c r="X687" s="280">
        <f t="shared" si="233"/>
        <v>0</v>
      </c>
      <c r="Y687" s="281"/>
      <c r="Z687" s="281"/>
      <c r="AA687" s="280">
        <f t="shared" si="234"/>
        <v>0</v>
      </c>
      <c r="AB687" s="281"/>
      <c r="AC687" s="281"/>
      <c r="AD687" s="281">
        <f t="shared" si="235"/>
        <v>0</v>
      </c>
      <c r="AE687" s="281"/>
      <c r="AF687" s="281"/>
      <c r="AG687" s="88"/>
    </row>
    <row r="688" spans="1:33" s="10" customFormat="1" ht="13.2" x14ac:dyDescent="0.25">
      <c r="A688" s="77">
        <v>12</v>
      </c>
      <c r="B688" s="91" t="s">
        <v>739</v>
      </c>
      <c r="C688" s="77">
        <v>6</v>
      </c>
      <c r="D688" s="77">
        <f t="shared" si="223"/>
        <v>0</v>
      </c>
      <c r="E688" s="77">
        <v>0</v>
      </c>
      <c r="F688" s="60">
        <f t="shared" si="224"/>
        <v>0</v>
      </c>
      <c r="G688" s="77">
        <v>0</v>
      </c>
      <c r="H688" s="77">
        <v>0</v>
      </c>
      <c r="I688" s="77">
        <v>0</v>
      </c>
      <c r="J688" s="77">
        <v>0</v>
      </c>
      <c r="K688" s="77">
        <v>0</v>
      </c>
      <c r="L688" s="72">
        <v>0</v>
      </c>
      <c r="M688" s="133">
        <f t="shared" si="225"/>
        <v>0</v>
      </c>
      <c r="N688" s="133">
        <f t="shared" si="226"/>
        <v>0</v>
      </c>
      <c r="O688" s="72">
        <v>0.5</v>
      </c>
      <c r="P688" s="133">
        <f t="shared" si="227"/>
        <v>0</v>
      </c>
      <c r="Q688" s="133">
        <f t="shared" si="228"/>
        <v>0</v>
      </c>
      <c r="R688" s="72">
        <v>0.5</v>
      </c>
      <c r="S688" s="133">
        <f t="shared" si="229"/>
        <v>0</v>
      </c>
      <c r="T688" s="133">
        <f t="shared" si="230"/>
        <v>0</v>
      </c>
      <c r="U688" s="72">
        <v>0</v>
      </c>
      <c r="V688" s="133">
        <f t="shared" si="231"/>
        <v>0</v>
      </c>
      <c r="W688" s="133">
        <f t="shared" si="232"/>
        <v>0</v>
      </c>
      <c r="X688" s="280">
        <f t="shared" si="233"/>
        <v>0</v>
      </c>
      <c r="Y688" s="281"/>
      <c r="Z688" s="281"/>
      <c r="AA688" s="280">
        <f t="shared" si="234"/>
        <v>0</v>
      </c>
      <c r="AB688" s="281"/>
      <c r="AC688" s="281"/>
      <c r="AD688" s="281">
        <f t="shared" si="235"/>
        <v>0</v>
      </c>
      <c r="AE688" s="281"/>
      <c r="AF688" s="281"/>
      <c r="AG688" s="88"/>
    </row>
    <row r="689" spans="1:33" s="10" customFormat="1" ht="26.4" x14ac:dyDescent="0.25">
      <c r="A689" s="77">
        <v>13</v>
      </c>
      <c r="B689" s="91" t="s">
        <v>911</v>
      </c>
      <c r="C689" s="77">
        <v>1</v>
      </c>
      <c r="D689" s="77">
        <f t="shared" si="223"/>
        <v>0</v>
      </c>
      <c r="E689" s="77">
        <v>0</v>
      </c>
      <c r="F689" s="60">
        <f t="shared" si="224"/>
        <v>0</v>
      </c>
      <c r="G689" s="77">
        <v>0</v>
      </c>
      <c r="H689" s="77">
        <v>0</v>
      </c>
      <c r="I689" s="77">
        <v>0</v>
      </c>
      <c r="J689" s="77">
        <v>0</v>
      </c>
      <c r="K689" s="77">
        <v>0</v>
      </c>
      <c r="L689" s="72">
        <v>0</v>
      </c>
      <c r="M689" s="133">
        <f t="shared" si="225"/>
        <v>0</v>
      </c>
      <c r="N689" s="133">
        <f t="shared" si="226"/>
        <v>0</v>
      </c>
      <c r="O689" s="72">
        <v>1</v>
      </c>
      <c r="P689" s="133">
        <f t="shared" si="227"/>
        <v>0</v>
      </c>
      <c r="Q689" s="133">
        <f t="shared" si="228"/>
        <v>0</v>
      </c>
      <c r="R689" s="72">
        <v>0</v>
      </c>
      <c r="S689" s="133">
        <f t="shared" si="229"/>
        <v>0</v>
      </c>
      <c r="T689" s="133">
        <f t="shared" si="230"/>
        <v>0</v>
      </c>
      <c r="U689" s="72">
        <v>0</v>
      </c>
      <c r="V689" s="133">
        <f t="shared" si="231"/>
        <v>0</v>
      </c>
      <c r="W689" s="133">
        <f t="shared" si="232"/>
        <v>0</v>
      </c>
      <c r="X689" s="280">
        <f t="shared" si="233"/>
        <v>0</v>
      </c>
      <c r="Y689" s="281"/>
      <c r="Z689" s="281"/>
      <c r="AA689" s="280">
        <f t="shared" si="234"/>
        <v>0</v>
      </c>
      <c r="AB689" s="281"/>
      <c r="AC689" s="281"/>
      <c r="AD689" s="281">
        <f t="shared" si="235"/>
        <v>0</v>
      </c>
      <c r="AE689" s="281"/>
      <c r="AF689" s="281"/>
      <c r="AG689" s="88"/>
    </row>
    <row r="690" spans="1:33" s="10" customFormat="1" ht="13.2" x14ac:dyDescent="0.25">
      <c r="A690" s="77">
        <v>14</v>
      </c>
      <c r="B690" s="91" t="s">
        <v>738</v>
      </c>
      <c r="C690" s="77">
        <v>1</v>
      </c>
      <c r="D690" s="77">
        <f t="shared" si="223"/>
        <v>0</v>
      </c>
      <c r="E690" s="77">
        <v>0</v>
      </c>
      <c r="F690" s="60">
        <f t="shared" si="224"/>
        <v>0</v>
      </c>
      <c r="G690" s="77">
        <v>0</v>
      </c>
      <c r="H690" s="77">
        <v>0</v>
      </c>
      <c r="I690" s="77">
        <v>0</v>
      </c>
      <c r="J690" s="77">
        <v>0</v>
      </c>
      <c r="K690" s="77">
        <v>0</v>
      </c>
      <c r="L690" s="72">
        <v>0</v>
      </c>
      <c r="M690" s="133">
        <f t="shared" si="225"/>
        <v>0</v>
      </c>
      <c r="N690" s="133">
        <f t="shared" si="226"/>
        <v>0</v>
      </c>
      <c r="O690" s="72">
        <v>0</v>
      </c>
      <c r="P690" s="133">
        <f t="shared" si="227"/>
        <v>0</v>
      </c>
      <c r="Q690" s="133">
        <f t="shared" si="228"/>
        <v>0</v>
      </c>
      <c r="R690" s="72">
        <v>1</v>
      </c>
      <c r="S690" s="133">
        <f t="shared" si="229"/>
        <v>0</v>
      </c>
      <c r="T690" s="133">
        <f t="shared" si="230"/>
        <v>0</v>
      </c>
      <c r="U690" s="72">
        <v>0</v>
      </c>
      <c r="V690" s="133">
        <f t="shared" si="231"/>
        <v>0</v>
      </c>
      <c r="W690" s="133">
        <f t="shared" si="232"/>
        <v>0</v>
      </c>
      <c r="X690" s="280">
        <f t="shared" si="233"/>
        <v>0</v>
      </c>
      <c r="Y690" s="281"/>
      <c r="Z690" s="281"/>
      <c r="AA690" s="280">
        <f t="shared" si="234"/>
        <v>0</v>
      </c>
      <c r="AB690" s="281"/>
      <c r="AC690" s="281"/>
      <c r="AD690" s="281">
        <f t="shared" si="235"/>
        <v>0</v>
      </c>
      <c r="AE690" s="281"/>
      <c r="AF690" s="281"/>
      <c r="AG690" s="88"/>
    </row>
    <row r="691" spans="1:33" s="10" customFormat="1" ht="13.2" x14ac:dyDescent="0.25">
      <c r="A691" s="77">
        <v>15</v>
      </c>
      <c r="B691" s="91" t="s">
        <v>726</v>
      </c>
      <c r="C691" s="77">
        <v>14</v>
      </c>
      <c r="D691" s="77">
        <f t="shared" si="223"/>
        <v>3</v>
      </c>
      <c r="E691" s="77">
        <v>0</v>
      </c>
      <c r="F691" s="60">
        <f t="shared" si="224"/>
        <v>3</v>
      </c>
      <c r="G691" s="77">
        <v>0</v>
      </c>
      <c r="H691" s="77">
        <v>0</v>
      </c>
      <c r="I691" s="77">
        <v>3</v>
      </c>
      <c r="J691" s="77">
        <v>0</v>
      </c>
      <c r="K691" s="77">
        <v>0</v>
      </c>
      <c r="L691" s="72">
        <v>0.22</v>
      </c>
      <c r="M691" s="133">
        <f t="shared" si="225"/>
        <v>0.66</v>
      </c>
      <c r="N691" s="133">
        <f t="shared" si="226"/>
        <v>0.66</v>
      </c>
      <c r="O691" s="72">
        <v>0.68</v>
      </c>
      <c r="P691" s="133">
        <f t="shared" si="227"/>
        <v>2.04</v>
      </c>
      <c r="Q691" s="133">
        <f t="shared" si="228"/>
        <v>-0.96</v>
      </c>
      <c r="R691" s="72">
        <v>0</v>
      </c>
      <c r="S691" s="133">
        <f t="shared" si="229"/>
        <v>0</v>
      </c>
      <c r="T691" s="133">
        <f t="shared" si="230"/>
        <v>0</v>
      </c>
      <c r="U691" s="72">
        <v>0</v>
      </c>
      <c r="V691" s="133">
        <f t="shared" si="231"/>
        <v>0</v>
      </c>
      <c r="W691" s="133">
        <f t="shared" si="232"/>
        <v>0</v>
      </c>
      <c r="X691" s="280">
        <f t="shared" si="233"/>
        <v>0</v>
      </c>
      <c r="Y691" s="281"/>
      <c r="Z691" s="281"/>
      <c r="AA691" s="280">
        <f t="shared" si="234"/>
        <v>0</v>
      </c>
      <c r="AB691" s="281"/>
      <c r="AC691" s="281"/>
      <c r="AD691" s="281">
        <f t="shared" si="235"/>
        <v>0</v>
      </c>
      <c r="AE691" s="281"/>
      <c r="AF691" s="281"/>
      <c r="AG691" s="88"/>
    </row>
    <row r="692" spans="1:33" s="10" customFormat="1" ht="13.2" x14ac:dyDescent="0.25">
      <c r="A692" s="77">
        <v>16</v>
      </c>
      <c r="B692" s="91" t="s">
        <v>766</v>
      </c>
      <c r="C692" s="77">
        <v>2</v>
      </c>
      <c r="D692" s="77">
        <f t="shared" si="223"/>
        <v>0</v>
      </c>
      <c r="E692" s="77">
        <v>0</v>
      </c>
      <c r="F692" s="60">
        <f t="shared" si="224"/>
        <v>0</v>
      </c>
      <c r="G692" s="77">
        <v>0</v>
      </c>
      <c r="H692" s="77">
        <v>0</v>
      </c>
      <c r="I692" s="77">
        <v>0</v>
      </c>
      <c r="J692" s="77">
        <v>0</v>
      </c>
      <c r="K692" s="77">
        <v>0</v>
      </c>
      <c r="L692" s="72">
        <v>0</v>
      </c>
      <c r="M692" s="133">
        <f t="shared" si="225"/>
        <v>0</v>
      </c>
      <c r="N692" s="133">
        <f t="shared" si="226"/>
        <v>0</v>
      </c>
      <c r="O692" s="72">
        <v>0.5</v>
      </c>
      <c r="P692" s="133">
        <f t="shared" si="227"/>
        <v>0</v>
      </c>
      <c r="Q692" s="133">
        <f t="shared" si="228"/>
        <v>0</v>
      </c>
      <c r="R692" s="72">
        <v>0.5</v>
      </c>
      <c r="S692" s="133">
        <f t="shared" si="229"/>
        <v>0</v>
      </c>
      <c r="T692" s="133">
        <f t="shared" si="230"/>
        <v>0</v>
      </c>
      <c r="U692" s="72">
        <v>0</v>
      </c>
      <c r="V692" s="133">
        <f t="shared" si="231"/>
        <v>0</v>
      </c>
      <c r="W692" s="133">
        <f t="shared" si="232"/>
        <v>0</v>
      </c>
      <c r="X692" s="280">
        <f t="shared" si="233"/>
        <v>0</v>
      </c>
      <c r="Y692" s="281"/>
      <c r="Z692" s="281"/>
      <c r="AA692" s="280">
        <f t="shared" si="234"/>
        <v>0</v>
      </c>
      <c r="AB692" s="281"/>
      <c r="AC692" s="281"/>
      <c r="AD692" s="281">
        <f t="shared" si="235"/>
        <v>0</v>
      </c>
      <c r="AE692" s="281"/>
      <c r="AF692" s="281"/>
      <c r="AG692" s="88"/>
    </row>
    <row r="693" spans="1:33" s="10" customFormat="1" ht="13.2" x14ac:dyDescent="0.25">
      <c r="A693" s="77">
        <v>17</v>
      </c>
      <c r="B693" s="91" t="s">
        <v>725</v>
      </c>
      <c r="C693" s="77">
        <v>16</v>
      </c>
      <c r="D693" s="77">
        <f t="shared" si="223"/>
        <v>15</v>
      </c>
      <c r="E693" s="77">
        <v>3</v>
      </c>
      <c r="F693" s="60">
        <f t="shared" si="224"/>
        <v>12</v>
      </c>
      <c r="G693" s="77">
        <v>0</v>
      </c>
      <c r="H693" s="77">
        <v>0</v>
      </c>
      <c r="I693" s="77">
        <v>12</v>
      </c>
      <c r="J693" s="77">
        <v>0</v>
      </c>
      <c r="K693" s="77">
        <v>0</v>
      </c>
      <c r="L693" s="72">
        <v>0.32</v>
      </c>
      <c r="M693" s="133">
        <f t="shared" si="225"/>
        <v>3.84</v>
      </c>
      <c r="N693" s="133">
        <f t="shared" si="226"/>
        <v>3.84</v>
      </c>
      <c r="O693" s="72">
        <v>0.68</v>
      </c>
      <c r="P693" s="133">
        <f t="shared" si="227"/>
        <v>8.16</v>
      </c>
      <c r="Q693" s="133">
        <f t="shared" si="228"/>
        <v>-3.84</v>
      </c>
      <c r="R693" s="72">
        <v>0</v>
      </c>
      <c r="S693" s="133">
        <f t="shared" si="229"/>
        <v>0</v>
      </c>
      <c r="T693" s="133">
        <f t="shared" si="230"/>
        <v>0</v>
      </c>
      <c r="U693" s="72">
        <v>0</v>
      </c>
      <c r="V693" s="133">
        <f t="shared" si="231"/>
        <v>0</v>
      </c>
      <c r="W693" s="133">
        <f t="shared" si="232"/>
        <v>0</v>
      </c>
      <c r="X693" s="280">
        <f t="shared" si="233"/>
        <v>4</v>
      </c>
      <c r="Y693" s="281">
        <v>2</v>
      </c>
      <c r="Z693" s="281">
        <v>2</v>
      </c>
      <c r="AA693" s="280">
        <f t="shared" si="234"/>
        <v>0</v>
      </c>
      <c r="AB693" s="281"/>
      <c r="AC693" s="281"/>
      <c r="AD693" s="281">
        <f t="shared" si="235"/>
        <v>0</v>
      </c>
      <c r="AE693" s="281"/>
      <c r="AF693" s="281"/>
      <c r="AG693" s="88"/>
    </row>
    <row r="694" spans="1:33" s="10" customFormat="1" ht="13.2" x14ac:dyDescent="0.25">
      <c r="A694" s="77">
        <v>18</v>
      </c>
      <c r="B694" s="91" t="s">
        <v>43</v>
      </c>
      <c r="C694" s="77">
        <v>3</v>
      </c>
      <c r="D694" s="77">
        <f t="shared" si="223"/>
        <v>0</v>
      </c>
      <c r="E694" s="77">
        <v>0</v>
      </c>
      <c r="F694" s="60">
        <f t="shared" si="224"/>
        <v>0</v>
      </c>
      <c r="G694" s="77">
        <v>0</v>
      </c>
      <c r="H694" s="77">
        <v>0</v>
      </c>
      <c r="I694" s="77">
        <v>0</v>
      </c>
      <c r="J694" s="77">
        <v>0</v>
      </c>
      <c r="K694" s="77">
        <v>0</v>
      </c>
      <c r="L694" s="72">
        <v>0</v>
      </c>
      <c r="M694" s="133">
        <f t="shared" si="225"/>
        <v>0</v>
      </c>
      <c r="N694" s="133">
        <f t="shared" si="226"/>
        <v>0</v>
      </c>
      <c r="O694" s="72">
        <v>0</v>
      </c>
      <c r="P694" s="133">
        <f t="shared" si="227"/>
        <v>0</v>
      </c>
      <c r="Q694" s="133">
        <f t="shared" si="228"/>
        <v>0</v>
      </c>
      <c r="R694" s="72">
        <v>1</v>
      </c>
      <c r="S694" s="133">
        <f t="shared" si="229"/>
        <v>0</v>
      </c>
      <c r="T694" s="133">
        <f t="shared" si="230"/>
        <v>0</v>
      </c>
      <c r="U694" s="72">
        <v>0</v>
      </c>
      <c r="V694" s="133">
        <f t="shared" si="231"/>
        <v>0</v>
      </c>
      <c r="W694" s="133">
        <f t="shared" si="232"/>
        <v>0</v>
      </c>
      <c r="X694" s="280">
        <f t="shared" si="233"/>
        <v>0</v>
      </c>
      <c r="Y694" s="281"/>
      <c r="Z694" s="281"/>
      <c r="AA694" s="280">
        <f t="shared" si="234"/>
        <v>0</v>
      </c>
      <c r="AB694" s="281"/>
      <c r="AC694" s="281"/>
      <c r="AD694" s="281">
        <f t="shared" si="235"/>
        <v>0</v>
      </c>
      <c r="AE694" s="281"/>
      <c r="AF694" s="281"/>
      <c r="AG694" s="88"/>
    </row>
    <row r="695" spans="1:33" s="10" customFormat="1" ht="13.2" x14ac:dyDescent="0.25">
      <c r="A695" s="77">
        <v>19</v>
      </c>
      <c r="B695" s="91" t="s">
        <v>733</v>
      </c>
      <c r="C695" s="77">
        <v>2</v>
      </c>
      <c r="D695" s="77">
        <f t="shared" si="223"/>
        <v>0</v>
      </c>
      <c r="E695" s="77">
        <v>0</v>
      </c>
      <c r="F695" s="60">
        <f t="shared" si="224"/>
        <v>0</v>
      </c>
      <c r="G695" s="77">
        <v>0</v>
      </c>
      <c r="H695" s="77">
        <v>0</v>
      </c>
      <c r="I695" s="77">
        <v>0</v>
      </c>
      <c r="J695" s="77">
        <v>0</v>
      </c>
      <c r="K695" s="77">
        <v>0</v>
      </c>
      <c r="L695" s="72">
        <v>0</v>
      </c>
      <c r="M695" s="133">
        <f t="shared" si="225"/>
        <v>0</v>
      </c>
      <c r="N695" s="133">
        <f t="shared" si="226"/>
        <v>0</v>
      </c>
      <c r="O695" s="72">
        <v>0.5</v>
      </c>
      <c r="P695" s="133">
        <f t="shared" si="227"/>
        <v>0</v>
      </c>
      <c r="Q695" s="133">
        <f t="shared" si="228"/>
        <v>0</v>
      </c>
      <c r="R695" s="72">
        <v>0.5</v>
      </c>
      <c r="S695" s="133">
        <f t="shared" si="229"/>
        <v>0</v>
      </c>
      <c r="T695" s="133">
        <f t="shared" si="230"/>
        <v>0</v>
      </c>
      <c r="U695" s="72">
        <v>0</v>
      </c>
      <c r="V695" s="133">
        <f t="shared" si="231"/>
        <v>0</v>
      </c>
      <c r="W695" s="133">
        <f t="shared" si="232"/>
        <v>0</v>
      </c>
      <c r="X695" s="280">
        <f t="shared" si="233"/>
        <v>0</v>
      </c>
      <c r="Y695" s="281"/>
      <c r="Z695" s="281"/>
      <c r="AA695" s="280">
        <f t="shared" si="234"/>
        <v>0</v>
      </c>
      <c r="AB695" s="281"/>
      <c r="AC695" s="281"/>
      <c r="AD695" s="281">
        <f t="shared" si="235"/>
        <v>0</v>
      </c>
      <c r="AE695" s="281"/>
      <c r="AF695" s="281"/>
      <c r="AG695" s="88"/>
    </row>
    <row r="696" spans="1:33" s="10" customFormat="1" ht="13.2" x14ac:dyDescent="0.25">
      <c r="A696" s="77">
        <v>20</v>
      </c>
      <c r="B696" s="91" t="s">
        <v>815</v>
      </c>
      <c r="C696" s="77">
        <v>1</v>
      </c>
      <c r="D696" s="77">
        <f t="shared" si="223"/>
        <v>1</v>
      </c>
      <c r="E696" s="77">
        <v>0</v>
      </c>
      <c r="F696" s="60">
        <f t="shared" si="224"/>
        <v>1</v>
      </c>
      <c r="G696" s="77">
        <v>0</v>
      </c>
      <c r="H696" s="77">
        <v>0</v>
      </c>
      <c r="I696" s="77">
        <v>0</v>
      </c>
      <c r="J696" s="77">
        <v>0</v>
      </c>
      <c r="K696" s="77">
        <v>1</v>
      </c>
      <c r="L696" s="72">
        <v>0</v>
      </c>
      <c r="M696" s="133">
        <f t="shared" si="225"/>
        <v>0</v>
      </c>
      <c r="N696" s="133">
        <f t="shared" si="226"/>
        <v>0</v>
      </c>
      <c r="O696" s="72">
        <v>0</v>
      </c>
      <c r="P696" s="133">
        <f t="shared" si="227"/>
        <v>0</v>
      </c>
      <c r="Q696" s="133">
        <f t="shared" si="228"/>
        <v>0</v>
      </c>
      <c r="R696" s="72">
        <v>0</v>
      </c>
      <c r="S696" s="133">
        <f t="shared" si="229"/>
        <v>0</v>
      </c>
      <c r="T696" s="133">
        <f t="shared" si="230"/>
        <v>0</v>
      </c>
      <c r="U696" s="72">
        <v>1</v>
      </c>
      <c r="V696" s="133">
        <f t="shared" si="231"/>
        <v>1</v>
      </c>
      <c r="W696" s="133">
        <f t="shared" si="232"/>
        <v>0</v>
      </c>
      <c r="X696" s="280">
        <f t="shared" si="233"/>
        <v>0</v>
      </c>
      <c r="Y696" s="281"/>
      <c r="Z696" s="281"/>
      <c r="AA696" s="280">
        <f t="shared" si="234"/>
        <v>0</v>
      </c>
      <c r="AB696" s="281"/>
      <c r="AC696" s="281"/>
      <c r="AD696" s="281">
        <f t="shared" si="235"/>
        <v>0</v>
      </c>
      <c r="AE696" s="281"/>
      <c r="AF696" s="281"/>
      <c r="AG696" s="88"/>
    </row>
    <row r="697" spans="1:33" s="89" customFormat="1" ht="13.2" x14ac:dyDescent="0.25">
      <c r="A697" s="296">
        <v>25</v>
      </c>
      <c r="B697" s="751" t="s">
        <v>919</v>
      </c>
      <c r="C697" s="751"/>
      <c r="D697" s="751"/>
      <c r="E697" s="751"/>
      <c r="F697" s="751"/>
      <c r="G697" s="751"/>
      <c r="H697" s="751"/>
      <c r="I697" s="751"/>
      <c r="J697" s="751"/>
      <c r="K697" s="751"/>
      <c r="L697" s="751"/>
      <c r="M697" s="751"/>
      <c r="N697" s="751"/>
      <c r="O697" s="751"/>
      <c r="P697" s="751"/>
      <c r="Q697" s="751"/>
      <c r="R697" s="751"/>
      <c r="S697" s="751"/>
      <c r="T697" s="751"/>
      <c r="U697" s="751"/>
      <c r="V697" s="751"/>
      <c r="W697" s="751"/>
      <c r="X697" s="751"/>
      <c r="Y697" s="751"/>
      <c r="Z697" s="751"/>
      <c r="AA697" s="751"/>
      <c r="AB697" s="751"/>
      <c r="AC697" s="751"/>
      <c r="AD697" s="751"/>
      <c r="AE697" s="751"/>
      <c r="AF697" s="751"/>
      <c r="AG697" s="751"/>
    </row>
    <row r="698" spans="1:33" s="10" customFormat="1" ht="13.2" x14ac:dyDescent="0.25">
      <c r="A698" s="157"/>
      <c r="B698" s="158" t="s">
        <v>707</v>
      </c>
      <c r="C698" s="157">
        <v>341</v>
      </c>
      <c r="D698" s="282">
        <v>268</v>
      </c>
      <c r="E698" s="282">
        <v>49</v>
      </c>
      <c r="F698" s="282">
        <v>219</v>
      </c>
      <c r="G698" s="282">
        <v>0</v>
      </c>
      <c r="H698" s="282">
        <v>0</v>
      </c>
      <c r="I698" s="282">
        <v>171</v>
      </c>
      <c r="J698" s="282">
        <v>48</v>
      </c>
      <c r="K698" s="282">
        <v>0</v>
      </c>
      <c r="L698" s="282"/>
      <c r="M698" s="282">
        <v>8</v>
      </c>
      <c r="N698" s="282">
        <v>8</v>
      </c>
      <c r="O698" s="282"/>
      <c r="P698" s="282">
        <v>192</v>
      </c>
      <c r="Q698" s="283">
        <v>21</v>
      </c>
      <c r="R698" s="282"/>
      <c r="S698" s="282">
        <v>65</v>
      </c>
      <c r="T698" s="283">
        <v>17</v>
      </c>
      <c r="U698" s="283"/>
      <c r="V698" s="283">
        <v>0</v>
      </c>
      <c r="W698" s="283">
        <v>0</v>
      </c>
      <c r="X698" s="238"/>
      <c r="Y698" s="238"/>
      <c r="Z698" s="238"/>
      <c r="AA698" s="238"/>
      <c r="AB698" s="238"/>
      <c r="AC698" s="238"/>
      <c r="AD698" s="228"/>
      <c r="AE698" s="228"/>
      <c r="AF698" s="228"/>
      <c r="AG698" s="159"/>
    </row>
    <row r="699" spans="1:33" s="10" customFormat="1" ht="13.2" x14ac:dyDescent="0.25">
      <c r="A699" s="6">
        <v>1</v>
      </c>
      <c r="B699" s="61" t="s">
        <v>367</v>
      </c>
      <c r="C699" s="6">
        <v>73</v>
      </c>
      <c r="D699" s="6">
        <v>64</v>
      </c>
      <c r="E699" s="6">
        <v>24</v>
      </c>
      <c r="F699" s="7">
        <f>D699-E699</f>
        <v>40</v>
      </c>
      <c r="G699" s="75">
        <v>0</v>
      </c>
      <c r="H699" s="75">
        <v>0</v>
      </c>
      <c r="I699" s="75">
        <v>40</v>
      </c>
      <c r="J699" s="75">
        <v>0</v>
      </c>
      <c r="K699" s="75">
        <v>0</v>
      </c>
      <c r="L699" s="74"/>
      <c r="M699" s="75">
        <v>3</v>
      </c>
      <c r="N699" s="75">
        <f>M699-H699</f>
        <v>3</v>
      </c>
      <c r="O699" s="74"/>
      <c r="P699" s="75">
        <v>30</v>
      </c>
      <c r="Q699" s="75">
        <f>P699-I699</f>
        <v>-10</v>
      </c>
      <c r="R699" s="74"/>
      <c r="S699" s="75">
        <v>0</v>
      </c>
      <c r="T699" s="75">
        <f>S699-J699</f>
        <v>0</v>
      </c>
      <c r="U699" s="75"/>
      <c r="V699" s="75">
        <v>0</v>
      </c>
      <c r="W699" s="75">
        <v>0</v>
      </c>
      <c r="X699" s="202"/>
      <c r="Y699" s="202"/>
      <c r="Z699" s="202"/>
      <c r="AA699" s="202"/>
      <c r="AB699" s="202"/>
      <c r="AC699" s="202"/>
      <c r="AD699" s="203"/>
      <c r="AE699" s="203"/>
      <c r="AF699" s="203"/>
      <c r="AG699" s="166"/>
    </row>
    <row r="700" spans="1:33" s="10" customFormat="1" ht="13.2" x14ac:dyDescent="0.25">
      <c r="A700" s="6">
        <v>2</v>
      </c>
      <c r="B700" s="61" t="s">
        <v>752</v>
      </c>
      <c r="C700" s="6">
        <v>2</v>
      </c>
      <c r="D700" s="6">
        <v>1</v>
      </c>
      <c r="E700" s="6">
        <v>0</v>
      </c>
      <c r="F700" s="7">
        <f t="shared" ref="F700:F715" si="236">D700-E700</f>
        <v>1</v>
      </c>
      <c r="G700" s="75">
        <v>0</v>
      </c>
      <c r="H700" s="75">
        <v>0</v>
      </c>
      <c r="I700" s="75">
        <v>1</v>
      </c>
      <c r="J700" s="75">
        <v>0</v>
      </c>
      <c r="K700" s="75">
        <v>0</v>
      </c>
      <c r="L700" s="75"/>
      <c r="M700" s="75">
        <v>0</v>
      </c>
      <c r="N700" s="75">
        <f t="shared" ref="N700:N715" si="237">M700-H700</f>
        <v>0</v>
      </c>
      <c r="O700" s="74"/>
      <c r="P700" s="75">
        <v>2</v>
      </c>
      <c r="Q700" s="75">
        <f t="shared" ref="Q700:Q715" si="238">P700-I700</f>
        <v>1</v>
      </c>
      <c r="R700" s="75"/>
      <c r="S700" s="75">
        <v>0</v>
      </c>
      <c r="T700" s="75">
        <f t="shared" ref="T700:T715" si="239">S700-J700</f>
        <v>0</v>
      </c>
      <c r="U700" s="75"/>
      <c r="V700" s="75">
        <v>0</v>
      </c>
      <c r="W700" s="75">
        <v>0</v>
      </c>
      <c r="X700" s="202"/>
      <c r="Y700" s="202"/>
      <c r="Z700" s="202"/>
      <c r="AA700" s="202"/>
      <c r="AB700" s="202"/>
      <c r="AC700" s="202"/>
      <c r="AD700" s="203"/>
      <c r="AE700" s="203"/>
      <c r="AF700" s="203"/>
      <c r="AG700" s="166"/>
    </row>
    <row r="701" spans="1:33" s="10" customFormat="1" ht="13.2" x14ac:dyDescent="0.25">
      <c r="A701" s="6">
        <v>3</v>
      </c>
      <c r="B701" s="61" t="s">
        <v>140</v>
      </c>
      <c r="C701" s="6">
        <v>21</v>
      </c>
      <c r="D701" s="6">
        <v>14</v>
      </c>
      <c r="E701" s="6">
        <v>3</v>
      </c>
      <c r="F701" s="7">
        <f t="shared" si="236"/>
        <v>11</v>
      </c>
      <c r="G701" s="75">
        <v>0</v>
      </c>
      <c r="H701" s="75">
        <v>0</v>
      </c>
      <c r="I701" s="75">
        <v>2</v>
      </c>
      <c r="J701" s="75">
        <v>9</v>
      </c>
      <c r="K701" s="75">
        <v>0</v>
      </c>
      <c r="L701" s="7"/>
      <c r="M701" s="7">
        <v>1</v>
      </c>
      <c r="N701" s="75">
        <f t="shared" si="237"/>
        <v>1</v>
      </c>
      <c r="O701" s="74"/>
      <c r="P701" s="7">
        <v>4</v>
      </c>
      <c r="Q701" s="75">
        <f t="shared" si="238"/>
        <v>2</v>
      </c>
      <c r="R701" s="74"/>
      <c r="S701" s="7">
        <v>12</v>
      </c>
      <c r="T701" s="75">
        <f t="shared" si="239"/>
        <v>3</v>
      </c>
      <c r="U701" s="75"/>
      <c r="V701" s="75">
        <v>0</v>
      </c>
      <c r="W701" s="75">
        <v>0</v>
      </c>
      <c r="X701" s="202"/>
      <c r="Y701" s="202"/>
      <c r="Z701" s="202"/>
      <c r="AA701" s="202"/>
      <c r="AB701" s="202"/>
      <c r="AC701" s="202"/>
      <c r="AD701" s="203"/>
      <c r="AE701" s="203"/>
      <c r="AF701" s="203"/>
      <c r="AG701" s="166"/>
    </row>
    <row r="702" spans="1:33" s="10" customFormat="1" ht="13.2" x14ac:dyDescent="0.25">
      <c r="A702" s="6">
        <v>4</v>
      </c>
      <c r="B702" s="61" t="s">
        <v>790</v>
      </c>
      <c r="C702" s="6">
        <v>17</v>
      </c>
      <c r="D702" s="6">
        <v>14</v>
      </c>
      <c r="E702" s="6">
        <v>1</v>
      </c>
      <c r="F702" s="7">
        <f t="shared" si="236"/>
        <v>13</v>
      </c>
      <c r="G702" s="75">
        <v>0</v>
      </c>
      <c r="H702" s="75">
        <v>0</v>
      </c>
      <c r="I702" s="75">
        <v>4</v>
      </c>
      <c r="J702" s="75">
        <v>9</v>
      </c>
      <c r="K702" s="75">
        <v>0</v>
      </c>
      <c r="L702" s="7"/>
      <c r="M702" s="7">
        <v>0</v>
      </c>
      <c r="N702" s="75">
        <f t="shared" si="237"/>
        <v>0</v>
      </c>
      <c r="O702" s="74"/>
      <c r="P702" s="7">
        <v>6</v>
      </c>
      <c r="Q702" s="75">
        <f t="shared" si="238"/>
        <v>2</v>
      </c>
      <c r="R702" s="74"/>
      <c r="S702" s="7">
        <v>9</v>
      </c>
      <c r="T702" s="75">
        <f t="shared" si="239"/>
        <v>0</v>
      </c>
      <c r="U702" s="75"/>
      <c r="V702" s="75">
        <v>0</v>
      </c>
      <c r="W702" s="75">
        <v>0</v>
      </c>
      <c r="X702" s="202"/>
      <c r="Y702" s="202"/>
      <c r="Z702" s="202"/>
      <c r="AA702" s="202"/>
      <c r="AB702" s="202"/>
      <c r="AC702" s="202"/>
      <c r="AD702" s="203"/>
      <c r="AE702" s="203"/>
      <c r="AF702" s="203"/>
      <c r="AG702" s="166"/>
    </row>
    <row r="703" spans="1:33" s="10" customFormat="1" ht="13.2" x14ac:dyDescent="0.25">
      <c r="A703" s="6">
        <v>5</v>
      </c>
      <c r="B703" s="61" t="s">
        <v>737</v>
      </c>
      <c r="C703" s="6">
        <v>25</v>
      </c>
      <c r="D703" s="6">
        <v>23</v>
      </c>
      <c r="E703" s="6">
        <v>2</v>
      </c>
      <c r="F703" s="7">
        <f t="shared" si="236"/>
        <v>21</v>
      </c>
      <c r="G703" s="75">
        <v>0</v>
      </c>
      <c r="H703" s="75">
        <v>0</v>
      </c>
      <c r="I703" s="75">
        <v>14</v>
      </c>
      <c r="J703" s="75">
        <v>7</v>
      </c>
      <c r="K703" s="75">
        <v>0</v>
      </c>
      <c r="L703" s="7"/>
      <c r="M703" s="7">
        <v>1</v>
      </c>
      <c r="N703" s="75">
        <f t="shared" si="237"/>
        <v>1</v>
      </c>
      <c r="O703" s="74"/>
      <c r="P703" s="7">
        <v>13</v>
      </c>
      <c r="Q703" s="75">
        <f t="shared" si="238"/>
        <v>-1</v>
      </c>
      <c r="R703" s="74"/>
      <c r="S703" s="7">
        <v>7</v>
      </c>
      <c r="T703" s="75">
        <f t="shared" si="239"/>
        <v>0</v>
      </c>
      <c r="U703" s="75"/>
      <c r="V703" s="75">
        <v>0</v>
      </c>
      <c r="W703" s="75">
        <v>0</v>
      </c>
      <c r="X703" s="202"/>
      <c r="Y703" s="202"/>
      <c r="Z703" s="202"/>
      <c r="AA703" s="202"/>
      <c r="AB703" s="202"/>
      <c r="AC703" s="202"/>
      <c r="AD703" s="203"/>
      <c r="AE703" s="203"/>
      <c r="AF703" s="203"/>
      <c r="AG703" s="166"/>
    </row>
    <row r="704" spans="1:33" s="10" customFormat="1" ht="13.2" x14ac:dyDescent="0.25">
      <c r="A704" s="78">
        <v>6</v>
      </c>
      <c r="B704" s="278" t="s">
        <v>824</v>
      </c>
      <c r="C704" s="78">
        <v>6</v>
      </c>
      <c r="D704" s="78">
        <v>6</v>
      </c>
      <c r="E704" s="78">
        <v>1</v>
      </c>
      <c r="F704" s="75">
        <f t="shared" si="236"/>
        <v>5</v>
      </c>
      <c r="G704" s="75">
        <v>0</v>
      </c>
      <c r="H704" s="75">
        <v>0</v>
      </c>
      <c r="I704" s="75">
        <v>2</v>
      </c>
      <c r="J704" s="75">
        <v>3</v>
      </c>
      <c r="K704" s="75">
        <v>0</v>
      </c>
      <c r="L704" s="75"/>
      <c r="M704" s="75">
        <v>0</v>
      </c>
      <c r="N704" s="75">
        <f t="shared" si="237"/>
        <v>0</v>
      </c>
      <c r="O704" s="74"/>
      <c r="P704" s="75">
        <v>2</v>
      </c>
      <c r="Q704" s="75">
        <f t="shared" si="238"/>
        <v>0</v>
      </c>
      <c r="R704" s="74"/>
      <c r="S704" s="75">
        <v>3</v>
      </c>
      <c r="T704" s="75">
        <f t="shared" si="239"/>
        <v>0</v>
      </c>
      <c r="U704" s="75"/>
      <c r="V704" s="75">
        <v>0</v>
      </c>
      <c r="W704" s="75">
        <v>0</v>
      </c>
      <c r="X704" s="202"/>
      <c r="Y704" s="202"/>
      <c r="Z704" s="202"/>
      <c r="AA704" s="202"/>
      <c r="AB704" s="202"/>
      <c r="AC704" s="202"/>
      <c r="AD704" s="203"/>
      <c r="AE704" s="203"/>
      <c r="AF704" s="203"/>
      <c r="AG704" s="169"/>
    </row>
    <row r="705" spans="1:33" s="10" customFormat="1" ht="13.2" x14ac:dyDescent="0.25">
      <c r="A705" s="6">
        <v>7</v>
      </c>
      <c r="B705" s="61" t="s">
        <v>727</v>
      </c>
      <c r="C705" s="6">
        <v>5</v>
      </c>
      <c r="D705" s="6">
        <v>3</v>
      </c>
      <c r="E705" s="6">
        <v>2</v>
      </c>
      <c r="F705" s="7">
        <f t="shared" si="236"/>
        <v>1</v>
      </c>
      <c r="G705" s="75">
        <v>0</v>
      </c>
      <c r="H705" s="75">
        <v>0</v>
      </c>
      <c r="I705" s="75">
        <v>1</v>
      </c>
      <c r="J705" s="75">
        <v>0</v>
      </c>
      <c r="K705" s="75">
        <v>0</v>
      </c>
      <c r="L705" s="7"/>
      <c r="M705" s="7">
        <v>0</v>
      </c>
      <c r="N705" s="75">
        <f t="shared" si="237"/>
        <v>0</v>
      </c>
      <c r="O705" s="74"/>
      <c r="P705" s="7">
        <v>2</v>
      </c>
      <c r="Q705" s="75">
        <f t="shared" si="238"/>
        <v>1</v>
      </c>
      <c r="R705" s="74"/>
      <c r="S705" s="7">
        <v>0</v>
      </c>
      <c r="T705" s="75">
        <f t="shared" si="239"/>
        <v>0</v>
      </c>
      <c r="U705" s="75"/>
      <c r="V705" s="75">
        <v>0</v>
      </c>
      <c r="W705" s="75">
        <v>0</v>
      </c>
      <c r="X705" s="202"/>
      <c r="Y705" s="202"/>
      <c r="Z705" s="202"/>
      <c r="AA705" s="202"/>
      <c r="AB705" s="202"/>
      <c r="AC705" s="202"/>
      <c r="AD705" s="203"/>
      <c r="AE705" s="203"/>
      <c r="AF705" s="203"/>
      <c r="AG705" s="166"/>
    </row>
    <row r="706" spans="1:33" s="10" customFormat="1" ht="13.2" x14ac:dyDescent="0.25">
      <c r="A706" s="6">
        <v>8</v>
      </c>
      <c r="B706" s="61" t="s">
        <v>151</v>
      </c>
      <c r="C706" s="6">
        <v>134</v>
      </c>
      <c r="D706" s="6">
        <v>118</v>
      </c>
      <c r="E706" s="6">
        <v>14</v>
      </c>
      <c r="F706" s="7">
        <f t="shared" si="236"/>
        <v>104</v>
      </c>
      <c r="G706" s="75">
        <v>0</v>
      </c>
      <c r="H706" s="75">
        <v>0</v>
      </c>
      <c r="I706" s="75">
        <v>85</v>
      </c>
      <c r="J706" s="75">
        <v>19</v>
      </c>
      <c r="K706" s="75">
        <v>0</v>
      </c>
      <c r="L706" s="7"/>
      <c r="M706" s="7">
        <v>0</v>
      </c>
      <c r="N706" s="75">
        <f t="shared" si="237"/>
        <v>0</v>
      </c>
      <c r="O706" s="7"/>
      <c r="P706" s="7">
        <v>91</v>
      </c>
      <c r="Q706" s="75">
        <f t="shared" si="238"/>
        <v>6</v>
      </c>
      <c r="R706" s="75"/>
      <c r="S706" s="7">
        <v>26</v>
      </c>
      <c r="T706" s="75">
        <f t="shared" si="239"/>
        <v>7</v>
      </c>
      <c r="U706" s="75"/>
      <c r="V706" s="75">
        <v>0</v>
      </c>
      <c r="W706" s="75">
        <v>0</v>
      </c>
      <c r="X706" s="202"/>
      <c r="Y706" s="202"/>
      <c r="Z706" s="202"/>
      <c r="AA706" s="202"/>
      <c r="AB706" s="202"/>
      <c r="AC706" s="202"/>
      <c r="AD706" s="203"/>
      <c r="AE706" s="203"/>
      <c r="AF706" s="203"/>
      <c r="AG706" s="166"/>
    </row>
    <row r="707" spans="1:33" s="10" customFormat="1" ht="13.2" x14ac:dyDescent="0.25">
      <c r="A707" s="6">
        <v>9</v>
      </c>
      <c r="B707" s="167" t="s">
        <v>912</v>
      </c>
      <c r="C707" s="162">
        <v>2</v>
      </c>
      <c r="D707" s="162">
        <v>0</v>
      </c>
      <c r="E707" s="162">
        <v>0</v>
      </c>
      <c r="F707" s="7">
        <f t="shared" si="236"/>
        <v>0</v>
      </c>
      <c r="G707" s="75">
        <v>0</v>
      </c>
      <c r="H707" s="75">
        <v>0</v>
      </c>
      <c r="I707" s="75">
        <v>0</v>
      </c>
      <c r="J707" s="75">
        <v>0</v>
      </c>
      <c r="K707" s="75">
        <v>0</v>
      </c>
      <c r="L707" s="166"/>
      <c r="M707" s="162">
        <v>0</v>
      </c>
      <c r="N707" s="75">
        <f t="shared" si="237"/>
        <v>0</v>
      </c>
      <c r="O707" s="162"/>
      <c r="P707" s="162">
        <v>1</v>
      </c>
      <c r="Q707" s="75">
        <f t="shared" si="238"/>
        <v>1</v>
      </c>
      <c r="R707" s="162"/>
      <c r="S707" s="162">
        <v>1</v>
      </c>
      <c r="T707" s="75">
        <f t="shared" si="239"/>
        <v>1</v>
      </c>
      <c r="U707" s="170"/>
      <c r="V707" s="170">
        <v>0</v>
      </c>
      <c r="W707" s="170">
        <v>0</v>
      </c>
      <c r="X707" s="203"/>
      <c r="Y707" s="203"/>
      <c r="Z707" s="203"/>
      <c r="AA707" s="203"/>
      <c r="AB707" s="203"/>
      <c r="AC707" s="203"/>
      <c r="AD707" s="203"/>
      <c r="AE707" s="203"/>
      <c r="AF707" s="203"/>
      <c r="AG707" s="166"/>
    </row>
    <row r="708" spans="1:33" s="10" customFormat="1" ht="13.2" x14ac:dyDescent="0.25">
      <c r="A708" s="6">
        <v>10</v>
      </c>
      <c r="B708" s="167" t="s">
        <v>754</v>
      </c>
      <c r="C708" s="162">
        <v>1</v>
      </c>
      <c r="D708" s="162">
        <v>0</v>
      </c>
      <c r="E708" s="162">
        <v>0</v>
      </c>
      <c r="F708" s="7">
        <f t="shared" si="236"/>
        <v>0</v>
      </c>
      <c r="G708" s="75">
        <v>0</v>
      </c>
      <c r="H708" s="75">
        <v>0</v>
      </c>
      <c r="I708" s="75">
        <v>0</v>
      </c>
      <c r="J708" s="75">
        <v>0</v>
      </c>
      <c r="K708" s="75">
        <v>0</v>
      </c>
      <c r="L708" s="166"/>
      <c r="M708" s="162">
        <v>0</v>
      </c>
      <c r="N708" s="75">
        <f t="shared" si="237"/>
        <v>0</v>
      </c>
      <c r="O708" s="162"/>
      <c r="P708" s="162">
        <v>0</v>
      </c>
      <c r="Q708" s="75">
        <f t="shared" si="238"/>
        <v>0</v>
      </c>
      <c r="R708" s="162"/>
      <c r="S708" s="162">
        <v>1</v>
      </c>
      <c r="T708" s="75">
        <f t="shared" si="239"/>
        <v>1</v>
      </c>
      <c r="U708" s="170"/>
      <c r="V708" s="170">
        <v>0</v>
      </c>
      <c r="W708" s="170">
        <v>0</v>
      </c>
      <c r="X708" s="203"/>
      <c r="Y708" s="203"/>
      <c r="Z708" s="203"/>
      <c r="AA708" s="203"/>
      <c r="AB708" s="203"/>
      <c r="AC708" s="203"/>
      <c r="AD708" s="203"/>
      <c r="AE708" s="203"/>
      <c r="AF708" s="203"/>
      <c r="AG708" s="166"/>
    </row>
    <row r="709" spans="1:33" s="10" customFormat="1" ht="13.2" x14ac:dyDescent="0.25">
      <c r="A709" s="6">
        <v>11</v>
      </c>
      <c r="B709" s="167" t="s">
        <v>803</v>
      </c>
      <c r="C709" s="162">
        <v>1</v>
      </c>
      <c r="D709" s="162">
        <v>1</v>
      </c>
      <c r="E709" s="162">
        <v>0</v>
      </c>
      <c r="F709" s="7">
        <f t="shared" si="236"/>
        <v>1</v>
      </c>
      <c r="G709" s="75">
        <v>0</v>
      </c>
      <c r="H709" s="75">
        <v>0</v>
      </c>
      <c r="I709" s="75">
        <v>0</v>
      </c>
      <c r="J709" s="75">
        <v>1</v>
      </c>
      <c r="K709" s="75">
        <v>0</v>
      </c>
      <c r="L709" s="166"/>
      <c r="M709" s="162">
        <v>0</v>
      </c>
      <c r="N709" s="75">
        <f t="shared" si="237"/>
        <v>0</v>
      </c>
      <c r="O709" s="162"/>
      <c r="P709" s="162">
        <v>0</v>
      </c>
      <c r="Q709" s="75">
        <f t="shared" si="238"/>
        <v>0</v>
      </c>
      <c r="R709" s="162"/>
      <c r="S709" s="162">
        <v>1</v>
      </c>
      <c r="T709" s="75">
        <f t="shared" si="239"/>
        <v>0</v>
      </c>
      <c r="U709" s="170"/>
      <c r="V709" s="170">
        <v>0</v>
      </c>
      <c r="W709" s="170">
        <v>0</v>
      </c>
      <c r="X709" s="203"/>
      <c r="Y709" s="203"/>
      <c r="Z709" s="203"/>
      <c r="AA709" s="203"/>
      <c r="AB709" s="203"/>
      <c r="AC709" s="203"/>
      <c r="AD709" s="203"/>
      <c r="AE709" s="203"/>
      <c r="AF709" s="203"/>
      <c r="AG709" s="166"/>
    </row>
    <row r="710" spans="1:33" s="10" customFormat="1" ht="13.2" x14ac:dyDescent="0.25">
      <c r="A710" s="6">
        <v>12</v>
      </c>
      <c r="B710" s="167" t="s">
        <v>725</v>
      </c>
      <c r="C710" s="162">
        <v>26</v>
      </c>
      <c r="D710" s="162">
        <v>18</v>
      </c>
      <c r="E710" s="162">
        <v>2</v>
      </c>
      <c r="F710" s="7">
        <f t="shared" si="236"/>
        <v>16</v>
      </c>
      <c r="G710" s="75">
        <v>0</v>
      </c>
      <c r="H710" s="75">
        <v>0</v>
      </c>
      <c r="I710" s="75">
        <v>16</v>
      </c>
      <c r="J710" s="75">
        <v>0</v>
      </c>
      <c r="K710" s="75">
        <v>0</v>
      </c>
      <c r="L710" s="166"/>
      <c r="M710" s="162">
        <v>1</v>
      </c>
      <c r="N710" s="75">
        <f t="shared" si="237"/>
        <v>1</v>
      </c>
      <c r="O710" s="162"/>
      <c r="P710" s="162">
        <v>21</v>
      </c>
      <c r="Q710" s="75">
        <f t="shared" si="238"/>
        <v>5</v>
      </c>
      <c r="R710" s="162"/>
      <c r="S710" s="162">
        <v>1</v>
      </c>
      <c r="T710" s="75">
        <f t="shared" si="239"/>
        <v>1</v>
      </c>
      <c r="U710" s="170"/>
      <c r="V710" s="170">
        <v>0</v>
      </c>
      <c r="W710" s="170">
        <v>0</v>
      </c>
      <c r="X710" s="203"/>
      <c r="Y710" s="203"/>
      <c r="Z710" s="203"/>
      <c r="AA710" s="203"/>
      <c r="AB710" s="203"/>
      <c r="AC710" s="203"/>
      <c r="AD710" s="203"/>
      <c r="AE710" s="203"/>
      <c r="AF710" s="203"/>
      <c r="AG710" s="166"/>
    </row>
    <row r="711" spans="1:33" s="10" customFormat="1" ht="13.2" x14ac:dyDescent="0.25">
      <c r="A711" s="6">
        <v>13</v>
      </c>
      <c r="B711" s="167" t="s">
        <v>726</v>
      </c>
      <c r="C711" s="162">
        <v>12</v>
      </c>
      <c r="D711" s="162">
        <v>3</v>
      </c>
      <c r="E711" s="162">
        <v>0</v>
      </c>
      <c r="F711" s="7">
        <f t="shared" si="236"/>
        <v>3</v>
      </c>
      <c r="G711" s="75">
        <v>0</v>
      </c>
      <c r="H711" s="75">
        <v>0</v>
      </c>
      <c r="I711" s="75">
        <v>3</v>
      </c>
      <c r="J711" s="75">
        <v>0</v>
      </c>
      <c r="K711" s="75">
        <v>0</v>
      </c>
      <c r="L711" s="166"/>
      <c r="M711" s="162">
        <v>2</v>
      </c>
      <c r="N711" s="75">
        <f t="shared" si="237"/>
        <v>2</v>
      </c>
      <c r="O711" s="162"/>
      <c r="P711" s="162">
        <v>9</v>
      </c>
      <c r="Q711" s="75">
        <f t="shared" si="238"/>
        <v>6</v>
      </c>
      <c r="R711" s="162"/>
      <c r="S711" s="162">
        <v>0</v>
      </c>
      <c r="T711" s="75">
        <f t="shared" si="239"/>
        <v>0</v>
      </c>
      <c r="U711" s="170"/>
      <c r="V711" s="170">
        <v>0</v>
      </c>
      <c r="W711" s="170">
        <v>0</v>
      </c>
      <c r="X711" s="203"/>
      <c r="Y711" s="203"/>
      <c r="Z711" s="203"/>
      <c r="AA711" s="203"/>
      <c r="AB711" s="203"/>
      <c r="AC711" s="203"/>
      <c r="AD711" s="203"/>
      <c r="AE711" s="203"/>
      <c r="AF711" s="203"/>
      <c r="AG711" s="166"/>
    </row>
    <row r="712" spans="1:33" s="10" customFormat="1" ht="13.2" x14ac:dyDescent="0.25">
      <c r="A712" s="6">
        <v>14</v>
      </c>
      <c r="B712" s="167" t="s">
        <v>766</v>
      </c>
      <c r="C712" s="162">
        <v>2</v>
      </c>
      <c r="D712" s="162">
        <v>0</v>
      </c>
      <c r="E712" s="162">
        <v>0</v>
      </c>
      <c r="F712" s="7">
        <f t="shared" si="236"/>
        <v>0</v>
      </c>
      <c r="G712" s="75">
        <v>0</v>
      </c>
      <c r="H712" s="75">
        <v>0</v>
      </c>
      <c r="I712" s="75">
        <v>0</v>
      </c>
      <c r="J712" s="75">
        <v>0</v>
      </c>
      <c r="K712" s="75">
        <v>0</v>
      </c>
      <c r="L712" s="166"/>
      <c r="M712" s="162">
        <v>0</v>
      </c>
      <c r="N712" s="75">
        <f t="shared" si="237"/>
        <v>0</v>
      </c>
      <c r="O712" s="162"/>
      <c r="P712" s="162">
        <v>2</v>
      </c>
      <c r="Q712" s="75">
        <f t="shared" si="238"/>
        <v>2</v>
      </c>
      <c r="R712" s="162"/>
      <c r="S712" s="162">
        <v>0</v>
      </c>
      <c r="T712" s="75">
        <f t="shared" si="239"/>
        <v>0</v>
      </c>
      <c r="U712" s="170"/>
      <c r="V712" s="170">
        <v>0</v>
      </c>
      <c r="W712" s="170">
        <v>0</v>
      </c>
      <c r="X712" s="203"/>
      <c r="Y712" s="203"/>
      <c r="Z712" s="203"/>
      <c r="AA712" s="203"/>
      <c r="AB712" s="203"/>
      <c r="AC712" s="203"/>
      <c r="AD712" s="203"/>
      <c r="AE712" s="203"/>
      <c r="AF712" s="203"/>
      <c r="AG712" s="166"/>
    </row>
    <row r="713" spans="1:33" s="10" customFormat="1" ht="13.2" x14ac:dyDescent="0.25">
      <c r="A713" s="6">
        <v>15</v>
      </c>
      <c r="B713" s="167" t="s">
        <v>733</v>
      </c>
      <c r="C713" s="162">
        <v>3</v>
      </c>
      <c r="D713" s="162">
        <v>0</v>
      </c>
      <c r="E713" s="162">
        <v>0</v>
      </c>
      <c r="F713" s="7">
        <f>D713-E713</f>
        <v>0</v>
      </c>
      <c r="G713" s="75">
        <v>0</v>
      </c>
      <c r="H713" s="75">
        <v>0</v>
      </c>
      <c r="I713" s="75">
        <v>0</v>
      </c>
      <c r="J713" s="75">
        <v>0</v>
      </c>
      <c r="K713" s="75">
        <v>0</v>
      </c>
      <c r="L713" s="166"/>
      <c r="M713" s="162">
        <v>0</v>
      </c>
      <c r="N713" s="75">
        <f t="shared" si="237"/>
        <v>0</v>
      </c>
      <c r="O713" s="162"/>
      <c r="P713" s="162">
        <v>2</v>
      </c>
      <c r="Q713" s="75">
        <f t="shared" si="238"/>
        <v>2</v>
      </c>
      <c r="R713" s="162"/>
      <c r="S713" s="162">
        <v>1</v>
      </c>
      <c r="T713" s="75">
        <f t="shared" si="239"/>
        <v>1</v>
      </c>
      <c r="U713" s="170"/>
      <c r="V713" s="170">
        <v>0</v>
      </c>
      <c r="W713" s="170">
        <v>0</v>
      </c>
      <c r="X713" s="203"/>
      <c r="Y713" s="203"/>
      <c r="Z713" s="203"/>
      <c r="AA713" s="203"/>
      <c r="AB713" s="203"/>
      <c r="AC713" s="203"/>
      <c r="AD713" s="203"/>
      <c r="AE713" s="203"/>
      <c r="AF713" s="203"/>
      <c r="AG713" s="166"/>
    </row>
    <row r="714" spans="1:33" s="10" customFormat="1" ht="13.2" x14ac:dyDescent="0.25">
      <c r="A714" s="6">
        <v>16</v>
      </c>
      <c r="B714" s="167" t="s">
        <v>739</v>
      </c>
      <c r="C714" s="162">
        <v>7</v>
      </c>
      <c r="D714" s="162">
        <v>1</v>
      </c>
      <c r="E714" s="162">
        <v>0</v>
      </c>
      <c r="F714" s="7">
        <f t="shared" si="236"/>
        <v>1</v>
      </c>
      <c r="G714" s="75">
        <v>0</v>
      </c>
      <c r="H714" s="75">
        <v>0</v>
      </c>
      <c r="I714" s="75">
        <v>1</v>
      </c>
      <c r="J714" s="75">
        <v>0</v>
      </c>
      <c r="K714" s="75">
        <v>0</v>
      </c>
      <c r="L714" s="166"/>
      <c r="M714" s="162">
        <v>0</v>
      </c>
      <c r="N714" s="75">
        <f t="shared" si="237"/>
        <v>0</v>
      </c>
      <c r="O714" s="162"/>
      <c r="P714" s="162">
        <v>3</v>
      </c>
      <c r="Q714" s="75">
        <f t="shared" si="238"/>
        <v>2</v>
      </c>
      <c r="R714" s="162"/>
      <c r="S714" s="162">
        <v>4</v>
      </c>
      <c r="T714" s="75">
        <f t="shared" si="239"/>
        <v>4</v>
      </c>
      <c r="U714" s="170"/>
      <c r="V714" s="170">
        <v>0</v>
      </c>
      <c r="W714" s="170">
        <v>0</v>
      </c>
      <c r="X714" s="203"/>
      <c r="Y714" s="203"/>
      <c r="Z714" s="203"/>
      <c r="AA714" s="203"/>
      <c r="AB714" s="203"/>
      <c r="AC714" s="203"/>
      <c r="AD714" s="203"/>
      <c r="AE714" s="203"/>
      <c r="AF714" s="203"/>
      <c r="AG714" s="166"/>
    </row>
    <row r="715" spans="1:33" s="10" customFormat="1" ht="13.2" x14ac:dyDescent="0.25">
      <c r="A715" s="6">
        <v>17</v>
      </c>
      <c r="B715" s="167" t="s">
        <v>728</v>
      </c>
      <c r="C715" s="162">
        <v>4</v>
      </c>
      <c r="D715" s="162">
        <v>2</v>
      </c>
      <c r="E715" s="162">
        <v>0</v>
      </c>
      <c r="F715" s="7">
        <f t="shared" si="236"/>
        <v>2</v>
      </c>
      <c r="G715" s="75">
        <v>0</v>
      </c>
      <c r="H715" s="75">
        <v>0</v>
      </c>
      <c r="I715" s="75">
        <v>2</v>
      </c>
      <c r="J715" s="75">
        <v>0</v>
      </c>
      <c r="K715" s="75">
        <v>0</v>
      </c>
      <c r="L715" s="166"/>
      <c r="M715" s="162">
        <v>0</v>
      </c>
      <c r="N715" s="75">
        <f t="shared" si="237"/>
        <v>0</v>
      </c>
      <c r="O715" s="162"/>
      <c r="P715" s="162">
        <v>4</v>
      </c>
      <c r="Q715" s="75">
        <f t="shared" si="238"/>
        <v>2</v>
      </c>
      <c r="R715" s="162"/>
      <c r="S715" s="162">
        <v>0</v>
      </c>
      <c r="T715" s="75">
        <f t="shared" si="239"/>
        <v>0</v>
      </c>
      <c r="U715" s="170"/>
      <c r="V715" s="170">
        <v>0</v>
      </c>
      <c r="W715" s="170">
        <v>0</v>
      </c>
      <c r="X715" s="203"/>
      <c r="Y715" s="203"/>
      <c r="Z715" s="203"/>
      <c r="AA715" s="203"/>
      <c r="AB715" s="203"/>
      <c r="AC715" s="203"/>
      <c r="AD715" s="203"/>
      <c r="AE715" s="203"/>
      <c r="AF715" s="203"/>
      <c r="AG715" s="166"/>
    </row>
    <row r="716" spans="1:33" s="138" customFormat="1" ht="13.2" x14ac:dyDescent="0.25">
      <c r="A716" s="296">
        <v>26</v>
      </c>
      <c r="B716" s="760" t="s">
        <v>920</v>
      </c>
      <c r="C716" s="760"/>
      <c r="D716" s="760"/>
      <c r="E716" s="760"/>
      <c r="F716" s="760"/>
      <c r="G716" s="760"/>
      <c r="H716" s="760"/>
      <c r="I716" s="760"/>
      <c r="J716" s="760"/>
      <c r="K716" s="760"/>
      <c r="L716" s="760"/>
      <c r="M716" s="760"/>
      <c r="N716" s="760"/>
      <c r="O716" s="760"/>
      <c r="P716" s="760"/>
      <c r="Q716" s="760"/>
      <c r="R716" s="760"/>
      <c r="S716" s="760"/>
      <c r="T716" s="760"/>
      <c r="U716" s="760"/>
      <c r="V716" s="760"/>
      <c r="W716" s="760"/>
      <c r="X716" s="760"/>
      <c r="Y716" s="760"/>
      <c r="Z716" s="760"/>
      <c r="AA716" s="760"/>
      <c r="AB716" s="760"/>
      <c r="AC716" s="760"/>
      <c r="AD716" s="760"/>
      <c r="AE716" s="760"/>
      <c r="AF716" s="760"/>
      <c r="AG716" s="760"/>
    </row>
    <row r="717" spans="1:33" s="10" customFormat="1" ht="13.2" x14ac:dyDescent="0.25">
      <c r="A717" s="70"/>
      <c r="B717" s="105" t="s">
        <v>707</v>
      </c>
      <c r="C717" s="285">
        <f t="shared" ref="C717:AA717" si="240">C718+C730</f>
        <v>185</v>
      </c>
      <c r="D717" s="285">
        <f t="shared" si="240"/>
        <v>152</v>
      </c>
      <c r="E717" s="285">
        <f t="shared" si="240"/>
        <v>40</v>
      </c>
      <c r="F717" s="285">
        <f t="shared" si="240"/>
        <v>112</v>
      </c>
      <c r="G717" s="285">
        <f t="shared" si="240"/>
        <v>0</v>
      </c>
      <c r="H717" s="285">
        <f t="shared" si="240"/>
        <v>0</v>
      </c>
      <c r="I717" s="285">
        <f t="shared" si="240"/>
        <v>72</v>
      </c>
      <c r="J717" s="285">
        <f t="shared" si="240"/>
        <v>40</v>
      </c>
      <c r="K717" s="285">
        <f t="shared" si="240"/>
        <v>0</v>
      </c>
      <c r="L717" s="285">
        <f t="shared" si="240"/>
        <v>0.2</v>
      </c>
      <c r="M717" s="285">
        <f t="shared" si="240"/>
        <v>1.5000000000000002</v>
      </c>
      <c r="N717" s="285">
        <f t="shared" si="240"/>
        <v>1.5000000000000002</v>
      </c>
      <c r="O717" s="285">
        <f t="shared" si="240"/>
        <v>9.58</v>
      </c>
      <c r="P717" s="285">
        <f t="shared" si="240"/>
        <v>82.01</v>
      </c>
      <c r="Q717" s="285">
        <f t="shared" si="240"/>
        <v>10.010000000000003</v>
      </c>
      <c r="R717" s="285">
        <f t="shared" si="240"/>
        <v>5.58</v>
      </c>
      <c r="S717" s="285">
        <f t="shared" si="240"/>
        <v>32.269999999999996</v>
      </c>
      <c r="T717" s="285">
        <f t="shared" si="240"/>
        <v>-7.7299999999999986</v>
      </c>
      <c r="U717" s="285">
        <f t="shared" si="240"/>
        <v>0</v>
      </c>
      <c r="V717" s="285">
        <f t="shared" si="240"/>
        <v>0</v>
      </c>
      <c r="W717" s="285">
        <f t="shared" si="240"/>
        <v>0</v>
      </c>
      <c r="X717" s="277">
        <f t="shared" si="240"/>
        <v>3</v>
      </c>
      <c r="Y717" s="277">
        <f t="shared" si="240"/>
        <v>3</v>
      </c>
      <c r="Z717" s="277">
        <f t="shared" si="240"/>
        <v>0</v>
      </c>
      <c r="AA717" s="277">
        <f t="shared" si="240"/>
        <v>9</v>
      </c>
      <c r="AB717" s="277"/>
      <c r="AC717" s="277">
        <f>AC718+AC730</f>
        <v>9</v>
      </c>
      <c r="AD717" s="277">
        <f>AD718+AD730</f>
        <v>0</v>
      </c>
      <c r="AE717" s="277">
        <f>AE718+AE730</f>
        <v>0</v>
      </c>
      <c r="AF717" s="277">
        <f>AF718+AF730</f>
        <v>0</v>
      </c>
      <c r="AG717" s="69"/>
    </row>
    <row r="718" spans="1:33" s="10" customFormat="1" ht="13.2" x14ac:dyDescent="0.25">
      <c r="A718" s="70"/>
      <c r="B718" s="105" t="s">
        <v>913</v>
      </c>
      <c r="C718" s="285">
        <f t="shared" ref="C718:Y718" si="241">C719+C720+C721+C722+C723+C724+C725+C726+C727+C728+C729</f>
        <v>162</v>
      </c>
      <c r="D718" s="285">
        <f t="shared" si="241"/>
        <v>132</v>
      </c>
      <c r="E718" s="285">
        <f t="shared" si="241"/>
        <v>36</v>
      </c>
      <c r="F718" s="285">
        <f t="shared" si="241"/>
        <v>96</v>
      </c>
      <c r="G718" s="285">
        <f t="shared" si="241"/>
        <v>0</v>
      </c>
      <c r="H718" s="285">
        <f t="shared" si="241"/>
        <v>0</v>
      </c>
      <c r="I718" s="285">
        <f t="shared" si="241"/>
        <v>57</v>
      </c>
      <c r="J718" s="285">
        <f t="shared" si="241"/>
        <v>39</v>
      </c>
      <c r="K718" s="285">
        <f t="shared" si="241"/>
        <v>0</v>
      </c>
      <c r="L718" s="285">
        <f t="shared" si="241"/>
        <v>0.2</v>
      </c>
      <c r="M718" s="285">
        <f t="shared" si="241"/>
        <v>1.5000000000000002</v>
      </c>
      <c r="N718" s="285">
        <f t="shared" si="241"/>
        <v>1.5000000000000002</v>
      </c>
      <c r="O718" s="285">
        <f t="shared" si="241"/>
        <v>6.58</v>
      </c>
      <c r="P718" s="285">
        <f t="shared" si="241"/>
        <v>67.010000000000005</v>
      </c>
      <c r="Q718" s="285">
        <f t="shared" si="241"/>
        <v>10.010000000000003</v>
      </c>
      <c r="R718" s="285">
        <f t="shared" si="241"/>
        <v>4.58</v>
      </c>
      <c r="S718" s="285">
        <f t="shared" si="241"/>
        <v>31.27</v>
      </c>
      <c r="T718" s="285">
        <f t="shared" si="241"/>
        <v>-7.7299999999999986</v>
      </c>
      <c r="U718" s="285">
        <f t="shared" si="241"/>
        <v>0</v>
      </c>
      <c r="V718" s="285">
        <f t="shared" si="241"/>
        <v>0</v>
      </c>
      <c r="W718" s="285">
        <f t="shared" si="241"/>
        <v>0</v>
      </c>
      <c r="X718" s="277">
        <f t="shared" si="241"/>
        <v>1</v>
      </c>
      <c r="Y718" s="277">
        <f t="shared" si="241"/>
        <v>1</v>
      </c>
      <c r="Z718" s="277"/>
      <c r="AA718" s="277">
        <f>AB718+AC718</f>
        <v>9</v>
      </c>
      <c r="AB718" s="277"/>
      <c r="AC718" s="277">
        <f>AC719+AC720+AC721+AC722+AC723+AC724+AC725+AC726+AC727+AC728+AC729</f>
        <v>9</v>
      </c>
      <c r="AD718" s="190">
        <f>AD719+AD720+AD721+AD722+AD723+AD724+AD725+AD726+AD727+AD728+AD729</f>
        <v>0</v>
      </c>
      <c r="AE718" s="190"/>
      <c r="AF718" s="190"/>
      <c r="AG718" s="69"/>
    </row>
    <row r="719" spans="1:33" s="10" customFormat="1" ht="13.2" x14ac:dyDescent="0.25">
      <c r="A719" s="70">
        <v>1</v>
      </c>
      <c r="B719" s="71" t="s">
        <v>367</v>
      </c>
      <c r="C719" s="70">
        <v>40</v>
      </c>
      <c r="D719" s="70">
        <v>32</v>
      </c>
      <c r="E719" s="70">
        <v>16</v>
      </c>
      <c r="F719" s="59">
        <f>G719+H719+I719+J719+K719</f>
        <v>14</v>
      </c>
      <c r="G719" s="60"/>
      <c r="H719" s="60"/>
      <c r="I719" s="60">
        <v>14</v>
      </c>
      <c r="J719" s="60"/>
      <c r="K719" s="60"/>
      <c r="L719" s="72">
        <v>0.1</v>
      </c>
      <c r="M719" s="133">
        <f>F719*L719</f>
        <v>1.4000000000000001</v>
      </c>
      <c r="N719" s="133">
        <f>M719-H719</f>
        <v>1.4000000000000001</v>
      </c>
      <c r="O719" s="72">
        <v>0.98</v>
      </c>
      <c r="P719" s="133">
        <f>F719*O719</f>
        <v>13.719999999999999</v>
      </c>
      <c r="Q719" s="133">
        <f>P719-I719</f>
        <v>-0.28000000000000114</v>
      </c>
      <c r="R719" s="72">
        <v>0</v>
      </c>
      <c r="S719" s="133">
        <f>F719*R719</f>
        <v>0</v>
      </c>
      <c r="T719" s="133">
        <f>S719-J719</f>
        <v>0</v>
      </c>
      <c r="U719" s="60"/>
      <c r="V719" s="60"/>
      <c r="W719" s="60"/>
      <c r="X719" s="186">
        <f>Y719+Z719</f>
        <v>0</v>
      </c>
      <c r="Y719" s="186"/>
      <c r="Z719" s="277"/>
      <c r="AA719" s="186">
        <f>AB719+AC719</f>
        <v>0</v>
      </c>
      <c r="AB719" s="277"/>
      <c r="AC719" s="186"/>
      <c r="AD719" s="199">
        <f>AE719+AF719</f>
        <v>0</v>
      </c>
      <c r="AE719" s="277"/>
      <c r="AF719" s="277"/>
      <c r="AG719" s="73"/>
    </row>
    <row r="720" spans="1:33" s="10" customFormat="1" ht="13.2" x14ac:dyDescent="0.25">
      <c r="A720" s="70">
        <v>2</v>
      </c>
      <c r="B720" s="71" t="s">
        <v>752</v>
      </c>
      <c r="C720" s="70">
        <v>3</v>
      </c>
      <c r="D720" s="70">
        <v>3</v>
      </c>
      <c r="E720" s="70">
        <v>2</v>
      </c>
      <c r="F720" s="59">
        <f t="shared" ref="F720:F736" si="242">G720+H720+I720+J720+K720</f>
        <v>2</v>
      </c>
      <c r="G720" s="60"/>
      <c r="H720" s="60"/>
      <c r="I720" s="60">
        <v>2</v>
      </c>
      <c r="J720" s="60"/>
      <c r="K720" s="60"/>
      <c r="L720" s="72">
        <v>0</v>
      </c>
      <c r="M720" s="133">
        <f t="shared" ref="M720:M736" si="243">F720*L720</f>
        <v>0</v>
      </c>
      <c r="N720" s="133">
        <f t="shared" ref="N720:N736" si="244">M720-H720</f>
        <v>0</v>
      </c>
      <c r="O720" s="72">
        <v>0.98</v>
      </c>
      <c r="P720" s="133">
        <f t="shared" ref="P720:P736" si="245">F720*O720</f>
        <v>1.96</v>
      </c>
      <c r="Q720" s="133">
        <f t="shared" ref="Q720:Q736" si="246">P720-I720</f>
        <v>-4.0000000000000036E-2</v>
      </c>
      <c r="R720" s="72">
        <v>0</v>
      </c>
      <c r="S720" s="133">
        <f t="shared" ref="S720:S736" si="247">F720*R720</f>
        <v>0</v>
      </c>
      <c r="T720" s="133">
        <f t="shared" ref="T720:T736" si="248">S720-J720</f>
        <v>0</v>
      </c>
      <c r="U720" s="60"/>
      <c r="V720" s="60"/>
      <c r="W720" s="60"/>
      <c r="X720" s="186">
        <f t="shared" ref="X720:X729" si="249">Y720+Z720</f>
        <v>0</v>
      </c>
      <c r="Y720" s="186"/>
      <c r="Z720" s="277"/>
      <c r="AA720" s="186">
        <f t="shared" ref="AA720:AA729" si="250">AB720+AC720</f>
        <v>0</v>
      </c>
      <c r="AB720" s="277"/>
      <c r="AC720" s="186"/>
      <c r="AD720" s="199">
        <f t="shared" ref="AD720:AD728" si="251">AE720+AF720</f>
        <v>0</v>
      </c>
      <c r="AE720" s="190"/>
      <c r="AF720" s="190"/>
      <c r="AG720" s="73"/>
    </row>
    <row r="721" spans="1:33" s="10" customFormat="1" ht="13.2" x14ac:dyDescent="0.25">
      <c r="A721" s="70">
        <v>3</v>
      </c>
      <c r="B721" s="71" t="s">
        <v>140</v>
      </c>
      <c r="C721" s="70">
        <v>13</v>
      </c>
      <c r="D721" s="70">
        <v>11</v>
      </c>
      <c r="E721" s="70">
        <v>2</v>
      </c>
      <c r="F721" s="59">
        <f t="shared" si="242"/>
        <v>9</v>
      </c>
      <c r="G721" s="59"/>
      <c r="H721" s="59"/>
      <c r="I721" s="59">
        <v>2</v>
      </c>
      <c r="J721" s="59">
        <v>7</v>
      </c>
      <c r="K721" s="59"/>
      <c r="L721" s="72">
        <v>0</v>
      </c>
      <c r="M721" s="133">
        <f t="shared" si="243"/>
        <v>0</v>
      </c>
      <c r="N721" s="133">
        <f t="shared" si="244"/>
        <v>0</v>
      </c>
      <c r="O721" s="72">
        <v>0.45</v>
      </c>
      <c r="P721" s="133">
        <f t="shared" si="245"/>
        <v>4.05</v>
      </c>
      <c r="Q721" s="133">
        <f t="shared" si="246"/>
        <v>2.0499999999999998</v>
      </c>
      <c r="R721" s="72">
        <v>0.55000000000000004</v>
      </c>
      <c r="S721" s="133">
        <f t="shared" si="247"/>
        <v>4.95</v>
      </c>
      <c r="T721" s="133">
        <f t="shared" si="248"/>
        <v>-2.0499999999999998</v>
      </c>
      <c r="U721" s="60"/>
      <c r="V721" s="60"/>
      <c r="W721" s="60"/>
      <c r="X721" s="186">
        <f t="shared" si="249"/>
        <v>0</v>
      </c>
      <c r="Y721" s="186"/>
      <c r="Z721" s="277"/>
      <c r="AA721" s="186">
        <f t="shared" si="250"/>
        <v>0</v>
      </c>
      <c r="AB721" s="277"/>
      <c r="AC721" s="186"/>
      <c r="AD721" s="199">
        <f t="shared" si="251"/>
        <v>0</v>
      </c>
      <c r="AE721" s="277"/>
      <c r="AF721" s="277"/>
      <c r="AG721" s="73"/>
    </row>
    <row r="722" spans="1:33" s="10" customFormat="1" ht="13.2" x14ac:dyDescent="0.25">
      <c r="A722" s="70">
        <v>4</v>
      </c>
      <c r="B722" s="71" t="s">
        <v>151</v>
      </c>
      <c r="C722" s="70">
        <v>64</v>
      </c>
      <c r="D722" s="70">
        <v>53</v>
      </c>
      <c r="E722" s="70">
        <v>11</v>
      </c>
      <c r="F722" s="59">
        <f t="shared" si="242"/>
        <v>44</v>
      </c>
      <c r="G722" s="59"/>
      <c r="H722" s="59"/>
      <c r="I722" s="59">
        <v>28</v>
      </c>
      <c r="J722" s="59">
        <v>16</v>
      </c>
      <c r="K722" s="59"/>
      <c r="L722" s="72">
        <v>0</v>
      </c>
      <c r="M722" s="133">
        <f t="shared" si="243"/>
        <v>0</v>
      </c>
      <c r="N722" s="133">
        <f t="shared" si="244"/>
        <v>0</v>
      </c>
      <c r="O722" s="72">
        <v>0.77</v>
      </c>
      <c r="P722" s="133">
        <f t="shared" si="245"/>
        <v>33.880000000000003</v>
      </c>
      <c r="Q722" s="133">
        <f t="shared" si="246"/>
        <v>5.8800000000000026</v>
      </c>
      <c r="R722" s="72">
        <v>0.23</v>
      </c>
      <c r="S722" s="133">
        <f t="shared" si="247"/>
        <v>10.120000000000001</v>
      </c>
      <c r="T722" s="133">
        <f t="shared" si="248"/>
        <v>-5.879999999999999</v>
      </c>
      <c r="U722" s="60"/>
      <c r="V722" s="60"/>
      <c r="W722" s="60"/>
      <c r="X722" s="186">
        <f t="shared" si="249"/>
        <v>1</v>
      </c>
      <c r="Y722" s="186">
        <v>1</v>
      </c>
      <c r="Z722" s="277"/>
      <c r="AA722" s="186">
        <f t="shared" si="250"/>
        <v>6</v>
      </c>
      <c r="AB722" s="277"/>
      <c r="AC722" s="186">
        <v>6</v>
      </c>
      <c r="AD722" s="199">
        <f t="shared" si="251"/>
        <v>0</v>
      </c>
      <c r="AE722" s="190"/>
      <c r="AF722" s="190"/>
      <c r="AG722" s="73"/>
    </row>
    <row r="723" spans="1:33" s="10" customFormat="1" ht="13.2" x14ac:dyDescent="0.25">
      <c r="A723" s="70">
        <v>5</v>
      </c>
      <c r="B723" s="100" t="s">
        <v>790</v>
      </c>
      <c r="C723" s="117">
        <v>8</v>
      </c>
      <c r="D723" s="117">
        <v>7</v>
      </c>
      <c r="E723" s="117">
        <v>1</v>
      </c>
      <c r="F723" s="59">
        <f t="shared" si="242"/>
        <v>6</v>
      </c>
      <c r="G723" s="73"/>
      <c r="H723" s="73"/>
      <c r="I723" s="117">
        <v>1</v>
      </c>
      <c r="J723" s="117">
        <v>5</v>
      </c>
      <c r="K723" s="73"/>
      <c r="L723" s="72">
        <v>0</v>
      </c>
      <c r="M723" s="133">
        <f t="shared" si="243"/>
        <v>0</v>
      </c>
      <c r="N723" s="133">
        <f t="shared" si="244"/>
        <v>0</v>
      </c>
      <c r="O723" s="72">
        <v>0.2</v>
      </c>
      <c r="P723" s="133">
        <f t="shared" si="245"/>
        <v>1.2000000000000002</v>
      </c>
      <c r="Q723" s="133">
        <f t="shared" si="246"/>
        <v>0.20000000000000018</v>
      </c>
      <c r="R723" s="72">
        <v>0.8</v>
      </c>
      <c r="S723" s="133">
        <f t="shared" si="247"/>
        <v>4.8000000000000007</v>
      </c>
      <c r="T723" s="133">
        <f t="shared" si="248"/>
        <v>-0.19999999999999929</v>
      </c>
      <c r="U723" s="88"/>
      <c r="V723" s="88"/>
      <c r="W723" s="88"/>
      <c r="X723" s="186">
        <f t="shared" si="249"/>
        <v>0</v>
      </c>
      <c r="Y723" s="199"/>
      <c r="Z723" s="277"/>
      <c r="AA723" s="186">
        <f t="shared" si="250"/>
        <v>0</v>
      </c>
      <c r="AB723" s="277"/>
      <c r="AC723" s="199"/>
      <c r="AD723" s="199">
        <f t="shared" si="251"/>
        <v>0</v>
      </c>
      <c r="AE723" s="277"/>
      <c r="AF723" s="277"/>
      <c r="AG723" s="73"/>
    </row>
    <row r="724" spans="1:33" s="10" customFormat="1" ht="13.2" x14ac:dyDescent="0.25">
      <c r="A724" s="70">
        <v>6</v>
      </c>
      <c r="B724" s="100" t="s">
        <v>749</v>
      </c>
      <c r="C724" s="117">
        <v>15</v>
      </c>
      <c r="D724" s="117">
        <v>12</v>
      </c>
      <c r="E724" s="117">
        <v>2</v>
      </c>
      <c r="F724" s="59">
        <f t="shared" si="242"/>
        <v>9</v>
      </c>
      <c r="G724" s="73"/>
      <c r="H724" s="73"/>
      <c r="I724" s="117">
        <v>4</v>
      </c>
      <c r="J724" s="117">
        <v>5</v>
      </c>
      <c r="K724" s="73"/>
      <c r="L724" s="72">
        <v>0</v>
      </c>
      <c r="M724" s="133">
        <f t="shared" si="243"/>
        <v>0</v>
      </c>
      <c r="N724" s="133">
        <f t="shared" si="244"/>
        <v>0</v>
      </c>
      <c r="O724" s="72">
        <v>0.5</v>
      </c>
      <c r="P724" s="133">
        <f t="shared" si="245"/>
        <v>4.5</v>
      </c>
      <c r="Q724" s="133">
        <f t="shared" si="246"/>
        <v>0.5</v>
      </c>
      <c r="R724" s="72">
        <v>0.8</v>
      </c>
      <c r="S724" s="133">
        <f t="shared" si="247"/>
        <v>7.2</v>
      </c>
      <c r="T724" s="133">
        <f t="shared" si="248"/>
        <v>2.2000000000000002</v>
      </c>
      <c r="U724" s="88"/>
      <c r="V724" s="88"/>
      <c r="W724" s="88"/>
      <c r="X724" s="186">
        <f t="shared" si="249"/>
        <v>0</v>
      </c>
      <c r="Y724" s="199"/>
      <c r="Z724" s="277"/>
      <c r="AA724" s="186">
        <f t="shared" si="250"/>
        <v>1</v>
      </c>
      <c r="AB724" s="277"/>
      <c r="AC724" s="199">
        <v>1</v>
      </c>
      <c r="AD724" s="199">
        <f t="shared" si="251"/>
        <v>0</v>
      </c>
      <c r="AE724" s="190"/>
      <c r="AF724" s="190"/>
      <c r="AG724" s="73"/>
    </row>
    <row r="725" spans="1:33" s="10" customFormat="1" ht="13.2" x14ac:dyDescent="0.25">
      <c r="A725" s="70">
        <v>7</v>
      </c>
      <c r="B725" s="100" t="s">
        <v>727</v>
      </c>
      <c r="C725" s="117">
        <v>5</v>
      </c>
      <c r="D725" s="117">
        <v>2</v>
      </c>
      <c r="E725" s="117">
        <v>1</v>
      </c>
      <c r="F725" s="59">
        <f t="shared" si="242"/>
        <v>1</v>
      </c>
      <c r="G725" s="73"/>
      <c r="H725" s="73"/>
      <c r="I725" s="117">
        <v>1</v>
      </c>
      <c r="J725" s="117"/>
      <c r="K725" s="73"/>
      <c r="L725" s="72">
        <v>0.1</v>
      </c>
      <c r="M725" s="133">
        <f t="shared" si="243"/>
        <v>0.1</v>
      </c>
      <c r="N725" s="133">
        <f t="shared" si="244"/>
        <v>0.1</v>
      </c>
      <c r="O725" s="72">
        <v>0.9</v>
      </c>
      <c r="P725" s="133">
        <f t="shared" si="245"/>
        <v>0.9</v>
      </c>
      <c r="Q725" s="133">
        <f t="shared" si="246"/>
        <v>-9.9999999999999978E-2</v>
      </c>
      <c r="R725" s="72">
        <v>0</v>
      </c>
      <c r="S725" s="133">
        <f t="shared" si="247"/>
        <v>0</v>
      </c>
      <c r="T725" s="133">
        <f t="shared" si="248"/>
        <v>0</v>
      </c>
      <c r="U725" s="88"/>
      <c r="V725" s="88"/>
      <c r="W725" s="88"/>
      <c r="X725" s="186">
        <f t="shared" si="249"/>
        <v>0</v>
      </c>
      <c r="Y725" s="199"/>
      <c r="Z725" s="277"/>
      <c r="AA725" s="186">
        <f t="shared" si="250"/>
        <v>0</v>
      </c>
      <c r="AB725" s="277"/>
      <c r="AC725" s="199"/>
      <c r="AD725" s="199">
        <f t="shared" si="251"/>
        <v>0</v>
      </c>
      <c r="AE725" s="277"/>
      <c r="AF725" s="277"/>
      <c r="AG725" s="73"/>
    </row>
    <row r="726" spans="1:33" s="10" customFormat="1" ht="13.2" x14ac:dyDescent="0.25">
      <c r="A726" s="70">
        <v>8</v>
      </c>
      <c r="B726" s="100" t="s">
        <v>803</v>
      </c>
      <c r="C726" s="117">
        <v>4</v>
      </c>
      <c r="D726" s="117">
        <v>2</v>
      </c>
      <c r="E726" s="117">
        <v>0</v>
      </c>
      <c r="F726" s="59">
        <f t="shared" si="242"/>
        <v>2</v>
      </c>
      <c r="G726" s="73"/>
      <c r="H726" s="73"/>
      <c r="I726" s="117"/>
      <c r="J726" s="117">
        <v>2</v>
      </c>
      <c r="K726" s="73"/>
      <c r="L726" s="72">
        <v>0</v>
      </c>
      <c r="M726" s="133">
        <f t="shared" si="243"/>
        <v>0</v>
      </c>
      <c r="N726" s="133">
        <f t="shared" si="244"/>
        <v>0</v>
      </c>
      <c r="O726" s="72">
        <v>0</v>
      </c>
      <c r="P726" s="133">
        <f t="shared" si="245"/>
        <v>0</v>
      </c>
      <c r="Q726" s="133">
        <f t="shared" si="246"/>
        <v>0</v>
      </c>
      <c r="R726" s="72">
        <v>1</v>
      </c>
      <c r="S726" s="133">
        <f t="shared" si="247"/>
        <v>2</v>
      </c>
      <c r="T726" s="133">
        <f t="shared" si="248"/>
        <v>0</v>
      </c>
      <c r="U726" s="88"/>
      <c r="V726" s="88"/>
      <c r="W726" s="88"/>
      <c r="X726" s="186">
        <f t="shared" si="249"/>
        <v>0</v>
      </c>
      <c r="Y726" s="199"/>
      <c r="Z726" s="277"/>
      <c r="AA726" s="186">
        <f t="shared" si="250"/>
        <v>0</v>
      </c>
      <c r="AB726" s="277"/>
      <c r="AC726" s="199"/>
      <c r="AD726" s="199">
        <f t="shared" si="251"/>
        <v>0</v>
      </c>
      <c r="AE726" s="190"/>
      <c r="AF726" s="190"/>
      <c r="AG726" s="73"/>
    </row>
    <row r="727" spans="1:33" s="10" customFormat="1" ht="13.2" x14ac:dyDescent="0.25">
      <c r="A727" s="70">
        <v>9</v>
      </c>
      <c r="B727" s="100" t="s">
        <v>754</v>
      </c>
      <c r="C727" s="117">
        <v>1</v>
      </c>
      <c r="D727" s="117">
        <v>1</v>
      </c>
      <c r="E727" s="117">
        <v>0</v>
      </c>
      <c r="F727" s="59">
        <f t="shared" si="242"/>
        <v>1</v>
      </c>
      <c r="G727" s="73"/>
      <c r="H727" s="73"/>
      <c r="I727" s="117"/>
      <c r="J727" s="117">
        <v>1</v>
      </c>
      <c r="K727" s="73"/>
      <c r="L727" s="72">
        <v>0</v>
      </c>
      <c r="M727" s="133">
        <f t="shared" si="243"/>
        <v>0</v>
      </c>
      <c r="N727" s="133">
        <f t="shared" si="244"/>
        <v>0</v>
      </c>
      <c r="O727" s="72">
        <v>0</v>
      </c>
      <c r="P727" s="133">
        <f t="shared" si="245"/>
        <v>0</v>
      </c>
      <c r="Q727" s="133">
        <f t="shared" si="246"/>
        <v>0</v>
      </c>
      <c r="R727" s="72">
        <v>1</v>
      </c>
      <c r="S727" s="133">
        <f t="shared" si="247"/>
        <v>1</v>
      </c>
      <c r="T727" s="133">
        <f t="shared" si="248"/>
        <v>0</v>
      </c>
      <c r="U727" s="88"/>
      <c r="V727" s="88"/>
      <c r="W727" s="88"/>
      <c r="X727" s="186">
        <f t="shared" si="249"/>
        <v>0</v>
      </c>
      <c r="Y727" s="199"/>
      <c r="Z727" s="277"/>
      <c r="AA727" s="186">
        <f t="shared" si="250"/>
        <v>0</v>
      </c>
      <c r="AB727" s="277"/>
      <c r="AC727" s="199"/>
      <c r="AD727" s="199">
        <f t="shared" si="251"/>
        <v>0</v>
      </c>
      <c r="AE727" s="277"/>
      <c r="AF727" s="277"/>
      <c r="AG727" s="73"/>
    </row>
    <row r="728" spans="1:33" s="10" customFormat="1" ht="13.2" x14ac:dyDescent="0.25">
      <c r="A728" s="70">
        <v>10</v>
      </c>
      <c r="B728" s="100" t="s">
        <v>824</v>
      </c>
      <c r="C728" s="117">
        <v>7</v>
      </c>
      <c r="D728" s="117">
        <v>7</v>
      </c>
      <c r="E728" s="117">
        <v>1</v>
      </c>
      <c r="F728" s="59">
        <f t="shared" si="242"/>
        <v>6</v>
      </c>
      <c r="G728" s="73"/>
      <c r="H728" s="73"/>
      <c r="I728" s="117">
        <v>3</v>
      </c>
      <c r="J728" s="117">
        <v>3</v>
      </c>
      <c r="K728" s="73"/>
      <c r="L728" s="72">
        <v>0</v>
      </c>
      <c r="M728" s="133">
        <f t="shared" si="243"/>
        <v>0</v>
      </c>
      <c r="N728" s="133">
        <f t="shared" si="244"/>
        <v>0</v>
      </c>
      <c r="O728" s="72">
        <v>0.8</v>
      </c>
      <c r="P728" s="133">
        <f t="shared" si="245"/>
        <v>4.8000000000000007</v>
      </c>
      <c r="Q728" s="133">
        <f t="shared" si="246"/>
        <v>1.8000000000000007</v>
      </c>
      <c r="R728" s="72">
        <v>0.2</v>
      </c>
      <c r="S728" s="133">
        <f t="shared" si="247"/>
        <v>1.2000000000000002</v>
      </c>
      <c r="T728" s="133">
        <f t="shared" si="248"/>
        <v>-1.7999999999999998</v>
      </c>
      <c r="U728" s="88"/>
      <c r="V728" s="88"/>
      <c r="W728" s="88"/>
      <c r="X728" s="186">
        <f t="shared" si="249"/>
        <v>0</v>
      </c>
      <c r="Y728" s="199"/>
      <c r="Z728" s="277"/>
      <c r="AA728" s="186">
        <f t="shared" si="250"/>
        <v>2</v>
      </c>
      <c r="AB728" s="277"/>
      <c r="AC728" s="199">
        <v>2</v>
      </c>
      <c r="AD728" s="199">
        <f t="shared" si="251"/>
        <v>0</v>
      </c>
      <c r="AE728" s="190"/>
      <c r="AF728" s="190"/>
      <c r="AG728" s="73"/>
    </row>
    <row r="729" spans="1:33" s="10" customFormat="1" ht="13.2" x14ac:dyDescent="0.25">
      <c r="A729" s="70">
        <v>11</v>
      </c>
      <c r="B729" s="100" t="s">
        <v>739</v>
      </c>
      <c r="C729" s="117">
        <v>2</v>
      </c>
      <c r="D729" s="117">
        <v>2</v>
      </c>
      <c r="E729" s="117">
        <v>0</v>
      </c>
      <c r="F729" s="59">
        <f t="shared" si="242"/>
        <v>2</v>
      </c>
      <c r="G729" s="73"/>
      <c r="H729" s="73"/>
      <c r="I729" s="117">
        <v>2</v>
      </c>
      <c r="J729" s="117"/>
      <c r="K729" s="73"/>
      <c r="L729" s="72">
        <v>0</v>
      </c>
      <c r="M729" s="133">
        <f t="shared" si="243"/>
        <v>0</v>
      </c>
      <c r="N729" s="133">
        <f t="shared" si="244"/>
        <v>0</v>
      </c>
      <c r="O729" s="72">
        <v>1</v>
      </c>
      <c r="P729" s="133">
        <f t="shared" si="245"/>
        <v>2</v>
      </c>
      <c r="Q729" s="133">
        <f t="shared" si="246"/>
        <v>0</v>
      </c>
      <c r="R729" s="72">
        <v>0</v>
      </c>
      <c r="S729" s="133">
        <f t="shared" si="247"/>
        <v>0</v>
      </c>
      <c r="T729" s="133">
        <f t="shared" si="248"/>
        <v>0</v>
      </c>
      <c r="U729" s="88"/>
      <c r="V729" s="88"/>
      <c r="W729" s="88"/>
      <c r="X729" s="186">
        <f t="shared" si="249"/>
        <v>0</v>
      </c>
      <c r="Y729" s="199"/>
      <c r="Z729" s="277"/>
      <c r="AA729" s="186">
        <f t="shared" si="250"/>
        <v>0</v>
      </c>
      <c r="AB729" s="277"/>
      <c r="AC729" s="199"/>
      <c r="AD729" s="199">
        <f>AE729+AF729</f>
        <v>0</v>
      </c>
      <c r="AE729" s="277"/>
      <c r="AF729" s="277"/>
      <c r="AG729" s="73"/>
    </row>
    <row r="730" spans="1:33" s="10" customFormat="1" ht="13.2" x14ac:dyDescent="0.25">
      <c r="A730" s="70"/>
      <c r="B730" s="286" t="s">
        <v>914</v>
      </c>
      <c r="C730" s="69">
        <f>C731+C733+C732+C736+C734+C735</f>
        <v>23</v>
      </c>
      <c r="D730" s="272">
        <f>D731+D732+D733+D736</f>
        <v>20</v>
      </c>
      <c r="E730" s="272">
        <f t="shared" ref="E730:AF730" si="252">E731+E732+E733+E736</f>
        <v>4</v>
      </c>
      <c r="F730" s="272">
        <f t="shared" si="252"/>
        <v>16</v>
      </c>
      <c r="G730" s="272">
        <f t="shared" si="252"/>
        <v>0</v>
      </c>
      <c r="H730" s="272">
        <f t="shared" si="252"/>
        <v>0</v>
      </c>
      <c r="I730" s="272">
        <f t="shared" si="252"/>
        <v>15</v>
      </c>
      <c r="J730" s="272">
        <f t="shared" si="252"/>
        <v>1</v>
      </c>
      <c r="K730" s="272">
        <f t="shared" si="252"/>
        <v>0</v>
      </c>
      <c r="L730" s="272">
        <f t="shared" si="252"/>
        <v>0</v>
      </c>
      <c r="M730" s="272">
        <f t="shared" si="252"/>
        <v>0</v>
      </c>
      <c r="N730" s="272">
        <f t="shared" si="252"/>
        <v>0</v>
      </c>
      <c r="O730" s="272">
        <f t="shared" si="252"/>
        <v>3</v>
      </c>
      <c r="P730" s="272">
        <f t="shared" si="252"/>
        <v>15</v>
      </c>
      <c r="Q730" s="272">
        <f t="shared" si="252"/>
        <v>0</v>
      </c>
      <c r="R730" s="272">
        <f t="shared" si="252"/>
        <v>1</v>
      </c>
      <c r="S730" s="272">
        <f t="shared" si="252"/>
        <v>1</v>
      </c>
      <c r="T730" s="272">
        <f t="shared" si="252"/>
        <v>0</v>
      </c>
      <c r="U730" s="272">
        <f t="shared" si="252"/>
        <v>0</v>
      </c>
      <c r="V730" s="272">
        <f t="shared" si="252"/>
        <v>0</v>
      </c>
      <c r="W730" s="272">
        <f t="shared" si="252"/>
        <v>0</v>
      </c>
      <c r="X730" s="287">
        <f t="shared" si="252"/>
        <v>2</v>
      </c>
      <c r="Y730" s="287">
        <f t="shared" si="252"/>
        <v>2</v>
      </c>
      <c r="Z730" s="185">
        <f t="shared" si="252"/>
        <v>0</v>
      </c>
      <c r="AA730" s="185">
        <f t="shared" si="252"/>
        <v>0</v>
      </c>
      <c r="AB730" s="185">
        <f t="shared" si="252"/>
        <v>0</v>
      </c>
      <c r="AC730" s="185">
        <f t="shared" si="252"/>
        <v>0</v>
      </c>
      <c r="AD730" s="185">
        <f t="shared" si="252"/>
        <v>0</v>
      </c>
      <c r="AE730" s="185">
        <f t="shared" si="252"/>
        <v>0</v>
      </c>
      <c r="AF730" s="185">
        <f t="shared" si="252"/>
        <v>0</v>
      </c>
      <c r="AG730" s="145"/>
    </row>
    <row r="731" spans="1:33" s="10" customFormat="1" ht="13.2" x14ac:dyDescent="0.25">
      <c r="A731" s="70">
        <v>1</v>
      </c>
      <c r="B731" s="100" t="s">
        <v>726</v>
      </c>
      <c r="C731" s="117">
        <v>5</v>
      </c>
      <c r="D731" s="117">
        <v>5</v>
      </c>
      <c r="E731" s="117">
        <v>2</v>
      </c>
      <c r="F731" s="59">
        <f t="shared" si="242"/>
        <v>3</v>
      </c>
      <c r="G731" s="73"/>
      <c r="H731" s="73"/>
      <c r="I731" s="117">
        <v>3</v>
      </c>
      <c r="J731" s="117"/>
      <c r="K731" s="73"/>
      <c r="L731" s="72">
        <v>0</v>
      </c>
      <c r="M731" s="133">
        <f t="shared" si="243"/>
        <v>0</v>
      </c>
      <c r="N731" s="133">
        <f t="shared" si="244"/>
        <v>0</v>
      </c>
      <c r="O731" s="72">
        <v>1</v>
      </c>
      <c r="P731" s="133">
        <f t="shared" si="245"/>
        <v>3</v>
      </c>
      <c r="Q731" s="133">
        <f t="shared" si="246"/>
        <v>0</v>
      </c>
      <c r="R731" s="72">
        <v>0</v>
      </c>
      <c r="S731" s="133">
        <f t="shared" si="247"/>
        <v>0</v>
      </c>
      <c r="T731" s="133">
        <f t="shared" si="248"/>
        <v>0</v>
      </c>
      <c r="U731" s="88"/>
      <c r="V731" s="88"/>
      <c r="W731" s="88"/>
      <c r="X731" s="199">
        <f>Y731+Z731</f>
        <v>1</v>
      </c>
      <c r="Y731" s="199">
        <v>1</v>
      </c>
      <c r="Z731" s="199"/>
      <c r="AA731" s="199">
        <f>AB731+AC731</f>
        <v>0</v>
      </c>
      <c r="AB731" s="199"/>
      <c r="AC731" s="199"/>
      <c r="AD731" s="199">
        <f>AE731+AF731</f>
        <v>0</v>
      </c>
      <c r="AE731" s="199"/>
      <c r="AF731" s="199"/>
      <c r="AG731" s="73"/>
    </row>
    <row r="732" spans="1:33" s="10" customFormat="1" ht="13.2" x14ac:dyDescent="0.25">
      <c r="A732" s="70">
        <v>2</v>
      </c>
      <c r="B732" s="100" t="s">
        <v>725</v>
      </c>
      <c r="C732" s="117">
        <v>13</v>
      </c>
      <c r="D732" s="117">
        <v>13</v>
      </c>
      <c r="E732" s="117">
        <v>2</v>
      </c>
      <c r="F732" s="59">
        <f t="shared" si="242"/>
        <v>11</v>
      </c>
      <c r="G732" s="73"/>
      <c r="H732" s="73"/>
      <c r="I732" s="117">
        <v>11</v>
      </c>
      <c r="J732" s="117"/>
      <c r="K732" s="73"/>
      <c r="L732" s="72">
        <v>0</v>
      </c>
      <c r="M732" s="133">
        <f t="shared" si="243"/>
        <v>0</v>
      </c>
      <c r="N732" s="133">
        <f t="shared" si="244"/>
        <v>0</v>
      </c>
      <c r="O732" s="72">
        <v>1</v>
      </c>
      <c r="P732" s="133">
        <f t="shared" si="245"/>
        <v>11</v>
      </c>
      <c r="Q732" s="133">
        <f t="shared" si="246"/>
        <v>0</v>
      </c>
      <c r="R732" s="72">
        <v>0</v>
      </c>
      <c r="S732" s="133">
        <f t="shared" si="247"/>
        <v>0</v>
      </c>
      <c r="T732" s="133">
        <f t="shared" si="248"/>
        <v>0</v>
      </c>
      <c r="U732" s="88"/>
      <c r="V732" s="88"/>
      <c r="W732" s="88"/>
      <c r="X732" s="199">
        <f t="shared" ref="X732:X736" si="253">Y732+Z732</f>
        <v>1</v>
      </c>
      <c r="Y732" s="199">
        <v>1</v>
      </c>
      <c r="Z732" s="199"/>
      <c r="AA732" s="199">
        <f t="shared" ref="AA732:AA736" si="254">AB732+AC732</f>
        <v>0</v>
      </c>
      <c r="AB732" s="199"/>
      <c r="AC732" s="199"/>
      <c r="AD732" s="199">
        <f t="shared" ref="AD732:AD736" si="255">AE732+AF732</f>
        <v>0</v>
      </c>
      <c r="AE732" s="199"/>
      <c r="AF732" s="199"/>
      <c r="AG732" s="73"/>
    </row>
    <row r="733" spans="1:33" s="10" customFormat="1" ht="13.2" x14ac:dyDescent="0.25">
      <c r="A733" s="70">
        <v>3</v>
      </c>
      <c r="B733" s="100" t="s">
        <v>908</v>
      </c>
      <c r="C733" s="117">
        <v>1</v>
      </c>
      <c r="D733" s="117">
        <v>1</v>
      </c>
      <c r="E733" s="117">
        <v>0</v>
      </c>
      <c r="F733" s="59">
        <f t="shared" si="242"/>
        <v>1</v>
      </c>
      <c r="G733" s="73"/>
      <c r="H733" s="73"/>
      <c r="I733" s="117">
        <v>1</v>
      </c>
      <c r="J733" s="117"/>
      <c r="K733" s="73"/>
      <c r="L733" s="72">
        <v>0</v>
      </c>
      <c r="M733" s="133">
        <f t="shared" si="243"/>
        <v>0</v>
      </c>
      <c r="N733" s="133">
        <f t="shared" si="244"/>
        <v>0</v>
      </c>
      <c r="O733" s="72">
        <v>1</v>
      </c>
      <c r="P733" s="133">
        <f t="shared" si="245"/>
        <v>1</v>
      </c>
      <c r="Q733" s="133">
        <f t="shared" si="246"/>
        <v>0</v>
      </c>
      <c r="R733" s="72">
        <v>0</v>
      </c>
      <c r="S733" s="133">
        <f t="shared" si="247"/>
        <v>0</v>
      </c>
      <c r="T733" s="133">
        <f t="shared" si="248"/>
        <v>0</v>
      </c>
      <c r="U733" s="88"/>
      <c r="V733" s="88"/>
      <c r="W733" s="88"/>
      <c r="X733" s="199">
        <f t="shared" si="253"/>
        <v>0</v>
      </c>
      <c r="Y733" s="199"/>
      <c r="Z733" s="199"/>
      <c r="AA733" s="199">
        <f t="shared" si="254"/>
        <v>0</v>
      </c>
      <c r="AB733" s="199"/>
      <c r="AC733" s="199"/>
      <c r="AD733" s="199">
        <f t="shared" si="255"/>
        <v>0</v>
      </c>
      <c r="AE733" s="199"/>
      <c r="AF733" s="199"/>
      <c r="AG733" s="73"/>
    </row>
    <row r="734" spans="1:33" s="10" customFormat="1" ht="13.2" x14ac:dyDescent="0.25">
      <c r="A734" s="70">
        <v>4</v>
      </c>
      <c r="B734" s="100" t="s">
        <v>766</v>
      </c>
      <c r="C734" s="117">
        <v>1</v>
      </c>
      <c r="D734" s="117">
        <v>0</v>
      </c>
      <c r="E734" s="117">
        <v>0</v>
      </c>
      <c r="F734" s="59">
        <f t="shared" si="242"/>
        <v>0</v>
      </c>
      <c r="G734" s="73"/>
      <c r="H734" s="73"/>
      <c r="I734" s="117">
        <v>0</v>
      </c>
      <c r="J734" s="117">
        <v>0</v>
      </c>
      <c r="K734" s="73"/>
      <c r="L734" s="72">
        <v>0</v>
      </c>
      <c r="M734" s="133">
        <f t="shared" si="243"/>
        <v>0</v>
      </c>
      <c r="N734" s="133">
        <f t="shared" si="244"/>
        <v>0</v>
      </c>
      <c r="O734" s="72">
        <v>0</v>
      </c>
      <c r="P734" s="133">
        <f t="shared" si="245"/>
        <v>0</v>
      </c>
      <c r="Q734" s="133">
        <f t="shared" si="246"/>
        <v>0</v>
      </c>
      <c r="R734" s="72">
        <v>1</v>
      </c>
      <c r="S734" s="133">
        <f t="shared" si="247"/>
        <v>0</v>
      </c>
      <c r="T734" s="133">
        <f t="shared" si="248"/>
        <v>0</v>
      </c>
      <c r="U734" s="88"/>
      <c r="V734" s="88"/>
      <c r="W734" s="88"/>
      <c r="X734" s="199">
        <f t="shared" si="253"/>
        <v>0</v>
      </c>
      <c r="Y734" s="199"/>
      <c r="Z734" s="199"/>
      <c r="AA734" s="199">
        <f t="shared" si="254"/>
        <v>0</v>
      </c>
      <c r="AB734" s="199"/>
      <c r="AC734" s="199"/>
      <c r="AD734" s="199">
        <f t="shared" si="255"/>
        <v>0</v>
      </c>
      <c r="AE734" s="199"/>
      <c r="AF734" s="199"/>
      <c r="AG734" s="73"/>
    </row>
    <row r="735" spans="1:33" s="10" customFormat="1" ht="13.2" x14ac:dyDescent="0.25">
      <c r="A735" s="70">
        <v>5</v>
      </c>
      <c r="B735" s="100" t="s">
        <v>731</v>
      </c>
      <c r="C735" s="117">
        <v>1</v>
      </c>
      <c r="D735" s="117">
        <v>0</v>
      </c>
      <c r="E735" s="117">
        <v>0</v>
      </c>
      <c r="F735" s="59">
        <f t="shared" si="242"/>
        <v>0</v>
      </c>
      <c r="G735" s="73"/>
      <c r="H735" s="73"/>
      <c r="I735" s="117">
        <v>0</v>
      </c>
      <c r="J735" s="117"/>
      <c r="K735" s="73"/>
      <c r="L735" s="72">
        <v>0</v>
      </c>
      <c r="M735" s="133">
        <f t="shared" si="243"/>
        <v>0</v>
      </c>
      <c r="N735" s="133">
        <f t="shared" si="244"/>
        <v>0</v>
      </c>
      <c r="O735" s="72">
        <v>1</v>
      </c>
      <c r="P735" s="133">
        <f t="shared" si="245"/>
        <v>0</v>
      </c>
      <c r="Q735" s="133">
        <f t="shared" si="246"/>
        <v>0</v>
      </c>
      <c r="R735" s="72">
        <v>0</v>
      </c>
      <c r="S735" s="133">
        <f t="shared" si="247"/>
        <v>0</v>
      </c>
      <c r="T735" s="133">
        <f t="shared" si="248"/>
        <v>0</v>
      </c>
      <c r="U735" s="88"/>
      <c r="V735" s="88"/>
      <c r="W735" s="88"/>
      <c r="X735" s="199">
        <f t="shared" si="253"/>
        <v>0</v>
      </c>
      <c r="Y735" s="199"/>
      <c r="Z735" s="199"/>
      <c r="AA735" s="199">
        <f t="shared" si="254"/>
        <v>0</v>
      </c>
      <c r="AB735" s="199"/>
      <c r="AC735" s="199"/>
      <c r="AD735" s="199">
        <f t="shared" si="255"/>
        <v>0</v>
      </c>
      <c r="AE735" s="199"/>
      <c r="AF735" s="199"/>
      <c r="AG735" s="73"/>
    </row>
    <row r="736" spans="1:33" s="10" customFormat="1" ht="13.2" x14ac:dyDescent="0.25">
      <c r="A736" s="70">
        <v>6</v>
      </c>
      <c r="B736" s="100" t="s">
        <v>733</v>
      </c>
      <c r="C736" s="117">
        <v>2</v>
      </c>
      <c r="D736" s="117">
        <v>1</v>
      </c>
      <c r="E736" s="117">
        <v>0</v>
      </c>
      <c r="F736" s="59">
        <f t="shared" si="242"/>
        <v>1</v>
      </c>
      <c r="G736" s="73"/>
      <c r="H736" s="73"/>
      <c r="I736" s="117"/>
      <c r="J736" s="117">
        <v>1</v>
      </c>
      <c r="K736" s="73"/>
      <c r="L736" s="72">
        <v>0</v>
      </c>
      <c r="M736" s="133">
        <f t="shared" si="243"/>
        <v>0</v>
      </c>
      <c r="N736" s="133">
        <f t="shared" si="244"/>
        <v>0</v>
      </c>
      <c r="O736" s="72">
        <v>0</v>
      </c>
      <c r="P736" s="133">
        <f t="shared" si="245"/>
        <v>0</v>
      </c>
      <c r="Q736" s="133">
        <f t="shared" si="246"/>
        <v>0</v>
      </c>
      <c r="R736" s="72">
        <v>1</v>
      </c>
      <c r="S736" s="133">
        <f t="shared" si="247"/>
        <v>1</v>
      </c>
      <c r="T736" s="133">
        <f t="shared" si="248"/>
        <v>0</v>
      </c>
      <c r="U736" s="88"/>
      <c r="V736" s="88"/>
      <c r="W736" s="88"/>
      <c r="X736" s="199">
        <f t="shared" si="253"/>
        <v>0</v>
      </c>
      <c r="Y736" s="199"/>
      <c r="Z736" s="199"/>
      <c r="AA736" s="199">
        <f t="shared" si="254"/>
        <v>0</v>
      </c>
      <c r="AB736" s="199"/>
      <c r="AC736" s="199"/>
      <c r="AD736" s="199">
        <f t="shared" si="255"/>
        <v>0</v>
      </c>
      <c r="AE736" s="199"/>
      <c r="AF736" s="199"/>
      <c r="AG736" s="73"/>
    </row>
    <row r="737" spans="1:33" s="10" customFormat="1" ht="26.4" x14ac:dyDescent="0.25">
      <c r="A737" s="326" t="s">
        <v>921</v>
      </c>
      <c r="B737" s="327" t="s">
        <v>922</v>
      </c>
      <c r="C737" s="328"/>
      <c r="D737" s="328"/>
      <c r="E737" s="328"/>
      <c r="F737" s="328"/>
      <c r="G737" s="328"/>
      <c r="H737" s="328"/>
      <c r="I737" s="328"/>
      <c r="J737" s="328"/>
      <c r="K737" s="328"/>
      <c r="L737" s="328"/>
      <c r="M737" s="328"/>
      <c r="N737" s="328"/>
      <c r="O737" s="328"/>
      <c r="P737" s="328"/>
      <c r="Q737" s="328"/>
      <c r="R737" s="328"/>
      <c r="S737" s="328"/>
      <c r="T737" s="328"/>
      <c r="U737" s="328"/>
      <c r="V737" s="328"/>
      <c r="W737" s="328"/>
      <c r="X737" s="328"/>
      <c r="Y737" s="328"/>
      <c r="Z737" s="328"/>
      <c r="AA737" s="328"/>
      <c r="AB737" s="328"/>
      <c r="AC737" s="328"/>
      <c r="AD737" s="328"/>
      <c r="AE737" s="328"/>
      <c r="AF737" s="328"/>
      <c r="AG737" s="328"/>
    </row>
    <row r="738" spans="1:33" s="243" customFormat="1" ht="39.6" x14ac:dyDescent="0.25">
      <c r="A738" s="329">
        <v>1</v>
      </c>
      <c r="B738" s="330" t="s">
        <v>923</v>
      </c>
      <c r="C738" s="329"/>
      <c r="D738" s="329"/>
      <c r="E738" s="329"/>
      <c r="F738" s="329"/>
      <c r="G738" s="329"/>
      <c r="H738" s="329"/>
      <c r="I738" s="329"/>
      <c r="J738" s="329"/>
      <c r="K738" s="329"/>
      <c r="L738" s="329"/>
      <c r="M738" s="329"/>
      <c r="N738" s="329"/>
      <c r="O738" s="331"/>
      <c r="P738" s="329"/>
      <c r="Q738" s="329"/>
      <c r="R738" s="331"/>
      <c r="S738" s="329"/>
      <c r="T738" s="329"/>
      <c r="U738" s="331"/>
      <c r="V738" s="329"/>
      <c r="W738" s="329"/>
      <c r="X738" s="329"/>
      <c r="Y738" s="329"/>
      <c r="Z738" s="329"/>
      <c r="AA738" s="329"/>
      <c r="AB738" s="329"/>
      <c r="AC738" s="329"/>
      <c r="AD738" s="329"/>
      <c r="AE738" s="329"/>
      <c r="AF738" s="329"/>
      <c r="AG738" s="329"/>
    </row>
    <row r="739" spans="1:33" s="226" customFormat="1" ht="13.2" x14ac:dyDescent="0.25">
      <c r="A739" s="212"/>
      <c r="B739" s="213" t="s">
        <v>707</v>
      </c>
      <c r="C739" s="212">
        <v>113</v>
      </c>
      <c r="D739" s="212">
        <v>89</v>
      </c>
      <c r="E739" s="212">
        <v>21</v>
      </c>
      <c r="F739" s="212">
        <v>68</v>
      </c>
      <c r="G739" s="212">
        <v>0</v>
      </c>
      <c r="H739" s="212">
        <v>0</v>
      </c>
      <c r="I739" s="212">
        <v>45</v>
      </c>
      <c r="J739" s="212">
        <v>17</v>
      </c>
      <c r="K739" s="212">
        <v>6</v>
      </c>
      <c r="L739" s="214">
        <v>0</v>
      </c>
      <c r="M739" s="212">
        <v>0</v>
      </c>
      <c r="N739" s="212">
        <v>0</v>
      </c>
      <c r="O739" s="215">
        <v>0.69</v>
      </c>
      <c r="P739" s="212">
        <v>47</v>
      </c>
      <c r="Q739" s="216">
        <v>2</v>
      </c>
      <c r="R739" s="215">
        <v>0.3</v>
      </c>
      <c r="S739" s="212">
        <v>20</v>
      </c>
      <c r="T739" s="216">
        <v>3</v>
      </c>
      <c r="U739" s="217">
        <v>0.01</v>
      </c>
      <c r="V739" s="216">
        <v>1</v>
      </c>
      <c r="W739" s="216">
        <v>-5</v>
      </c>
      <c r="X739" s="212">
        <v>1</v>
      </c>
      <c r="Y739" s="214">
        <v>1</v>
      </c>
      <c r="Z739" s="214">
        <v>0</v>
      </c>
      <c r="AA739" s="212">
        <v>0</v>
      </c>
      <c r="AB739" s="214">
        <v>0</v>
      </c>
      <c r="AC739" s="214">
        <v>0</v>
      </c>
      <c r="AD739" s="212">
        <v>0</v>
      </c>
      <c r="AE739" s="214">
        <v>0</v>
      </c>
      <c r="AF739" s="214">
        <v>0</v>
      </c>
      <c r="AG739" s="214"/>
    </row>
    <row r="740" spans="1:33" s="226" customFormat="1" ht="13.2" x14ac:dyDescent="0.25">
      <c r="A740" s="214">
        <v>1</v>
      </c>
      <c r="B740" s="218" t="s">
        <v>841</v>
      </c>
      <c r="C740" s="214">
        <v>31</v>
      </c>
      <c r="D740" s="214">
        <v>32</v>
      </c>
      <c r="E740" s="214">
        <v>19</v>
      </c>
      <c r="F740" s="214">
        <v>13</v>
      </c>
      <c r="G740" s="214"/>
      <c r="H740" s="214"/>
      <c r="I740" s="214">
        <v>13</v>
      </c>
      <c r="J740" s="214"/>
      <c r="K740" s="214"/>
      <c r="L740" s="214"/>
      <c r="M740" s="214"/>
      <c r="N740" s="214"/>
      <c r="O740" s="219">
        <f>5/87*100</f>
        <v>5.7471264367816088</v>
      </c>
      <c r="P740" s="220">
        <f>68*O740/100</f>
        <v>3.9080459770114944</v>
      </c>
      <c r="Q740" s="221">
        <f>P740-I740</f>
        <v>-9.0919540229885065</v>
      </c>
      <c r="R740" s="215"/>
      <c r="S740" s="214"/>
      <c r="T740" s="222"/>
      <c r="U740" s="217"/>
      <c r="V740" s="222"/>
      <c r="W740" s="222"/>
      <c r="X740" s="214">
        <v>1</v>
      </c>
      <c r="Y740" s="214">
        <v>1</v>
      </c>
      <c r="Z740" s="214"/>
      <c r="AA740" s="214"/>
      <c r="AB740" s="214"/>
      <c r="AC740" s="214"/>
      <c r="AD740" s="214"/>
      <c r="AE740" s="214"/>
      <c r="AF740" s="214"/>
      <c r="AG740" s="214"/>
    </row>
    <row r="741" spans="1:33" s="226" customFormat="1" ht="13.2" x14ac:dyDescent="0.25">
      <c r="A741" s="214">
        <v>2</v>
      </c>
      <c r="B741" s="218" t="s">
        <v>924</v>
      </c>
      <c r="C741" s="214">
        <v>0</v>
      </c>
      <c r="D741" s="214">
        <v>1</v>
      </c>
      <c r="E741" s="214"/>
      <c r="F741" s="214">
        <v>1</v>
      </c>
      <c r="G741" s="214"/>
      <c r="H741" s="214"/>
      <c r="I741" s="214">
        <v>1</v>
      </c>
      <c r="J741" s="214"/>
      <c r="K741" s="214"/>
      <c r="L741" s="214"/>
      <c r="M741" s="214"/>
      <c r="N741" s="214"/>
      <c r="O741" s="219"/>
      <c r="P741" s="220"/>
      <c r="Q741" s="221"/>
      <c r="R741" s="215"/>
      <c r="S741" s="214"/>
      <c r="T741" s="222"/>
      <c r="U741" s="217"/>
      <c r="V741" s="222"/>
      <c r="W741" s="222"/>
      <c r="X741" s="214"/>
      <c r="Y741" s="214"/>
      <c r="Z741" s="214"/>
      <c r="AA741" s="214"/>
      <c r="AB741" s="214"/>
      <c r="AC741" s="214"/>
      <c r="AD741" s="214"/>
      <c r="AE741" s="214"/>
      <c r="AF741" s="214"/>
      <c r="AG741" s="214"/>
    </row>
    <row r="742" spans="1:33" s="226" customFormat="1" ht="13.2" x14ac:dyDescent="0.25">
      <c r="A742" s="214">
        <v>3</v>
      </c>
      <c r="B742" s="218" t="s">
        <v>807</v>
      </c>
      <c r="C742" s="214">
        <v>49</v>
      </c>
      <c r="D742" s="214">
        <v>30</v>
      </c>
      <c r="E742" s="214">
        <v>1</v>
      </c>
      <c r="F742" s="214">
        <v>29</v>
      </c>
      <c r="G742" s="214"/>
      <c r="H742" s="214"/>
      <c r="I742" s="214">
        <v>29</v>
      </c>
      <c r="J742" s="214"/>
      <c r="K742" s="214"/>
      <c r="L742" s="214"/>
      <c r="M742" s="214"/>
      <c r="N742" s="214"/>
      <c r="O742" s="219">
        <f>C742/87*100</f>
        <v>56.321839080459768</v>
      </c>
      <c r="P742" s="220">
        <f>68*O742/100</f>
        <v>38.298850574712645</v>
      </c>
      <c r="Q742" s="221">
        <f>P742-I742</f>
        <v>9.2988505747126453</v>
      </c>
      <c r="R742" s="214"/>
      <c r="S742" s="214"/>
      <c r="T742" s="222"/>
      <c r="U742" s="222"/>
      <c r="V742" s="222"/>
      <c r="W742" s="222"/>
      <c r="X742" s="214"/>
      <c r="Y742" s="214"/>
      <c r="Z742" s="214"/>
      <c r="AA742" s="214"/>
      <c r="AB742" s="214"/>
      <c r="AC742" s="214"/>
      <c r="AD742" s="214"/>
      <c r="AE742" s="214"/>
      <c r="AF742" s="214"/>
      <c r="AG742" s="214"/>
    </row>
    <row r="743" spans="1:33" s="226" customFormat="1" ht="26.4" x14ac:dyDescent="0.25">
      <c r="A743" s="214">
        <v>4</v>
      </c>
      <c r="B743" s="218" t="s">
        <v>925</v>
      </c>
      <c r="C743" s="214">
        <v>20</v>
      </c>
      <c r="D743" s="214">
        <v>10</v>
      </c>
      <c r="E743" s="214"/>
      <c r="F743" s="214">
        <v>10</v>
      </c>
      <c r="G743" s="214"/>
      <c r="H743" s="214"/>
      <c r="I743" s="214"/>
      <c r="J743" s="214">
        <v>10</v>
      </c>
      <c r="K743" s="214"/>
      <c r="L743" s="214"/>
      <c r="M743" s="214"/>
      <c r="N743" s="214"/>
      <c r="O743" s="219"/>
      <c r="P743" s="220"/>
      <c r="Q743" s="221"/>
      <c r="R743" s="219">
        <f>C743/87*100</f>
        <v>22.988505747126435</v>
      </c>
      <c r="S743" s="220">
        <f>68*R743/100</f>
        <v>15.632183908045977</v>
      </c>
      <c r="T743" s="221">
        <f>S743-J743-J744</f>
        <v>1.6321839080459775</v>
      </c>
      <c r="U743" s="222"/>
      <c r="V743" s="222"/>
      <c r="W743" s="222"/>
      <c r="X743" s="214"/>
      <c r="Y743" s="214"/>
      <c r="Z743" s="214"/>
      <c r="AA743" s="214"/>
      <c r="AB743" s="214"/>
      <c r="AC743" s="214"/>
      <c r="AD743" s="214"/>
      <c r="AE743" s="214"/>
      <c r="AF743" s="214"/>
      <c r="AG743" s="214"/>
    </row>
    <row r="744" spans="1:33" s="226" customFormat="1" ht="13.2" x14ac:dyDescent="0.25">
      <c r="A744" s="214">
        <v>5</v>
      </c>
      <c r="B744" s="218" t="s">
        <v>909</v>
      </c>
      <c r="C744" s="214">
        <v>0</v>
      </c>
      <c r="D744" s="214">
        <v>4</v>
      </c>
      <c r="E744" s="214"/>
      <c r="F744" s="214">
        <v>4</v>
      </c>
      <c r="G744" s="214"/>
      <c r="H744" s="214"/>
      <c r="I744" s="214"/>
      <c r="J744" s="214">
        <v>4</v>
      </c>
      <c r="K744" s="214"/>
      <c r="L744" s="214"/>
      <c r="M744" s="214"/>
      <c r="N744" s="214"/>
      <c r="O744" s="219"/>
      <c r="P744" s="220"/>
      <c r="Q744" s="221"/>
      <c r="R744" s="214"/>
      <c r="S744" s="214"/>
      <c r="T744" s="222"/>
      <c r="U744" s="222"/>
      <c r="V744" s="222"/>
      <c r="W744" s="222"/>
      <c r="X744" s="214"/>
      <c r="Y744" s="214"/>
      <c r="Z744" s="214"/>
      <c r="AA744" s="214"/>
      <c r="AB744" s="214"/>
      <c r="AC744" s="214"/>
      <c r="AD744" s="214"/>
      <c r="AE744" s="214"/>
      <c r="AF744" s="214"/>
      <c r="AG744" s="214"/>
    </row>
    <row r="745" spans="1:33" s="226" customFormat="1" ht="13.2" x14ac:dyDescent="0.25">
      <c r="A745" s="214">
        <v>6</v>
      </c>
      <c r="B745" s="218" t="s">
        <v>926</v>
      </c>
      <c r="C745" s="214">
        <v>1</v>
      </c>
      <c r="D745" s="214">
        <v>2</v>
      </c>
      <c r="E745" s="214">
        <v>1</v>
      </c>
      <c r="F745" s="214">
        <v>1</v>
      </c>
      <c r="G745" s="214"/>
      <c r="H745" s="214"/>
      <c r="I745" s="214">
        <v>1</v>
      </c>
      <c r="J745" s="214"/>
      <c r="K745" s="214"/>
      <c r="L745" s="214"/>
      <c r="M745" s="214"/>
      <c r="N745" s="214"/>
      <c r="O745" s="219">
        <f>C745/87*100</f>
        <v>1.1494252873563218</v>
      </c>
      <c r="P745" s="220">
        <f>68*O745/100</f>
        <v>0.78160919540229878</v>
      </c>
      <c r="Q745" s="221">
        <f>P745-I745</f>
        <v>-0.21839080459770122</v>
      </c>
      <c r="R745" s="214"/>
      <c r="S745" s="214"/>
      <c r="T745" s="222"/>
      <c r="U745" s="222"/>
      <c r="V745" s="222"/>
      <c r="W745" s="222"/>
      <c r="X745" s="214"/>
      <c r="Y745" s="214"/>
      <c r="Z745" s="214"/>
      <c r="AA745" s="214"/>
      <c r="AB745" s="214"/>
      <c r="AC745" s="214"/>
      <c r="AD745" s="214"/>
      <c r="AE745" s="214"/>
      <c r="AF745" s="214"/>
      <c r="AG745" s="214"/>
    </row>
    <row r="746" spans="1:33" s="226" customFormat="1" ht="13.2" x14ac:dyDescent="0.25">
      <c r="A746" s="214">
        <v>7</v>
      </c>
      <c r="B746" s="218" t="s">
        <v>927</v>
      </c>
      <c r="C746" s="214">
        <v>2</v>
      </c>
      <c r="D746" s="214">
        <v>0</v>
      </c>
      <c r="E746" s="214"/>
      <c r="F746" s="214">
        <v>0</v>
      </c>
      <c r="G746" s="214"/>
      <c r="H746" s="214"/>
      <c r="I746" s="214">
        <v>0</v>
      </c>
      <c r="J746" s="214"/>
      <c r="K746" s="214"/>
      <c r="L746" s="214"/>
      <c r="M746" s="214"/>
      <c r="N746" s="214"/>
      <c r="O746" s="219"/>
      <c r="P746" s="220"/>
      <c r="Q746" s="221"/>
      <c r="R746" s="219">
        <f>C746/87*100</f>
        <v>2.2988505747126435</v>
      </c>
      <c r="S746" s="220">
        <f>68*R746/100</f>
        <v>1.5632183908045976</v>
      </c>
      <c r="T746" s="221">
        <f>S746-J746</f>
        <v>1.5632183908045976</v>
      </c>
      <c r="U746" s="222"/>
      <c r="V746" s="222"/>
      <c r="W746" s="222"/>
      <c r="X746" s="214"/>
      <c r="Y746" s="214"/>
      <c r="Z746" s="214"/>
      <c r="AA746" s="214"/>
      <c r="AB746" s="214"/>
      <c r="AC746" s="214"/>
      <c r="AD746" s="214"/>
      <c r="AE746" s="214"/>
      <c r="AF746" s="214"/>
      <c r="AG746" s="214"/>
    </row>
    <row r="747" spans="1:33" s="226" customFormat="1" ht="13.2" x14ac:dyDescent="0.25">
      <c r="A747" s="214">
        <v>8</v>
      </c>
      <c r="B747" s="218" t="s">
        <v>928</v>
      </c>
      <c r="C747" s="214">
        <v>0</v>
      </c>
      <c r="D747" s="214">
        <v>0</v>
      </c>
      <c r="E747" s="214"/>
      <c r="F747" s="214">
        <v>0</v>
      </c>
      <c r="G747" s="214"/>
      <c r="H747" s="214"/>
      <c r="I747" s="214">
        <v>0</v>
      </c>
      <c r="J747" s="214"/>
      <c r="K747" s="214"/>
      <c r="L747" s="214"/>
      <c r="M747" s="214"/>
      <c r="N747" s="214"/>
      <c r="O747" s="219"/>
      <c r="P747" s="220"/>
      <c r="Q747" s="221"/>
      <c r="R747" s="214"/>
      <c r="S747" s="214"/>
      <c r="T747" s="222"/>
      <c r="U747" s="222"/>
      <c r="V747" s="222"/>
      <c r="W747" s="222"/>
      <c r="X747" s="214"/>
      <c r="Y747" s="214"/>
      <c r="Z747" s="214"/>
      <c r="AA747" s="214"/>
      <c r="AB747" s="214"/>
      <c r="AC747" s="214"/>
      <c r="AD747" s="214"/>
      <c r="AE747" s="214"/>
      <c r="AF747" s="214"/>
      <c r="AG747" s="214"/>
    </row>
    <row r="748" spans="1:33" s="226" customFormat="1" ht="13.2" x14ac:dyDescent="0.25">
      <c r="A748" s="214">
        <v>9</v>
      </c>
      <c r="B748" s="218" t="s">
        <v>601</v>
      </c>
      <c r="C748" s="214">
        <v>0</v>
      </c>
      <c r="D748" s="214">
        <v>0</v>
      </c>
      <c r="E748" s="214"/>
      <c r="F748" s="214">
        <v>0</v>
      </c>
      <c r="G748" s="214"/>
      <c r="H748" s="214"/>
      <c r="I748" s="214">
        <v>0</v>
      </c>
      <c r="J748" s="214"/>
      <c r="K748" s="214"/>
      <c r="L748" s="214"/>
      <c r="M748" s="214"/>
      <c r="N748" s="214"/>
      <c r="O748" s="219"/>
      <c r="P748" s="220"/>
      <c r="Q748" s="221"/>
      <c r="R748" s="214"/>
      <c r="S748" s="214"/>
      <c r="T748" s="222"/>
      <c r="U748" s="222"/>
      <c r="V748" s="222"/>
      <c r="W748" s="222"/>
      <c r="X748" s="214"/>
      <c r="Y748" s="214"/>
      <c r="Z748" s="214"/>
      <c r="AA748" s="214"/>
      <c r="AB748" s="214"/>
      <c r="AC748" s="214"/>
      <c r="AD748" s="214"/>
      <c r="AE748" s="214"/>
      <c r="AF748" s="214"/>
      <c r="AG748" s="214"/>
    </row>
    <row r="749" spans="1:33" s="226" customFormat="1" ht="13.2" x14ac:dyDescent="0.25">
      <c r="A749" s="214">
        <v>10</v>
      </c>
      <c r="B749" s="218" t="s">
        <v>210</v>
      </c>
      <c r="C749" s="214">
        <v>1</v>
      </c>
      <c r="D749" s="214">
        <v>1</v>
      </c>
      <c r="E749" s="214"/>
      <c r="F749" s="214">
        <v>1</v>
      </c>
      <c r="G749" s="214"/>
      <c r="H749" s="214"/>
      <c r="I749" s="214">
        <v>1</v>
      </c>
      <c r="J749" s="214"/>
      <c r="K749" s="214"/>
      <c r="L749" s="214"/>
      <c r="M749" s="214"/>
      <c r="N749" s="214"/>
      <c r="O749" s="219">
        <f>C749/87*100</f>
        <v>1.1494252873563218</v>
      </c>
      <c r="P749" s="220">
        <f>68*O749/100</f>
        <v>0.78160919540229878</v>
      </c>
      <c r="Q749" s="221">
        <f>P749-I749</f>
        <v>-0.21839080459770122</v>
      </c>
      <c r="R749" s="214"/>
      <c r="S749" s="214"/>
      <c r="T749" s="222"/>
      <c r="U749" s="222"/>
      <c r="V749" s="222"/>
      <c r="W749" s="222"/>
      <c r="X749" s="214"/>
      <c r="Y749" s="214"/>
      <c r="Z749" s="214"/>
      <c r="AA749" s="214"/>
      <c r="AB749" s="214"/>
      <c r="AC749" s="214"/>
      <c r="AD749" s="214"/>
      <c r="AE749" s="214"/>
      <c r="AF749" s="214"/>
      <c r="AG749" s="214"/>
    </row>
    <row r="750" spans="1:33" s="226" customFormat="1" ht="13.2" x14ac:dyDescent="0.25">
      <c r="A750" s="214">
        <v>11</v>
      </c>
      <c r="B750" s="218" t="s">
        <v>645</v>
      </c>
      <c r="C750" s="214">
        <v>4</v>
      </c>
      <c r="D750" s="214">
        <v>3</v>
      </c>
      <c r="E750" s="214"/>
      <c r="F750" s="214">
        <v>3</v>
      </c>
      <c r="G750" s="214"/>
      <c r="H750" s="214"/>
      <c r="I750" s="214"/>
      <c r="J750" s="214">
        <v>3</v>
      </c>
      <c r="K750" s="214"/>
      <c r="L750" s="214"/>
      <c r="M750" s="214"/>
      <c r="N750" s="214"/>
      <c r="O750" s="219"/>
      <c r="P750" s="220"/>
      <c r="Q750" s="221"/>
      <c r="R750" s="219">
        <f>C750/87*100</f>
        <v>4.5977011494252871</v>
      </c>
      <c r="S750" s="220">
        <f>68*R750/100</f>
        <v>3.1264367816091951</v>
      </c>
      <c r="T750" s="221">
        <f>S750-J750</f>
        <v>0.12643678160919514</v>
      </c>
      <c r="U750" s="222"/>
      <c r="V750" s="222"/>
      <c r="W750" s="222"/>
      <c r="X750" s="214"/>
      <c r="Y750" s="214"/>
      <c r="Z750" s="214"/>
      <c r="AA750" s="214"/>
      <c r="AB750" s="214"/>
      <c r="AC750" s="214"/>
      <c r="AD750" s="214"/>
      <c r="AE750" s="214"/>
      <c r="AF750" s="214"/>
      <c r="AG750" s="214"/>
    </row>
    <row r="751" spans="1:33" s="226" customFormat="1" ht="13.2" x14ac:dyDescent="0.25">
      <c r="A751" s="214">
        <v>12</v>
      </c>
      <c r="B751" s="218" t="s">
        <v>929</v>
      </c>
      <c r="C751" s="214">
        <v>1</v>
      </c>
      <c r="D751" s="214">
        <v>0</v>
      </c>
      <c r="E751" s="214"/>
      <c r="F751" s="214">
        <v>0</v>
      </c>
      <c r="G751" s="214"/>
      <c r="H751" s="214"/>
      <c r="I751" s="214">
        <v>0</v>
      </c>
      <c r="J751" s="214"/>
      <c r="K751" s="214"/>
      <c r="L751" s="214"/>
      <c r="M751" s="214"/>
      <c r="N751" s="214"/>
      <c r="O751" s="219">
        <f t="shared" ref="O751:O753" si="256">C751/87*100</f>
        <v>1.1494252873563218</v>
      </c>
      <c r="P751" s="220">
        <f t="shared" ref="P751:P753" si="257">68*O751/100</f>
        <v>0.78160919540229878</v>
      </c>
      <c r="Q751" s="221">
        <f t="shared" ref="Q751:Q753" si="258">P751-I751</f>
        <v>0.78160919540229878</v>
      </c>
      <c r="R751" s="214"/>
      <c r="S751" s="214"/>
      <c r="T751" s="222"/>
      <c r="U751" s="222"/>
      <c r="V751" s="222"/>
      <c r="W751" s="222"/>
      <c r="X751" s="214"/>
      <c r="Y751" s="214"/>
      <c r="Z751" s="214"/>
      <c r="AA751" s="214"/>
      <c r="AB751" s="214"/>
      <c r="AC751" s="214"/>
      <c r="AD751" s="214"/>
      <c r="AE751" s="214"/>
      <c r="AF751" s="214"/>
      <c r="AG751" s="214"/>
    </row>
    <row r="752" spans="1:33" s="226" customFormat="1" ht="13.2" x14ac:dyDescent="0.25">
      <c r="A752" s="214">
        <v>13</v>
      </c>
      <c r="B752" s="218" t="s">
        <v>750</v>
      </c>
      <c r="C752" s="214">
        <v>2</v>
      </c>
      <c r="D752" s="214">
        <v>0</v>
      </c>
      <c r="E752" s="214"/>
      <c r="F752" s="214">
        <v>0</v>
      </c>
      <c r="G752" s="214"/>
      <c r="H752" s="214"/>
      <c r="I752" s="214">
        <v>0</v>
      </c>
      <c r="J752" s="214"/>
      <c r="K752" s="214"/>
      <c r="L752" s="214"/>
      <c r="M752" s="214"/>
      <c r="N752" s="214"/>
      <c r="O752" s="219">
        <f t="shared" si="256"/>
        <v>2.2988505747126435</v>
      </c>
      <c r="P752" s="220">
        <f t="shared" si="257"/>
        <v>1.5632183908045976</v>
      </c>
      <c r="Q752" s="221">
        <f t="shared" si="258"/>
        <v>1.5632183908045976</v>
      </c>
      <c r="R752" s="214"/>
      <c r="S752" s="214"/>
      <c r="T752" s="222"/>
      <c r="U752" s="222"/>
      <c r="V752" s="222"/>
      <c r="W752" s="222"/>
      <c r="X752" s="214"/>
      <c r="Y752" s="214"/>
      <c r="Z752" s="214"/>
      <c r="AA752" s="214"/>
      <c r="AB752" s="214"/>
      <c r="AC752" s="214"/>
      <c r="AD752" s="214"/>
      <c r="AE752" s="214"/>
      <c r="AF752" s="214"/>
      <c r="AG752" s="214"/>
    </row>
    <row r="753" spans="1:33" s="226" customFormat="1" ht="13.2" x14ac:dyDescent="0.25">
      <c r="A753" s="214">
        <v>14</v>
      </c>
      <c r="B753" s="218" t="s">
        <v>744</v>
      </c>
      <c r="C753" s="214">
        <v>1</v>
      </c>
      <c r="D753" s="214">
        <v>0</v>
      </c>
      <c r="E753" s="214"/>
      <c r="F753" s="214">
        <v>0</v>
      </c>
      <c r="G753" s="214"/>
      <c r="H753" s="214"/>
      <c r="I753" s="214">
        <v>0</v>
      </c>
      <c r="J753" s="214"/>
      <c r="K753" s="214"/>
      <c r="L753" s="214"/>
      <c r="M753" s="214"/>
      <c r="N753" s="214"/>
      <c r="O753" s="219">
        <f t="shared" si="256"/>
        <v>1.1494252873563218</v>
      </c>
      <c r="P753" s="220">
        <f t="shared" si="257"/>
        <v>0.78160919540229878</v>
      </c>
      <c r="Q753" s="221">
        <f t="shared" si="258"/>
        <v>0.78160919540229878</v>
      </c>
      <c r="R753" s="214"/>
      <c r="S753" s="214"/>
      <c r="T753" s="222"/>
      <c r="U753" s="222"/>
      <c r="V753" s="222"/>
      <c r="W753" s="222"/>
      <c r="X753" s="214"/>
      <c r="Y753" s="214"/>
      <c r="Z753" s="214"/>
      <c r="AA753" s="214"/>
      <c r="AB753" s="214"/>
      <c r="AC753" s="214"/>
      <c r="AD753" s="214"/>
      <c r="AE753" s="214"/>
      <c r="AF753" s="214"/>
      <c r="AG753" s="214"/>
    </row>
    <row r="754" spans="1:33" s="226" customFormat="1" ht="13.2" x14ac:dyDescent="0.25">
      <c r="A754" s="214">
        <v>15</v>
      </c>
      <c r="B754" s="218" t="s">
        <v>930</v>
      </c>
      <c r="C754" s="214">
        <v>0</v>
      </c>
      <c r="D754" s="214">
        <v>0</v>
      </c>
      <c r="E754" s="214"/>
      <c r="F754" s="214">
        <v>0</v>
      </c>
      <c r="G754" s="214"/>
      <c r="H754" s="214"/>
      <c r="I754" s="214">
        <v>0</v>
      </c>
      <c r="J754" s="214"/>
      <c r="K754" s="214"/>
      <c r="L754" s="214"/>
      <c r="M754" s="214"/>
      <c r="N754" s="214"/>
      <c r="O754" s="219"/>
      <c r="P754" s="220"/>
      <c r="Q754" s="221"/>
      <c r="R754" s="214"/>
      <c r="S754" s="214"/>
      <c r="T754" s="222"/>
      <c r="U754" s="222"/>
      <c r="V754" s="222"/>
      <c r="W754" s="222"/>
      <c r="X754" s="214"/>
      <c r="Y754" s="214"/>
      <c r="Z754" s="214"/>
      <c r="AA754" s="214"/>
      <c r="AB754" s="214"/>
      <c r="AC754" s="214"/>
      <c r="AD754" s="214"/>
      <c r="AE754" s="214"/>
      <c r="AF754" s="214"/>
      <c r="AG754" s="214"/>
    </row>
    <row r="755" spans="1:33" s="226" customFormat="1" ht="13.2" x14ac:dyDescent="0.25">
      <c r="A755" s="214">
        <v>16</v>
      </c>
      <c r="B755" s="218" t="s">
        <v>931</v>
      </c>
      <c r="C755" s="214">
        <v>1</v>
      </c>
      <c r="D755" s="214">
        <v>0</v>
      </c>
      <c r="E755" s="214"/>
      <c r="F755" s="214">
        <v>0</v>
      </c>
      <c r="G755" s="214"/>
      <c r="H755" s="214"/>
      <c r="I755" s="214">
        <v>0</v>
      </c>
      <c r="J755" s="214"/>
      <c r="K755" s="214"/>
      <c r="L755" s="214"/>
      <c r="M755" s="214"/>
      <c r="N755" s="214"/>
      <c r="O755" s="219"/>
      <c r="P755" s="220"/>
      <c r="Q755" s="221"/>
      <c r="R755" s="214"/>
      <c r="S755" s="214"/>
      <c r="T755" s="222"/>
      <c r="U755" s="223">
        <f>C755/87*100</f>
        <v>1.1494252873563218</v>
      </c>
      <c r="V755" s="221">
        <f>68*U755/100</f>
        <v>0.78160919540229878</v>
      </c>
      <c r="W755" s="221">
        <f>V755-F756</f>
        <v>-5.2183908045977017</v>
      </c>
      <c r="X755" s="214"/>
      <c r="Y755" s="214"/>
      <c r="Z755" s="214"/>
      <c r="AA755" s="214"/>
      <c r="AB755" s="214"/>
      <c r="AC755" s="214"/>
      <c r="AD755" s="214"/>
      <c r="AE755" s="214"/>
      <c r="AF755" s="214"/>
      <c r="AG755" s="214"/>
    </row>
    <row r="756" spans="1:33" s="226" customFormat="1" ht="13.2" x14ac:dyDescent="0.25">
      <c r="A756" s="214">
        <v>17</v>
      </c>
      <c r="B756" s="218" t="s">
        <v>910</v>
      </c>
      <c r="C756" s="214">
        <v>0</v>
      </c>
      <c r="D756" s="214">
        <v>6</v>
      </c>
      <c r="E756" s="214"/>
      <c r="F756" s="214">
        <v>6</v>
      </c>
      <c r="G756" s="214"/>
      <c r="H756" s="214"/>
      <c r="I756" s="214"/>
      <c r="J756" s="214"/>
      <c r="K756" s="214">
        <v>6</v>
      </c>
      <c r="L756" s="214"/>
      <c r="M756" s="214"/>
      <c r="N756" s="214"/>
      <c r="O756" s="219"/>
      <c r="P756" s="220"/>
      <c r="Q756" s="221"/>
      <c r="R756" s="214"/>
      <c r="S756" s="214"/>
      <c r="T756" s="222"/>
      <c r="U756" s="222"/>
      <c r="V756" s="222"/>
      <c r="W756" s="222"/>
      <c r="X756" s="214"/>
      <c r="Y756" s="214"/>
      <c r="Z756" s="214"/>
      <c r="AA756" s="214"/>
      <c r="AB756" s="214"/>
      <c r="AC756" s="214"/>
      <c r="AD756" s="214"/>
      <c r="AE756" s="214"/>
      <c r="AF756" s="214"/>
      <c r="AG756" s="214"/>
    </row>
    <row r="757" spans="1:33" s="335" customFormat="1" ht="13.2" x14ac:dyDescent="0.25">
      <c r="A757" s="332">
        <v>2</v>
      </c>
      <c r="B757" s="333" t="s">
        <v>932</v>
      </c>
      <c r="C757" s="332"/>
      <c r="D757" s="332"/>
      <c r="E757" s="332"/>
      <c r="F757" s="332"/>
      <c r="G757" s="332"/>
      <c r="H757" s="332"/>
      <c r="I757" s="332"/>
      <c r="J757" s="332"/>
      <c r="K757" s="332"/>
      <c r="L757" s="334"/>
      <c r="M757" s="334"/>
      <c r="N757" s="334"/>
      <c r="O757" s="332"/>
      <c r="P757" s="332"/>
      <c r="Q757" s="332"/>
      <c r="R757" s="332"/>
      <c r="S757" s="332"/>
      <c r="T757" s="332"/>
      <c r="U757" s="332"/>
      <c r="V757" s="332"/>
      <c r="W757" s="332"/>
      <c r="X757" s="334"/>
      <c r="Y757" s="334"/>
      <c r="Z757" s="334"/>
      <c r="AA757" s="332"/>
      <c r="AB757" s="332"/>
      <c r="AC757" s="332"/>
      <c r="AD757" s="332"/>
      <c r="AE757" s="332"/>
      <c r="AF757" s="332"/>
      <c r="AG757" s="334"/>
    </row>
    <row r="758" spans="1:33" s="304" customFormat="1" ht="13.2" x14ac:dyDescent="0.25">
      <c r="A758" s="336"/>
      <c r="B758" s="337" t="s">
        <v>707</v>
      </c>
      <c r="C758" s="336">
        <f t="shared" ref="C758:F758" si="259">SUM(C759:C768)</f>
        <v>115</v>
      </c>
      <c r="D758" s="336">
        <f t="shared" si="259"/>
        <v>110</v>
      </c>
      <c r="E758" s="336">
        <f t="shared" si="259"/>
        <v>9</v>
      </c>
      <c r="F758" s="336">
        <f t="shared" si="259"/>
        <v>101</v>
      </c>
      <c r="G758" s="336"/>
      <c r="H758" s="336"/>
      <c r="I758" s="336">
        <f t="shared" ref="I758:K758" si="260">SUM(I759:I768)</f>
        <v>18</v>
      </c>
      <c r="J758" s="336">
        <f t="shared" si="260"/>
        <v>79</v>
      </c>
      <c r="K758" s="336">
        <f t="shared" si="260"/>
        <v>4</v>
      </c>
      <c r="L758" s="336"/>
      <c r="M758" s="336"/>
      <c r="N758" s="336"/>
      <c r="O758" s="336"/>
      <c r="P758" s="336">
        <f t="shared" ref="P758:Q758" si="261">SUM(P759:P768)</f>
        <v>57</v>
      </c>
      <c r="Q758" s="336">
        <f t="shared" si="261"/>
        <v>39</v>
      </c>
      <c r="R758" s="336"/>
      <c r="S758" s="336">
        <f t="shared" ref="S758:T758" si="262">SUM(S759:S768)</f>
        <v>44</v>
      </c>
      <c r="T758" s="336">
        <f t="shared" si="262"/>
        <v>5</v>
      </c>
      <c r="U758" s="336"/>
      <c r="V758" s="336"/>
      <c r="W758" s="336"/>
      <c r="X758" s="336"/>
      <c r="Y758" s="336"/>
      <c r="Z758" s="336"/>
      <c r="AA758" s="336">
        <f>SUM(AA759:AA768)</f>
        <v>24</v>
      </c>
      <c r="AB758" s="336"/>
      <c r="AC758" s="336">
        <f t="shared" ref="AC758:AD758" si="263">SUM(AC759:AC768)</f>
        <v>24</v>
      </c>
      <c r="AD758" s="336">
        <f t="shared" si="263"/>
        <v>1</v>
      </c>
      <c r="AE758" s="336"/>
      <c r="AF758" s="336">
        <f>SUM(AF759:AF768)</f>
        <v>1</v>
      </c>
      <c r="AG758" s="336"/>
    </row>
    <row r="759" spans="1:33" s="304" customFormat="1" ht="13.2" x14ac:dyDescent="0.25">
      <c r="A759" s="338">
        <v>1</v>
      </c>
      <c r="B759" s="339" t="s">
        <v>746</v>
      </c>
      <c r="C759" s="338">
        <v>3</v>
      </c>
      <c r="D759" s="338">
        <v>2</v>
      </c>
      <c r="E759" s="338">
        <v>1</v>
      </c>
      <c r="F759" s="338">
        <v>1</v>
      </c>
      <c r="G759" s="338"/>
      <c r="H759" s="338"/>
      <c r="I759" s="338">
        <v>1</v>
      </c>
      <c r="J759" s="338"/>
      <c r="K759" s="338"/>
      <c r="L759" s="340"/>
      <c r="M759" s="338"/>
      <c r="N759" s="338"/>
      <c r="O759" s="340">
        <v>1</v>
      </c>
      <c r="P759" s="338">
        <v>1</v>
      </c>
      <c r="Q759" s="338"/>
      <c r="R759" s="340"/>
      <c r="S759" s="338"/>
      <c r="T759" s="338"/>
      <c r="U759" s="338"/>
      <c r="V759" s="338"/>
      <c r="W759" s="338"/>
      <c r="X759" s="338"/>
      <c r="Y759" s="338"/>
      <c r="Z759" s="338"/>
      <c r="AA759" s="338"/>
      <c r="AB759" s="338"/>
      <c r="AC759" s="338"/>
      <c r="AD759" s="338"/>
      <c r="AE759" s="338"/>
      <c r="AF759" s="338"/>
      <c r="AG759" s="338"/>
    </row>
    <row r="760" spans="1:33" s="304" customFormat="1" ht="13.2" x14ac:dyDescent="0.25">
      <c r="A760" s="338">
        <v>3</v>
      </c>
      <c r="B760" s="339" t="s">
        <v>803</v>
      </c>
      <c r="C760" s="338">
        <v>12</v>
      </c>
      <c r="D760" s="338">
        <v>12</v>
      </c>
      <c r="E760" s="338"/>
      <c r="F760" s="338">
        <v>12</v>
      </c>
      <c r="G760" s="338"/>
      <c r="H760" s="338"/>
      <c r="I760" s="338"/>
      <c r="J760" s="338">
        <v>12</v>
      </c>
      <c r="K760" s="338"/>
      <c r="L760" s="338"/>
      <c r="M760" s="338"/>
      <c r="N760" s="338"/>
      <c r="O760" s="340"/>
      <c r="P760" s="338"/>
      <c r="Q760" s="338"/>
      <c r="R760" s="340">
        <v>1</v>
      </c>
      <c r="S760" s="338">
        <v>12</v>
      </c>
      <c r="T760" s="338">
        <v>0</v>
      </c>
      <c r="U760" s="338"/>
      <c r="V760" s="338"/>
      <c r="W760" s="338"/>
      <c r="X760" s="338"/>
      <c r="Y760" s="338"/>
      <c r="Z760" s="338"/>
      <c r="AA760" s="338"/>
      <c r="AB760" s="338"/>
      <c r="AC760" s="338"/>
      <c r="AD760" s="338"/>
      <c r="AE760" s="338"/>
      <c r="AF760" s="338"/>
      <c r="AG760" s="338"/>
    </row>
    <row r="761" spans="1:33" s="304" customFormat="1" ht="13.2" x14ac:dyDescent="0.25">
      <c r="A761" s="338">
        <v>4</v>
      </c>
      <c r="B761" s="339" t="s">
        <v>140</v>
      </c>
      <c r="C761" s="338">
        <v>3</v>
      </c>
      <c r="D761" s="338">
        <v>2</v>
      </c>
      <c r="E761" s="338"/>
      <c r="F761" s="338">
        <v>2</v>
      </c>
      <c r="G761" s="338"/>
      <c r="H761" s="338"/>
      <c r="I761" s="338"/>
      <c r="J761" s="338">
        <v>2</v>
      </c>
      <c r="K761" s="338"/>
      <c r="L761" s="338"/>
      <c r="M761" s="338"/>
      <c r="N761" s="338"/>
      <c r="O761" s="340">
        <v>0.5</v>
      </c>
      <c r="P761" s="338">
        <v>1</v>
      </c>
      <c r="Q761" s="338">
        <v>1</v>
      </c>
      <c r="R761" s="340">
        <v>0.5</v>
      </c>
      <c r="S761" s="338">
        <v>1</v>
      </c>
      <c r="T761" s="338">
        <v>1</v>
      </c>
      <c r="U761" s="338"/>
      <c r="V761" s="338"/>
      <c r="W761" s="338"/>
      <c r="X761" s="338"/>
      <c r="Y761" s="338"/>
      <c r="Z761" s="338"/>
      <c r="AA761" s="338">
        <v>1</v>
      </c>
      <c r="AB761" s="338"/>
      <c r="AC761" s="338">
        <v>1</v>
      </c>
      <c r="AD761" s="338"/>
      <c r="AE761" s="338"/>
      <c r="AF761" s="338"/>
      <c r="AG761" s="338"/>
    </row>
    <row r="762" spans="1:33" s="304" customFormat="1" ht="26.4" x14ac:dyDescent="0.25">
      <c r="A762" s="338">
        <v>5</v>
      </c>
      <c r="B762" s="339" t="s">
        <v>151</v>
      </c>
      <c r="C762" s="338">
        <v>33</v>
      </c>
      <c r="D762" s="338">
        <v>32</v>
      </c>
      <c r="E762" s="338"/>
      <c r="F762" s="338">
        <v>32</v>
      </c>
      <c r="G762" s="338"/>
      <c r="H762" s="338"/>
      <c r="I762" s="338">
        <v>3</v>
      </c>
      <c r="J762" s="338">
        <v>29</v>
      </c>
      <c r="K762" s="338"/>
      <c r="L762" s="338"/>
      <c r="M762" s="338"/>
      <c r="N762" s="338"/>
      <c r="O762" s="338" t="s">
        <v>933</v>
      </c>
      <c r="P762" s="338">
        <v>12</v>
      </c>
      <c r="Q762" s="338">
        <v>9</v>
      </c>
      <c r="R762" s="338" t="s">
        <v>934</v>
      </c>
      <c r="S762" s="338">
        <v>20</v>
      </c>
      <c r="T762" s="338">
        <v>0</v>
      </c>
      <c r="U762" s="338"/>
      <c r="V762" s="338"/>
      <c r="W762" s="338"/>
      <c r="X762" s="338"/>
      <c r="Y762" s="338"/>
      <c r="Z762" s="338"/>
      <c r="AA762" s="338">
        <v>4</v>
      </c>
      <c r="AB762" s="338"/>
      <c r="AC762" s="338">
        <v>4</v>
      </c>
      <c r="AD762" s="338"/>
      <c r="AE762" s="338"/>
      <c r="AF762" s="338"/>
      <c r="AG762" s="338"/>
    </row>
    <row r="763" spans="1:33" s="304" customFormat="1" ht="26.4" x14ac:dyDescent="0.25">
      <c r="A763" s="338">
        <v>6</v>
      </c>
      <c r="B763" s="339" t="s">
        <v>739</v>
      </c>
      <c r="C763" s="338">
        <v>36</v>
      </c>
      <c r="D763" s="338">
        <v>36</v>
      </c>
      <c r="E763" s="338"/>
      <c r="F763" s="338">
        <v>36</v>
      </c>
      <c r="G763" s="338"/>
      <c r="H763" s="338"/>
      <c r="I763" s="338">
        <v>5</v>
      </c>
      <c r="J763" s="338">
        <v>31</v>
      </c>
      <c r="K763" s="338"/>
      <c r="L763" s="338"/>
      <c r="M763" s="338"/>
      <c r="N763" s="338"/>
      <c r="O763" s="338" t="s">
        <v>935</v>
      </c>
      <c r="P763" s="338">
        <v>30</v>
      </c>
      <c r="Q763" s="338">
        <v>25</v>
      </c>
      <c r="R763" s="338" t="s">
        <v>936</v>
      </c>
      <c r="S763" s="338">
        <v>6</v>
      </c>
      <c r="T763" s="338">
        <v>0</v>
      </c>
      <c r="U763" s="338"/>
      <c r="V763" s="338"/>
      <c r="W763" s="338"/>
      <c r="X763" s="338"/>
      <c r="Y763" s="338"/>
      <c r="Z763" s="338"/>
      <c r="AA763" s="338">
        <v>15</v>
      </c>
      <c r="AB763" s="338"/>
      <c r="AC763" s="338">
        <v>15</v>
      </c>
      <c r="AD763" s="338"/>
      <c r="AE763" s="338"/>
      <c r="AF763" s="338"/>
      <c r="AG763" s="338"/>
    </row>
    <row r="764" spans="1:33" s="304" customFormat="1" ht="13.2" x14ac:dyDescent="0.25">
      <c r="A764" s="338">
        <v>7</v>
      </c>
      <c r="B764" s="339" t="s">
        <v>725</v>
      </c>
      <c r="C764" s="338">
        <v>1</v>
      </c>
      <c r="D764" s="338">
        <v>1</v>
      </c>
      <c r="E764" s="338"/>
      <c r="F764" s="338">
        <v>1</v>
      </c>
      <c r="G764" s="338"/>
      <c r="H764" s="338"/>
      <c r="I764" s="338">
        <v>1</v>
      </c>
      <c r="J764" s="338"/>
      <c r="K764" s="338"/>
      <c r="L764" s="338"/>
      <c r="M764" s="338"/>
      <c r="N764" s="338"/>
      <c r="O764" s="340">
        <v>1</v>
      </c>
      <c r="P764" s="338">
        <v>1</v>
      </c>
      <c r="Q764" s="338"/>
      <c r="R764" s="338"/>
      <c r="S764" s="338"/>
      <c r="T764" s="338"/>
      <c r="U764" s="338"/>
      <c r="V764" s="338"/>
      <c r="W764" s="338"/>
      <c r="X764" s="338"/>
      <c r="Y764" s="338"/>
      <c r="Z764" s="338"/>
      <c r="AA764" s="338"/>
      <c r="AB764" s="338"/>
      <c r="AC764" s="338"/>
      <c r="AD764" s="338"/>
      <c r="AE764" s="338"/>
      <c r="AF764" s="338"/>
      <c r="AG764" s="338"/>
    </row>
    <row r="765" spans="1:33" s="304" customFormat="1" ht="26.4" x14ac:dyDescent="0.25">
      <c r="A765" s="338">
        <v>8</v>
      </c>
      <c r="B765" s="339" t="s">
        <v>757</v>
      </c>
      <c r="C765" s="338">
        <v>24</v>
      </c>
      <c r="D765" s="338">
        <v>23</v>
      </c>
      <c r="E765" s="338">
        <v>8</v>
      </c>
      <c r="F765" s="338">
        <v>15</v>
      </c>
      <c r="G765" s="338"/>
      <c r="H765" s="338"/>
      <c r="I765" s="338">
        <v>8</v>
      </c>
      <c r="J765" s="338">
        <v>3</v>
      </c>
      <c r="K765" s="338">
        <v>4</v>
      </c>
      <c r="L765" s="338"/>
      <c r="M765" s="338"/>
      <c r="N765" s="338"/>
      <c r="O765" s="338" t="s">
        <v>937</v>
      </c>
      <c r="P765" s="338">
        <v>11</v>
      </c>
      <c r="Q765" s="338">
        <v>3</v>
      </c>
      <c r="R765" s="338" t="s">
        <v>938</v>
      </c>
      <c r="S765" s="338">
        <v>4</v>
      </c>
      <c r="T765" s="338">
        <v>4</v>
      </c>
      <c r="U765" s="338"/>
      <c r="V765" s="338"/>
      <c r="W765" s="338"/>
      <c r="X765" s="338"/>
      <c r="Y765" s="338"/>
      <c r="Z765" s="338"/>
      <c r="AA765" s="338">
        <v>3</v>
      </c>
      <c r="AB765" s="338"/>
      <c r="AC765" s="338">
        <v>3</v>
      </c>
      <c r="AD765" s="338">
        <v>1</v>
      </c>
      <c r="AE765" s="338"/>
      <c r="AF765" s="338">
        <v>1</v>
      </c>
      <c r="AG765" s="338"/>
    </row>
    <row r="766" spans="1:33" s="304" customFormat="1" ht="13.2" x14ac:dyDescent="0.25">
      <c r="A766" s="338">
        <v>9</v>
      </c>
      <c r="B766" s="339" t="s">
        <v>766</v>
      </c>
      <c r="C766" s="338">
        <v>1</v>
      </c>
      <c r="D766" s="338">
        <v>1</v>
      </c>
      <c r="E766" s="338"/>
      <c r="F766" s="338">
        <v>1</v>
      </c>
      <c r="G766" s="338"/>
      <c r="H766" s="338"/>
      <c r="I766" s="338"/>
      <c r="J766" s="338">
        <v>1</v>
      </c>
      <c r="K766" s="338"/>
      <c r="L766" s="338"/>
      <c r="M766" s="338"/>
      <c r="N766" s="338"/>
      <c r="O766" s="340">
        <v>1</v>
      </c>
      <c r="P766" s="338">
        <v>1</v>
      </c>
      <c r="Q766" s="338">
        <v>1</v>
      </c>
      <c r="R766" s="338"/>
      <c r="S766" s="338"/>
      <c r="T766" s="338"/>
      <c r="U766" s="338"/>
      <c r="V766" s="338"/>
      <c r="W766" s="338"/>
      <c r="X766" s="338"/>
      <c r="Y766" s="338"/>
      <c r="Z766" s="338"/>
      <c r="AA766" s="338">
        <v>1</v>
      </c>
      <c r="AB766" s="338"/>
      <c r="AC766" s="338">
        <v>1</v>
      </c>
      <c r="AD766" s="338"/>
      <c r="AE766" s="338"/>
      <c r="AF766" s="338"/>
      <c r="AG766" s="338"/>
    </row>
    <row r="767" spans="1:33" s="304" customFormat="1" ht="13.2" x14ac:dyDescent="0.25">
      <c r="A767" s="338">
        <v>10</v>
      </c>
      <c r="B767" s="339" t="s">
        <v>939</v>
      </c>
      <c r="C767" s="338">
        <v>1</v>
      </c>
      <c r="D767" s="338">
        <v>0</v>
      </c>
      <c r="E767" s="338"/>
      <c r="F767" s="338"/>
      <c r="G767" s="338"/>
      <c r="H767" s="338"/>
      <c r="I767" s="338"/>
      <c r="J767" s="338"/>
      <c r="K767" s="338"/>
      <c r="L767" s="338"/>
      <c r="M767" s="338"/>
      <c r="N767" s="338"/>
      <c r="O767" s="338"/>
      <c r="P767" s="338"/>
      <c r="Q767" s="338"/>
      <c r="R767" s="338"/>
      <c r="S767" s="338"/>
      <c r="T767" s="338"/>
      <c r="U767" s="338"/>
      <c r="V767" s="338"/>
      <c r="W767" s="338"/>
      <c r="X767" s="338"/>
      <c r="Y767" s="338"/>
      <c r="Z767" s="338"/>
      <c r="AA767" s="338"/>
      <c r="AB767" s="338"/>
      <c r="AC767" s="338"/>
      <c r="AD767" s="338"/>
      <c r="AE767" s="338"/>
      <c r="AF767" s="338"/>
      <c r="AG767" s="338"/>
    </row>
    <row r="768" spans="1:33" s="304" customFormat="1" ht="13.2" x14ac:dyDescent="0.25">
      <c r="A768" s="338">
        <v>11</v>
      </c>
      <c r="B768" s="339" t="s">
        <v>931</v>
      </c>
      <c r="C768" s="338">
        <v>1</v>
      </c>
      <c r="D768" s="338">
        <v>1</v>
      </c>
      <c r="E768" s="338"/>
      <c r="F768" s="338">
        <v>1</v>
      </c>
      <c r="G768" s="338"/>
      <c r="H768" s="338"/>
      <c r="I768" s="338"/>
      <c r="J768" s="338">
        <v>1</v>
      </c>
      <c r="K768" s="338"/>
      <c r="L768" s="338"/>
      <c r="M768" s="338"/>
      <c r="N768" s="338"/>
      <c r="O768" s="338"/>
      <c r="P768" s="338"/>
      <c r="Q768" s="338"/>
      <c r="R768" s="340">
        <v>1</v>
      </c>
      <c r="S768" s="338">
        <v>1</v>
      </c>
      <c r="T768" s="338">
        <v>0</v>
      </c>
      <c r="U768" s="338"/>
      <c r="V768" s="338"/>
      <c r="W768" s="338"/>
      <c r="X768" s="338"/>
      <c r="Y768" s="338"/>
      <c r="Z768" s="338"/>
      <c r="AA768" s="338"/>
      <c r="AB768" s="338"/>
      <c r="AC768" s="338"/>
      <c r="AD768" s="338"/>
      <c r="AE768" s="338"/>
      <c r="AF768" s="338"/>
      <c r="AG768" s="338"/>
    </row>
    <row r="769" spans="1:33" s="335" customFormat="1" ht="13.2" x14ac:dyDescent="0.25">
      <c r="A769" s="376">
        <v>3</v>
      </c>
      <c r="B769" s="377" t="s">
        <v>940</v>
      </c>
      <c r="C769" s="353"/>
      <c r="D769" s="378"/>
      <c r="E769" s="378"/>
      <c r="F769" s="378"/>
      <c r="G769" s="378"/>
      <c r="H769" s="378"/>
      <c r="I769" s="378"/>
      <c r="J769" s="378"/>
      <c r="K769" s="378"/>
      <c r="L769" s="378"/>
      <c r="M769" s="378"/>
      <c r="N769" s="378"/>
      <c r="O769" s="378"/>
      <c r="P769" s="378"/>
      <c r="Q769" s="378"/>
      <c r="R769" s="378"/>
      <c r="S769" s="378"/>
      <c r="T769" s="378"/>
      <c r="U769" s="378"/>
      <c r="V769" s="378"/>
      <c r="W769" s="378"/>
      <c r="X769" s="378"/>
      <c r="Y769" s="378"/>
      <c r="Z769" s="378"/>
      <c r="AA769" s="378"/>
      <c r="AB769" s="378"/>
      <c r="AC769" s="378"/>
      <c r="AD769" s="378"/>
      <c r="AE769" s="378"/>
      <c r="AF769" s="378"/>
      <c r="AG769" s="378"/>
    </row>
    <row r="770" spans="1:33" s="304" customFormat="1" ht="13.2" x14ac:dyDescent="0.25">
      <c r="A770" s="341"/>
      <c r="B770" s="344" t="s">
        <v>707</v>
      </c>
      <c r="C770" s="341">
        <v>240</v>
      </c>
      <c r="D770" s="345">
        <f t="shared" ref="D770:D775" si="264">E770+F770</f>
        <v>240</v>
      </c>
      <c r="E770" s="341">
        <f>E771+E772+E773+E774+E775+E776+E777</f>
        <v>46</v>
      </c>
      <c r="F770" s="345">
        <f t="shared" ref="F770:F773" si="265">G770+H770+I770+J770+K770</f>
        <v>194</v>
      </c>
      <c r="G770" s="341">
        <f t="shared" ref="G770:J770" si="266">G771+G772+G773+G774+G775+G776+G777</f>
        <v>0</v>
      </c>
      <c r="H770" s="341">
        <f t="shared" si="266"/>
        <v>0</v>
      </c>
      <c r="I770" s="341">
        <f t="shared" si="266"/>
        <v>159</v>
      </c>
      <c r="J770" s="341">
        <f t="shared" si="266"/>
        <v>34</v>
      </c>
      <c r="K770" s="345">
        <f>K771+K772+K773+K774+K775+K776+K777+K778</f>
        <v>1</v>
      </c>
      <c r="L770" s="345"/>
      <c r="M770" s="345">
        <f t="shared" ref="M770:N770" si="267">M771+M772+M773+M774+M775+M776+M777+M778</f>
        <v>61</v>
      </c>
      <c r="N770" s="345">
        <f t="shared" si="267"/>
        <v>61</v>
      </c>
      <c r="O770" s="345"/>
      <c r="P770" s="345">
        <f t="shared" ref="P770:Q770" si="268">P771+P772+P773+P774+P775+P776+P777+P778</f>
        <v>114.39999999999999</v>
      </c>
      <c r="Q770" s="345">
        <f t="shared" si="268"/>
        <v>-44.599999999999994</v>
      </c>
      <c r="R770" s="345"/>
      <c r="S770" s="345">
        <f t="shared" ref="S770:T770" si="269">S771+S772+S773+S774+S775+S776+S777+S778</f>
        <v>17.600000000000001</v>
      </c>
      <c r="T770" s="345">
        <f t="shared" si="269"/>
        <v>-16.399999999999999</v>
      </c>
      <c r="U770" s="345"/>
      <c r="V770" s="345">
        <f t="shared" ref="V770:W770" si="270">V771+V772+V773+V774+V775+V776+V777+V778</f>
        <v>1</v>
      </c>
      <c r="W770" s="345">
        <f t="shared" si="270"/>
        <v>0</v>
      </c>
      <c r="X770" s="341"/>
      <c r="Y770" s="341"/>
      <c r="Z770" s="341"/>
      <c r="AA770" s="341"/>
      <c r="AB770" s="341"/>
      <c r="AC770" s="341"/>
      <c r="AD770" s="346"/>
      <c r="AE770" s="346"/>
      <c r="AF770" s="346"/>
      <c r="AG770" s="346"/>
    </row>
    <row r="771" spans="1:33" s="304" customFormat="1" ht="13.2" x14ac:dyDescent="0.25">
      <c r="A771" s="347">
        <v>1</v>
      </c>
      <c r="B771" s="348" t="s">
        <v>367</v>
      </c>
      <c r="C771" s="347">
        <v>11</v>
      </c>
      <c r="D771" s="349">
        <f t="shared" si="264"/>
        <v>11</v>
      </c>
      <c r="E771" s="347">
        <v>5</v>
      </c>
      <c r="F771" s="347">
        <f t="shared" si="265"/>
        <v>6</v>
      </c>
      <c r="G771" s="347">
        <v>0</v>
      </c>
      <c r="H771" s="347">
        <v>0</v>
      </c>
      <c r="I771" s="347">
        <v>5</v>
      </c>
      <c r="J771" s="347">
        <v>1</v>
      </c>
      <c r="K771" s="347"/>
      <c r="L771" s="350">
        <v>0.5</v>
      </c>
      <c r="M771" s="351">
        <f t="shared" ref="M771:M777" si="271">F771*L771</f>
        <v>3</v>
      </c>
      <c r="N771" s="351">
        <f t="shared" ref="N771:N777" si="272">M771-H771</f>
        <v>3</v>
      </c>
      <c r="O771" s="350">
        <v>0.4</v>
      </c>
      <c r="P771" s="351">
        <f t="shared" ref="P771:P777" si="273">F771*O771</f>
        <v>2.4000000000000004</v>
      </c>
      <c r="Q771" s="351">
        <f t="shared" ref="Q771:Q777" si="274">P771-I771</f>
        <v>-2.5999999999999996</v>
      </c>
      <c r="R771" s="350">
        <v>0.1</v>
      </c>
      <c r="S771" s="351">
        <f t="shared" ref="S771:S777" si="275">R771*F771</f>
        <v>0.60000000000000009</v>
      </c>
      <c r="T771" s="351">
        <f t="shared" ref="T771:T777" si="276">S771-J771</f>
        <v>-0.39999999999999991</v>
      </c>
      <c r="U771" s="347"/>
      <c r="V771" s="347"/>
      <c r="W771" s="347"/>
      <c r="X771" s="347">
        <f t="shared" ref="X771:X778" si="277">Y771+Z771</f>
        <v>1</v>
      </c>
      <c r="Y771" s="347">
        <v>1</v>
      </c>
      <c r="Z771" s="347">
        <v>0</v>
      </c>
      <c r="AA771" s="347"/>
      <c r="AB771" s="347"/>
      <c r="AC771" s="347"/>
      <c r="AD771" s="343"/>
      <c r="AE771" s="343"/>
      <c r="AF771" s="343"/>
      <c r="AG771" s="343"/>
    </row>
    <row r="772" spans="1:33" s="304" customFormat="1" ht="13.2" x14ac:dyDescent="0.25">
      <c r="A772" s="347">
        <v>2</v>
      </c>
      <c r="B772" s="348" t="s">
        <v>140</v>
      </c>
      <c r="C772" s="347">
        <v>8</v>
      </c>
      <c r="D772" s="349">
        <f t="shared" si="264"/>
        <v>8</v>
      </c>
      <c r="E772" s="347">
        <v>0</v>
      </c>
      <c r="F772" s="347">
        <f t="shared" si="265"/>
        <v>8</v>
      </c>
      <c r="G772" s="347"/>
      <c r="H772" s="347"/>
      <c r="I772" s="347">
        <v>4</v>
      </c>
      <c r="J772" s="347">
        <v>4</v>
      </c>
      <c r="K772" s="347"/>
      <c r="L772" s="350">
        <v>0.2</v>
      </c>
      <c r="M772" s="351">
        <f t="shared" si="271"/>
        <v>1.6</v>
      </c>
      <c r="N772" s="351">
        <f t="shared" si="272"/>
        <v>1.6</v>
      </c>
      <c r="O772" s="350">
        <v>0.6</v>
      </c>
      <c r="P772" s="351">
        <f t="shared" si="273"/>
        <v>4.8</v>
      </c>
      <c r="Q772" s="351">
        <f t="shared" si="274"/>
        <v>0.79999999999999982</v>
      </c>
      <c r="R772" s="350">
        <v>0.2</v>
      </c>
      <c r="S772" s="351">
        <f t="shared" si="275"/>
        <v>1.6</v>
      </c>
      <c r="T772" s="351">
        <f t="shared" si="276"/>
        <v>-2.4</v>
      </c>
      <c r="U772" s="347"/>
      <c r="V772" s="347"/>
      <c r="W772" s="347"/>
      <c r="X772" s="347">
        <f t="shared" si="277"/>
        <v>0</v>
      </c>
      <c r="Y772" s="347">
        <v>0</v>
      </c>
      <c r="Z772" s="347"/>
      <c r="AA772" s="347">
        <f t="shared" ref="AA772:AA778" si="278">AB772+AC772</f>
        <v>1</v>
      </c>
      <c r="AB772" s="347">
        <v>0</v>
      </c>
      <c r="AC772" s="347">
        <v>1</v>
      </c>
      <c r="AD772" s="343"/>
      <c r="AE772" s="343"/>
      <c r="AF772" s="343"/>
      <c r="AG772" s="343"/>
    </row>
    <row r="773" spans="1:33" s="304" customFormat="1" ht="13.2" x14ac:dyDescent="0.25">
      <c r="A773" s="347">
        <v>3</v>
      </c>
      <c r="B773" s="348" t="s">
        <v>151</v>
      </c>
      <c r="C773" s="347">
        <v>86</v>
      </c>
      <c r="D773" s="349">
        <f t="shared" si="264"/>
        <v>86</v>
      </c>
      <c r="E773" s="347">
        <v>10</v>
      </c>
      <c r="F773" s="347">
        <f t="shared" si="265"/>
        <v>76</v>
      </c>
      <c r="G773" s="347"/>
      <c r="H773" s="347"/>
      <c r="I773" s="347">
        <v>72</v>
      </c>
      <c r="J773" s="347">
        <v>4</v>
      </c>
      <c r="K773" s="347"/>
      <c r="L773" s="350">
        <v>0.2</v>
      </c>
      <c r="M773" s="351">
        <f t="shared" si="271"/>
        <v>15.200000000000001</v>
      </c>
      <c r="N773" s="351">
        <f t="shared" si="272"/>
        <v>15.200000000000001</v>
      </c>
      <c r="O773" s="350">
        <v>0.8</v>
      </c>
      <c r="P773" s="351">
        <f t="shared" si="273"/>
        <v>60.800000000000004</v>
      </c>
      <c r="Q773" s="351">
        <f t="shared" si="274"/>
        <v>-11.199999999999996</v>
      </c>
      <c r="R773" s="350"/>
      <c r="S773" s="351">
        <f t="shared" si="275"/>
        <v>0</v>
      </c>
      <c r="T773" s="351">
        <f t="shared" si="276"/>
        <v>-4</v>
      </c>
      <c r="U773" s="347"/>
      <c r="V773" s="347"/>
      <c r="W773" s="347"/>
      <c r="X773" s="347">
        <f t="shared" si="277"/>
        <v>0</v>
      </c>
      <c r="Y773" s="347">
        <v>0</v>
      </c>
      <c r="Z773" s="347">
        <v>0</v>
      </c>
      <c r="AA773" s="347">
        <f t="shared" si="278"/>
        <v>4</v>
      </c>
      <c r="AB773" s="347">
        <v>1</v>
      </c>
      <c r="AC773" s="347">
        <v>3</v>
      </c>
      <c r="AD773" s="343"/>
      <c r="AE773" s="343"/>
      <c r="AF773" s="343"/>
      <c r="AG773" s="343"/>
    </row>
    <row r="774" spans="1:33" s="304" customFormat="1" ht="13.2" x14ac:dyDescent="0.25">
      <c r="A774" s="347">
        <v>4</v>
      </c>
      <c r="B774" s="352" t="s">
        <v>739</v>
      </c>
      <c r="C774" s="342">
        <v>59</v>
      </c>
      <c r="D774" s="349">
        <f t="shared" si="264"/>
        <v>59</v>
      </c>
      <c r="E774" s="342">
        <v>13</v>
      </c>
      <c r="F774" s="347">
        <v>46</v>
      </c>
      <c r="G774" s="342"/>
      <c r="H774" s="342"/>
      <c r="I774" s="342">
        <v>40</v>
      </c>
      <c r="J774" s="342">
        <v>6</v>
      </c>
      <c r="K774" s="342"/>
      <c r="L774" s="350">
        <v>0.4</v>
      </c>
      <c r="M774" s="351">
        <f t="shared" si="271"/>
        <v>18.400000000000002</v>
      </c>
      <c r="N774" s="351">
        <f t="shared" si="272"/>
        <v>18.400000000000002</v>
      </c>
      <c r="O774" s="350">
        <v>0.5</v>
      </c>
      <c r="P774" s="351">
        <f t="shared" si="273"/>
        <v>23</v>
      </c>
      <c r="Q774" s="351">
        <f t="shared" si="274"/>
        <v>-17</v>
      </c>
      <c r="R774" s="350">
        <v>0.1</v>
      </c>
      <c r="S774" s="351">
        <f t="shared" si="275"/>
        <v>4.6000000000000005</v>
      </c>
      <c r="T774" s="351">
        <f t="shared" si="276"/>
        <v>-1.3999999999999995</v>
      </c>
      <c r="U774" s="342"/>
      <c r="V774" s="342"/>
      <c r="W774" s="342"/>
      <c r="X774" s="349">
        <f t="shared" si="277"/>
        <v>8</v>
      </c>
      <c r="Y774" s="353">
        <v>5</v>
      </c>
      <c r="Z774" s="353">
        <v>3</v>
      </c>
      <c r="AA774" s="347">
        <f t="shared" si="278"/>
        <v>1</v>
      </c>
      <c r="AB774" s="342">
        <v>0</v>
      </c>
      <c r="AC774" s="342">
        <v>1</v>
      </c>
      <c r="AD774" s="343"/>
      <c r="AE774" s="343"/>
      <c r="AF774" s="343"/>
      <c r="AG774" s="343"/>
    </row>
    <row r="775" spans="1:33" s="304" customFormat="1" ht="13.2" x14ac:dyDescent="0.25">
      <c r="A775" s="347">
        <v>5</v>
      </c>
      <c r="B775" s="352" t="s">
        <v>725</v>
      </c>
      <c r="C775" s="342">
        <v>5</v>
      </c>
      <c r="D775" s="349">
        <f t="shared" si="264"/>
        <v>5</v>
      </c>
      <c r="E775" s="342">
        <v>1</v>
      </c>
      <c r="F775" s="347">
        <f>G775+H775+I775+J775+K775</f>
        <v>4</v>
      </c>
      <c r="G775" s="342"/>
      <c r="H775" s="342"/>
      <c r="I775" s="342">
        <v>3</v>
      </c>
      <c r="J775" s="342">
        <v>1</v>
      </c>
      <c r="K775" s="342"/>
      <c r="L775" s="350">
        <v>0.5</v>
      </c>
      <c r="M775" s="351">
        <f t="shared" si="271"/>
        <v>2</v>
      </c>
      <c r="N775" s="351">
        <f t="shared" si="272"/>
        <v>2</v>
      </c>
      <c r="O775" s="350">
        <v>0.4</v>
      </c>
      <c r="P775" s="351">
        <f t="shared" si="273"/>
        <v>1.6</v>
      </c>
      <c r="Q775" s="351">
        <f t="shared" si="274"/>
        <v>-1.4</v>
      </c>
      <c r="R775" s="350">
        <v>0.1</v>
      </c>
      <c r="S775" s="351">
        <f t="shared" si="275"/>
        <v>0.4</v>
      </c>
      <c r="T775" s="351">
        <f t="shared" si="276"/>
        <v>-0.6</v>
      </c>
      <c r="U775" s="342"/>
      <c r="V775" s="342"/>
      <c r="W775" s="342"/>
      <c r="X775" s="347">
        <f t="shared" si="277"/>
        <v>3</v>
      </c>
      <c r="Y775" s="342">
        <v>1</v>
      </c>
      <c r="Z775" s="342">
        <v>2</v>
      </c>
      <c r="AA775" s="347">
        <f t="shared" si="278"/>
        <v>0</v>
      </c>
      <c r="AB775" s="342"/>
      <c r="AC775" s="342"/>
      <c r="AD775" s="343"/>
      <c r="AE775" s="343"/>
      <c r="AF775" s="343"/>
      <c r="AG775" s="343"/>
    </row>
    <row r="776" spans="1:33" s="304" customFormat="1" ht="26.4" x14ac:dyDescent="0.25">
      <c r="A776" s="347">
        <v>6</v>
      </c>
      <c r="B776" s="352" t="s">
        <v>941</v>
      </c>
      <c r="C776" s="342">
        <v>1</v>
      </c>
      <c r="D776" s="349">
        <v>1</v>
      </c>
      <c r="E776" s="342">
        <v>0</v>
      </c>
      <c r="F776" s="347">
        <v>1</v>
      </c>
      <c r="G776" s="342"/>
      <c r="H776" s="342"/>
      <c r="I776" s="342">
        <v>1</v>
      </c>
      <c r="J776" s="342"/>
      <c r="K776" s="342"/>
      <c r="L776" s="350">
        <v>0</v>
      </c>
      <c r="M776" s="351">
        <f t="shared" si="271"/>
        <v>0</v>
      </c>
      <c r="N776" s="351">
        <f t="shared" si="272"/>
        <v>0</v>
      </c>
      <c r="O776" s="350">
        <v>1</v>
      </c>
      <c r="P776" s="351">
        <f t="shared" si="273"/>
        <v>1</v>
      </c>
      <c r="Q776" s="351">
        <f t="shared" si="274"/>
        <v>0</v>
      </c>
      <c r="R776" s="350">
        <v>0</v>
      </c>
      <c r="S776" s="351">
        <f t="shared" si="275"/>
        <v>0</v>
      </c>
      <c r="T776" s="351">
        <f t="shared" si="276"/>
        <v>0</v>
      </c>
      <c r="U776" s="342"/>
      <c r="V776" s="342"/>
      <c r="W776" s="342"/>
      <c r="X776" s="347">
        <f t="shared" si="277"/>
        <v>0</v>
      </c>
      <c r="Y776" s="342"/>
      <c r="Z776" s="342"/>
      <c r="AA776" s="347">
        <f t="shared" si="278"/>
        <v>0</v>
      </c>
      <c r="AB776" s="342"/>
      <c r="AC776" s="342"/>
      <c r="AD776" s="343"/>
      <c r="AE776" s="343"/>
      <c r="AF776" s="343"/>
      <c r="AG776" s="343"/>
    </row>
    <row r="777" spans="1:33" s="304" customFormat="1" ht="13.2" x14ac:dyDescent="0.25">
      <c r="A777" s="347">
        <v>7</v>
      </c>
      <c r="B777" s="352" t="s">
        <v>726</v>
      </c>
      <c r="C777" s="342">
        <v>69</v>
      </c>
      <c r="D777" s="349">
        <f t="shared" ref="D777:D778" si="279">E777+F777</f>
        <v>69</v>
      </c>
      <c r="E777" s="342">
        <v>17</v>
      </c>
      <c r="F777" s="347">
        <f>G777+H777+I777+J777+K777</f>
        <v>52</v>
      </c>
      <c r="G777" s="342"/>
      <c r="H777" s="342"/>
      <c r="I777" s="342">
        <v>34</v>
      </c>
      <c r="J777" s="342">
        <v>18</v>
      </c>
      <c r="K777" s="342"/>
      <c r="L777" s="350">
        <v>0.4</v>
      </c>
      <c r="M777" s="351">
        <f t="shared" si="271"/>
        <v>20.8</v>
      </c>
      <c r="N777" s="351">
        <f t="shared" si="272"/>
        <v>20.8</v>
      </c>
      <c r="O777" s="350">
        <v>0.4</v>
      </c>
      <c r="P777" s="351">
        <f t="shared" si="273"/>
        <v>20.8</v>
      </c>
      <c r="Q777" s="351">
        <f t="shared" si="274"/>
        <v>-13.2</v>
      </c>
      <c r="R777" s="350">
        <v>0.2</v>
      </c>
      <c r="S777" s="351">
        <f t="shared" si="275"/>
        <v>10.4</v>
      </c>
      <c r="T777" s="351">
        <f t="shared" si="276"/>
        <v>-7.6</v>
      </c>
      <c r="U777" s="342"/>
      <c r="V777" s="342"/>
      <c r="W777" s="342"/>
      <c r="X777" s="347">
        <f t="shared" si="277"/>
        <v>17</v>
      </c>
      <c r="Y777" s="342">
        <v>5</v>
      </c>
      <c r="Z777" s="342">
        <v>12</v>
      </c>
      <c r="AA777" s="347">
        <f t="shared" si="278"/>
        <v>3</v>
      </c>
      <c r="AB777" s="342">
        <v>0</v>
      </c>
      <c r="AC777" s="342">
        <v>3</v>
      </c>
      <c r="AD777" s="343"/>
      <c r="AE777" s="343"/>
      <c r="AF777" s="343"/>
      <c r="AG777" s="343"/>
    </row>
    <row r="778" spans="1:33" s="304" customFormat="1" ht="13.2" x14ac:dyDescent="0.25">
      <c r="A778" s="347">
        <v>8</v>
      </c>
      <c r="B778" s="352" t="s">
        <v>815</v>
      </c>
      <c r="C778" s="342">
        <v>1</v>
      </c>
      <c r="D778" s="349">
        <f t="shared" si="279"/>
        <v>1</v>
      </c>
      <c r="E778" s="342"/>
      <c r="F778" s="347">
        <v>1</v>
      </c>
      <c r="G778" s="342"/>
      <c r="H778" s="342"/>
      <c r="I778" s="342"/>
      <c r="J778" s="342"/>
      <c r="K778" s="342">
        <v>1</v>
      </c>
      <c r="L778" s="350"/>
      <c r="M778" s="342"/>
      <c r="N778" s="342"/>
      <c r="O778" s="350"/>
      <c r="P778" s="342"/>
      <c r="Q778" s="342"/>
      <c r="R778" s="350"/>
      <c r="S778" s="342"/>
      <c r="T778" s="342"/>
      <c r="U778" s="350">
        <v>1</v>
      </c>
      <c r="V778" s="342">
        <f>D778*U778</f>
        <v>1</v>
      </c>
      <c r="W778" s="342">
        <f>V778-K778</f>
        <v>0</v>
      </c>
      <c r="X778" s="347">
        <f t="shared" si="277"/>
        <v>0</v>
      </c>
      <c r="Y778" s="342"/>
      <c r="Z778" s="342"/>
      <c r="AA778" s="347">
        <f t="shared" si="278"/>
        <v>0</v>
      </c>
      <c r="AB778" s="342"/>
      <c r="AC778" s="342"/>
      <c r="AD778" s="343"/>
      <c r="AE778" s="343"/>
      <c r="AF778" s="343"/>
      <c r="AG778" s="343"/>
    </row>
    <row r="779" spans="1:33" s="381" customFormat="1" ht="13.2" x14ac:dyDescent="0.25">
      <c r="A779" s="329">
        <v>4</v>
      </c>
      <c r="B779" s="379" t="s">
        <v>942</v>
      </c>
      <c r="C779" s="329"/>
      <c r="D779" s="329"/>
      <c r="E779" s="329"/>
      <c r="F779" s="329"/>
      <c r="G779" s="329"/>
      <c r="H779" s="329"/>
      <c r="I779" s="329"/>
      <c r="J779" s="329"/>
      <c r="K779" s="329"/>
      <c r="L779" s="329"/>
      <c r="M779" s="329"/>
      <c r="N779" s="329"/>
      <c r="O779" s="331"/>
      <c r="P779" s="329"/>
      <c r="Q779" s="329"/>
      <c r="R779" s="331"/>
      <c r="S779" s="329"/>
      <c r="T779" s="329"/>
      <c r="U779" s="329"/>
      <c r="V779" s="380"/>
      <c r="W779" s="380"/>
      <c r="X779" s="380"/>
      <c r="Y779" s="380"/>
      <c r="Z779" s="380"/>
      <c r="AA779" s="380"/>
      <c r="AB779" s="380"/>
      <c r="AC779" s="380"/>
      <c r="AD779" s="380"/>
      <c r="AE779" s="380"/>
      <c r="AF779" s="380"/>
      <c r="AG779" s="380"/>
    </row>
    <row r="780" spans="1:33" s="304" customFormat="1" ht="13.2" x14ac:dyDescent="0.25">
      <c r="A780" s="354"/>
      <c r="B780" s="355" t="s">
        <v>707</v>
      </c>
      <c r="C780" s="356">
        <v>67</v>
      </c>
      <c r="D780" s="356">
        <v>53</v>
      </c>
      <c r="E780" s="356">
        <v>10</v>
      </c>
      <c r="F780" s="356">
        <v>43</v>
      </c>
      <c r="G780" s="356">
        <v>0</v>
      </c>
      <c r="H780" s="356">
        <v>0</v>
      </c>
      <c r="I780" s="356">
        <v>18</v>
      </c>
      <c r="J780" s="356">
        <v>21</v>
      </c>
      <c r="K780" s="356">
        <v>4</v>
      </c>
      <c r="L780" s="357">
        <v>0</v>
      </c>
      <c r="M780" s="356">
        <v>0</v>
      </c>
      <c r="N780" s="356">
        <v>0</v>
      </c>
      <c r="O780" s="357">
        <v>1</v>
      </c>
      <c r="P780" s="356">
        <v>43</v>
      </c>
      <c r="Q780" s="356">
        <v>25</v>
      </c>
      <c r="R780" s="357"/>
      <c r="S780" s="356"/>
      <c r="T780" s="356"/>
      <c r="U780" s="356"/>
      <c r="V780" s="356"/>
      <c r="W780" s="356"/>
      <c r="X780" s="356">
        <v>0</v>
      </c>
      <c r="Y780" s="356">
        <v>0</v>
      </c>
      <c r="Z780" s="356">
        <v>0</v>
      </c>
      <c r="AA780" s="356">
        <v>4</v>
      </c>
      <c r="AB780" s="356">
        <v>0</v>
      </c>
      <c r="AC780" s="356">
        <v>4</v>
      </c>
      <c r="AD780" s="356">
        <v>4</v>
      </c>
      <c r="AE780" s="356">
        <v>0</v>
      </c>
      <c r="AF780" s="356">
        <v>4</v>
      </c>
      <c r="AG780" s="356"/>
    </row>
    <row r="781" spans="1:33" s="304" customFormat="1" ht="13.2" x14ac:dyDescent="0.25">
      <c r="A781" s="358">
        <v>1</v>
      </c>
      <c r="B781" s="359" t="s">
        <v>197</v>
      </c>
      <c r="C781" s="360">
        <v>2</v>
      </c>
      <c r="D781" s="360">
        <v>2</v>
      </c>
      <c r="E781" s="360">
        <v>2</v>
      </c>
      <c r="F781" s="360"/>
      <c r="G781" s="360"/>
      <c r="H781" s="360"/>
      <c r="I781" s="360"/>
      <c r="J781" s="360"/>
      <c r="K781" s="360"/>
      <c r="L781" s="360"/>
      <c r="M781" s="360"/>
      <c r="N781" s="360"/>
      <c r="O781" s="361"/>
      <c r="P781" s="360"/>
      <c r="Q781" s="360"/>
      <c r="R781" s="357"/>
      <c r="S781" s="356"/>
      <c r="T781" s="356"/>
      <c r="U781" s="356"/>
      <c r="V781" s="356"/>
      <c r="W781" s="356"/>
      <c r="X781" s="356"/>
      <c r="Y781" s="356"/>
      <c r="Z781" s="356"/>
      <c r="AA781" s="356"/>
      <c r="AB781" s="356"/>
      <c r="AC781" s="356"/>
      <c r="AD781" s="356"/>
      <c r="AE781" s="356"/>
      <c r="AF781" s="356"/>
      <c r="AG781" s="356"/>
    </row>
    <row r="782" spans="1:33" s="304" customFormat="1" ht="13.2" x14ac:dyDescent="0.25">
      <c r="A782" s="358">
        <v>2</v>
      </c>
      <c r="B782" s="359" t="s">
        <v>726</v>
      </c>
      <c r="C782" s="360">
        <v>6</v>
      </c>
      <c r="D782" s="360">
        <v>5</v>
      </c>
      <c r="E782" s="360">
        <v>5</v>
      </c>
      <c r="F782" s="360"/>
      <c r="G782" s="360"/>
      <c r="H782" s="360"/>
      <c r="I782" s="360"/>
      <c r="J782" s="360"/>
      <c r="K782" s="360"/>
      <c r="L782" s="360"/>
      <c r="M782" s="360"/>
      <c r="N782" s="360"/>
      <c r="O782" s="361"/>
      <c r="P782" s="360"/>
      <c r="Q782" s="360"/>
      <c r="R782" s="357"/>
      <c r="S782" s="356"/>
      <c r="T782" s="356"/>
      <c r="U782" s="356"/>
      <c r="V782" s="356"/>
      <c r="W782" s="356"/>
      <c r="X782" s="356"/>
      <c r="Y782" s="356"/>
      <c r="Z782" s="356"/>
      <c r="AA782" s="356"/>
      <c r="AB782" s="356"/>
      <c r="AC782" s="356"/>
      <c r="AD782" s="356"/>
      <c r="AE782" s="356"/>
      <c r="AF782" s="356"/>
      <c r="AG782" s="356"/>
    </row>
    <row r="783" spans="1:33" s="304" customFormat="1" ht="13.2" x14ac:dyDescent="0.25">
      <c r="A783" s="358">
        <v>3</v>
      </c>
      <c r="B783" s="359" t="s">
        <v>880</v>
      </c>
      <c r="C783" s="360">
        <v>1</v>
      </c>
      <c r="D783" s="362">
        <v>0</v>
      </c>
      <c r="E783" s="360"/>
      <c r="F783" s="360">
        <v>0</v>
      </c>
      <c r="G783" s="360"/>
      <c r="H783" s="360"/>
      <c r="I783" s="360">
        <v>0</v>
      </c>
      <c r="J783" s="360"/>
      <c r="K783" s="360"/>
      <c r="L783" s="360"/>
      <c r="M783" s="360"/>
      <c r="N783" s="360"/>
      <c r="O783" s="361"/>
      <c r="P783" s="360">
        <v>1</v>
      </c>
      <c r="Q783" s="360"/>
      <c r="R783" s="357"/>
      <c r="S783" s="356"/>
      <c r="T783" s="356"/>
      <c r="U783" s="356"/>
      <c r="V783" s="356"/>
      <c r="W783" s="356"/>
      <c r="X783" s="356"/>
      <c r="Y783" s="356"/>
      <c r="Z783" s="356"/>
      <c r="AA783" s="356"/>
      <c r="AB783" s="356"/>
      <c r="AC783" s="362">
        <v>1</v>
      </c>
      <c r="AD783" s="356"/>
      <c r="AE783" s="356"/>
      <c r="AF783" s="356"/>
      <c r="AG783" s="356"/>
    </row>
    <row r="784" spans="1:33" s="304" customFormat="1" ht="13.2" x14ac:dyDescent="0.25">
      <c r="A784" s="358">
        <v>4</v>
      </c>
      <c r="B784" s="359" t="s">
        <v>943</v>
      </c>
      <c r="C784" s="360">
        <v>1</v>
      </c>
      <c r="D784" s="362">
        <v>1</v>
      </c>
      <c r="E784" s="360"/>
      <c r="F784" s="360">
        <v>1</v>
      </c>
      <c r="G784" s="360"/>
      <c r="H784" s="360"/>
      <c r="I784" s="360">
        <v>1</v>
      </c>
      <c r="J784" s="360"/>
      <c r="K784" s="360"/>
      <c r="L784" s="360"/>
      <c r="M784" s="360"/>
      <c r="N784" s="360"/>
      <c r="O784" s="361"/>
      <c r="P784" s="360">
        <v>1</v>
      </c>
      <c r="Q784" s="360"/>
      <c r="R784" s="361"/>
      <c r="S784" s="360"/>
      <c r="T784" s="360"/>
      <c r="U784" s="360"/>
      <c r="V784" s="360"/>
      <c r="W784" s="360"/>
      <c r="X784" s="356"/>
      <c r="Y784" s="360"/>
      <c r="Z784" s="360"/>
      <c r="AA784" s="360"/>
      <c r="AB784" s="360"/>
      <c r="AC784" s="360"/>
      <c r="AD784" s="356"/>
      <c r="AE784" s="363"/>
      <c r="AF784" s="363"/>
      <c r="AG784" s="363"/>
    </row>
    <row r="785" spans="1:33" s="304" customFormat="1" ht="13.2" x14ac:dyDescent="0.25">
      <c r="A785" s="358">
        <v>5</v>
      </c>
      <c r="B785" s="359" t="s">
        <v>944</v>
      </c>
      <c r="C785" s="360">
        <v>1</v>
      </c>
      <c r="D785" s="362">
        <v>1</v>
      </c>
      <c r="E785" s="363"/>
      <c r="F785" s="360">
        <v>1</v>
      </c>
      <c r="G785" s="360"/>
      <c r="H785" s="360"/>
      <c r="I785" s="360">
        <v>1</v>
      </c>
      <c r="J785" s="360"/>
      <c r="K785" s="360"/>
      <c r="L785" s="360"/>
      <c r="M785" s="360"/>
      <c r="N785" s="360"/>
      <c r="O785" s="361"/>
      <c r="P785" s="360">
        <v>1</v>
      </c>
      <c r="Q785" s="360"/>
      <c r="R785" s="361"/>
      <c r="S785" s="360"/>
      <c r="T785" s="360"/>
      <c r="U785" s="360"/>
      <c r="V785" s="360"/>
      <c r="W785" s="360"/>
      <c r="X785" s="356"/>
      <c r="Y785" s="360"/>
      <c r="Z785" s="360"/>
      <c r="AA785" s="360"/>
      <c r="AB785" s="360"/>
      <c r="AC785" s="360"/>
      <c r="AD785" s="356"/>
      <c r="AE785" s="363"/>
      <c r="AF785" s="363"/>
      <c r="AG785" s="363"/>
    </row>
    <row r="786" spans="1:33" s="304" customFormat="1" ht="13.2" x14ac:dyDescent="0.25">
      <c r="A786" s="358">
        <v>6</v>
      </c>
      <c r="B786" s="359" t="s">
        <v>945</v>
      </c>
      <c r="C786" s="360">
        <v>1</v>
      </c>
      <c r="D786" s="362">
        <v>1</v>
      </c>
      <c r="E786" s="360"/>
      <c r="F786" s="360">
        <v>1</v>
      </c>
      <c r="G786" s="360"/>
      <c r="H786" s="360"/>
      <c r="I786" s="360">
        <v>1</v>
      </c>
      <c r="J786" s="360"/>
      <c r="K786" s="360"/>
      <c r="L786" s="360"/>
      <c r="M786" s="360"/>
      <c r="N786" s="360"/>
      <c r="O786" s="361"/>
      <c r="P786" s="360">
        <v>1</v>
      </c>
      <c r="Q786" s="360"/>
      <c r="R786" s="361"/>
      <c r="S786" s="360"/>
      <c r="T786" s="360"/>
      <c r="U786" s="360"/>
      <c r="V786" s="360"/>
      <c r="W786" s="360"/>
      <c r="X786" s="356"/>
      <c r="Y786" s="360"/>
      <c r="Z786" s="360"/>
      <c r="AA786" s="360"/>
      <c r="AB786" s="360"/>
      <c r="AC786" s="362"/>
      <c r="AD786" s="356"/>
      <c r="AE786" s="363"/>
      <c r="AF786" s="363"/>
      <c r="AG786" s="363"/>
    </row>
    <row r="787" spans="1:33" s="304" customFormat="1" ht="13.2" x14ac:dyDescent="0.25">
      <c r="A787" s="358">
        <v>7</v>
      </c>
      <c r="B787" s="359" t="s">
        <v>946</v>
      </c>
      <c r="C787" s="360">
        <v>2</v>
      </c>
      <c r="D787" s="362">
        <v>2</v>
      </c>
      <c r="E787" s="363"/>
      <c r="F787" s="360">
        <v>2</v>
      </c>
      <c r="G787" s="360"/>
      <c r="H787" s="360"/>
      <c r="I787" s="360">
        <v>1</v>
      </c>
      <c r="J787" s="360">
        <v>1</v>
      </c>
      <c r="K787" s="360"/>
      <c r="L787" s="360"/>
      <c r="M787" s="360"/>
      <c r="N787" s="360"/>
      <c r="O787" s="361"/>
      <c r="P787" s="360">
        <v>2</v>
      </c>
      <c r="Q787" s="360"/>
      <c r="R787" s="361"/>
      <c r="S787" s="360"/>
      <c r="T787" s="360"/>
      <c r="U787" s="360"/>
      <c r="V787" s="360"/>
      <c r="W787" s="360"/>
      <c r="X787" s="356"/>
      <c r="Y787" s="360"/>
      <c r="Z787" s="360"/>
      <c r="AA787" s="360"/>
      <c r="AB787" s="360"/>
      <c r="AC787" s="362"/>
      <c r="AD787" s="356"/>
      <c r="AE787" s="363"/>
      <c r="AF787" s="363"/>
      <c r="AG787" s="363"/>
    </row>
    <row r="788" spans="1:33" s="304" customFormat="1" ht="13.2" x14ac:dyDescent="0.25">
      <c r="A788" s="358">
        <v>8</v>
      </c>
      <c r="B788" s="359" t="s">
        <v>947</v>
      </c>
      <c r="C788" s="360">
        <v>2</v>
      </c>
      <c r="D788" s="362">
        <v>2</v>
      </c>
      <c r="E788" s="363"/>
      <c r="F788" s="360">
        <v>2</v>
      </c>
      <c r="G788" s="363"/>
      <c r="H788" s="363"/>
      <c r="I788" s="362">
        <v>1</v>
      </c>
      <c r="J788" s="362">
        <v>1</v>
      </c>
      <c r="K788" s="363"/>
      <c r="L788" s="363"/>
      <c r="M788" s="360"/>
      <c r="N788" s="363"/>
      <c r="O788" s="364"/>
      <c r="P788" s="360">
        <v>2</v>
      </c>
      <c r="Q788" s="363"/>
      <c r="R788" s="364"/>
      <c r="S788" s="363"/>
      <c r="T788" s="363"/>
      <c r="U788" s="363"/>
      <c r="V788" s="363"/>
      <c r="W788" s="363"/>
      <c r="X788" s="356"/>
      <c r="Y788" s="363"/>
      <c r="Z788" s="363"/>
      <c r="AA788" s="360"/>
      <c r="AB788" s="363"/>
      <c r="AC788" s="363"/>
      <c r="AD788" s="356"/>
      <c r="AE788" s="363"/>
      <c r="AF788" s="363"/>
      <c r="AG788" s="363"/>
    </row>
    <row r="789" spans="1:33" s="304" customFormat="1" ht="13.2" x14ac:dyDescent="0.25">
      <c r="A789" s="358">
        <v>9</v>
      </c>
      <c r="B789" s="359" t="s">
        <v>795</v>
      </c>
      <c r="C789" s="360">
        <v>1</v>
      </c>
      <c r="D789" s="362">
        <v>1</v>
      </c>
      <c r="E789" s="363"/>
      <c r="F789" s="360">
        <v>1</v>
      </c>
      <c r="G789" s="363"/>
      <c r="H789" s="363"/>
      <c r="I789" s="363"/>
      <c r="J789" s="362">
        <v>1</v>
      </c>
      <c r="K789" s="363"/>
      <c r="L789" s="363"/>
      <c r="M789" s="360"/>
      <c r="N789" s="363"/>
      <c r="O789" s="364"/>
      <c r="P789" s="360"/>
      <c r="Q789" s="363"/>
      <c r="R789" s="364"/>
      <c r="S789" s="362">
        <v>1</v>
      </c>
      <c r="T789" s="363"/>
      <c r="U789" s="363"/>
      <c r="V789" s="363"/>
      <c r="W789" s="363"/>
      <c r="X789" s="356"/>
      <c r="Y789" s="363"/>
      <c r="Z789" s="363"/>
      <c r="AA789" s="360"/>
      <c r="AB789" s="363"/>
      <c r="AC789" s="363"/>
      <c r="AD789" s="356"/>
      <c r="AE789" s="363"/>
      <c r="AF789" s="363"/>
      <c r="AG789" s="363"/>
    </row>
    <row r="790" spans="1:33" s="304" customFormat="1" ht="13.2" x14ac:dyDescent="0.25">
      <c r="A790" s="358">
        <v>10</v>
      </c>
      <c r="B790" s="359" t="s">
        <v>929</v>
      </c>
      <c r="C790" s="360">
        <v>1</v>
      </c>
      <c r="D790" s="362">
        <v>1</v>
      </c>
      <c r="E790" s="363"/>
      <c r="F790" s="360">
        <v>1</v>
      </c>
      <c r="G790" s="363"/>
      <c r="H790" s="363"/>
      <c r="I790" s="362">
        <v>1</v>
      </c>
      <c r="J790" s="363"/>
      <c r="K790" s="363"/>
      <c r="L790" s="363"/>
      <c r="M790" s="360"/>
      <c r="N790" s="363"/>
      <c r="O790" s="364"/>
      <c r="P790" s="362">
        <v>1</v>
      </c>
      <c r="Q790" s="363"/>
      <c r="R790" s="364"/>
      <c r="S790" s="363"/>
      <c r="T790" s="363"/>
      <c r="U790" s="363"/>
      <c r="V790" s="363"/>
      <c r="W790" s="363"/>
      <c r="X790" s="356"/>
      <c r="Y790" s="363"/>
      <c r="Z790" s="363"/>
      <c r="AA790" s="360"/>
      <c r="AB790" s="363"/>
      <c r="AC790" s="363"/>
      <c r="AD790" s="356"/>
      <c r="AE790" s="363"/>
      <c r="AF790" s="363"/>
      <c r="AG790" s="363"/>
    </row>
    <row r="791" spans="1:33" s="304" customFormat="1" ht="13.2" x14ac:dyDescent="0.25">
      <c r="A791" s="358">
        <v>11</v>
      </c>
      <c r="B791" s="359" t="s">
        <v>750</v>
      </c>
      <c r="C791" s="360">
        <v>2</v>
      </c>
      <c r="D791" s="362">
        <v>2</v>
      </c>
      <c r="E791" s="362">
        <v>1</v>
      </c>
      <c r="F791" s="360">
        <v>1</v>
      </c>
      <c r="G791" s="363"/>
      <c r="H791" s="363"/>
      <c r="I791" s="362">
        <v>1</v>
      </c>
      <c r="J791" s="363"/>
      <c r="K791" s="363"/>
      <c r="L791" s="363"/>
      <c r="M791" s="360"/>
      <c r="N791" s="363"/>
      <c r="O791" s="364"/>
      <c r="P791" s="362">
        <v>1</v>
      </c>
      <c r="Q791" s="363"/>
      <c r="R791" s="364"/>
      <c r="S791" s="363"/>
      <c r="T791" s="363"/>
      <c r="U791" s="363"/>
      <c r="V791" s="363"/>
      <c r="W791" s="363"/>
      <c r="X791" s="356"/>
      <c r="Y791" s="363"/>
      <c r="Z791" s="363"/>
      <c r="AA791" s="360"/>
      <c r="AB791" s="363"/>
      <c r="AC791" s="363"/>
      <c r="AD791" s="356"/>
      <c r="AE791" s="363"/>
      <c r="AF791" s="363"/>
      <c r="AG791" s="363"/>
    </row>
    <row r="792" spans="1:33" s="304" customFormat="1" ht="13.2" x14ac:dyDescent="0.25">
      <c r="A792" s="358">
        <v>12</v>
      </c>
      <c r="B792" s="359" t="s">
        <v>931</v>
      </c>
      <c r="C792" s="360">
        <v>1</v>
      </c>
      <c r="D792" s="362">
        <v>1</v>
      </c>
      <c r="E792" s="363"/>
      <c r="F792" s="360">
        <v>1</v>
      </c>
      <c r="G792" s="363"/>
      <c r="H792" s="363"/>
      <c r="I792" s="363"/>
      <c r="J792" s="362">
        <v>1</v>
      </c>
      <c r="K792" s="363"/>
      <c r="L792" s="363"/>
      <c r="M792" s="363"/>
      <c r="N792" s="363"/>
      <c r="O792" s="364"/>
      <c r="P792" s="363"/>
      <c r="Q792" s="363"/>
      <c r="R792" s="364"/>
      <c r="S792" s="362">
        <v>1</v>
      </c>
      <c r="T792" s="363"/>
      <c r="U792" s="363"/>
      <c r="V792" s="363"/>
      <c r="W792" s="363"/>
      <c r="X792" s="356"/>
      <c r="Y792" s="363"/>
      <c r="Z792" s="363"/>
      <c r="AA792" s="360"/>
      <c r="AB792" s="363"/>
      <c r="AC792" s="363"/>
      <c r="AD792" s="356"/>
      <c r="AE792" s="363"/>
      <c r="AF792" s="363"/>
      <c r="AG792" s="363"/>
    </row>
    <row r="793" spans="1:33" s="304" customFormat="1" ht="13.2" x14ac:dyDescent="0.25">
      <c r="A793" s="358">
        <v>13</v>
      </c>
      <c r="B793" s="359" t="s">
        <v>948</v>
      </c>
      <c r="C793" s="360">
        <v>3</v>
      </c>
      <c r="D793" s="362">
        <v>3</v>
      </c>
      <c r="E793" s="363"/>
      <c r="F793" s="360">
        <v>3</v>
      </c>
      <c r="G793" s="363"/>
      <c r="H793" s="363"/>
      <c r="I793" s="362">
        <v>2</v>
      </c>
      <c r="J793" s="363"/>
      <c r="K793" s="362">
        <v>1</v>
      </c>
      <c r="L793" s="363"/>
      <c r="M793" s="363"/>
      <c r="N793" s="363"/>
      <c r="O793" s="364"/>
      <c r="P793" s="362">
        <v>2</v>
      </c>
      <c r="Q793" s="363"/>
      <c r="R793" s="364"/>
      <c r="S793" s="362">
        <v>1</v>
      </c>
      <c r="T793" s="363"/>
      <c r="U793" s="363"/>
      <c r="V793" s="363"/>
      <c r="W793" s="363"/>
      <c r="X793" s="356"/>
      <c r="Y793" s="363"/>
      <c r="Z793" s="363"/>
      <c r="AA793" s="360"/>
      <c r="AB793" s="363"/>
      <c r="AC793" s="363"/>
      <c r="AD793" s="360">
        <v>1</v>
      </c>
      <c r="AE793" s="363"/>
      <c r="AF793" s="362">
        <v>1</v>
      </c>
      <c r="AG793" s="363"/>
    </row>
    <row r="794" spans="1:33" s="304" customFormat="1" ht="13.2" x14ac:dyDescent="0.25">
      <c r="A794" s="358">
        <v>14</v>
      </c>
      <c r="B794" s="359" t="s">
        <v>739</v>
      </c>
      <c r="C794" s="360">
        <v>30</v>
      </c>
      <c r="D794" s="362">
        <v>25</v>
      </c>
      <c r="E794" s="362">
        <v>2</v>
      </c>
      <c r="F794" s="360">
        <v>23</v>
      </c>
      <c r="G794" s="363"/>
      <c r="H794" s="363"/>
      <c r="I794" s="362">
        <v>8</v>
      </c>
      <c r="J794" s="362">
        <v>12</v>
      </c>
      <c r="K794" s="362">
        <v>3</v>
      </c>
      <c r="L794" s="363"/>
      <c r="M794" s="363"/>
      <c r="N794" s="363"/>
      <c r="O794" s="364"/>
      <c r="P794" s="362">
        <v>10</v>
      </c>
      <c r="Q794" s="363"/>
      <c r="R794" s="364"/>
      <c r="S794" s="362">
        <v>18</v>
      </c>
      <c r="T794" s="363"/>
      <c r="U794" s="363"/>
      <c r="V794" s="363"/>
      <c r="W794" s="363"/>
      <c r="X794" s="356"/>
      <c r="Y794" s="363"/>
      <c r="Z794" s="363"/>
      <c r="AA794" s="360">
        <v>2</v>
      </c>
      <c r="AB794" s="363"/>
      <c r="AC794" s="362">
        <v>2</v>
      </c>
      <c r="AD794" s="360">
        <v>3</v>
      </c>
      <c r="AE794" s="363"/>
      <c r="AF794" s="362">
        <v>3</v>
      </c>
      <c r="AG794" s="363"/>
    </row>
    <row r="795" spans="1:33" s="304" customFormat="1" ht="13.2" x14ac:dyDescent="0.25">
      <c r="A795" s="358">
        <v>15</v>
      </c>
      <c r="B795" s="359" t="s">
        <v>949</v>
      </c>
      <c r="C795" s="360">
        <v>1</v>
      </c>
      <c r="D795" s="362">
        <v>0</v>
      </c>
      <c r="E795" s="363"/>
      <c r="F795" s="360">
        <v>0</v>
      </c>
      <c r="G795" s="363"/>
      <c r="H795" s="363"/>
      <c r="I795" s="362">
        <v>0</v>
      </c>
      <c r="J795" s="363"/>
      <c r="K795" s="363"/>
      <c r="L795" s="363"/>
      <c r="M795" s="363"/>
      <c r="N795" s="363"/>
      <c r="O795" s="364"/>
      <c r="P795" s="362">
        <v>1</v>
      </c>
      <c r="Q795" s="363"/>
      <c r="R795" s="364"/>
      <c r="S795" s="363"/>
      <c r="T795" s="363"/>
      <c r="U795" s="363"/>
      <c r="V795" s="363"/>
      <c r="W795" s="363"/>
      <c r="X795" s="356"/>
      <c r="Y795" s="363"/>
      <c r="Z795" s="363"/>
      <c r="AA795" s="360"/>
      <c r="AB795" s="363"/>
      <c r="AC795" s="363"/>
      <c r="AD795" s="356"/>
      <c r="AE795" s="363"/>
      <c r="AF795" s="363"/>
      <c r="AG795" s="363"/>
    </row>
    <row r="796" spans="1:33" s="304" customFormat="1" ht="13.2" x14ac:dyDescent="0.25">
      <c r="A796" s="358">
        <v>16</v>
      </c>
      <c r="B796" s="359" t="s">
        <v>950</v>
      </c>
      <c r="C796" s="360">
        <v>1</v>
      </c>
      <c r="D796" s="362">
        <v>1</v>
      </c>
      <c r="E796" s="363"/>
      <c r="F796" s="360">
        <v>1</v>
      </c>
      <c r="G796" s="363"/>
      <c r="H796" s="363"/>
      <c r="I796" s="363"/>
      <c r="J796" s="362">
        <v>1</v>
      </c>
      <c r="K796" s="363"/>
      <c r="L796" s="363"/>
      <c r="M796" s="363"/>
      <c r="N796" s="363"/>
      <c r="O796" s="364"/>
      <c r="P796" s="363"/>
      <c r="Q796" s="363"/>
      <c r="R796" s="364"/>
      <c r="S796" s="362">
        <v>1</v>
      </c>
      <c r="T796" s="363"/>
      <c r="U796" s="363"/>
      <c r="V796" s="363"/>
      <c r="W796" s="363"/>
      <c r="X796" s="356"/>
      <c r="Y796" s="363"/>
      <c r="Z796" s="363"/>
      <c r="AA796" s="360"/>
      <c r="AB796" s="363"/>
      <c r="AC796" s="363"/>
      <c r="AD796" s="356"/>
      <c r="AE796" s="363"/>
      <c r="AF796" s="363"/>
      <c r="AG796" s="363"/>
    </row>
    <row r="797" spans="1:33" s="304" customFormat="1" ht="13.2" x14ac:dyDescent="0.25">
      <c r="A797" s="358">
        <v>17</v>
      </c>
      <c r="B797" s="359" t="s">
        <v>151</v>
      </c>
      <c r="C797" s="360">
        <v>7</v>
      </c>
      <c r="D797" s="362">
        <v>5</v>
      </c>
      <c r="E797" s="363"/>
      <c r="F797" s="360">
        <v>5</v>
      </c>
      <c r="G797" s="363"/>
      <c r="H797" s="363"/>
      <c r="I797" s="362">
        <v>1</v>
      </c>
      <c r="J797" s="362">
        <v>4</v>
      </c>
      <c r="K797" s="363"/>
      <c r="L797" s="363"/>
      <c r="M797" s="363"/>
      <c r="N797" s="363"/>
      <c r="O797" s="364"/>
      <c r="P797" s="362">
        <v>2</v>
      </c>
      <c r="Q797" s="363"/>
      <c r="R797" s="364"/>
      <c r="S797" s="362">
        <v>5</v>
      </c>
      <c r="T797" s="363"/>
      <c r="U797" s="363"/>
      <c r="V797" s="363"/>
      <c r="W797" s="363"/>
      <c r="X797" s="363"/>
      <c r="Y797" s="363"/>
      <c r="Z797" s="363"/>
      <c r="AA797" s="360">
        <v>1</v>
      </c>
      <c r="AB797" s="363"/>
      <c r="AC797" s="362">
        <v>1</v>
      </c>
      <c r="AD797" s="356"/>
      <c r="AE797" s="363"/>
      <c r="AF797" s="363"/>
      <c r="AG797" s="363"/>
    </row>
    <row r="798" spans="1:33" s="304" customFormat="1" ht="13.2" x14ac:dyDescent="0.25">
      <c r="A798" s="358">
        <v>18</v>
      </c>
      <c r="B798" s="359" t="s">
        <v>951</v>
      </c>
      <c r="C798" s="360">
        <v>2</v>
      </c>
      <c r="D798" s="362">
        <v>0</v>
      </c>
      <c r="E798" s="363"/>
      <c r="F798" s="360">
        <v>0</v>
      </c>
      <c r="G798" s="363"/>
      <c r="H798" s="363"/>
      <c r="I798" s="362">
        <v>0</v>
      </c>
      <c r="J798" s="363"/>
      <c r="K798" s="363"/>
      <c r="L798" s="363"/>
      <c r="M798" s="363"/>
      <c r="N798" s="363"/>
      <c r="O798" s="364"/>
      <c r="P798" s="363"/>
      <c r="Q798" s="363"/>
      <c r="R798" s="364"/>
      <c r="S798" s="362">
        <v>2</v>
      </c>
      <c r="T798" s="363"/>
      <c r="U798" s="363"/>
      <c r="V798" s="363"/>
      <c r="W798" s="363"/>
      <c r="X798" s="363"/>
      <c r="Y798" s="363"/>
      <c r="Z798" s="363"/>
      <c r="AA798" s="360"/>
      <c r="AB798" s="363"/>
      <c r="AC798" s="363"/>
      <c r="AD798" s="363"/>
      <c r="AE798" s="363"/>
      <c r="AF798" s="363"/>
      <c r="AG798" s="363"/>
    </row>
    <row r="799" spans="1:33" s="304" customFormat="1" ht="13.2" x14ac:dyDescent="0.25">
      <c r="A799" s="358">
        <v>19</v>
      </c>
      <c r="B799" s="359" t="s">
        <v>832</v>
      </c>
      <c r="C799" s="360">
        <v>2</v>
      </c>
      <c r="D799" s="362">
        <v>0</v>
      </c>
      <c r="E799" s="363"/>
      <c r="F799" s="360">
        <v>0</v>
      </c>
      <c r="G799" s="363"/>
      <c r="H799" s="363"/>
      <c r="I799" s="362">
        <v>0</v>
      </c>
      <c r="J799" s="363"/>
      <c r="K799" s="363"/>
      <c r="L799" s="363"/>
      <c r="M799" s="363"/>
      <c r="N799" s="363"/>
      <c r="O799" s="364"/>
      <c r="P799" s="363"/>
      <c r="Q799" s="363"/>
      <c r="R799" s="364"/>
      <c r="S799" s="362">
        <v>1</v>
      </c>
      <c r="T799" s="363"/>
      <c r="U799" s="363"/>
      <c r="V799" s="363"/>
      <c r="W799" s="363"/>
      <c r="X799" s="363"/>
      <c r="Y799" s="363"/>
      <c r="Z799" s="363"/>
      <c r="AA799" s="360"/>
      <c r="AB799" s="363"/>
      <c r="AC799" s="363"/>
      <c r="AD799" s="363"/>
      <c r="AE799" s="363"/>
      <c r="AF799" s="363"/>
      <c r="AG799" s="363"/>
    </row>
    <row r="800" spans="1:33" s="335" customFormat="1" ht="13.2" x14ac:dyDescent="0.25">
      <c r="A800" s="383">
        <v>5</v>
      </c>
      <c r="B800" s="379" t="s">
        <v>952</v>
      </c>
      <c r="C800" s="384"/>
      <c r="D800" s="385"/>
      <c r="E800" s="386"/>
      <c r="F800" s="384"/>
      <c r="G800" s="386"/>
      <c r="H800" s="386"/>
      <c r="I800" s="385"/>
      <c r="J800" s="386"/>
      <c r="K800" s="386"/>
      <c r="L800" s="386"/>
      <c r="M800" s="386"/>
      <c r="N800" s="386"/>
      <c r="O800" s="387"/>
      <c r="P800" s="386"/>
      <c r="Q800" s="386"/>
      <c r="R800" s="387"/>
      <c r="S800" s="385"/>
      <c r="T800" s="386"/>
      <c r="U800" s="386"/>
      <c r="V800" s="386"/>
      <c r="W800" s="386"/>
      <c r="X800" s="386"/>
      <c r="Y800" s="386"/>
      <c r="Z800" s="386"/>
      <c r="AA800" s="384"/>
      <c r="AB800" s="386"/>
      <c r="AC800" s="386"/>
      <c r="AD800" s="386"/>
      <c r="AE800" s="386"/>
      <c r="AF800" s="386"/>
      <c r="AG800" s="386"/>
    </row>
    <row r="801" spans="1:33" s="304" customFormat="1" ht="13.2" x14ac:dyDescent="0.25">
      <c r="A801" s="382"/>
      <c r="B801" s="355" t="s">
        <v>707</v>
      </c>
      <c r="C801" s="365">
        <v>188</v>
      </c>
      <c r="D801" s="365">
        <f t="shared" ref="D801:K801" si="280">D802+D803+D804+D805+D806+D807+D808+D809+D810+D811</f>
        <v>183</v>
      </c>
      <c r="E801" s="365">
        <f t="shared" si="280"/>
        <v>29</v>
      </c>
      <c r="F801" s="365">
        <f t="shared" si="280"/>
        <v>154</v>
      </c>
      <c r="G801" s="365">
        <f t="shared" si="280"/>
        <v>0</v>
      </c>
      <c r="H801" s="365">
        <f t="shared" si="280"/>
        <v>29</v>
      </c>
      <c r="I801" s="365">
        <f t="shared" si="280"/>
        <v>101</v>
      </c>
      <c r="J801" s="365">
        <f t="shared" si="280"/>
        <v>24</v>
      </c>
      <c r="K801" s="365">
        <f t="shared" si="280"/>
        <v>0</v>
      </c>
      <c r="L801" s="365"/>
      <c r="M801" s="365">
        <f t="shared" ref="M801:N801" si="281">M802+M803+M804+M805+M806+M807+M808+M809+M810+M811</f>
        <v>44</v>
      </c>
      <c r="N801" s="365">
        <f t="shared" si="281"/>
        <v>15</v>
      </c>
      <c r="O801" s="365"/>
      <c r="P801" s="365">
        <f t="shared" ref="P801:Q801" si="282">P802+P803+P804+P805+P806+P807+P808+P809+P810+P811</f>
        <v>49</v>
      </c>
      <c r="Q801" s="365">
        <f t="shared" si="282"/>
        <v>5</v>
      </c>
      <c r="R801" s="365"/>
      <c r="S801" s="365">
        <f t="shared" ref="S801:T801" si="283">S802+S803+S804+S805+S806+S807+S808+S809+S810+S811</f>
        <v>15</v>
      </c>
      <c r="T801" s="365">
        <f t="shared" si="283"/>
        <v>1</v>
      </c>
      <c r="U801" s="365">
        <v>0</v>
      </c>
      <c r="V801" s="365">
        <v>0</v>
      </c>
      <c r="W801" s="365">
        <v>0</v>
      </c>
      <c r="X801" s="365">
        <v>13</v>
      </c>
      <c r="Y801" s="365">
        <v>5</v>
      </c>
      <c r="Z801" s="365">
        <v>8</v>
      </c>
      <c r="AA801" s="365">
        <v>4</v>
      </c>
      <c r="AB801" s="365">
        <v>0</v>
      </c>
      <c r="AC801" s="365">
        <v>4</v>
      </c>
      <c r="AD801" s="365">
        <v>0</v>
      </c>
      <c r="AE801" s="365">
        <v>0</v>
      </c>
      <c r="AF801" s="365">
        <v>0</v>
      </c>
      <c r="AG801" s="365"/>
    </row>
    <row r="802" spans="1:33" s="304" customFormat="1" ht="13.2" x14ac:dyDescent="0.25">
      <c r="A802" s="366">
        <v>1</v>
      </c>
      <c r="B802" s="367" t="s">
        <v>140</v>
      </c>
      <c r="C802" s="368"/>
      <c r="D802" s="368">
        <v>3</v>
      </c>
      <c r="E802" s="368">
        <v>0</v>
      </c>
      <c r="F802" s="365">
        <v>3</v>
      </c>
      <c r="G802" s="368">
        <v>0</v>
      </c>
      <c r="H802" s="368">
        <v>0</v>
      </c>
      <c r="I802" s="368">
        <v>1</v>
      </c>
      <c r="J802" s="368">
        <v>2</v>
      </c>
      <c r="K802" s="368">
        <v>0</v>
      </c>
      <c r="L802" s="369"/>
      <c r="M802" s="368"/>
      <c r="N802" s="368"/>
      <c r="O802" s="369"/>
      <c r="P802" s="368"/>
      <c r="Q802" s="368"/>
      <c r="R802" s="369"/>
      <c r="S802" s="368"/>
      <c r="T802" s="368"/>
      <c r="U802" s="368"/>
      <c r="V802" s="368"/>
      <c r="W802" s="368"/>
      <c r="X802" s="365">
        <v>0</v>
      </c>
      <c r="Y802" s="368"/>
      <c r="Z802" s="368"/>
      <c r="AA802" s="365">
        <v>0</v>
      </c>
      <c r="AB802" s="368"/>
      <c r="AC802" s="368">
        <v>0</v>
      </c>
      <c r="AD802" s="365">
        <v>0</v>
      </c>
      <c r="AE802" s="368"/>
      <c r="AF802" s="368"/>
      <c r="AG802" s="370"/>
    </row>
    <row r="803" spans="1:33" s="304" customFormat="1" ht="13.2" x14ac:dyDescent="0.25">
      <c r="A803" s="366">
        <v>2</v>
      </c>
      <c r="B803" s="367" t="s">
        <v>151</v>
      </c>
      <c r="C803" s="368"/>
      <c r="D803" s="368">
        <v>12</v>
      </c>
      <c r="E803" s="368">
        <v>1</v>
      </c>
      <c r="F803" s="365">
        <v>11</v>
      </c>
      <c r="G803" s="368">
        <v>0</v>
      </c>
      <c r="H803" s="368">
        <v>0</v>
      </c>
      <c r="I803" s="368">
        <v>1</v>
      </c>
      <c r="J803" s="368">
        <v>10</v>
      </c>
      <c r="K803" s="368">
        <v>0</v>
      </c>
      <c r="L803" s="371">
        <v>5.5E-2</v>
      </c>
      <c r="M803" s="368">
        <v>1</v>
      </c>
      <c r="N803" s="368">
        <v>1</v>
      </c>
      <c r="O803" s="372">
        <f>5/18</f>
        <v>0.27777777777777779</v>
      </c>
      <c r="P803" s="368">
        <v>5</v>
      </c>
      <c r="Q803" s="368">
        <v>4</v>
      </c>
      <c r="R803" s="372">
        <f>12/18</f>
        <v>0.66666666666666663</v>
      </c>
      <c r="S803" s="368">
        <v>12</v>
      </c>
      <c r="T803" s="368">
        <v>1</v>
      </c>
      <c r="U803" s="368"/>
      <c r="V803" s="368"/>
      <c r="W803" s="368"/>
      <c r="X803" s="365">
        <v>0</v>
      </c>
      <c r="Y803" s="368"/>
      <c r="Z803" s="368"/>
      <c r="AA803" s="365">
        <v>3</v>
      </c>
      <c r="AB803" s="368"/>
      <c r="AC803" s="368">
        <v>3</v>
      </c>
      <c r="AD803" s="365">
        <v>0</v>
      </c>
      <c r="AE803" s="368"/>
      <c r="AF803" s="368"/>
      <c r="AG803" s="370"/>
    </row>
    <row r="804" spans="1:33" s="304" customFormat="1" ht="13.2" x14ac:dyDescent="0.25">
      <c r="A804" s="366">
        <v>3</v>
      </c>
      <c r="B804" s="367" t="s">
        <v>803</v>
      </c>
      <c r="C804" s="368"/>
      <c r="D804" s="368">
        <v>1</v>
      </c>
      <c r="E804" s="368">
        <v>0</v>
      </c>
      <c r="F804" s="365">
        <v>1</v>
      </c>
      <c r="G804" s="368">
        <v>0</v>
      </c>
      <c r="H804" s="368">
        <v>0</v>
      </c>
      <c r="I804" s="368">
        <v>0</v>
      </c>
      <c r="J804" s="368">
        <v>1</v>
      </c>
      <c r="K804" s="368">
        <v>0</v>
      </c>
      <c r="L804" s="370">
        <v>0</v>
      </c>
      <c r="M804" s="368">
        <v>0</v>
      </c>
      <c r="N804" s="368">
        <v>0</v>
      </c>
      <c r="O804" s="368">
        <v>0</v>
      </c>
      <c r="P804" s="368">
        <v>0</v>
      </c>
      <c r="Q804" s="368">
        <v>0</v>
      </c>
      <c r="R804" s="373">
        <v>1</v>
      </c>
      <c r="S804" s="368">
        <v>1</v>
      </c>
      <c r="T804" s="368">
        <v>0</v>
      </c>
      <c r="U804" s="370"/>
      <c r="V804" s="370"/>
      <c r="W804" s="370"/>
      <c r="X804" s="365">
        <v>0</v>
      </c>
      <c r="Y804" s="368"/>
      <c r="Z804" s="368"/>
      <c r="AA804" s="365">
        <v>0</v>
      </c>
      <c r="AB804" s="368"/>
      <c r="AC804" s="368"/>
      <c r="AD804" s="365">
        <v>0</v>
      </c>
      <c r="AE804" s="368"/>
      <c r="AF804" s="368"/>
      <c r="AG804" s="370"/>
    </row>
    <row r="805" spans="1:33" s="304" customFormat="1" ht="13.2" x14ac:dyDescent="0.25">
      <c r="A805" s="366">
        <v>4</v>
      </c>
      <c r="B805" s="367" t="s">
        <v>953</v>
      </c>
      <c r="C805" s="368"/>
      <c r="D805" s="368">
        <v>45</v>
      </c>
      <c r="E805" s="368">
        <v>4</v>
      </c>
      <c r="F805" s="365">
        <v>41</v>
      </c>
      <c r="G805" s="368">
        <v>0</v>
      </c>
      <c r="H805" s="368">
        <v>29</v>
      </c>
      <c r="I805" s="368">
        <v>10</v>
      </c>
      <c r="J805" s="368">
        <v>2</v>
      </c>
      <c r="K805" s="368">
        <v>0</v>
      </c>
      <c r="L805" s="374">
        <f>37/48</f>
        <v>0.77083333333333337</v>
      </c>
      <c r="M805" s="368">
        <v>37</v>
      </c>
      <c r="N805" s="368">
        <v>8</v>
      </c>
      <c r="O805" s="371">
        <f>9/48</f>
        <v>0.1875</v>
      </c>
      <c r="P805" s="368">
        <v>9</v>
      </c>
      <c r="Q805" s="368">
        <v>0</v>
      </c>
      <c r="R805" s="374">
        <f>2/48</f>
        <v>4.1666666666666664E-2</v>
      </c>
      <c r="S805" s="368">
        <v>2</v>
      </c>
      <c r="T805" s="368"/>
      <c r="U805" s="370"/>
      <c r="V805" s="370"/>
      <c r="W805" s="370"/>
      <c r="X805" s="365">
        <v>4</v>
      </c>
      <c r="Y805" s="368">
        <v>0</v>
      </c>
      <c r="Z805" s="368">
        <v>4</v>
      </c>
      <c r="AA805" s="365">
        <v>0</v>
      </c>
      <c r="AB805" s="368"/>
      <c r="AC805" s="368"/>
      <c r="AD805" s="365">
        <v>0</v>
      </c>
      <c r="AE805" s="368"/>
      <c r="AF805" s="368"/>
      <c r="AG805" s="370"/>
    </row>
    <row r="806" spans="1:33" s="304" customFormat="1" ht="13.2" x14ac:dyDescent="0.25">
      <c r="A806" s="366">
        <v>5</v>
      </c>
      <c r="B806" s="367" t="s">
        <v>739</v>
      </c>
      <c r="C806" s="368"/>
      <c r="D806" s="368">
        <v>33</v>
      </c>
      <c r="E806" s="368">
        <v>5</v>
      </c>
      <c r="F806" s="365">
        <v>28</v>
      </c>
      <c r="G806" s="368">
        <v>0</v>
      </c>
      <c r="H806" s="368">
        <v>0</v>
      </c>
      <c r="I806" s="368">
        <v>25</v>
      </c>
      <c r="J806" s="368">
        <v>3</v>
      </c>
      <c r="K806" s="368">
        <v>0</v>
      </c>
      <c r="L806" s="373">
        <v>0.14000000000000001</v>
      </c>
      <c r="M806" s="368">
        <v>5</v>
      </c>
      <c r="N806" s="368">
        <v>5</v>
      </c>
      <c r="O806" s="369">
        <v>0.85699999999999998</v>
      </c>
      <c r="P806" s="368">
        <v>30</v>
      </c>
      <c r="Q806" s="368"/>
      <c r="R806" s="373"/>
      <c r="S806" s="370"/>
      <c r="T806" s="370"/>
      <c r="U806" s="370"/>
      <c r="V806" s="370"/>
      <c r="W806" s="370"/>
      <c r="X806" s="365">
        <v>5</v>
      </c>
      <c r="Y806" s="368">
        <v>2</v>
      </c>
      <c r="Z806" s="368">
        <v>3</v>
      </c>
      <c r="AA806" s="365">
        <v>0</v>
      </c>
      <c r="AB806" s="368"/>
      <c r="AC806" s="368"/>
      <c r="AD806" s="365">
        <v>0</v>
      </c>
      <c r="AE806" s="368"/>
      <c r="AF806" s="368"/>
      <c r="AG806" s="370"/>
    </row>
    <row r="807" spans="1:33" s="304" customFormat="1" ht="13.2" x14ac:dyDescent="0.25">
      <c r="A807" s="366">
        <v>6</v>
      </c>
      <c r="B807" s="367" t="s">
        <v>197</v>
      </c>
      <c r="C807" s="368"/>
      <c r="D807" s="368">
        <v>7</v>
      </c>
      <c r="E807" s="368">
        <v>7</v>
      </c>
      <c r="F807" s="365">
        <v>0</v>
      </c>
      <c r="G807" s="368">
        <v>0</v>
      </c>
      <c r="H807" s="368">
        <v>0</v>
      </c>
      <c r="I807" s="368">
        <v>0</v>
      </c>
      <c r="J807" s="368">
        <v>0</v>
      </c>
      <c r="K807" s="368">
        <v>0</v>
      </c>
      <c r="L807" s="373">
        <v>1</v>
      </c>
      <c r="M807" s="368">
        <v>1</v>
      </c>
      <c r="N807" s="368">
        <v>1</v>
      </c>
      <c r="O807" s="369"/>
      <c r="P807" s="368"/>
      <c r="Q807" s="368"/>
      <c r="R807" s="373"/>
      <c r="S807" s="370"/>
      <c r="T807" s="370"/>
      <c r="U807" s="370"/>
      <c r="V807" s="370"/>
      <c r="W807" s="370"/>
      <c r="X807" s="365">
        <v>3</v>
      </c>
      <c r="Y807" s="368">
        <v>2</v>
      </c>
      <c r="Z807" s="368">
        <v>1</v>
      </c>
      <c r="AA807" s="365">
        <v>0</v>
      </c>
      <c r="AB807" s="368"/>
      <c r="AC807" s="368"/>
      <c r="AD807" s="365">
        <v>0</v>
      </c>
      <c r="AE807" s="368"/>
      <c r="AF807" s="368"/>
      <c r="AG807" s="370"/>
    </row>
    <row r="808" spans="1:33" s="304" customFormat="1" ht="13.2" x14ac:dyDescent="0.25">
      <c r="A808" s="366">
        <v>7</v>
      </c>
      <c r="B808" s="367" t="s">
        <v>726</v>
      </c>
      <c r="C808" s="368"/>
      <c r="D808" s="368">
        <v>68</v>
      </c>
      <c r="E808" s="368">
        <v>10</v>
      </c>
      <c r="F808" s="365">
        <v>58</v>
      </c>
      <c r="G808" s="368">
        <v>0</v>
      </c>
      <c r="H808" s="368">
        <v>0</v>
      </c>
      <c r="I808" s="368">
        <v>58</v>
      </c>
      <c r="J808" s="368">
        <v>0</v>
      </c>
      <c r="K808" s="368">
        <v>0</v>
      </c>
      <c r="L808" s="373"/>
      <c r="M808" s="368"/>
      <c r="N808" s="368"/>
      <c r="O808" s="369"/>
      <c r="P808" s="368">
        <v>5</v>
      </c>
      <c r="Q808" s="368">
        <v>1</v>
      </c>
      <c r="R808" s="373"/>
      <c r="S808" s="370"/>
      <c r="T808" s="370"/>
      <c r="U808" s="370"/>
      <c r="V808" s="370"/>
      <c r="W808" s="370"/>
      <c r="X808" s="365">
        <v>1</v>
      </c>
      <c r="Y808" s="368">
        <v>1</v>
      </c>
      <c r="Z808" s="368"/>
      <c r="AA808" s="365">
        <v>1</v>
      </c>
      <c r="AB808" s="368"/>
      <c r="AC808" s="368">
        <v>1</v>
      </c>
      <c r="AD808" s="365">
        <v>0</v>
      </c>
      <c r="AE808" s="368"/>
      <c r="AF808" s="368"/>
      <c r="AG808" s="370"/>
    </row>
    <row r="809" spans="1:33" s="304" customFormat="1" ht="13.2" x14ac:dyDescent="0.25">
      <c r="A809" s="366">
        <v>8</v>
      </c>
      <c r="B809" s="367" t="s">
        <v>43</v>
      </c>
      <c r="C809" s="368"/>
      <c r="D809" s="368">
        <v>7</v>
      </c>
      <c r="E809" s="368">
        <v>1</v>
      </c>
      <c r="F809" s="365">
        <v>6</v>
      </c>
      <c r="G809" s="368">
        <v>0</v>
      </c>
      <c r="H809" s="368">
        <v>0</v>
      </c>
      <c r="I809" s="368">
        <v>0</v>
      </c>
      <c r="J809" s="368">
        <v>6</v>
      </c>
      <c r="K809" s="368">
        <v>0</v>
      </c>
      <c r="L809" s="373"/>
      <c r="M809" s="370"/>
      <c r="N809" s="370"/>
      <c r="O809" s="373"/>
      <c r="P809" s="370"/>
      <c r="Q809" s="368"/>
      <c r="R809" s="373"/>
      <c r="S809" s="368"/>
      <c r="T809" s="370"/>
      <c r="U809" s="370"/>
      <c r="V809" s="370"/>
      <c r="W809" s="370"/>
      <c r="X809" s="365">
        <v>0</v>
      </c>
      <c r="Y809" s="368"/>
      <c r="Z809" s="368"/>
      <c r="AA809" s="365">
        <v>0</v>
      </c>
      <c r="AB809" s="368"/>
      <c r="AC809" s="368"/>
      <c r="AD809" s="365">
        <v>0</v>
      </c>
      <c r="AE809" s="368"/>
      <c r="AF809" s="368"/>
      <c r="AG809" s="370"/>
    </row>
    <row r="810" spans="1:33" s="304" customFormat="1" ht="13.2" x14ac:dyDescent="0.25">
      <c r="A810" s="366">
        <v>9</v>
      </c>
      <c r="B810" s="367" t="s">
        <v>725</v>
      </c>
      <c r="C810" s="368"/>
      <c r="D810" s="368">
        <v>6</v>
      </c>
      <c r="E810" s="368">
        <v>1</v>
      </c>
      <c r="F810" s="365">
        <v>5</v>
      </c>
      <c r="G810" s="368">
        <v>0</v>
      </c>
      <c r="H810" s="368">
        <v>0</v>
      </c>
      <c r="I810" s="368">
        <v>5</v>
      </c>
      <c r="J810" s="368">
        <v>0</v>
      </c>
      <c r="K810" s="368">
        <v>0</v>
      </c>
      <c r="L810" s="373"/>
      <c r="M810" s="370"/>
      <c r="N810" s="370"/>
      <c r="O810" s="373"/>
      <c r="P810" s="370"/>
      <c r="Q810" s="368"/>
      <c r="R810" s="373"/>
      <c r="S810" s="370"/>
      <c r="T810" s="370"/>
      <c r="U810" s="370"/>
      <c r="V810" s="370"/>
      <c r="W810" s="370"/>
      <c r="X810" s="365">
        <v>0</v>
      </c>
      <c r="Y810" s="368"/>
      <c r="Z810" s="368"/>
      <c r="AA810" s="365">
        <v>0</v>
      </c>
      <c r="AB810" s="368"/>
      <c r="AC810" s="368">
        <v>0</v>
      </c>
      <c r="AD810" s="365">
        <v>0</v>
      </c>
      <c r="AE810" s="368"/>
      <c r="AF810" s="368"/>
      <c r="AG810" s="370"/>
    </row>
    <row r="811" spans="1:33" s="304" customFormat="1" ht="13.2" x14ac:dyDescent="0.25">
      <c r="A811" s="366">
        <v>10</v>
      </c>
      <c r="B811" s="367" t="s">
        <v>954</v>
      </c>
      <c r="C811" s="368"/>
      <c r="D811" s="368">
        <v>1</v>
      </c>
      <c r="E811" s="368">
        <v>0</v>
      </c>
      <c r="F811" s="365">
        <v>1</v>
      </c>
      <c r="G811" s="368">
        <v>0</v>
      </c>
      <c r="H811" s="368">
        <v>0</v>
      </c>
      <c r="I811" s="368">
        <v>1</v>
      </c>
      <c r="J811" s="368">
        <v>0</v>
      </c>
      <c r="K811" s="368">
        <v>0</v>
      </c>
      <c r="L811" s="375"/>
      <c r="M811" s="367"/>
      <c r="N811" s="367"/>
      <c r="O811" s="375"/>
      <c r="P811" s="367"/>
      <c r="Q811" s="368"/>
      <c r="R811" s="375"/>
      <c r="S811" s="367"/>
      <c r="T811" s="367"/>
      <c r="U811" s="367"/>
      <c r="V811" s="367"/>
      <c r="W811" s="367"/>
      <c r="X811" s="367"/>
      <c r="Y811" s="367"/>
      <c r="Z811" s="367"/>
      <c r="AA811" s="367"/>
      <c r="AB811" s="367"/>
      <c r="AC811" s="367"/>
      <c r="AD811" s="367"/>
      <c r="AE811" s="367"/>
      <c r="AF811" s="367"/>
      <c r="AG811" s="367"/>
    </row>
  </sheetData>
  <mergeCells count="39">
    <mergeCell ref="B716:AG716"/>
    <mergeCell ref="B62:F62"/>
    <mergeCell ref="B132:I132"/>
    <mergeCell ref="B160:F160"/>
    <mergeCell ref="B167:H167"/>
    <mergeCell ref="B625:AG625"/>
    <mergeCell ref="B639:AG639"/>
    <mergeCell ref="B655:AG655"/>
    <mergeCell ref="B675:AG675"/>
    <mergeCell ref="B697:AG697"/>
    <mergeCell ref="B79:E79"/>
    <mergeCell ref="B95:H95"/>
    <mergeCell ref="B108:I108"/>
    <mergeCell ref="B118:F118"/>
    <mergeCell ref="A1:J1"/>
    <mergeCell ref="W1:AG1"/>
    <mergeCell ref="A3:AG3"/>
    <mergeCell ref="A5:A7"/>
    <mergeCell ref="B5:B7"/>
    <mergeCell ref="C5:C7"/>
    <mergeCell ref="D5:D7"/>
    <mergeCell ref="E5:E7"/>
    <mergeCell ref="F5:K5"/>
    <mergeCell ref="AD6:AF6"/>
    <mergeCell ref="L5:W5"/>
    <mergeCell ref="X5:AF5"/>
    <mergeCell ref="AG5:AG7"/>
    <mergeCell ref="F6:F7"/>
    <mergeCell ref="G6:G7"/>
    <mergeCell ref="H6:H7"/>
    <mergeCell ref="U6:W6"/>
    <mergeCell ref="X6:Z6"/>
    <mergeCell ref="AA6:AC6"/>
    <mergeCell ref="I6:I7"/>
    <mergeCell ref="J6:J7"/>
    <mergeCell ref="K6:K7"/>
    <mergeCell ref="L6:N6"/>
    <mergeCell ref="O6:Q6"/>
    <mergeCell ref="R6:T6"/>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W49"/>
  <sheetViews>
    <sheetView topLeftCell="A28" zoomScaleNormal="100" workbookViewId="0">
      <selection activeCell="B47" sqref="B47:S47"/>
    </sheetView>
  </sheetViews>
  <sheetFormatPr defaultRowHeight="22.95" customHeight="1" x14ac:dyDescent="0.35"/>
  <cols>
    <col min="1" max="1" width="4" style="1" customWidth="1"/>
    <col min="2" max="2" width="10.88671875" style="1" customWidth="1"/>
    <col min="3" max="3" width="9.109375" style="4" customWidth="1"/>
    <col min="4" max="4" width="3.5546875" style="1" customWidth="1"/>
    <col min="5" max="5" width="3.109375" style="1" customWidth="1"/>
    <col min="6" max="6" width="14" style="5" customWidth="1"/>
    <col min="7" max="7" width="20.109375" style="1" customWidth="1"/>
    <col min="8" max="9" width="9" style="1" customWidth="1"/>
    <col min="10" max="10" width="5" style="1" customWidth="1"/>
    <col min="11" max="11" width="8.44140625" style="1" customWidth="1"/>
    <col min="12" max="12" width="8.33203125" style="1" customWidth="1"/>
    <col min="13" max="13" width="7.109375" style="1" customWidth="1"/>
    <col min="14" max="14" width="18.44140625" style="5" customWidth="1"/>
    <col min="15" max="15" width="14.88671875" style="5" customWidth="1"/>
    <col min="16" max="16" width="13" style="1" customWidth="1"/>
    <col min="17" max="17" width="10.44140625" style="1" customWidth="1"/>
    <col min="18" max="18" width="6.5546875" style="1" customWidth="1"/>
    <col min="19" max="19" width="51" style="1" customWidth="1"/>
    <col min="20" max="134" width="9.109375" style="1"/>
    <col min="135" max="135" width="3.6640625" style="1" customWidth="1"/>
    <col min="136" max="136" width="16.109375" style="1" customWidth="1"/>
    <col min="137" max="137" width="8.5546875" style="1" customWidth="1"/>
    <col min="138" max="138" width="7" style="1" customWidth="1"/>
    <col min="139" max="139" width="7.33203125" style="1" customWidth="1"/>
    <col min="140" max="141" width="10.44140625" style="1" customWidth="1"/>
    <col min="142" max="142" width="10.88671875" style="1" customWidth="1"/>
    <col min="143" max="143" width="15.5546875" style="1" customWidth="1"/>
    <col min="144" max="144" width="9.109375" style="1"/>
    <col min="145" max="145" width="6.33203125" style="1" customWidth="1"/>
    <col min="146" max="146" width="7.88671875" style="1" customWidth="1"/>
    <col min="147" max="147" width="0" style="1" hidden="1" customWidth="1"/>
    <col min="148" max="148" width="22.88671875" style="1" customWidth="1"/>
    <col min="149" max="149" width="15.33203125" style="1" customWidth="1"/>
    <col min="150" max="150" width="11.44140625" style="1" customWidth="1"/>
    <col min="151" max="151" width="8.5546875" style="1" customWidth="1"/>
    <col min="152" max="152" width="6.88671875" style="1" customWidth="1"/>
    <col min="153" max="155" width="0" style="1" hidden="1" customWidth="1"/>
    <col min="156" max="159" width="7.33203125" style="1" customWidth="1"/>
    <col min="160" max="160" width="0" style="1" hidden="1" customWidth="1"/>
    <col min="161" max="161" width="7.33203125" style="1" customWidth="1"/>
    <col min="162" max="162" width="10.88671875" style="1" customWidth="1"/>
    <col min="163" max="390" width="9.109375" style="1"/>
    <col min="391" max="391" width="3.6640625" style="1" customWidth="1"/>
    <col min="392" max="392" width="16.109375" style="1" customWidth="1"/>
    <col min="393" max="393" width="8.5546875" style="1" customWidth="1"/>
    <col min="394" max="394" width="7" style="1" customWidth="1"/>
    <col min="395" max="395" width="7.33203125" style="1" customWidth="1"/>
    <col min="396" max="397" width="10.44140625" style="1" customWidth="1"/>
    <col min="398" max="398" width="10.88671875" style="1" customWidth="1"/>
    <col min="399" max="399" width="15.5546875" style="1" customWidth="1"/>
    <col min="400" max="400" width="9.109375" style="1"/>
    <col min="401" max="401" width="6.33203125" style="1" customWidth="1"/>
    <col min="402" max="402" width="7.88671875" style="1" customWidth="1"/>
    <col min="403" max="403" width="0" style="1" hidden="1" customWidth="1"/>
    <col min="404" max="404" width="22.88671875" style="1" customWidth="1"/>
    <col min="405" max="405" width="15.33203125" style="1" customWidth="1"/>
    <col min="406" max="406" width="11.44140625" style="1" customWidth="1"/>
    <col min="407" max="407" width="8.5546875" style="1" customWidth="1"/>
    <col min="408" max="408" width="6.88671875" style="1" customWidth="1"/>
    <col min="409" max="411" width="0" style="1" hidden="1" customWidth="1"/>
    <col min="412" max="415" width="7.33203125" style="1" customWidth="1"/>
    <col min="416" max="416" width="0" style="1" hidden="1" customWidth="1"/>
    <col min="417" max="417" width="7.33203125" style="1" customWidth="1"/>
    <col min="418" max="418" width="10.88671875" style="1" customWidth="1"/>
    <col min="419" max="646" width="9.109375" style="1"/>
    <col min="647" max="647" width="3.6640625" style="1" customWidth="1"/>
    <col min="648" max="648" width="16.109375" style="1" customWidth="1"/>
    <col min="649" max="649" width="8.5546875" style="1" customWidth="1"/>
    <col min="650" max="650" width="7" style="1" customWidth="1"/>
    <col min="651" max="651" width="7.33203125" style="1" customWidth="1"/>
    <col min="652" max="653" width="10.44140625" style="1" customWidth="1"/>
    <col min="654" max="654" width="10.88671875" style="1" customWidth="1"/>
    <col min="655" max="655" width="15.5546875" style="1" customWidth="1"/>
    <col min="656" max="656" width="9.109375" style="1"/>
    <col min="657" max="657" width="6.33203125" style="1" customWidth="1"/>
    <col min="658" max="658" width="7.88671875" style="1" customWidth="1"/>
    <col min="659" max="659" width="0" style="1" hidden="1" customWidth="1"/>
    <col min="660" max="660" width="22.88671875" style="1" customWidth="1"/>
    <col min="661" max="661" width="15.33203125" style="1" customWidth="1"/>
    <col min="662" max="662" width="11.44140625" style="1" customWidth="1"/>
    <col min="663" max="663" width="8.5546875" style="1" customWidth="1"/>
    <col min="664" max="664" width="6.88671875" style="1" customWidth="1"/>
    <col min="665" max="667" width="0" style="1" hidden="1" customWidth="1"/>
    <col min="668" max="671" width="7.33203125" style="1" customWidth="1"/>
    <col min="672" max="672" width="0" style="1" hidden="1" customWidth="1"/>
    <col min="673" max="673" width="7.33203125" style="1" customWidth="1"/>
    <col min="674" max="674" width="10.88671875" style="1" customWidth="1"/>
    <col min="675" max="902" width="9.109375" style="1"/>
    <col min="903" max="903" width="3.6640625" style="1" customWidth="1"/>
    <col min="904" max="904" width="16.109375" style="1" customWidth="1"/>
    <col min="905" max="905" width="8.5546875" style="1" customWidth="1"/>
    <col min="906" max="906" width="7" style="1" customWidth="1"/>
    <col min="907" max="907" width="7.33203125" style="1" customWidth="1"/>
    <col min="908" max="909" width="10.44140625" style="1" customWidth="1"/>
    <col min="910" max="910" width="10.88671875" style="1" customWidth="1"/>
    <col min="911" max="911" width="15.5546875" style="1" customWidth="1"/>
    <col min="912" max="912" width="9.109375" style="1"/>
    <col min="913" max="913" width="6.33203125" style="1" customWidth="1"/>
    <col min="914" max="914" width="7.88671875" style="1" customWidth="1"/>
    <col min="915" max="915" width="0" style="1" hidden="1" customWidth="1"/>
    <col min="916" max="916" width="22.88671875" style="1" customWidth="1"/>
    <col min="917" max="917" width="15.33203125" style="1" customWidth="1"/>
    <col min="918" max="918" width="11.44140625" style="1" customWidth="1"/>
    <col min="919" max="919" width="8.5546875" style="1" customWidth="1"/>
    <col min="920" max="920" width="6.88671875" style="1" customWidth="1"/>
    <col min="921" max="923" width="0" style="1" hidden="1" customWidth="1"/>
    <col min="924" max="927" width="7.33203125" style="1" customWidth="1"/>
    <col min="928" max="928" width="0" style="1" hidden="1" customWidth="1"/>
    <col min="929" max="929" width="7.33203125" style="1" customWidth="1"/>
    <col min="930" max="930" width="10.88671875" style="1" customWidth="1"/>
    <col min="931" max="1158" width="9.109375" style="1"/>
    <col min="1159" max="1159" width="3.6640625" style="1" customWidth="1"/>
    <col min="1160" max="1160" width="16.109375" style="1" customWidth="1"/>
    <col min="1161" max="1161" width="8.5546875" style="1" customWidth="1"/>
    <col min="1162" max="1162" width="7" style="1" customWidth="1"/>
    <col min="1163" max="1163" width="7.33203125" style="1" customWidth="1"/>
    <col min="1164" max="1165" width="10.44140625" style="1" customWidth="1"/>
    <col min="1166" max="1166" width="10.88671875" style="1" customWidth="1"/>
    <col min="1167" max="1167" width="15.5546875" style="1" customWidth="1"/>
    <col min="1168" max="1168" width="9.109375" style="1"/>
    <col min="1169" max="1169" width="6.33203125" style="1" customWidth="1"/>
    <col min="1170" max="1170" width="7.88671875" style="1" customWidth="1"/>
    <col min="1171" max="1171" width="0" style="1" hidden="1" customWidth="1"/>
    <col min="1172" max="1172" width="22.88671875" style="1" customWidth="1"/>
    <col min="1173" max="1173" width="15.33203125" style="1" customWidth="1"/>
    <col min="1174" max="1174" width="11.44140625" style="1" customWidth="1"/>
    <col min="1175" max="1175" width="8.5546875" style="1" customWidth="1"/>
    <col min="1176" max="1176" width="6.88671875" style="1" customWidth="1"/>
    <col min="1177" max="1179" width="0" style="1" hidden="1" customWidth="1"/>
    <col min="1180" max="1183" width="7.33203125" style="1" customWidth="1"/>
    <col min="1184" max="1184" width="0" style="1" hidden="1" customWidth="1"/>
    <col min="1185" max="1185" width="7.33203125" style="1" customWidth="1"/>
    <col min="1186" max="1186" width="10.88671875" style="1" customWidth="1"/>
    <col min="1187" max="1414" width="9.109375" style="1"/>
    <col min="1415" max="1415" width="3.6640625" style="1" customWidth="1"/>
    <col min="1416" max="1416" width="16.109375" style="1" customWidth="1"/>
    <col min="1417" max="1417" width="8.5546875" style="1" customWidth="1"/>
    <col min="1418" max="1418" width="7" style="1" customWidth="1"/>
    <col min="1419" max="1419" width="7.33203125" style="1" customWidth="1"/>
    <col min="1420" max="1421" width="10.44140625" style="1" customWidth="1"/>
    <col min="1422" max="1422" width="10.88671875" style="1" customWidth="1"/>
    <col min="1423" max="1423" width="15.5546875" style="1" customWidth="1"/>
    <col min="1424" max="1424" width="9.109375" style="1"/>
    <col min="1425" max="1425" width="6.33203125" style="1" customWidth="1"/>
    <col min="1426" max="1426" width="7.88671875" style="1" customWidth="1"/>
    <col min="1427" max="1427" width="0" style="1" hidden="1" customWidth="1"/>
    <col min="1428" max="1428" width="22.88671875" style="1" customWidth="1"/>
    <col min="1429" max="1429" width="15.33203125" style="1" customWidth="1"/>
    <col min="1430" max="1430" width="11.44140625" style="1" customWidth="1"/>
    <col min="1431" max="1431" width="8.5546875" style="1" customWidth="1"/>
    <col min="1432" max="1432" width="6.88671875" style="1" customWidth="1"/>
    <col min="1433" max="1435" width="0" style="1" hidden="1" customWidth="1"/>
    <col min="1436" max="1439" width="7.33203125" style="1" customWidth="1"/>
    <col min="1440" max="1440" width="0" style="1" hidden="1" customWidth="1"/>
    <col min="1441" max="1441" width="7.33203125" style="1" customWidth="1"/>
    <col min="1442" max="1442" width="10.88671875" style="1" customWidth="1"/>
    <col min="1443" max="1670" width="9.109375" style="1"/>
    <col min="1671" max="1671" width="3.6640625" style="1" customWidth="1"/>
    <col min="1672" max="1672" width="16.109375" style="1" customWidth="1"/>
    <col min="1673" max="1673" width="8.5546875" style="1" customWidth="1"/>
    <col min="1674" max="1674" width="7" style="1" customWidth="1"/>
    <col min="1675" max="1675" width="7.33203125" style="1" customWidth="1"/>
    <col min="1676" max="1677" width="10.44140625" style="1" customWidth="1"/>
    <col min="1678" max="1678" width="10.88671875" style="1" customWidth="1"/>
    <col min="1679" max="1679" width="15.5546875" style="1" customWidth="1"/>
    <col min="1680" max="1680" width="9.109375" style="1"/>
    <col min="1681" max="1681" width="6.33203125" style="1" customWidth="1"/>
    <col min="1682" max="1682" width="7.88671875" style="1" customWidth="1"/>
    <col min="1683" max="1683" width="0" style="1" hidden="1" customWidth="1"/>
    <col min="1684" max="1684" width="22.88671875" style="1" customWidth="1"/>
    <col min="1685" max="1685" width="15.33203125" style="1" customWidth="1"/>
    <col min="1686" max="1686" width="11.44140625" style="1" customWidth="1"/>
    <col min="1687" max="1687" width="8.5546875" style="1" customWidth="1"/>
    <col min="1688" max="1688" width="6.88671875" style="1" customWidth="1"/>
    <col min="1689" max="1691" width="0" style="1" hidden="1" customWidth="1"/>
    <col min="1692" max="1695" width="7.33203125" style="1" customWidth="1"/>
    <col min="1696" max="1696" width="0" style="1" hidden="1" customWidth="1"/>
    <col min="1697" max="1697" width="7.33203125" style="1" customWidth="1"/>
    <col min="1698" max="1698" width="10.88671875" style="1" customWidth="1"/>
    <col min="1699" max="1926" width="9.109375" style="1"/>
    <col min="1927" max="1927" width="3.6640625" style="1" customWidth="1"/>
    <col min="1928" max="1928" width="16.109375" style="1" customWidth="1"/>
    <col min="1929" max="1929" width="8.5546875" style="1" customWidth="1"/>
    <col min="1930" max="1930" width="7" style="1" customWidth="1"/>
    <col min="1931" max="1931" width="7.33203125" style="1" customWidth="1"/>
    <col min="1932" max="1933" width="10.44140625" style="1" customWidth="1"/>
    <col min="1934" max="1934" width="10.88671875" style="1" customWidth="1"/>
    <col min="1935" max="1935" width="15.5546875" style="1" customWidth="1"/>
    <col min="1936" max="1936" width="9.109375" style="1"/>
    <col min="1937" max="1937" width="6.33203125" style="1" customWidth="1"/>
    <col min="1938" max="1938" width="7.88671875" style="1" customWidth="1"/>
    <col min="1939" max="1939" width="0" style="1" hidden="1" customWidth="1"/>
    <col min="1940" max="1940" width="22.88671875" style="1" customWidth="1"/>
    <col min="1941" max="1941" width="15.33203125" style="1" customWidth="1"/>
    <col min="1942" max="1942" width="11.44140625" style="1" customWidth="1"/>
    <col min="1943" max="1943" width="8.5546875" style="1" customWidth="1"/>
    <col min="1944" max="1944" width="6.88671875" style="1" customWidth="1"/>
    <col min="1945" max="1947" width="0" style="1" hidden="1" customWidth="1"/>
    <col min="1948" max="1951" width="7.33203125" style="1" customWidth="1"/>
    <col min="1952" max="1952" width="0" style="1" hidden="1" customWidth="1"/>
    <col min="1953" max="1953" width="7.33203125" style="1" customWidth="1"/>
    <col min="1954" max="1954" width="10.88671875" style="1" customWidth="1"/>
    <col min="1955" max="2182" width="9.109375" style="1"/>
    <col min="2183" max="2183" width="3.6640625" style="1" customWidth="1"/>
    <col min="2184" max="2184" width="16.109375" style="1" customWidth="1"/>
    <col min="2185" max="2185" width="8.5546875" style="1" customWidth="1"/>
    <col min="2186" max="2186" width="7" style="1" customWidth="1"/>
    <col min="2187" max="2187" width="7.33203125" style="1" customWidth="1"/>
    <col min="2188" max="2189" width="10.44140625" style="1" customWidth="1"/>
    <col min="2190" max="2190" width="10.88671875" style="1" customWidth="1"/>
    <col min="2191" max="2191" width="15.5546875" style="1" customWidth="1"/>
    <col min="2192" max="2192" width="9.109375" style="1"/>
    <col min="2193" max="2193" width="6.33203125" style="1" customWidth="1"/>
    <col min="2194" max="2194" width="7.88671875" style="1" customWidth="1"/>
    <col min="2195" max="2195" width="0" style="1" hidden="1" customWidth="1"/>
    <col min="2196" max="2196" width="22.88671875" style="1" customWidth="1"/>
    <col min="2197" max="2197" width="15.33203125" style="1" customWidth="1"/>
    <col min="2198" max="2198" width="11.44140625" style="1" customWidth="1"/>
    <col min="2199" max="2199" width="8.5546875" style="1" customWidth="1"/>
    <col min="2200" max="2200" width="6.88671875" style="1" customWidth="1"/>
    <col min="2201" max="2203" width="0" style="1" hidden="1" customWidth="1"/>
    <col min="2204" max="2207" width="7.33203125" style="1" customWidth="1"/>
    <col min="2208" max="2208" width="0" style="1" hidden="1" customWidth="1"/>
    <col min="2209" max="2209" width="7.33203125" style="1" customWidth="1"/>
    <col min="2210" max="2210" width="10.88671875" style="1" customWidth="1"/>
    <col min="2211" max="2438" width="9.109375" style="1"/>
    <col min="2439" max="2439" width="3.6640625" style="1" customWidth="1"/>
    <col min="2440" max="2440" width="16.109375" style="1" customWidth="1"/>
    <col min="2441" max="2441" width="8.5546875" style="1" customWidth="1"/>
    <col min="2442" max="2442" width="7" style="1" customWidth="1"/>
    <col min="2443" max="2443" width="7.33203125" style="1" customWidth="1"/>
    <col min="2444" max="2445" width="10.44140625" style="1" customWidth="1"/>
    <col min="2446" max="2446" width="10.88671875" style="1" customWidth="1"/>
    <col min="2447" max="2447" width="15.5546875" style="1" customWidth="1"/>
    <col min="2448" max="2448" width="9.109375" style="1"/>
    <col min="2449" max="2449" width="6.33203125" style="1" customWidth="1"/>
    <col min="2450" max="2450" width="7.88671875" style="1" customWidth="1"/>
    <col min="2451" max="2451" width="0" style="1" hidden="1" customWidth="1"/>
    <col min="2452" max="2452" width="22.88671875" style="1" customWidth="1"/>
    <col min="2453" max="2453" width="15.33203125" style="1" customWidth="1"/>
    <col min="2454" max="2454" width="11.44140625" style="1" customWidth="1"/>
    <col min="2455" max="2455" width="8.5546875" style="1" customWidth="1"/>
    <col min="2456" max="2456" width="6.88671875" style="1" customWidth="1"/>
    <col min="2457" max="2459" width="0" style="1" hidden="1" customWidth="1"/>
    <col min="2460" max="2463" width="7.33203125" style="1" customWidth="1"/>
    <col min="2464" max="2464" width="0" style="1" hidden="1" customWidth="1"/>
    <col min="2465" max="2465" width="7.33203125" style="1" customWidth="1"/>
    <col min="2466" max="2466" width="10.88671875" style="1" customWidth="1"/>
    <col min="2467" max="2694" width="9.109375" style="1"/>
    <col min="2695" max="2695" width="3.6640625" style="1" customWidth="1"/>
    <col min="2696" max="2696" width="16.109375" style="1" customWidth="1"/>
    <col min="2697" max="2697" width="8.5546875" style="1" customWidth="1"/>
    <col min="2698" max="2698" width="7" style="1" customWidth="1"/>
    <col min="2699" max="2699" width="7.33203125" style="1" customWidth="1"/>
    <col min="2700" max="2701" width="10.44140625" style="1" customWidth="1"/>
    <col min="2702" max="2702" width="10.88671875" style="1" customWidth="1"/>
    <col min="2703" max="2703" width="15.5546875" style="1" customWidth="1"/>
    <col min="2704" max="2704" width="9.109375" style="1"/>
    <col min="2705" max="2705" width="6.33203125" style="1" customWidth="1"/>
    <col min="2706" max="2706" width="7.88671875" style="1" customWidth="1"/>
    <col min="2707" max="2707" width="0" style="1" hidden="1" customWidth="1"/>
    <col min="2708" max="2708" width="22.88671875" style="1" customWidth="1"/>
    <col min="2709" max="2709" width="15.33203125" style="1" customWidth="1"/>
    <col min="2710" max="2710" width="11.44140625" style="1" customWidth="1"/>
    <col min="2711" max="2711" width="8.5546875" style="1" customWidth="1"/>
    <col min="2712" max="2712" width="6.88671875" style="1" customWidth="1"/>
    <col min="2713" max="2715" width="0" style="1" hidden="1" customWidth="1"/>
    <col min="2716" max="2719" width="7.33203125" style="1" customWidth="1"/>
    <col min="2720" max="2720" width="0" style="1" hidden="1" customWidth="1"/>
    <col min="2721" max="2721" width="7.33203125" style="1" customWidth="1"/>
    <col min="2722" max="2722" width="10.88671875" style="1" customWidth="1"/>
    <col min="2723" max="2950" width="9.109375" style="1"/>
    <col min="2951" max="2951" width="3.6640625" style="1" customWidth="1"/>
    <col min="2952" max="2952" width="16.109375" style="1" customWidth="1"/>
    <col min="2953" max="2953" width="8.5546875" style="1" customWidth="1"/>
    <col min="2954" max="2954" width="7" style="1" customWidth="1"/>
    <col min="2955" max="2955" width="7.33203125" style="1" customWidth="1"/>
    <col min="2956" max="2957" width="10.44140625" style="1" customWidth="1"/>
    <col min="2958" max="2958" width="10.88671875" style="1" customWidth="1"/>
    <col min="2959" max="2959" width="15.5546875" style="1" customWidth="1"/>
    <col min="2960" max="2960" width="9.109375" style="1"/>
    <col min="2961" max="2961" width="6.33203125" style="1" customWidth="1"/>
    <col min="2962" max="2962" width="7.88671875" style="1" customWidth="1"/>
    <col min="2963" max="2963" width="0" style="1" hidden="1" customWidth="1"/>
    <col min="2964" max="2964" width="22.88671875" style="1" customWidth="1"/>
    <col min="2965" max="2965" width="15.33203125" style="1" customWidth="1"/>
    <col min="2966" max="2966" width="11.44140625" style="1" customWidth="1"/>
    <col min="2967" max="2967" width="8.5546875" style="1" customWidth="1"/>
    <col min="2968" max="2968" width="6.88671875" style="1" customWidth="1"/>
    <col min="2969" max="2971" width="0" style="1" hidden="1" customWidth="1"/>
    <col min="2972" max="2975" width="7.33203125" style="1" customWidth="1"/>
    <col min="2976" max="2976" width="0" style="1" hidden="1" customWidth="1"/>
    <col min="2977" max="2977" width="7.33203125" style="1" customWidth="1"/>
    <col min="2978" max="2978" width="10.88671875" style="1" customWidth="1"/>
    <col min="2979" max="3206" width="9.109375" style="1"/>
    <col min="3207" max="3207" width="3.6640625" style="1" customWidth="1"/>
    <col min="3208" max="3208" width="16.109375" style="1" customWidth="1"/>
    <col min="3209" max="3209" width="8.5546875" style="1" customWidth="1"/>
    <col min="3210" max="3210" width="7" style="1" customWidth="1"/>
    <col min="3211" max="3211" width="7.33203125" style="1" customWidth="1"/>
    <col min="3212" max="3213" width="10.44140625" style="1" customWidth="1"/>
    <col min="3214" max="3214" width="10.88671875" style="1" customWidth="1"/>
    <col min="3215" max="3215" width="15.5546875" style="1" customWidth="1"/>
    <col min="3216" max="3216" width="9.109375" style="1"/>
    <col min="3217" max="3217" width="6.33203125" style="1" customWidth="1"/>
    <col min="3218" max="3218" width="7.88671875" style="1" customWidth="1"/>
    <col min="3219" max="3219" width="0" style="1" hidden="1" customWidth="1"/>
    <col min="3220" max="3220" width="22.88671875" style="1" customWidth="1"/>
    <col min="3221" max="3221" width="15.33203125" style="1" customWidth="1"/>
    <col min="3222" max="3222" width="11.44140625" style="1" customWidth="1"/>
    <col min="3223" max="3223" width="8.5546875" style="1" customWidth="1"/>
    <col min="3224" max="3224" width="6.88671875" style="1" customWidth="1"/>
    <col min="3225" max="3227" width="0" style="1" hidden="1" customWidth="1"/>
    <col min="3228" max="3231" width="7.33203125" style="1" customWidth="1"/>
    <col min="3232" max="3232" width="0" style="1" hidden="1" customWidth="1"/>
    <col min="3233" max="3233" width="7.33203125" style="1" customWidth="1"/>
    <col min="3234" max="3234" width="10.88671875" style="1" customWidth="1"/>
    <col min="3235" max="3462" width="9.109375" style="1"/>
    <col min="3463" max="3463" width="3.6640625" style="1" customWidth="1"/>
    <col min="3464" max="3464" width="16.109375" style="1" customWidth="1"/>
    <col min="3465" max="3465" width="8.5546875" style="1" customWidth="1"/>
    <col min="3466" max="3466" width="7" style="1" customWidth="1"/>
    <col min="3467" max="3467" width="7.33203125" style="1" customWidth="1"/>
    <col min="3468" max="3469" width="10.44140625" style="1" customWidth="1"/>
    <col min="3470" max="3470" width="10.88671875" style="1" customWidth="1"/>
    <col min="3471" max="3471" width="15.5546875" style="1" customWidth="1"/>
    <col min="3472" max="3472" width="9.109375" style="1"/>
    <col min="3473" max="3473" width="6.33203125" style="1" customWidth="1"/>
    <col min="3474" max="3474" width="7.88671875" style="1" customWidth="1"/>
    <col min="3475" max="3475" width="0" style="1" hidden="1" customWidth="1"/>
    <col min="3476" max="3476" width="22.88671875" style="1" customWidth="1"/>
    <col min="3477" max="3477" width="15.33203125" style="1" customWidth="1"/>
    <col min="3478" max="3478" width="11.44140625" style="1" customWidth="1"/>
    <col min="3479" max="3479" width="8.5546875" style="1" customWidth="1"/>
    <col min="3480" max="3480" width="6.88671875" style="1" customWidth="1"/>
    <col min="3481" max="3483" width="0" style="1" hidden="1" customWidth="1"/>
    <col min="3484" max="3487" width="7.33203125" style="1" customWidth="1"/>
    <col min="3488" max="3488" width="0" style="1" hidden="1" customWidth="1"/>
    <col min="3489" max="3489" width="7.33203125" style="1" customWidth="1"/>
    <col min="3490" max="3490" width="10.88671875" style="1" customWidth="1"/>
    <col min="3491" max="3718" width="9.109375" style="1"/>
    <col min="3719" max="3719" width="3.6640625" style="1" customWidth="1"/>
    <col min="3720" max="3720" width="16.109375" style="1" customWidth="1"/>
    <col min="3721" max="3721" width="8.5546875" style="1" customWidth="1"/>
    <col min="3722" max="3722" width="7" style="1" customWidth="1"/>
    <col min="3723" max="3723" width="7.33203125" style="1" customWidth="1"/>
    <col min="3724" max="3725" width="10.44140625" style="1" customWidth="1"/>
    <col min="3726" max="3726" width="10.88671875" style="1" customWidth="1"/>
    <col min="3727" max="3727" width="15.5546875" style="1" customWidth="1"/>
    <col min="3728" max="3728" width="9.109375" style="1"/>
    <col min="3729" max="3729" width="6.33203125" style="1" customWidth="1"/>
    <col min="3730" max="3730" width="7.88671875" style="1" customWidth="1"/>
    <col min="3731" max="3731" width="0" style="1" hidden="1" customWidth="1"/>
    <col min="3732" max="3732" width="22.88671875" style="1" customWidth="1"/>
    <col min="3733" max="3733" width="15.33203125" style="1" customWidth="1"/>
    <col min="3734" max="3734" width="11.44140625" style="1" customWidth="1"/>
    <col min="3735" max="3735" width="8.5546875" style="1" customWidth="1"/>
    <col min="3736" max="3736" width="6.88671875" style="1" customWidth="1"/>
    <col min="3737" max="3739" width="0" style="1" hidden="1" customWidth="1"/>
    <col min="3740" max="3743" width="7.33203125" style="1" customWidth="1"/>
    <col min="3744" max="3744" width="0" style="1" hidden="1" customWidth="1"/>
    <col min="3745" max="3745" width="7.33203125" style="1" customWidth="1"/>
    <col min="3746" max="3746" width="10.88671875" style="1" customWidth="1"/>
    <col min="3747" max="3974" width="9.109375" style="1"/>
    <col min="3975" max="3975" width="3.6640625" style="1" customWidth="1"/>
    <col min="3976" max="3976" width="16.109375" style="1" customWidth="1"/>
    <col min="3977" max="3977" width="8.5546875" style="1" customWidth="1"/>
    <col min="3978" max="3978" width="7" style="1" customWidth="1"/>
    <col min="3979" max="3979" width="7.33203125" style="1" customWidth="1"/>
    <col min="3980" max="3981" width="10.44140625" style="1" customWidth="1"/>
    <col min="3982" max="3982" width="10.88671875" style="1" customWidth="1"/>
    <col min="3983" max="3983" width="15.5546875" style="1" customWidth="1"/>
    <col min="3984" max="3984" width="9.109375" style="1"/>
    <col min="3985" max="3985" width="6.33203125" style="1" customWidth="1"/>
    <col min="3986" max="3986" width="7.88671875" style="1" customWidth="1"/>
    <col min="3987" max="3987" width="0" style="1" hidden="1" customWidth="1"/>
    <col min="3988" max="3988" width="22.88671875" style="1" customWidth="1"/>
    <col min="3989" max="3989" width="15.33203125" style="1" customWidth="1"/>
    <col min="3990" max="3990" width="11.44140625" style="1" customWidth="1"/>
    <col min="3991" max="3991" width="8.5546875" style="1" customWidth="1"/>
    <col min="3992" max="3992" width="6.88671875" style="1" customWidth="1"/>
    <col min="3993" max="3995" width="0" style="1" hidden="1" customWidth="1"/>
    <col min="3996" max="3999" width="7.33203125" style="1" customWidth="1"/>
    <col min="4000" max="4000" width="0" style="1" hidden="1" customWidth="1"/>
    <col min="4001" max="4001" width="7.33203125" style="1" customWidth="1"/>
    <col min="4002" max="4002" width="10.88671875" style="1" customWidth="1"/>
    <col min="4003" max="4230" width="9.109375" style="1"/>
    <col min="4231" max="4231" width="3.6640625" style="1" customWidth="1"/>
    <col min="4232" max="4232" width="16.109375" style="1" customWidth="1"/>
    <col min="4233" max="4233" width="8.5546875" style="1" customWidth="1"/>
    <col min="4234" max="4234" width="7" style="1" customWidth="1"/>
    <col min="4235" max="4235" width="7.33203125" style="1" customWidth="1"/>
    <col min="4236" max="4237" width="10.44140625" style="1" customWidth="1"/>
    <col min="4238" max="4238" width="10.88671875" style="1" customWidth="1"/>
    <col min="4239" max="4239" width="15.5546875" style="1" customWidth="1"/>
    <col min="4240" max="4240" width="9.109375" style="1"/>
    <col min="4241" max="4241" width="6.33203125" style="1" customWidth="1"/>
    <col min="4242" max="4242" width="7.88671875" style="1" customWidth="1"/>
    <col min="4243" max="4243" width="0" style="1" hidden="1" customWidth="1"/>
    <col min="4244" max="4244" width="22.88671875" style="1" customWidth="1"/>
    <col min="4245" max="4245" width="15.33203125" style="1" customWidth="1"/>
    <col min="4246" max="4246" width="11.44140625" style="1" customWidth="1"/>
    <col min="4247" max="4247" width="8.5546875" style="1" customWidth="1"/>
    <col min="4248" max="4248" width="6.88671875" style="1" customWidth="1"/>
    <col min="4249" max="4251" width="0" style="1" hidden="1" customWidth="1"/>
    <col min="4252" max="4255" width="7.33203125" style="1" customWidth="1"/>
    <col min="4256" max="4256" width="0" style="1" hidden="1" customWidth="1"/>
    <col min="4257" max="4257" width="7.33203125" style="1" customWidth="1"/>
    <col min="4258" max="4258" width="10.88671875" style="1" customWidth="1"/>
    <col min="4259" max="4486" width="9.109375" style="1"/>
    <col min="4487" max="4487" width="3.6640625" style="1" customWidth="1"/>
    <col min="4488" max="4488" width="16.109375" style="1" customWidth="1"/>
    <col min="4489" max="4489" width="8.5546875" style="1" customWidth="1"/>
    <col min="4490" max="4490" width="7" style="1" customWidth="1"/>
    <col min="4491" max="4491" width="7.33203125" style="1" customWidth="1"/>
    <col min="4492" max="4493" width="10.44140625" style="1" customWidth="1"/>
    <col min="4494" max="4494" width="10.88671875" style="1" customWidth="1"/>
    <col min="4495" max="4495" width="15.5546875" style="1" customWidth="1"/>
    <col min="4496" max="4496" width="9.109375" style="1"/>
    <col min="4497" max="4497" width="6.33203125" style="1" customWidth="1"/>
    <col min="4498" max="4498" width="7.88671875" style="1" customWidth="1"/>
    <col min="4499" max="4499" width="0" style="1" hidden="1" customWidth="1"/>
    <col min="4500" max="4500" width="22.88671875" style="1" customWidth="1"/>
    <col min="4501" max="4501" width="15.33203125" style="1" customWidth="1"/>
    <col min="4502" max="4502" width="11.44140625" style="1" customWidth="1"/>
    <col min="4503" max="4503" width="8.5546875" style="1" customWidth="1"/>
    <col min="4504" max="4504" width="6.88671875" style="1" customWidth="1"/>
    <col min="4505" max="4507" width="0" style="1" hidden="1" customWidth="1"/>
    <col min="4508" max="4511" width="7.33203125" style="1" customWidth="1"/>
    <col min="4512" max="4512" width="0" style="1" hidden="1" customWidth="1"/>
    <col min="4513" max="4513" width="7.33203125" style="1" customWidth="1"/>
    <col min="4514" max="4514" width="10.88671875" style="1" customWidth="1"/>
    <col min="4515" max="4742" width="9.109375" style="1"/>
    <col min="4743" max="4743" width="3.6640625" style="1" customWidth="1"/>
    <col min="4744" max="4744" width="16.109375" style="1" customWidth="1"/>
    <col min="4745" max="4745" width="8.5546875" style="1" customWidth="1"/>
    <col min="4746" max="4746" width="7" style="1" customWidth="1"/>
    <col min="4747" max="4747" width="7.33203125" style="1" customWidth="1"/>
    <col min="4748" max="4749" width="10.44140625" style="1" customWidth="1"/>
    <col min="4750" max="4750" width="10.88671875" style="1" customWidth="1"/>
    <col min="4751" max="4751" width="15.5546875" style="1" customWidth="1"/>
    <col min="4752" max="4752" width="9.109375" style="1"/>
    <col min="4753" max="4753" width="6.33203125" style="1" customWidth="1"/>
    <col min="4754" max="4754" width="7.88671875" style="1" customWidth="1"/>
    <col min="4755" max="4755" width="0" style="1" hidden="1" customWidth="1"/>
    <col min="4756" max="4756" width="22.88671875" style="1" customWidth="1"/>
    <col min="4757" max="4757" width="15.33203125" style="1" customWidth="1"/>
    <col min="4758" max="4758" width="11.44140625" style="1" customWidth="1"/>
    <col min="4759" max="4759" width="8.5546875" style="1" customWidth="1"/>
    <col min="4760" max="4760" width="6.88671875" style="1" customWidth="1"/>
    <col min="4761" max="4763" width="0" style="1" hidden="1" customWidth="1"/>
    <col min="4764" max="4767" width="7.33203125" style="1" customWidth="1"/>
    <col min="4768" max="4768" width="0" style="1" hidden="1" customWidth="1"/>
    <col min="4769" max="4769" width="7.33203125" style="1" customWidth="1"/>
    <col min="4770" max="4770" width="10.88671875" style="1" customWidth="1"/>
    <col min="4771" max="4998" width="9.109375" style="1"/>
    <col min="4999" max="4999" width="3.6640625" style="1" customWidth="1"/>
    <col min="5000" max="5000" width="16.109375" style="1" customWidth="1"/>
    <col min="5001" max="5001" width="8.5546875" style="1" customWidth="1"/>
    <col min="5002" max="5002" width="7" style="1" customWidth="1"/>
    <col min="5003" max="5003" width="7.33203125" style="1" customWidth="1"/>
    <col min="5004" max="5005" width="10.44140625" style="1" customWidth="1"/>
    <col min="5006" max="5006" width="10.88671875" style="1" customWidth="1"/>
    <col min="5007" max="5007" width="15.5546875" style="1" customWidth="1"/>
    <col min="5008" max="5008" width="9.109375" style="1"/>
    <col min="5009" max="5009" width="6.33203125" style="1" customWidth="1"/>
    <col min="5010" max="5010" width="7.88671875" style="1" customWidth="1"/>
    <col min="5011" max="5011" width="0" style="1" hidden="1" customWidth="1"/>
    <col min="5012" max="5012" width="22.88671875" style="1" customWidth="1"/>
    <col min="5013" max="5013" width="15.33203125" style="1" customWidth="1"/>
    <col min="5014" max="5014" width="11.44140625" style="1" customWidth="1"/>
    <col min="5015" max="5015" width="8.5546875" style="1" customWidth="1"/>
    <col min="5016" max="5016" width="6.88671875" style="1" customWidth="1"/>
    <col min="5017" max="5019" width="0" style="1" hidden="1" customWidth="1"/>
    <col min="5020" max="5023" width="7.33203125" style="1" customWidth="1"/>
    <col min="5024" max="5024" width="0" style="1" hidden="1" customWidth="1"/>
    <col min="5025" max="5025" width="7.33203125" style="1" customWidth="1"/>
    <col min="5026" max="5026" width="10.88671875" style="1" customWidth="1"/>
    <col min="5027" max="5254" width="9.109375" style="1"/>
    <col min="5255" max="5255" width="3.6640625" style="1" customWidth="1"/>
    <col min="5256" max="5256" width="16.109375" style="1" customWidth="1"/>
    <col min="5257" max="5257" width="8.5546875" style="1" customWidth="1"/>
    <col min="5258" max="5258" width="7" style="1" customWidth="1"/>
    <col min="5259" max="5259" width="7.33203125" style="1" customWidth="1"/>
    <col min="5260" max="5261" width="10.44140625" style="1" customWidth="1"/>
    <col min="5262" max="5262" width="10.88671875" style="1" customWidth="1"/>
    <col min="5263" max="5263" width="15.5546875" style="1" customWidth="1"/>
    <col min="5264" max="5264" width="9.109375" style="1"/>
    <col min="5265" max="5265" width="6.33203125" style="1" customWidth="1"/>
    <col min="5266" max="5266" width="7.88671875" style="1" customWidth="1"/>
    <col min="5267" max="5267" width="0" style="1" hidden="1" customWidth="1"/>
    <col min="5268" max="5268" width="22.88671875" style="1" customWidth="1"/>
    <col min="5269" max="5269" width="15.33203125" style="1" customWidth="1"/>
    <col min="5270" max="5270" width="11.44140625" style="1" customWidth="1"/>
    <col min="5271" max="5271" width="8.5546875" style="1" customWidth="1"/>
    <col min="5272" max="5272" width="6.88671875" style="1" customWidth="1"/>
    <col min="5273" max="5275" width="0" style="1" hidden="1" customWidth="1"/>
    <col min="5276" max="5279" width="7.33203125" style="1" customWidth="1"/>
    <col min="5280" max="5280" width="0" style="1" hidden="1" customWidth="1"/>
    <col min="5281" max="5281" width="7.33203125" style="1" customWidth="1"/>
    <col min="5282" max="5282" width="10.88671875" style="1" customWidth="1"/>
    <col min="5283" max="5510" width="9.109375" style="1"/>
    <col min="5511" max="5511" width="3.6640625" style="1" customWidth="1"/>
    <col min="5512" max="5512" width="16.109375" style="1" customWidth="1"/>
    <col min="5513" max="5513" width="8.5546875" style="1" customWidth="1"/>
    <col min="5514" max="5514" width="7" style="1" customWidth="1"/>
    <col min="5515" max="5515" width="7.33203125" style="1" customWidth="1"/>
    <col min="5516" max="5517" width="10.44140625" style="1" customWidth="1"/>
    <col min="5518" max="5518" width="10.88671875" style="1" customWidth="1"/>
    <col min="5519" max="5519" width="15.5546875" style="1" customWidth="1"/>
    <col min="5520" max="5520" width="9.109375" style="1"/>
    <col min="5521" max="5521" width="6.33203125" style="1" customWidth="1"/>
    <col min="5522" max="5522" width="7.88671875" style="1" customWidth="1"/>
    <col min="5523" max="5523" width="0" style="1" hidden="1" customWidth="1"/>
    <col min="5524" max="5524" width="22.88671875" style="1" customWidth="1"/>
    <col min="5525" max="5525" width="15.33203125" style="1" customWidth="1"/>
    <col min="5526" max="5526" width="11.44140625" style="1" customWidth="1"/>
    <col min="5527" max="5527" width="8.5546875" style="1" customWidth="1"/>
    <col min="5528" max="5528" width="6.88671875" style="1" customWidth="1"/>
    <col min="5529" max="5531" width="0" style="1" hidden="1" customWidth="1"/>
    <col min="5532" max="5535" width="7.33203125" style="1" customWidth="1"/>
    <col min="5536" max="5536" width="0" style="1" hidden="1" customWidth="1"/>
    <col min="5537" max="5537" width="7.33203125" style="1" customWidth="1"/>
    <col min="5538" max="5538" width="10.88671875" style="1" customWidth="1"/>
    <col min="5539" max="5766" width="9.109375" style="1"/>
    <col min="5767" max="5767" width="3.6640625" style="1" customWidth="1"/>
    <col min="5768" max="5768" width="16.109375" style="1" customWidth="1"/>
    <col min="5769" max="5769" width="8.5546875" style="1" customWidth="1"/>
    <col min="5770" max="5770" width="7" style="1" customWidth="1"/>
    <col min="5771" max="5771" width="7.33203125" style="1" customWidth="1"/>
    <col min="5772" max="5773" width="10.44140625" style="1" customWidth="1"/>
    <col min="5774" max="5774" width="10.88671875" style="1" customWidth="1"/>
    <col min="5775" max="5775" width="15.5546875" style="1" customWidth="1"/>
    <col min="5776" max="5776" width="9.109375" style="1"/>
    <col min="5777" max="5777" width="6.33203125" style="1" customWidth="1"/>
    <col min="5778" max="5778" width="7.88671875" style="1" customWidth="1"/>
    <col min="5779" max="5779" width="0" style="1" hidden="1" customWidth="1"/>
    <col min="5780" max="5780" width="22.88671875" style="1" customWidth="1"/>
    <col min="5781" max="5781" width="15.33203125" style="1" customWidth="1"/>
    <col min="5782" max="5782" width="11.44140625" style="1" customWidth="1"/>
    <col min="5783" max="5783" width="8.5546875" style="1" customWidth="1"/>
    <col min="5784" max="5784" width="6.88671875" style="1" customWidth="1"/>
    <col min="5785" max="5787" width="0" style="1" hidden="1" customWidth="1"/>
    <col min="5788" max="5791" width="7.33203125" style="1" customWidth="1"/>
    <col min="5792" max="5792" width="0" style="1" hidden="1" customWidth="1"/>
    <col min="5793" max="5793" width="7.33203125" style="1" customWidth="1"/>
    <col min="5794" max="5794" width="10.88671875" style="1" customWidth="1"/>
    <col min="5795" max="6022" width="9.109375" style="1"/>
    <col min="6023" max="6023" width="3.6640625" style="1" customWidth="1"/>
    <col min="6024" max="6024" width="16.109375" style="1" customWidth="1"/>
    <col min="6025" max="6025" width="8.5546875" style="1" customWidth="1"/>
    <col min="6026" max="6026" width="7" style="1" customWidth="1"/>
    <col min="6027" max="6027" width="7.33203125" style="1" customWidth="1"/>
    <col min="6028" max="6029" width="10.44140625" style="1" customWidth="1"/>
    <col min="6030" max="6030" width="10.88671875" style="1" customWidth="1"/>
    <col min="6031" max="6031" width="15.5546875" style="1" customWidth="1"/>
    <col min="6032" max="6032" width="9.109375" style="1"/>
    <col min="6033" max="6033" width="6.33203125" style="1" customWidth="1"/>
    <col min="6034" max="6034" width="7.88671875" style="1" customWidth="1"/>
    <col min="6035" max="6035" width="0" style="1" hidden="1" customWidth="1"/>
    <col min="6036" max="6036" width="22.88671875" style="1" customWidth="1"/>
    <col min="6037" max="6037" width="15.33203125" style="1" customWidth="1"/>
    <col min="6038" max="6038" width="11.44140625" style="1" customWidth="1"/>
    <col min="6039" max="6039" width="8.5546875" style="1" customWidth="1"/>
    <col min="6040" max="6040" width="6.88671875" style="1" customWidth="1"/>
    <col min="6041" max="6043" width="0" style="1" hidden="1" customWidth="1"/>
    <col min="6044" max="6047" width="7.33203125" style="1" customWidth="1"/>
    <col min="6048" max="6048" width="0" style="1" hidden="1" customWidth="1"/>
    <col min="6049" max="6049" width="7.33203125" style="1" customWidth="1"/>
    <col min="6050" max="6050" width="10.88671875" style="1" customWidth="1"/>
    <col min="6051" max="6278" width="9.109375" style="1"/>
    <col min="6279" max="6279" width="3.6640625" style="1" customWidth="1"/>
    <col min="6280" max="6280" width="16.109375" style="1" customWidth="1"/>
    <col min="6281" max="6281" width="8.5546875" style="1" customWidth="1"/>
    <col min="6282" max="6282" width="7" style="1" customWidth="1"/>
    <col min="6283" max="6283" width="7.33203125" style="1" customWidth="1"/>
    <col min="6284" max="6285" width="10.44140625" style="1" customWidth="1"/>
    <col min="6286" max="6286" width="10.88671875" style="1" customWidth="1"/>
    <col min="6287" max="6287" width="15.5546875" style="1" customWidth="1"/>
    <col min="6288" max="6288" width="9.109375" style="1"/>
    <col min="6289" max="6289" width="6.33203125" style="1" customWidth="1"/>
    <col min="6290" max="6290" width="7.88671875" style="1" customWidth="1"/>
    <col min="6291" max="6291" width="0" style="1" hidden="1" customWidth="1"/>
    <col min="6292" max="6292" width="22.88671875" style="1" customWidth="1"/>
    <col min="6293" max="6293" width="15.33203125" style="1" customWidth="1"/>
    <col min="6294" max="6294" width="11.44140625" style="1" customWidth="1"/>
    <col min="6295" max="6295" width="8.5546875" style="1" customWidth="1"/>
    <col min="6296" max="6296" width="6.88671875" style="1" customWidth="1"/>
    <col min="6297" max="6299" width="0" style="1" hidden="1" customWidth="1"/>
    <col min="6300" max="6303" width="7.33203125" style="1" customWidth="1"/>
    <col min="6304" max="6304" width="0" style="1" hidden="1" customWidth="1"/>
    <col min="6305" max="6305" width="7.33203125" style="1" customWidth="1"/>
    <col min="6306" max="6306" width="10.88671875" style="1" customWidth="1"/>
    <col min="6307" max="6534" width="9.109375" style="1"/>
    <col min="6535" max="6535" width="3.6640625" style="1" customWidth="1"/>
    <col min="6536" max="6536" width="16.109375" style="1" customWidth="1"/>
    <col min="6537" max="6537" width="8.5546875" style="1" customWidth="1"/>
    <col min="6538" max="6538" width="7" style="1" customWidth="1"/>
    <col min="6539" max="6539" width="7.33203125" style="1" customWidth="1"/>
    <col min="6540" max="6541" width="10.44140625" style="1" customWidth="1"/>
    <col min="6542" max="6542" width="10.88671875" style="1" customWidth="1"/>
    <col min="6543" max="6543" width="15.5546875" style="1" customWidth="1"/>
    <col min="6544" max="6544" width="9.109375" style="1"/>
    <col min="6545" max="6545" width="6.33203125" style="1" customWidth="1"/>
    <col min="6546" max="6546" width="7.88671875" style="1" customWidth="1"/>
    <col min="6547" max="6547" width="0" style="1" hidden="1" customWidth="1"/>
    <col min="6548" max="6548" width="22.88671875" style="1" customWidth="1"/>
    <col min="6549" max="6549" width="15.33203125" style="1" customWidth="1"/>
    <col min="6550" max="6550" width="11.44140625" style="1" customWidth="1"/>
    <col min="6551" max="6551" width="8.5546875" style="1" customWidth="1"/>
    <col min="6552" max="6552" width="6.88671875" style="1" customWidth="1"/>
    <col min="6553" max="6555" width="0" style="1" hidden="1" customWidth="1"/>
    <col min="6556" max="6559" width="7.33203125" style="1" customWidth="1"/>
    <col min="6560" max="6560" width="0" style="1" hidden="1" customWidth="1"/>
    <col min="6561" max="6561" width="7.33203125" style="1" customWidth="1"/>
    <col min="6562" max="6562" width="10.88671875" style="1" customWidth="1"/>
    <col min="6563" max="6790" width="9.109375" style="1"/>
    <col min="6791" max="6791" width="3.6640625" style="1" customWidth="1"/>
    <col min="6792" max="6792" width="16.109375" style="1" customWidth="1"/>
    <col min="6793" max="6793" width="8.5546875" style="1" customWidth="1"/>
    <col min="6794" max="6794" width="7" style="1" customWidth="1"/>
    <col min="6795" max="6795" width="7.33203125" style="1" customWidth="1"/>
    <col min="6796" max="6797" width="10.44140625" style="1" customWidth="1"/>
    <col min="6798" max="6798" width="10.88671875" style="1" customWidth="1"/>
    <col min="6799" max="6799" width="15.5546875" style="1" customWidth="1"/>
    <col min="6800" max="6800" width="9.109375" style="1"/>
    <col min="6801" max="6801" width="6.33203125" style="1" customWidth="1"/>
    <col min="6802" max="6802" width="7.88671875" style="1" customWidth="1"/>
    <col min="6803" max="6803" width="0" style="1" hidden="1" customWidth="1"/>
    <col min="6804" max="6804" width="22.88671875" style="1" customWidth="1"/>
    <col min="6805" max="6805" width="15.33203125" style="1" customWidth="1"/>
    <col min="6806" max="6806" width="11.44140625" style="1" customWidth="1"/>
    <col min="6807" max="6807" width="8.5546875" style="1" customWidth="1"/>
    <col min="6808" max="6808" width="6.88671875" style="1" customWidth="1"/>
    <col min="6809" max="6811" width="0" style="1" hidden="1" customWidth="1"/>
    <col min="6812" max="6815" width="7.33203125" style="1" customWidth="1"/>
    <col min="6816" max="6816" width="0" style="1" hidden="1" customWidth="1"/>
    <col min="6817" max="6817" width="7.33203125" style="1" customWidth="1"/>
    <col min="6818" max="6818" width="10.88671875" style="1" customWidth="1"/>
    <col min="6819" max="7046" width="9.109375" style="1"/>
    <col min="7047" max="7047" width="3.6640625" style="1" customWidth="1"/>
    <col min="7048" max="7048" width="16.109375" style="1" customWidth="1"/>
    <col min="7049" max="7049" width="8.5546875" style="1" customWidth="1"/>
    <col min="7050" max="7050" width="7" style="1" customWidth="1"/>
    <col min="7051" max="7051" width="7.33203125" style="1" customWidth="1"/>
    <col min="7052" max="7053" width="10.44140625" style="1" customWidth="1"/>
    <col min="7054" max="7054" width="10.88671875" style="1" customWidth="1"/>
    <col min="7055" max="7055" width="15.5546875" style="1" customWidth="1"/>
    <col min="7056" max="7056" width="9.109375" style="1"/>
    <col min="7057" max="7057" width="6.33203125" style="1" customWidth="1"/>
    <col min="7058" max="7058" width="7.88671875" style="1" customWidth="1"/>
    <col min="7059" max="7059" width="0" style="1" hidden="1" customWidth="1"/>
    <col min="7060" max="7060" width="22.88671875" style="1" customWidth="1"/>
    <col min="7061" max="7061" width="15.33203125" style="1" customWidth="1"/>
    <col min="7062" max="7062" width="11.44140625" style="1" customWidth="1"/>
    <col min="7063" max="7063" width="8.5546875" style="1" customWidth="1"/>
    <col min="7064" max="7064" width="6.88671875" style="1" customWidth="1"/>
    <col min="7065" max="7067" width="0" style="1" hidden="1" customWidth="1"/>
    <col min="7068" max="7071" width="7.33203125" style="1" customWidth="1"/>
    <col min="7072" max="7072" width="0" style="1" hidden="1" customWidth="1"/>
    <col min="7073" max="7073" width="7.33203125" style="1" customWidth="1"/>
    <col min="7074" max="7074" width="10.88671875" style="1" customWidth="1"/>
    <col min="7075" max="7302" width="9.109375" style="1"/>
    <col min="7303" max="7303" width="3.6640625" style="1" customWidth="1"/>
    <col min="7304" max="7304" width="16.109375" style="1" customWidth="1"/>
    <col min="7305" max="7305" width="8.5546875" style="1" customWidth="1"/>
    <col min="7306" max="7306" width="7" style="1" customWidth="1"/>
    <col min="7307" max="7307" width="7.33203125" style="1" customWidth="1"/>
    <col min="7308" max="7309" width="10.44140625" style="1" customWidth="1"/>
    <col min="7310" max="7310" width="10.88671875" style="1" customWidth="1"/>
    <col min="7311" max="7311" width="15.5546875" style="1" customWidth="1"/>
    <col min="7312" max="7312" width="9.109375" style="1"/>
    <col min="7313" max="7313" width="6.33203125" style="1" customWidth="1"/>
    <col min="7314" max="7314" width="7.88671875" style="1" customWidth="1"/>
    <col min="7315" max="7315" width="0" style="1" hidden="1" customWidth="1"/>
    <col min="7316" max="7316" width="22.88671875" style="1" customWidth="1"/>
    <col min="7317" max="7317" width="15.33203125" style="1" customWidth="1"/>
    <col min="7318" max="7318" width="11.44140625" style="1" customWidth="1"/>
    <col min="7319" max="7319" width="8.5546875" style="1" customWidth="1"/>
    <col min="7320" max="7320" width="6.88671875" style="1" customWidth="1"/>
    <col min="7321" max="7323" width="0" style="1" hidden="1" customWidth="1"/>
    <col min="7324" max="7327" width="7.33203125" style="1" customWidth="1"/>
    <col min="7328" max="7328" width="0" style="1" hidden="1" customWidth="1"/>
    <col min="7329" max="7329" width="7.33203125" style="1" customWidth="1"/>
    <col min="7330" max="7330" width="10.88671875" style="1" customWidth="1"/>
    <col min="7331" max="7558" width="9.109375" style="1"/>
    <col min="7559" max="7559" width="3.6640625" style="1" customWidth="1"/>
    <col min="7560" max="7560" width="16.109375" style="1" customWidth="1"/>
    <col min="7561" max="7561" width="8.5546875" style="1" customWidth="1"/>
    <col min="7562" max="7562" width="7" style="1" customWidth="1"/>
    <col min="7563" max="7563" width="7.33203125" style="1" customWidth="1"/>
    <col min="7564" max="7565" width="10.44140625" style="1" customWidth="1"/>
    <col min="7566" max="7566" width="10.88671875" style="1" customWidth="1"/>
    <col min="7567" max="7567" width="15.5546875" style="1" customWidth="1"/>
    <col min="7568" max="7568" width="9.109375" style="1"/>
    <col min="7569" max="7569" width="6.33203125" style="1" customWidth="1"/>
    <col min="7570" max="7570" width="7.88671875" style="1" customWidth="1"/>
    <col min="7571" max="7571" width="0" style="1" hidden="1" customWidth="1"/>
    <col min="7572" max="7572" width="22.88671875" style="1" customWidth="1"/>
    <col min="7573" max="7573" width="15.33203125" style="1" customWidth="1"/>
    <col min="7574" max="7574" width="11.44140625" style="1" customWidth="1"/>
    <col min="7575" max="7575" width="8.5546875" style="1" customWidth="1"/>
    <col min="7576" max="7576" width="6.88671875" style="1" customWidth="1"/>
    <col min="7577" max="7579" width="0" style="1" hidden="1" customWidth="1"/>
    <col min="7580" max="7583" width="7.33203125" style="1" customWidth="1"/>
    <col min="7584" max="7584" width="0" style="1" hidden="1" customWidth="1"/>
    <col min="7585" max="7585" width="7.33203125" style="1" customWidth="1"/>
    <col min="7586" max="7586" width="10.88671875" style="1" customWidth="1"/>
    <col min="7587" max="7814" width="9.109375" style="1"/>
    <col min="7815" max="7815" width="3.6640625" style="1" customWidth="1"/>
    <col min="7816" max="7816" width="16.109375" style="1" customWidth="1"/>
    <col min="7817" max="7817" width="8.5546875" style="1" customWidth="1"/>
    <col min="7818" max="7818" width="7" style="1" customWidth="1"/>
    <col min="7819" max="7819" width="7.33203125" style="1" customWidth="1"/>
    <col min="7820" max="7821" width="10.44140625" style="1" customWidth="1"/>
    <col min="7822" max="7822" width="10.88671875" style="1" customWidth="1"/>
    <col min="7823" max="7823" width="15.5546875" style="1" customWidth="1"/>
    <col min="7824" max="7824" width="9.109375" style="1"/>
    <col min="7825" max="7825" width="6.33203125" style="1" customWidth="1"/>
    <col min="7826" max="7826" width="7.88671875" style="1" customWidth="1"/>
    <col min="7827" max="7827" width="0" style="1" hidden="1" customWidth="1"/>
    <col min="7828" max="7828" width="22.88671875" style="1" customWidth="1"/>
    <col min="7829" max="7829" width="15.33203125" style="1" customWidth="1"/>
    <col min="7830" max="7830" width="11.44140625" style="1" customWidth="1"/>
    <col min="7831" max="7831" width="8.5546875" style="1" customWidth="1"/>
    <col min="7832" max="7832" width="6.88671875" style="1" customWidth="1"/>
    <col min="7833" max="7835" width="0" style="1" hidden="1" customWidth="1"/>
    <col min="7836" max="7839" width="7.33203125" style="1" customWidth="1"/>
    <col min="7840" max="7840" width="0" style="1" hidden="1" customWidth="1"/>
    <col min="7841" max="7841" width="7.33203125" style="1" customWidth="1"/>
    <col min="7842" max="7842" width="10.88671875" style="1" customWidth="1"/>
    <col min="7843" max="8070" width="9.109375" style="1"/>
    <col min="8071" max="8071" width="3.6640625" style="1" customWidth="1"/>
    <col min="8072" max="8072" width="16.109375" style="1" customWidth="1"/>
    <col min="8073" max="8073" width="8.5546875" style="1" customWidth="1"/>
    <col min="8074" max="8074" width="7" style="1" customWidth="1"/>
    <col min="8075" max="8075" width="7.33203125" style="1" customWidth="1"/>
    <col min="8076" max="8077" width="10.44140625" style="1" customWidth="1"/>
    <col min="8078" max="8078" width="10.88671875" style="1" customWidth="1"/>
    <col min="8079" max="8079" width="15.5546875" style="1" customWidth="1"/>
    <col min="8080" max="8080" width="9.109375" style="1"/>
    <col min="8081" max="8081" width="6.33203125" style="1" customWidth="1"/>
    <col min="8082" max="8082" width="7.88671875" style="1" customWidth="1"/>
    <col min="8083" max="8083" width="0" style="1" hidden="1" customWidth="1"/>
    <col min="8084" max="8084" width="22.88671875" style="1" customWidth="1"/>
    <col min="8085" max="8085" width="15.33203125" style="1" customWidth="1"/>
    <col min="8086" max="8086" width="11.44140625" style="1" customWidth="1"/>
    <col min="8087" max="8087" width="8.5546875" style="1" customWidth="1"/>
    <col min="8088" max="8088" width="6.88671875" style="1" customWidth="1"/>
    <col min="8089" max="8091" width="0" style="1" hidden="1" customWidth="1"/>
    <col min="8092" max="8095" width="7.33203125" style="1" customWidth="1"/>
    <col min="8096" max="8096" width="0" style="1" hidden="1" customWidth="1"/>
    <col min="8097" max="8097" width="7.33203125" style="1" customWidth="1"/>
    <col min="8098" max="8098" width="10.88671875" style="1" customWidth="1"/>
    <col min="8099" max="8326" width="9.109375" style="1"/>
    <col min="8327" max="8327" width="3.6640625" style="1" customWidth="1"/>
    <col min="8328" max="8328" width="16.109375" style="1" customWidth="1"/>
    <col min="8329" max="8329" width="8.5546875" style="1" customWidth="1"/>
    <col min="8330" max="8330" width="7" style="1" customWidth="1"/>
    <col min="8331" max="8331" width="7.33203125" style="1" customWidth="1"/>
    <col min="8332" max="8333" width="10.44140625" style="1" customWidth="1"/>
    <col min="8334" max="8334" width="10.88671875" style="1" customWidth="1"/>
    <col min="8335" max="8335" width="15.5546875" style="1" customWidth="1"/>
    <col min="8336" max="8336" width="9.109375" style="1"/>
    <col min="8337" max="8337" width="6.33203125" style="1" customWidth="1"/>
    <col min="8338" max="8338" width="7.88671875" style="1" customWidth="1"/>
    <col min="8339" max="8339" width="0" style="1" hidden="1" customWidth="1"/>
    <col min="8340" max="8340" width="22.88671875" style="1" customWidth="1"/>
    <col min="8341" max="8341" width="15.33203125" style="1" customWidth="1"/>
    <col min="8342" max="8342" width="11.44140625" style="1" customWidth="1"/>
    <col min="8343" max="8343" width="8.5546875" style="1" customWidth="1"/>
    <col min="8344" max="8344" width="6.88671875" style="1" customWidth="1"/>
    <col min="8345" max="8347" width="0" style="1" hidden="1" customWidth="1"/>
    <col min="8348" max="8351" width="7.33203125" style="1" customWidth="1"/>
    <col min="8352" max="8352" width="0" style="1" hidden="1" customWidth="1"/>
    <col min="8353" max="8353" width="7.33203125" style="1" customWidth="1"/>
    <col min="8354" max="8354" width="10.88671875" style="1" customWidth="1"/>
    <col min="8355" max="8582" width="9.109375" style="1"/>
    <col min="8583" max="8583" width="3.6640625" style="1" customWidth="1"/>
    <col min="8584" max="8584" width="16.109375" style="1" customWidth="1"/>
    <col min="8585" max="8585" width="8.5546875" style="1" customWidth="1"/>
    <col min="8586" max="8586" width="7" style="1" customWidth="1"/>
    <col min="8587" max="8587" width="7.33203125" style="1" customWidth="1"/>
    <col min="8588" max="8589" width="10.44140625" style="1" customWidth="1"/>
    <col min="8590" max="8590" width="10.88671875" style="1" customWidth="1"/>
    <col min="8591" max="8591" width="15.5546875" style="1" customWidth="1"/>
    <col min="8592" max="8592" width="9.109375" style="1"/>
    <col min="8593" max="8593" width="6.33203125" style="1" customWidth="1"/>
    <col min="8594" max="8594" width="7.88671875" style="1" customWidth="1"/>
    <col min="8595" max="8595" width="0" style="1" hidden="1" customWidth="1"/>
    <col min="8596" max="8596" width="22.88671875" style="1" customWidth="1"/>
    <col min="8597" max="8597" width="15.33203125" style="1" customWidth="1"/>
    <col min="8598" max="8598" width="11.44140625" style="1" customWidth="1"/>
    <col min="8599" max="8599" width="8.5546875" style="1" customWidth="1"/>
    <col min="8600" max="8600" width="6.88671875" style="1" customWidth="1"/>
    <col min="8601" max="8603" width="0" style="1" hidden="1" customWidth="1"/>
    <col min="8604" max="8607" width="7.33203125" style="1" customWidth="1"/>
    <col min="8608" max="8608" width="0" style="1" hidden="1" customWidth="1"/>
    <col min="8609" max="8609" width="7.33203125" style="1" customWidth="1"/>
    <col min="8610" max="8610" width="10.88671875" style="1" customWidth="1"/>
    <col min="8611" max="8838" width="9.109375" style="1"/>
    <col min="8839" max="8839" width="3.6640625" style="1" customWidth="1"/>
    <col min="8840" max="8840" width="16.109375" style="1" customWidth="1"/>
    <col min="8841" max="8841" width="8.5546875" style="1" customWidth="1"/>
    <col min="8842" max="8842" width="7" style="1" customWidth="1"/>
    <col min="8843" max="8843" width="7.33203125" style="1" customWidth="1"/>
    <col min="8844" max="8845" width="10.44140625" style="1" customWidth="1"/>
    <col min="8846" max="8846" width="10.88671875" style="1" customWidth="1"/>
    <col min="8847" max="8847" width="15.5546875" style="1" customWidth="1"/>
    <col min="8848" max="8848" width="9.109375" style="1"/>
    <col min="8849" max="8849" width="6.33203125" style="1" customWidth="1"/>
    <col min="8850" max="8850" width="7.88671875" style="1" customWidth="1"/>
    <col min="8851" max="8851" width="0" style="1" hidden="1" customWidth="1"/>
    <col min="8852" max="8852" width="22.88671875" style="1" customWidth="1"/>
    <col min="8853" max="8853" width="15.33203125" style="1" customWidth="1"/>
    <col min="8854" max="8854" width="11.44140625" style="1" customWidth="1"/>
    <col min="8855" max="8855" width="8.5546875" style="1" customWidth="1"/>
    <col min="8856" max="8856" width="6.88671875" style="1" customWidth="1"/>
    <col min="8857" max="8859" width="0" style="1" hidden="1" customWidth="1"/>
    <col min="8860" max="8863" width="7.33203125" style="1" customWidth="1"/>
    <col min="8864" max="8864" width="0" style="1" hidden="1" customWidth="1"/>
    <col min="8865" max="8865" width="7.33203125" style="1" customWidth="1"/>
    <col min="8866" max="8866" width="10.88671875" style="1" customWidth="1"/>
    <col min="8867" max="9094" width="9.109375" style="1"/>
    <col min="9095" max="9095" width="3.6640625" style="1" customWidth="1"/>
    <col min="9096" max="9096" width="16.109375" style="1" customWidth="1"/>
    <col min="9097" max="9097" width="8.5546875" style="1" customWidth="1"/>
    <col min="9098" max="9098" width="7" style="1" customWidth="1"/>
    <col min="9099" max="9099" width="7.33203125" style="1" customWidth="1"/>
    <col min="9100" max="9101" width="10.44140625" style="1" customWidth="1"/>
    <col min="9102" max="9102" width="10.88671875" style="1" customWidth="1"/>
    <col min="9103" max="9103" width="15.5546875" style="1" customWidth="1"/>
    <col min="9104" max="9104" width="9.109375" style="1"/>
    <col min="9105" max="9105" width="6.33203125" style="1" customWidth="1"/>
    <col min="9106" max="9106" width="7.88671875" style="1" customWidth="1"/>
    <col min="9107" max="9107" width="0" style="1" hidden="1" customWidth="1"/>
    <col min="9108" max="9108" width="22.88671875" style="1" customWidth="1"/>
    <col min="9109" max="9109" width="15.33203125" style="1" customWidth="1"/>
    <col min="9110" max="9110" width="11.44140625" style="1" customWidth="1"/>
    <col min="9111" max="9111" width="8.5546875" style="1" customWidth="1"/>
    <col min="9112" max="9112" width="6.88671875" style="1" customWidth="1"/>
    <col min="9113" max="9115" width="0" style="1" hidden="1" customWidth="1"/>
    <col min="9116" max="9119" width="7.33203125" style="1" customWidth="1"/>
    <col min="9120" max="9120" width="0" style="1" hidden="1" customWidth="1"/>
    <col min="9121" max="9121" width="7.33203125" style="1" customWidth="1"/>
    <col min="9122" max="9122" width="10.88671875" style="1" customWidth="1"/>
    <col min="9123" max="9350" width="9.109375" style="1"/>
    <col min="9351" max="9351" width="3.6640625" style="1" customWidth="1"/>
    <col min="9352" max="9352" width="16.109375" style="1" customWidth="1"/>
    <col min="9353" max="9353" width="8.5546875" style="1" customWidth="1"/>
    <col min="9354" max="9354" width="7" style="1" customWidth="1"/>
    <col min="9355" max="9355" width="7.33203125" style="1" customWidth="1"/>
    <col min="9356" max="9357" width="10.44140625" style="1" customWidth="1"/>
    <col min="9358" max="9358" width="10.88671875" style="1" customWidth="1"/>
    <col min="9359" max="9359" width="15.5546875" style="1" customWidth="1"/>
    <col min="9360" max="9360" width="9.109375" style="1"/>
    <col min="9361" max="9361" width="6.33203125" style="1" customWidth="1"/>
    <col min="9362" max="9362" width="7.88671875" style="1" customWidth="1"/>
    <col min="9363" max="9363" width="0" style="1" hidden="1" customWidth="1"/>
    <col min="9364" max="9364" width="22.88671875" style="1" customWidth="1"/>
    <col min="9365" max="9365" width="15.33203125" style="1" customWidth="1"/>
    <col min="9366" max="9366" width="11.44140625" style="1" customWidth="1"/>
    <col min="9367" max="9367" width="8.5546875" style="1" customWidth="1"/>
    <col min="9368" max="9368" width="6.88671875" style="1" customWidth="1"/>
    <col min="9369" max="9371" width="0" style="1" hidden="1" customWidth="1"/>
    <col min="9372" max="9375" width="7.33203125" style="1" customWidth="1"/>
    <col min="9376" max="9376" width="0" style="1" hidden="1" customWidth="1"/>
    <col min="9377" max="9377" width="7.33203125" style="1" customWidth="1"/>
    <col min="9378" max="9378" width="10.88671875" style="1" customWidth="1"/>
    <col min="9379" max="9606" width="9.109375" style="1"/>
    <col min="9607" max="9607" width="3.6640625" style="1" customWidth="1"/>
    <col min="9608" max="9608" width="16.109375" style="1" customWidth="1"/>
    <col min="9609" max="9609" width="8.5546875" style="1" customWidth="1"/>
    <col min="9610" max="9610" width="7" style="1" customWidth="1"/>
    <col min="9611" max="9611" width="7.33203125" style="1" customWidth="1"/>
    <col min="9612" max="9613" width="10.44140625" style="1" customWidth="1"/>
    <col min="9614" max="9614" width="10.88671875" style="1" customWidth="1"/>
    <col min="9615" max="9615" width="15.5546875" style="1" customWidth="1"/>
    <col min="9616" max="9616" width="9.109375" style="1"/>
    <col min="9617" max="9617" width="6.33203125" style="1" customWidth="1"/>
    <col min="9618" max="9618" width="7.88671875" style="1" customWidth="1"/>
    <col min="9619" max="9619" width="0" style="1" hidden="1" customWidth="1"/>
    <col min="9620" max="9620" width="22.88671875" style="1" customWidth="1"/>
    <col min="9621" max="9621" width="15.33203125" style="1" customWidth="1"/>
    <col min="9622" max="9622" width="11.44140625" style="1" customWidth="1"/>
    <col min="9623" max="9623" width="8.5546875" style="1" customWidth="1"/>
    <col min="9624" max="9624" width="6.88671875" style="1" customWidth="1"/>
    <col min="9625" max="9627" width="0" style="1" hidden="1" customWidth="1"/>
    <col min="9628" max="9631" width="7.33203125" style="1" customWidth="1"/>
    <col min="9632" max="9632" width="0" style="1" hidden="1" customWidth="1"/>
    <col min="9633" max="9633" width="7.33203125" style="1" customWidth="1"/>
    <col min="9634" max="9634" width="10.88671875" style="1" customWidth="1"/>
    <col min="9635" max="9862" width="9.109375" style="1"/>
    <col min="9863" max="9863" width="3.6640625" style="1" customWidth="1"/>
    <col min="9864" max="9864" width="16.109375" style="1" customWidth="1"/>
    <col min="9865" max="9865" width="8.5546875" style="1" customWidth="1"/>
    <col min="9866" max="9866" width="7" style="1" customWidth="1"/>
    <col min="9867" max="9867" width="7.33203125" style="1" customWidth="1"/>
    <col min="9868" max="9869" width="10.44140625" style="1" customWidth="1"/>
    <col min="9870" max="9870" width="10.88671875" style="1" customWidth="1"/>
    <col min="9871" max="9871" width="15.5546875" style="1" customWidth="1"/>
    <col min="9872" max="9872" width="9.109375" style="1"/>
    <col min="9873" max="9873" width="6.33203125" style="1" customWidth="1"/>
    <col min="9874" max="9874" width="7.88671875" style="1" customWidth="1"/>
    <col min="9875" max="9875" width="0" style="1" hidden="1" customWidth="1"/>
    <col min="9876" max="9876" width="22.88671875" style="1" customWidth="1"/>
    <col min="9877" max="9877" width="15.33203125" style="1" customWidth="1"/>
    <col min="9878" max="9878" width="11.44140625" style="1" customWidth="1"/>
    <col min="9879" max="9879" width="8.5546875" style="1" customWidth="1"/>
    <col min="9880" max="9880" width="6.88671875" style="1" customWidth="1"/>
    <col min="9881" max="9883" width="0" style="1" hidden="1" customWidth="1"/>
    <col min="9884" max="9887" width="7.33203125" style="1" customWidth="1"/>
    <col min="9888" max="9888" width="0" style="1" hidden="1" customWidth="1"/>
    <col min="9889" max="9889" width="7.33203125" style="1" customWidth="1"/>
    <col min="9890" max="9890" width="10.88671875" style="1" customWidth="1"/>
    <col min="9891" max="10118" width="9.109375" style="1"/>
    <col min="10119" max="10119" width="3.6640625" style="1" customWidth="1"/>
    <col min="10120" max="10120" width="16.109375" style="1" customWidth="1"/>
    <col min="10121" max="10121" width="8.5546875" style="1" customWidth="1"/>
    <col min="10122" max="10122" width="7" style="1" customWidth="1"/>
    <col min="10123" max="10123" width="7.33203125" style="1" customWidth="1"/>
    <col min="10124" max="10125" width="10.44140625" style="1" customWidth="1"/>
    <col min="10126" max="10126" width="10.88671875" style="1" customWidth="1"/>
    <col min="10127" max="10127" width="15.5546875" style="1" customWidth="1"/>
    <col min="10128" max="10128" width="9.109375" style="1"/>
    <col min="10129" max="10129" width="6.33203125" style="1" customWidth="1"/>
    <col min="10130" max="10130" width="7.88671875" style="1" customWidth="1"/>
    <col min="10131" max="10131" width="0" style="1" hidden="1" customWidth="1"/>
    <col min="10132" max="10132" width="22.88671875" style="1" customWidth="1"/>
    <col min="10133" max="10133" width="15.33203125" style="1" customWidth="1"/>
    <col min="10134" max="10134" width="11.44140625" style="1" customWidth="1"/>
    <col min="10135" max="10135" width="8.5546875" style="1" customWidth="1"/>
    <col min="10136" max="10136" width="6.88671875" style="1" customWidth="1"/>
    <col min="10137" max="10139" width="0" style="1" hidden="1" customWidth="1"/>
    <col min="10140" max="10143" width="7.33203125" style="1" customWidth="1"/>
    <col min="10144" max="10144" width="0" style="1" hidden="1" customWidth="1"/>
    <col min="10145" max="10145" width="7.33203125" style="1" customWidth="1"/>
    <col min="10146" max="10146" width="10.88671875" style="1" customWidth="1"/>
    <col min="10147" max="10374" width="9.109375" style="1"/>
    <col min="10375" max="10375" width="3.6640625" style="1" customWidth="1"/>
    <col min="10376" max="10376" width="16.109375" style="1" customWidth="1"/>
    <col min="10377" max="10377" width="8.5546875" style="1" customWidth="1"/>
    <col min="10378" max="10378" width="7" style="1" customWidth="1"/>
    <col min="10379" max="10379" width="7.33203125" style="1" customWidth="1"/>
    <col min="10380" max="10381" width="10.44140625" style="1" customWidth="1"/>
    <col min="10382" max="10382" width="10.88671875" style="1" customWidth="1"/>
    <col min="10383" max="10383" width="15.5546875" style="1" customWidth="1"/>
    <col min="10384" max="10384" width="9.109375" style="1"/>
    <col min="10385" max="10385" width="6.33203125" style="1" customWidth="1"/>
    <col min="10386" max="10386" width="7.88671875" style="1" customWidth="1"/>
    <col min="10387" max="10387" width="0" style="1" hidden="1" customWidth="1"/>
    <col min="10388" max="10388" width="22.88671875" style="1" customWidth="1"/>
    <col min="10389" max="10389" width="15.33203125" style="1" customWidth="1"/>
    <col min="10390" max="10390" width="11.44140625" style="1" customWidth="1"/>
    <col min="10391" max="10391" width="8.5546875" style="1" customWidth="1"/>
    <col min="10392" max="10392" width="6.88671875" style="1" customWidth="1"/>
    <col min="10393" max="10395" width="0" style="1" hidden="1" customWidth="1"/>
    <col min="10396" max="10399" width="7.33203125" style="1" customWidth="1"/>
    <col min="10400" max="10400" width="0" style="1" hidden="1" customWidth="1"/>
    <col min="10401" max="10401" width="7.33203125" style="1" customWidth="1"/>
    <col min="10402" max="10402" width="10.88671875" style="1" customWidth="1"/>
    <col min="10403" max="10630" width="9.109375" style="1"/>
    <col min="10631" max="10631" width="3.6640625" style="1" customWidth="1"/>
    <col min="10632" max="10632" width="16.109375" style="1" customWidth="1"/>
    <col min="10633" max="10633" width="8.5546875" style="1" customWidth="1"/>
    <col min="10634" max="10634" width="7" style="1" customWidth="1"/>
    <col min="10635" max="10635" width="7.33203125" style="1" customWidth="1"/>
    <col min="10636" max="10637" width="10.44140625" style="1" customWidth="1"/>
    <col min="10638" max="10638" width="10.88671875" style="1" customWidth="1"/>
    <col min="10639" max="10639" width="15.5546875" style="1" customWidth="1"/>
    <col min="10640" max="10640" width="9.109375" style="1"/>
    <col min="10641" max="10641" width="6.33203125" style="1" customWidth="1"/>
    <col min="10642" max="10642" width="7.88671875" style="1" customWidth="1"/>
    <col min="10643" max="10643" width="0" style="1" hidden="1" customWidth="1"/>
    <col min="10644" max="10644" width="22.88671875" style="1" customWidth="1"/>
    <col min="10645" max="10645" width="15.33203125" style="1" customWidth="1"/>
    <col min="10646" max="10646" width="11.44140625" style="1" customWidth="1"/>
    <col min="10647" max="10647" width="8.5546875" style="1" customWidth="1"/>
    <col min="10648" max="10648" width="6.88671875" style="1" customWidth="1"/>
    <col min="10649" max="10651" width="0" style="1" hidden="1" customWidth="1"/>
    <col min="10652" max="10655" width="7.33203125" style="1" customWidth="1"/>
    <col min="10656" max="10656" width="0" style="1" hidden="1" customWidth="1"/>
    <col min="10657" max="10657" width="7.33203125" style="1" customWidth="1"/>
    <col min="10658" max="10658" width="10.88671875" style="1" customWidth="1"/>
    <col min="10659" max="10886" width="9.109375" style="1"/>
    <col min="10887" max="10887" width="3.6640625" style="1" customWidth="1"/>
    <col min="10888" max="10888" width="16.109375" style="1" customWidth="1"/>
    <col min="10889" max="10889" width="8.5546875" style="1" customWidth="1"/>
    <col min="10890" max="10890" width="7" style="1" customWidth="1"/>
    <col min="10891" max="10891" width="7.33203125" style="1" customWidth="1"/>
    <col min="10892" max="10893" width="10.44140625" style="1" customWidth="1"/>
    <col min="10894" max="10894" width="10.88671875" style="1" customWidth="1"/>
    <col min="10895" max="10895" width="15.5546875" style="1" customWidth="1"/>
    <col min="10896" max="10896" width="9.109375" style="1"/>
    <col min="10897" max="10897" width="6.33203125" style="1" customWidth="1"/>
    <col min="10898" max="10898" width="7.88671875" style="1" customWidth="1"/>
    <col min="10899" max="10899" width="0" style="1" hidden="1" customWidth="1"/>
    <col min="10900" max="10900" width="22.88671875" style="1" customWidth="1"/>
    <col min="10901" max="10901" width="15.33203125" style="1" customWidth="1"/>
    <col min="10902" max="10902" width="11.44140625" style="1" customWidth="1"/>
    <col min="10903" max="10903" width="8.5546875" style="1" customWidth="1"/>
    <col min="10904" max="10904" width="6.88671875" style="1" customWidth="1"/>
    <col min="10905" max="10907" width="0" style="1" hidden="1" customWidth="1"/>
    <col min="10908" max="10911" width="7.33203125" style="1" customWidth="1"/>
    <col min="10912" max="10912" width="0" style="1" hidden="1" customWidth="1"/>
    <col min="10913" max="10913" width="7.33203125" style="1" customWidth="1"/>
    <col min="10914" max="10914" width="10.88671875" style="1" customWidth="1"/>
    <col min="10915" max="11142" width="9.109375" style="1"/>
    <col min="11143" max="11143" width="3.6640625" style="1" customWidth="1"/>
    <col min="11144" max="11144" width="16.109375" style="1" customWidth="1"/>
    <col min="11145" max="11145" width="8.5546875" style="1" customWidth="1"/>
    <col min="11146" max="11146" width="7" style="1" customWidth="1"/>
    <col min="11147" max="11147" width="7.33203125" style="1" customWidth="1"/>
    <col min="11148" max="11149" width="10.44140625" style="1" customWidth="1"/>
    <col min="11150" max="11150" width="10.88671875" style="1" customWidth="1"/>
    <col min="11151" max="11151" width="15.5546875" style="1" customWidth="1"/>
    <col min="11152" max="11152" width="9.109375" style="1"/>
    <col min="11153" max="11153" width="6.33203125" style="1" customWidth="1"/>
    <col min="11154" max="11154" width="7.88671875" style="1" customWidth="1"/>
    <col min="11155" max="11155" width="0" style="1" hidden="1" customWidth="1"/>
    <col min="11156" max="11156" width="22.88671875" style="1" customWidth="1"/>
    <col min="11157" max="11157" width="15.33203125" style="1" customWidth="1"/>
    <col min="11158" max="11158" width="11.44140625" style="1" customWidth="1"/>
    <col min="11159" max="11159" width="8.5546875" style="1" customWidth="1"/>
    <col min="11160" max="11160" width="6.88671875" style="1" customWidth="1"/>
    <col min="11161" max="11163" width="0" style="1" hidden="1" customWidth="1"/>
    <col min="11164" max="11167" width="7.33203125" style="1" customWidth="1"/>
    <col min="11168" max="11168" width="0" style="1" hidden="1" customWidth="1"/>
    <col min="11169" max="11169" width="7.33203125" style="1" customWidth="1"/>
    <col min="11170" max="11170" width="10.88671875" style="1" customWidth="1"/>
    <col min="11171" max="11398" width="9.109375" style="1"/>
    <col min="11399" max="11399" width="3.6640625" style="1" customWidth="1"/>
    <col min="11400" max="11400" width="16.109375" style="1" customWidth="1"/>
    <col min="11401" max="11401" width="8.5546875" style="1" customWidth="1"/>
    <col min="11402" max="11402" width="7" style="1" customWidth="1"/>
    <col min="11403" max="11403" width="7.33203125" style="1" customWidth="1"/>
    <col min="11404" max="11405" width="10.44140625" style="1" customWidth="1"/>
    <col min="11406" max="11406" width="10.88671875" style="1" customWidth="1"/>
    <col min="11407" max="11407" width="15.5546875" style="1" customWidth="1"/>
    <col min="11408" max="11408" width="9.109375" style="1"/>
    <col min="11409" max="11409" width="6.33203125" style="1" customWidth="1"/>
    <col min="11410" max="11410" width="7.88671875" style="1" customWidth="1"/>
    <col min="11411" max="11411" width="0" style="1" hidden="1" customWidth="1"/>
    <col min="11412" max="11412" width="22.88671875" style="1" customWidth="1"/>
    <col min="11413" max="11413" width="15.33203125" style="1" customWidth="1"/>
    <col min="11414" max="11414" width="11.44140625" style="1" customWidth="1"/>
    <col min="11415" max="11415" width="8.5546875" style="1" customWidth="1"/>
    <col min="11416" max="11416" width="6.88671875" style="1" customWidth="1"/>
    <col min="11417" max="11419" width="0" style="1" hidden="1" customWidth="1"/>
    <col min="11420" max="11423" width="7.33203125" style="1" customWidth="1"/>
    <col min="11424" max="11424" width="0" style="1" hidden="1" customWidth="1"/>
    <col min="11425" max="11425" width="7.33203125" style="1" customWidth="1"/>
    <col min="11426" max="11426" width="10.88671875" style="1" customWidth="1"/>
    <col min="11427" max="11654" width="9.109375" style="1"/>
    <col min="11655" max="11655" width="3.6640625" style="1" customWidth="1"/>
    <col min="11656" max="11656" width="16.109375" style="1" customWidth="1"/>
    <col min="11657" max="11657" width="8.5546875" style="1" customWidth="1"/>
    <col min="11658" max="11658" width="7" style="1" customWidth="1"/>
    <col min="11659" max="11659" width="7.33203125" style="1" customWidth="1"/>
    <col min="11660" max="11661" width="10.44140625" style="1" customWidth="1"/>
    <col min="11662" max="11662" width="10.88671875" style="1" customWidth="1"/>
    <col min="11663" max="11663" width="15.5546875" style="1" customWidth="1"/>
    <col min="11664" max="11664" width="9.109375" style="1"/>
    <col min="11665" max="11665" width="6.33203125" style="1" customWidth="1"/>
    <col min="11666" max="11666" width="7.88671875" style="1" customWidth="1"/>
    <col min="11667" max="11667" width="0" style="1" hidden="1" customWidth="1"/>
    <col min="11668" max="11668" width="22.88671875" style="1" customWidth="1"/>
    <col min="11669" max="11669" width="15.33203125" style="1" customWidth="1"/>
    <col min="11670" max="11670" width="11.44140625" style="1" customWidth="1"/>
    <col min="11671" max="11671" width="8.5546875" style="1" customWidth="1"/>
    <col min="11672" max="11672" width="6.88671875" style="1" customWidth="1"/>
    <col min="11673" max="11675" width="0" style="1" hidden="1" customWidth="1"/>
    <col min="11676" max="11679" width="7.33203125" style="1" customWidth="1"/>
    <col min="11680" max="11680" width="0" style="1" hidden="1" customWidth="1"/>
    <col min="11681" max="11681" width="7.33203125" style="1" customWidth="1"/>
    <col min="11682" max="11682" width="10.88671875" style="1" customWidth="1"/>
    <col min="11683" max="11910" width="9.109375" style="1"/>
    <col min="11911" max="11911" width="3.6640625" style="1" customWidth="1"/>
    <col min="11912" max="11912" width="16.109375" style="1" customWidth="1"/>
    <col min="11913" max="11913" width="8.5546875" style="1" customWidth="1"/>
    <col min="11914" max="11914" width="7" style="1" customWidth="1"/>
    <col min="11915" max="11915" width="7.33203125" style="1" customWidth="1"/>
    <col min="11916" max="11917" width="10.44140625" style="1" customWidth="1"/>
    <col min="11918" max="11918" width="10.88671875" style="1" customWidth="1"/>
    <col min="11919" max="11919" width="15.5546875" style="1" customWidth="1"/>
    <col min="11920" max="11920" width="9.109375" style="1"/>
    <col min="11921" max="11921" width="6.33203125" style="1" customWidth="1"/>
    <col min="11922" max="11922" width="7.88671875" style="1" customWidth="1"/>
    <col min="11923" max="11923" width="0" style="1" hidden="1" customWidth="1"/>
    <col min="11924" max="11924" width="22.88671875" style="1" customWidth="1"/>
    <col min="11925" max="11925" width="15.33203125" style="1" customWidth="1"/>
    <col min="11926" max="11926" width="11.44140625" style="1" customWidth="1"/>
    <col min="11927" max="11927" width="8.5546875" style="1" customWidth="1"/>
    <col min="11928" max="11928" width="6.88671875" style="1" customWidth="1"/>
    <col min="11929" max="11931" width="0" style="1" hidden="1" customWidth="1"/>
    <col min="11932" max="11935" width="7.33203125" style="1" customWidth="1"/>
    <col min="11936" max="11936" width="0" style="1" hidden="1" customWidth="1"/>
    <col min="11937" max="11937" width="7.33203125" style="1" customWidth="1"/>
    <col min="11938" max="11938" width="10.88671875" style="1" customWidth="1"/>
    <col min="11939" max="12166" width="9.109375" style="1"/>
    <col min="12167" max="12167" width="3.6640625" style="1" customWidth="1"/>
    <col min="12168" max="12168" width="16.109375" style="1" customWidth="1"/>
    <col min="12169" max="12169" width="8.5546875" style="1" customWidth="1"/>
    <col min="12170" max="12170" width="7" style="1" customWidth="1"/>
    <col min="12171" max="12171" width="7.33203125" style="1" customWidth="1"/>
    <col min="12172" max="12173" width="10.44140625" style="1" customWidth="1"/>
    <col min="12174" max="12174" width="10.88671875" style="1" customWidth="1"/>
    <col min="12175" max="12175" width="15.5546875" style="1" customWidth="1"/>
    <col min="12176" max="12176" width="9.109375" style="1"/>
    <col min="12177" max="12177" width="6.33203125" style="1" customWidth="1"/>
    <col min="12178" max="12178" width="7.88671875" style="1" customWidth="1"/>
    <col min="12179" max="12179" width="0" style="1" hidden="1" customWidth="1"/>
    <col min="12180" max="12180" width="22.88671875" style="1" customWidth="1"/>
    <col min="12181" max="12181" width="15.33203125" style="1" customWidth="1"/>
    <col min="12182" max="12182" width="11.44140625" style="1" customWidth="1"/>
    <col min="12183" max="12183" width="8.5546875" style="1" customWidth="1"/>
    <col min="12184" max="12184" width="6.88671875" style="1" customWidth="1"/>
    <col min="12185" max="12187" width="0" style="1" hidden="1" customWidth="1"/>
    <col min="12188" max="12191" width="7.33203125" style="1" customWidth="1"/>
    <col min="12192" max="12192" width="0" style="1" hidden="1" customWidth="1"/>
    <col min="12193" max="12193" width="7.33203125" style="1" customWidth="1"/>
    <col min="12194" max="12194" width="10.88671875" style="1" customWidth="1"/>
    <col min="12195" max="12422" width="9.109375" style="1"/>
    <col min="12423" max="12423" width="3.6640625" style="1" customWidth="1"/>
    <col min="12424" max="12424" width="16.109375" style="1" customWidth="1"/>
    <col min="12425" max="12425" width="8.5546875" style="1" customWidth="1"/>
    <col min="12426" max="12426" width="7" style="1" customWidth="1"/>
    <col min="12427" max="12427" width="7.33203125" style="1" customWidth="1"/>
    <col min="12428" max="12429" width="10.44140625" style="1" customWidth="1"/>
    <col min="12430" max="12430" width="10.88671875" style="1" customWidth="1"/>
    <col min="12431" max="12431" width="15.5546875" style="1" customWidth="1"/>
    <col min="12432" max="12432" width="9.109375" style="1"/>
    <col min="12433" max="12433" width="6.33203125" style="1" customWidth="1"/>
    <col min="12434" max="12434" width="7.88671875" style="1" customWidth="1"/>
    <col min="12435" max="12435" width="0" style="1" hidden="1" customWidth="1"/>
    <col min="12436" max="12436" width="22.88671875" style="1" customWidth="1"/>
    <col min="12437" max="12437" width="15.33203125" style="1" customWidth="1"/>
    <col min="12438" max="12438" width="11.44140625" style="1" customWidth="1"/>
    <col min="12439" max="12439" width="8.5546875" style="1" customWidth="1"/>
    <col min="12440" max="12440" width="6.88671875" style="1" customWidth="1"/>
    <col min="12441" max="12443" width="0" style="1" hidden="1" customWidth="1"/>
    <col min="12444" max="12447" width="7.33203125" style="1" customWidth="1"/>
    <col min="12448" max="12448" width="0" style="1" hidden="1" customWidth="1"/>
    <col min="12449" max="12449" width="7.33203125" style="1" customWidth="1"/>
    <col min="12450" max="12450" width="10.88671875" style="1" customWidth="1"/>
    <col min="12451" max="12678" width="9.109375" style="1"/>
    <col min="12679" max="12679" width="3.6640625" style="1" customWidth="1"/>
    <col min="12680" max="12680" width="16.109375" style="1" customWidth="1"/>
    <col min="12681" max="12681" width="8.5546875" style="1" customWidth="1"/>
    <col min="12682" max="12682" width="7" style="1" customWidth="1"/>
    <col min="12683" max="12683" width="7.33203125" style="1" customWidth="1"/>
    <col min="12684" max="12685" width="10.44140625" style="1" customWidth="1"/>
    <col min="12686" max="12686" width="10.88671875" style="1" customWidth="1"/>
    <col min="12687" max="12687" width="15.5546875" style="1" customWidth="1"/>
    <col min="12688" max="12688" width="9.109375" style="1"/>
    <col min="12689" max="12689" width="6.33203125" style="1" customWidth="1"/>
    <col min="12690" max="12690" width="7.88671875" style="1" customWidth="1"/>
    <col min="12691" max="12691" width="0" style="1" hidden="1" customWidth="1"/>
    <col min="12692" max="12692" width="22.88671875" style="1" customWidth="1"/>
    <col min="12693" max="12693" width="15.33203125" style="1" customWidth="1"/>
    <col min="12694" max="12694" width="11.44140625" style="1" customWidth="1"/>
    <col min="12695" max="12695" width="8.5546875" style="1" customWidth="1"/>
    <col min="12696" max="12696" width="6.88671875" style="1" customWidth="1"/>
    <col min="12697" max="12699" width="0" style="1" hidden="1" customWidth="1"/>
    <col min="12700" max="12703" width="7.33203125" style="1" customWidth="1"/>
    <col min="12704" max="12704" width="0" style="1" hidden="1" customWidth="1"/>
    <col min="12705" max="12705" width="7.33203125" style="1" customWidth="1"/>
    <col min="12706" max="12706" width="10.88671875" style="1" customWidth="1"/>
    <col min="12707" max="12934" width="9.109375" style="1"/>
    <col min="12935" max="12935" width="3.6640625" style="1" customWidth="1"/>
    <col min="12936" max="12936" width="16.109375" style="1" customWidth="1"/>
    <col min="12937" max="12937" width="8.5546875" style="1" customWidth="1"/>
    <col min="12938" max="12938" width="7" style="1" customWidth="1"/>
    <col min="12939" max="12939" width="7.33203125" style="1" customWidth="1"/>
    <col min="12940" max="12941" width="10.44140625" style="1" customWidth="1"/>
    <col min="12942" max="12942" width="10.88671875" style="1" customWidth="1"/>
    <col min="12943" max="12943" width="15.5546875" style="1" customWidth="1"/>
    <col min="12944" max="12944" width="9.109375" style="1"/>
    <col min="12945" max="12945" width="6.33203125" style="1" customWidth="1"/>
    <col min="12946" max="12946" width="7.88671875" style="1" customWidth="1"/>
    <col min="12947" max="12947" width="0" style="1" hidden="1" customWidth="1"/>
    <col min="12948" max="12948" width="22.88671875" style="1" customWidth="1"/>
    <col min="12949" max="12949" width="15.33203125" style="1" customWidth="1"/>
    <col min="12950" max="12950" width="11.44140625" style="1" customWidth="1"/>
    <col min="12951" max="12951" width="8.5546875" style="1" customWidth="1"/>
    <col min="12952" max="12952" width="6.88671875" style="1" customWidth="1"/>
    <col min="12953" max="12955" width="0" style="1" hidden="1" customWidth="1"/>
    <col min="12956" max="12959" width="7.33203125" style="1" customWidth="1"/>
    <col min="12960" max="12960" width="0" style="1" hidden="1" customWidth="1"/>
    <col min="12961" max="12961" width="7.33203125" style="1" customWidth="1"/>
    <col min="12962" max="12962" width="10.88671875" style="1" customWidth="1"/>
    <col min="12963" max="13190" width="9.109375" style="1"/>
    <col min="13191" max="13191" width="3.6640625" style="1" customWidth="1"/>
    <col min="13192" max="13192" width="16.109375" style="1" customWidth="1"/>
    <col min="13193" max="13193" width="8.5546875" style="1" customWidth="1"/>
    <col min="13194" max="13194" width="7" style="1" customWidth="1"/>
    <col min="13195" max="13195" width="7.33203125" style="1" customWidth="1"/>
    <col min="13196" max="13197" width="10.44140625" style="1" customWidth="1"/>
    <col min="13198" max="13198" width="10.88671875" style="1" customWidth="1"/>
    <col min="13199" max="13199" width="15.5546875" style="1" customWidth="1"/>
    <col min="13200" max="13200" width="9.109375" style="1"/>
    <col min="13201" max="13201" width="6.33203125" style="1" customWidth="1"/>
    <col min="13202" max="13202" width="7.88671875" style="1" customWidth="1"/>
    <col min="13203" max="13203" width="0" style="1" hidden="1" customWidth="1"/>
    <col min="13204" max="13204" width="22.88671875" style="1" customWidth="1"/>
    <col min="13205" max="13205" width="15.33203125" style="1" customWidth="1"/>
    <col min="13206" max="13206" width="11.44140625" style="1" customWidth="1"/>
    <col min="13207" max="13207" width="8.5546875" style="1" customWidth="1"/>
    <col min="13208" max="13208" width="6.88671875" style="1" customWidth="1"/>
    <col min="13209" max="13211" width="0" style="1" hidden="1" customWidth="1"/>
    <col min="13212" max="13215" width="7.33203125" style="1" customWidth="1"/>
    <col min="13216" max="13216" width="0" style="1" hidden="1" customWidth="1"/>
    <col min="13217" max="13217" width="7.33203125" style="1" customWidth="1"/>
    <col min="13218" max="13218" width="10.88671875" style="1" customWidth="1"/>
    <col min="13219" max="13446" width="9.109375" style="1"/>
    <col min="13447" max="13447" width="3.6640625" style="1" customWidth="1"/>
    <col min="13448" max="13448" width="16.109375" style="1" customWidth="1"/>
    <col min="13449" max="13449" width="8.5546875" style="1" customWidth="1"/>
    <col min="13450" max="13450" width="7" style="1" customWidth="1"/>
    <col min="13451" max="13451" width="7.33203125" style="1" customWidth="1"/>
    <col min="13452" max="13453" width="10.44140625" style="1" customWidth="1"/>
    <col min="13454" max="13454" width="10.88671875" style="1" customWidth="1"/>
    <col min="13455" max="13455" width="15.5546875" style="1" customWidth="1"/>
    <col min="13456" max="13456" width="9.109375" style="1"/>
    <col min="13457" max="13457" width="6.33203125" style="1" customWidth="1"/>
    <col min="13458" max="13458" width="7.88671875" style="1" customWidth="1"/>
    <col min="13459" max="13459" width="0" style="1" hidden="1" customWidth="1"/>
    <col min="13460" max="13460" width="22.88671875" style="1" customWidth="1"/>
    <col min="13461" max="13461" width="15.33203125" style="1" customWidth="1"/>
    <col min="13462" max="13462" width="11.44140625" style="1" customWidth="1"/>
    <col min="13463" max="13463" width="8.5546875" style="1" customWidth="1"/>
    <col min="13464" max="13464" width="6.88671875" style="1" customWidth="1"/>
    <col min="13465" max="13467" width="0" style="1" hidden="1" customWidth="1"/>
    <col min="13468" max="13471" width="7.33203125" style="1" customWidth="1"/>
    <col min="13472" max="13472" width="0" style="1" hidden="1" customWidth="1"/>
    <col min="13473" max="13473" width="7.33203125" style="1" customWidth="1"/>
    <col min="13474" max="13474" width="10.88671875" style="1" customWidth="1"/>
    <col min="13475" max="13702" width="9.109375" style="1"/>
    <col min="13703" max="13703" width="3.6640625" style="1" customWidth="1"/>
    <col min="13704" max="13704" width="16.109375" style="1" customWidth="1"/>
    <col min="13705" max="13705" width="8.5546875" style="1" customWidth="1"/>
    <col min="13706" max="13706" width="7" style="1" customWidth="1"/>
    <col min="13707" max="13707" width="7.33203125" style="1" customWidth="1"/>
    <col min="13708" max="13709" width="10.44140625" style="1" customWidth="1"/>
    <col min="13710" max="13710" width="10.88671875" style="1" customWidth="1"/>
    <col min="13711" max="13711" width="15.5546875" style="1" customWidth="1"/>
    <col min="13712" max="13712" width="9.109375" style="1"/>
    <col min="13713" max="13713" width="6.33203125" style="1" customWidth="1"/>
    <col min="13714" max="13714" width="7.88671875" style="1" customWidth="1"/>
    <col min="13715" max="13715" width="0" style="1" hidden="1" customWidth="1"/>
    <col min="13716" max="13716" width="22.88671875" style="1" customWidth="1"/>
    <col min="13717" max="13717" width="15.33203125" style="1" customWidth="1"/>
    <col min="13718" max="13718" width="11.44140625" style="1" customWidth="1"/>
    <col min="13719" max="13719" width="8.5546875" style="1" customWidth="1"/>
    <col min="13720" max="13720" width="6.88671875" style="1" customWidth="1"/>
    <col min="13721" max="13723" width="0" style="1" hidden="1" customWidth="1"/>
    <col min="13724" max="13727" width="7.33203125" style="1" customWidth="1"/>
    <col min="13728" max="13728" width="0" style="1" hidden="1" customWidth="1"/>
    <col min="13729" max="13729" width="7.33203125" style="1" customWidth="1"/>
    <col min="13730" max="13730" width="10.88671875" style="1" customWidth="1"/>
    <col min="13731" max="13958" width="9.109375" style="1"/>
    <col min="13959" max="13959" width="3.6640625" style="1" customWidth="1"/>
    <col min="13960" max="13960" width="16.109375" style="1" customWidth="1"/>
    <col min="13961" max="13961" width="8.5546875" style="1" customWidth="1"/>
    <col min="13962" max="13962" width="7" style="1" customWidth="1"/>
    <col min="13963" max="13963" width="7.33203125" style="1" customWidth="1"/>
    <col min="13964" max="13965" width="10.44140625" style="1" customWidth="1"/>
    <col min="13966" max="13966" width="10.88671875" style="1" customWidth="1"/>
    <col min="13967" max="13967" width="15.5546875" style="1" customWidth="1"/>
    <col min="13968" max="13968" width="9.109375" style="1"/>
    <col min="13969" max="13969" width="6.33203125" style="1" customWidth="1"/>
    <col min="13970" max="13970" width="7.88671875" style="1" customWidth="1"/>
    <col min="13971" max="13971" width="0" style="1" hidden="1" customWidth="1"/>
    <col min="13972" max="13972" width="22.88671875" style="1" customWidth="1"/>
    <col min="13973" max="13973" width="15.33203125" style="1" customWidth="1"/>
    <col min="13974" max="13974" width="11.44140625" style="1" customWidth="1"/>
    <col min="13975" max="13975" width="8.5546875" style="1" customWidth="1"/>
    <col min="13976" max="13976" width="6.88671875" style="1" customWidth="1"/>
    <col min="13977" max="13979" width="0" style="1" hidden="1" customWidth="1"/>
    <col min="13980" max="13983" width="7.33203125" style="1" customWidth="1"/>
    <col min="13984" max="13984" width="0" style="1" hidden="1" customWidth="1"/>
    <col min="13985" max="13985" width="7.33203125" style="1" customWidth="1"/>
    <col min="13986" max="13986" width="10.88671875" style="1" customWidth="1"/>
    <col min="13987" max="14214" width="9.109375" style="1"/>
    <col min="14215" max="14215" width="3.6640625" style="1" customWidth="1"/>
    <col min="14216" max="14216" width="16.109375" style="1" customWidth="1"/>
    <col min="14217" max="14217" width="8.5546875" style="1" customWidth="1"/>
    <col min="14218" max="14218" width="7" style="1" customWidth="1"/>
    <col min="14219" max="14219" width="7.33203125" style="1" customWidth="1"/>
    <col min="14220" max="14221" width="10.44140625" style="1" customWidth="1"/>
    <col min="14222" max="14222" width="10.88671875" style="1" customWidth="1"/>
    <col min="14223" max="14223" width="15.5546875" style="1" customWidth="1"/>
    <col min="14224" max="14224" width="9.109375" style="1"/>
    <col min="14225" max="14225" width="6.33203125" style="1" customWidth="1"/>
    <col min="14226" max="14226" width="7.88671875" style="1" customWidth="1"/>
    <col min="14227" max="14227" width="0" style="1" hidden="1" customWidth="1"/>
    <col min="14228" max="14228" width="22.88671875" style="1" customWidth="1"/>
    <col min="14229" max="14229" width="15.33203125" style="1" customWidth="1"/>
    <col min="14230" max="14230" width="11.44140625" style="1" customWidth="1"/>
    <col min="14231" max="14231" width="8.5546875" style="1" customWidth="1"/>
    <col min="14232" max="14232" width="6.88671875" style="1" customWidth="1"/>
    <col min="14233" max="14235" width="0" style="1" hidden="1" customWidth="1"/>
    <col min="14236" max="14239" width="7.33203125" style="1" customWidth="1"/>
    <col min="14240" max="14240" width="0" style="1" hidden="1" customWidth="1"/>
    <col min="14241" max="14241" width="7.33203125" style="1" customWidth="1"/>
    <col min="14242" max="14242" width="10.88671875" style="1" customWidth="1"/>
    <col min="14243" max="14470" width="9.109375" style="1"/>
    <col min="14471" max="14471" width="3.6640625" style="1" customWidth="1"/>
    <col min="14472" max="14472" width="16.109375" style="1" customWidth="1"/>
    <col min="14473" max="14473" width="8.5546875" style="1" customWidth="1"/>
    <col min="14474" max="14474" width="7" style="1" customWidth="1"/>
    <col min="14475" max="14475" width="7.33203125" style="1" customWidth="1"/>
    <col min="14476" max="14477" width="10.44140625" style="1" customWidth="1"/>
    <col min="14478" max="14478" width="10.88671875" style="1" customWidth="1"/>
    <col min="14479" max="14479" width="15.5546875" style="1" customWidth="1"/>
    <col min="14480" max="14480" width="9.109375" style="1"/>
    <col min="14481" max="14481" width="6.33203125" style="1" customWidth="1"/>
    <col min="14482" max="14482" width="7.88671875" style="1" customWidth="1"/>
    <col min="14483" max="14483" width="0" style="1" hidden="1" customWidth="1"/>
    <col min="14484" max="14484" width="22.88671875" style="1" customWidth="1"/>
    <col min="14485" max="14485" width="15.33203125" style="1" customWidth="1"/>
    <col min="14486" max="14486" width="11.44140625" style="1" customWidth="1"/>
    <col min="14487" max="14487" width="8.5546875" style="1" customWidth="1"/>
    <col min="14488" max="14488" width="6.88671875" style="1" customWidth="1"/>
    <col min="14489" max="14491" width="0" style="1" hidden="1" customWidth="1"/>
    <col min="14492" max="14495" width="7.33203125" style="1" customWidth="1"/>
    <col min="14496" max="14496" width="0" style="1" hidden="1" customWidth="1"/>
    <col min="14497" max="14497" width="7.33203125" style="1" customWidth="1"/>
    <col min="14498" max="14498" width="10.88671875" style="1" customWidth="1"/>
    <col min="14499" max="14726" width="9.109375" style="1"/>
    <col min="14727" max="14727" width="3.6640625" style="1" customWidth="1"/>
    <col min="14728" max="14728" width="16.109375" style="1" customWidth="1"/>
    <col min="14729" max="14729" width="8.5546875" style="1" customWidth="1"/>
    <col min="14730" max="14730" width="7" style="1" customWidth="1"/>
    <col min="14731" max="14731" width="7.33203125" style="1" customWidth="1"/>
    <col min="14732" max="14733" width="10.44140625" style="1" customWidth="1"/>
    <col min="14734" max="14734" width="10.88671875" style="1" customWidth="1"/>
    <col min="14735" max="14735" width="15.5546875" style="1" customWidth="1"/>
    <col min="14736" max="14736" width="9.109375" style="1"/>
    <col min="14737" max="14737" width="6.33203125" style="1" customWidth="1"/>
    <col min="14738" max="14738" width="7.88671875" style="1" customWidth="1"/>
    <col min="14739" max="14739" width="0" style="1" hidden="1" customWidth="1"/>
    <col min="14740" max="14740" width="22.88671875" style="1" customWidth="1"/>
    <col min="14741" max="14741" width="15.33203125" style="1" customWidth="1"/>
    <col min="14742" max="14742" width="11.44140625" style="1" customWidth="1"/>
    <col min="14743" max="14743" width="8.5546875" style="1" customWidth="1"/>
    <col min="14744" max="14744" width="6.88671875" style="1" customWidth="1"/>
    <col min="14745" max="14747" width="0" style="1" hidden="1" customWidth="1"/>
    <col min="14748" max="14751" width="7.33203125" style="1" customWidth="1"/>
    <col min="14752" max="14752" width="0" style="1" hidden="1" customWidth="1"/>
    <col min="14753" max="14753" width="7.33203125" style="1" customWidth="1"/>
    <col min="14754" max="14754" width="10.88671875" style="1" customWidth="1"/>
    <col min="14755" max="14982" width="9.109375" style="1"/>
    <col min="14983" max="14983" width="3.6640625" style="1" customWidth="1"/>
    <col min="14984" max="14984" width="16.109375" style="1" customWidth="1"/>
    <col min="14985" max="14985" width="8.5546875" style="1" customWidth="1"/>
    <col min="14986" max="14986" width="7" style="1" customWidth="1"/>
    <col min="14987" max="14987" width="7.33203125" style="1" customWidth="1"/>
    <col min="14988" max="14989" width="10.44140625" style="1" customWidth="1"/>
    <col min="14990" max="14990" width="10.88671875" style="1" customWidth="1"/>
    <col min="14991" max="14991" width="15.5546875" style="1" customWidth="1"/>
    <col min="14992" max="14992" width="9.109375" style="1"/>
    <col min="14993" max="14993" width="6.33203125" style="1" customWidth="1"/>
    <col min="14994" max="14994" width="7.88671875" style="1" customWidth="1"/>
    <col min="14995" max="14995" width="0" style="1" hidden="1" customWidth="1"/>
    <col min="14996" max="14996" width="22.88671875" style="1" customWidth="1"/>
    <col min="14997" max="14997" width="15.33203125" style="1" customWidth="1"/>
    <col min="14998" max="14998" width="11.44140625" style="1" customWidth="1"/>
    <col min="14999" max="14999" width="8.5546875" style="1" customWidth="1"/>
    <col min="15000" max="15000" width="6.88671875" style="1" customWidth="1"/>
    <col min="15001" max="15003" width="0" style="1" hidden="1" customWidth="1"/>
    <col min="15004" max="15007" width="7.33203125" style="1" customWidth="1"/>
    <col min="15008" max="15008" width="0" style="1" hidden="1" customWidth="1"/>
    <col min="15009" max="15009" width="7.33203125" style="1" customWidth="1"/>
    <col min="15010" max="15010" width="10.88671875" style="1" customWidth="1"/>
    <col min="15011" max="15238" width="9.109375" style="1"/>
    <col min="15239" max="15239" width="3.6640625" style="1" customWidth="1"/>
    <col min="15240" max="15240" width="16.109375" style="1" customWidth="1"/>
    <col min="15241" max="15241" width="8.5546875" style="1" customWidth="1"/>
    <col min="15242" max="15242" width="7" style="1" customWidth="1"/>
    <col min="15243" max="15243" width="7.33203125" style="1" customWidth="1"/>
    <col min="15244" max="15245" width="10.44140625" style="1" customWidth="1"/>
    <col min="15246" max="15246" width="10.88671875" style="1" customWidth="1"/>
    <col min="15247" max="15247" width="15.5546875" style="1" customWidth="1"/>
    <col min="15248" max="15248" width="9.109375" style="1"/>
    <col min="15249" max="15249" width="6.33203125" style="1" customWidth="1"/>
    <col min="15250" max="15250" width="7.88671875" style="1" customWidth="1"/>
    <col min="15251" max="15251" width="0" style="1" hidden="1" customWidth="1"/>
    <col min="15252" max="15252" width="22.88671875" style="1" customWidth="1"/>
    <col min="15253" max="15253" width="15.33203125" style="1" customWidth="1"/>
    <col min="15254" max="15254" width="11.44140625" style="1" customWidth="1"/>
    <col min="15255" max="15255" width="8.5546875" style="1" customWidth="1"/>
    <col min="15256" max="15256" width="6.88671875" style="1" customWidth="1"/>
    <col min="15257" max="15259" width="0" style="1" hidden="1" customWidth="1"/>
    <col min="15260" max="15263" width="7.33203125" style="1" customWidth="1"/>
    <col min="15264" max="15264" width="0" style="1" hidden="1" customWidth="1"/>
    <col min="15265" max="15265" width="7.33203125" style="1" customWidth="1"/>
    <col min="15266" max="15266" width="10.88671875" style="1" customWidth="1"/>
    <col min="15267" max="15494" width="9.109375" style="1"/>
    <col min="15495" max="15495" width="3.6640625" style="1" customWidth="1"/>
    <col min="15496" max="15496" width="16.109375" style="1" customWidth="1"/>
    <col min="15497" max="15497" width="8.5546875" style="1" customWidth="1"/>
    <col min="15498" max="15498" width="7" style="1" customWidth="1"/>
    <col min="15499" max="15499" width="7.33203125" style="1" customWidth="1"/>
    <col min="15500" max="15501" width="10.44140625" style="1" customWidth="1"/>
    <col min="15502" max="15502" width="10.88671875" style="1" customWidth="1"/>
    <col min="15503" max="15503" width="15.5546875" style="1" customWidth="1"/>
    <col min="15504" max="15504" width="9.109375" style="1"/>
    <col min="15505" max="15505" width="6.33203125" style="1" customWidth="1"/>
    <col min="15506" max="15506" width="7.88671875" style="1" customWidth="1"/>
    <col min="15507" max="15507" width="0" style="1" hidden="1" customWidth="1"/>
    <col min="15508" max="15508" width="22.88671875" style="1" customWidth="1"/>
    <col min="15509" max="15509" width="15.33203125" style="1" customWidth="1"/>
    <col min="15510" max="15510" width="11.44140625" style="1" customWidth="1"/>
    <col min="15511" max="15511" width="8.5546875" style="1" customWidth="1"/>
    <col min="15512" max="15512" width="6.88671875" style="1" customWidth="1"/>
    <col min="15513" max="15515" width="0" style="1" hidden="1" customWidth="1"/>
    <col min="15516" max="15519" width="7.33203125" style="1" customWidth="1"/>
    <col min="15520" max="15520" width="0" style="1" hidden="1" customWidth="1"/>
    <col min="15521" max="15521" width="7.33203125" style="1" customWidth="1"/>
    <col min="15522" max="15522" width="10.88671875" style="1" customWidth="1"/>
    <col min="15523" max="15750" width="9.109375" style="1"/>
    <col min="15751" max="15751" width="3.6640625" style="1" customWidth="1"/>
    <col min="15752" max="15752" width="16.109375" style="1" customWidth="1"/>
    <col min="15753" max="15753" width="8.5546875" style="1" customWidth="1"/>
    <col min="15754" max="15754" width="7" style="1" customWidth="1"/>
    <col min="15755" max="15755" width="7.33203125" style="1" customWidth="1"/>
    <col min="15756" max="15757" width="10.44140625" style="1" customWidth="1"/>
    <col min="15758" max="15758" width="10.88671875" style="1" customWidth="1"/>
    <col min="15759" max="15759" width="15.5546875" style="1" customWidth="1"/>
    <col min="15760" max="15760" width="9.109375" style="1"/>
    <col min="15761" max="15761" width="6.33203125" style="1" customWidth="1"/>
    <col min="15762" max="15762" width="7.88671875" style="1" customWidth="1"/>
    <col min="15763" max="15763" width="0" style="1" hidden="1" customWidth="1"/>
    <col min="15764" max="15764" width="22.88671875" style="1" customWidth="1"/>
    <col min="15765" max="15765" width="15.33203125" style="1" customWidth="1"/>
    <col min="15766" max="15766" width="11.44140625" style="1" customWidth="1"/>
    <col min="15767" max="15767" width="8.5546875" style="1" customWidth="1"/>
    <col min="15768" max="15768" width="6.88671875" style="1" customWidth="1"/>
    <col min="15769" max="15771" width="0" style="1" hidden="1" customWidth="1"/>
    <col min="15772" max="15775" width="7.33203125" style="1" customWidth="1"/>
    <col min="15776" max="15776" width="0" style="1" hidden="1" customWidth="1"/>
    <col min="15777" max="15777" width="7.33203125" style="1" customWidth="1"/>
    <col min="15778" max="15778" width="10.88671875" style="1" customWidth="1"/>
    <col min="15779" max="16006" width="9.109375" style="1"/>
    <col min="16007" max="16007" width="3.6640625" style="1" customWidth="1"/>
    <col min="16008" max="16008" width="16.109375" style="1" customWidth="1"/>
    <col min="16009" max="16009" width="8.5546875" style="1" customWidth="1"/>
    <col min="16010" max="16010" width="7" style="1" customWidth="1"/>
    <col min="16011" max="16011" width="7.33203125" style="1" customWidth="1"/>
    <col min="16012" max="16013" width="10.44140625" style="1" customWidth="1"/>
    <col min="16014" max="16014" width="10.88671875" style="1" customWidth="1"/>
    <col min="16015" max="16015" width="15.5546875" style="1" customWidth="1"/>
    <col min="16016" max="16016" width="9.109375" style="1"/>
    <col min="16017" max="16017" width="6.33203125" style="1" customWidth="1"/>
    <col min="16018" max="16018" width="7.88671875" style="1" customWidth="1"/>
    <col min="16019" max="16019" width="0" style="1" hidden="1" customWidth="1"/>
    <col min="16020" max="16020" width="22.88671875" style="1" customWidth="1"/>
    <col min="16021" max="16021" width="15.33203125" style="1" customWidth="1"/>
    <col min="16022" max="16022" width="11.44140625" style="1" customWidth="1"/>
    <col min="16023" max="16023" width="8.5546875" style="1" customWidth="1"/>
    <col min="16024" max="16024" width="6.88671875" style="1" customWidth="1"/>
    <col min="16025" max="16027" width="0" style="1" hidden="1" customWidth="1"/>
    <col min="16028" max="16031" width="7.33203125" style="1" customWidth="1"/>
    <col min="16032" max="16032" width="0" style="1" hidden="1" customWidth="1"/>
    <col min="16033" max="16033" width="7.33203125" style="1" customWidth="1"/>
    <col min="16034" max="16034" width="10.88671875" style="1" customWidth="1"/>
    <col min="16035" max="16384" width="9.109375" style="1"/>
  </cols>
  <sheetData>
    <row r="1" spans="1:23" ht="22.95" customHeight="1" x14ac:dyDescent="0.35">
      <c r="A1" s="713" t="s">
        <v>335</v>
      </c>
      <c r="B1" s="713"/>
      <c r="C1" s="713"/>
      <c r="D1" s="713"/>
      <c r="E1" s="713"/>
      <c r="F1" s="713"/>
      <c r="G1" s="713"/>
      <c r="H1" s="713"/>
      <c r="I1" s="3"/>
      <c r="J1" s="3"/>
      <c r="K1" s="3"/>
      <c r="L1" s="14"/>
      <c r="M1" s="14"/>
      <c r="N1" s="3"/>
      <c r="O1" s="3"/>
      <c r="P1" s="3"/>
      <c r="Q1" s="714" t="s">
        <v>51</v>
      </c>
      <c r="R1" s="714"/>
      <c r="S1" s="714"/>
      <c r="T1" s="3"/>
      <c r="U1" s="3"/>
      <c r="V1" s="3"/>
      <c r="W1" s="3"/>
    </row>
    <row r="2" spans="1:23" ht="22.95" customHeight="1" x14ac:dyDescent="0.35">
      <c r="A2" s="714" t="s">
        <v>52</v>
      </c>
      <c r="B2" s="714"/>
      <c r="C2" s="714"/>
      <c r="D2" s="714"/>
      <c r="E2" s="714"/>
      <c r="F2" s="714"/>
      <c r="G2" s="714"/>
      <c r="H2" s="714"/>
      <c r="I2" s="714"/>
      <c r="J2" s="714"/>
      <c r="K2" s="714"/>
      <c r="L2" s="714"/>
      <c r="M2" s="714"/>
      <c r="N2" s="714"/>
      <c r="O2" s="714"/>
      <c r="P2" s="714"/>
      <c r="Q2" s="714"/>
      <c r="R2" s="714"/>
      <c r="S2" s="714"/>
    </row>
    <row r="3" spans="1:23" ht="22.95" customHeight="1" x14ac:dyDescent="0.35">
      <c r="A3" s="2"/>
      <c r="B3" s="777"/>
      <c r="C3" s="777"/>
      <c r="D3" s="777"/>
      <c r="E3" s="777"/>
      <c r="F3" s="777"/>
      <c r="G3" s="777"/>
      <c r="H3" s="777"/>
      <c r="I3" s="777"/>
      <c r="J3" s="777"/>
      <c r="K3" s="777"/>
      <c r="L3" s="777"/>
      <c r="M3" s="777"/>
      <c r="N3" s="777"/>
      <c r="O3" s="777"/>
      <c r="P3" s="777"/>
      <c r="Q3" s="777"/>
      <c r="R3" s="777"/>
      <c r="S3" s="777"/>
    </row>
    <row r="5" spans="1:23" s="9" customFormat="1" ht="22.95" customHeight="1" x14ac:dyDescent="0.25">
      <c r="A5" s="778" t="s">
        <v>0</v>
      </c>
      <c r="B5" s="778" t="s">
        <v>1</v>
      </c>
      <c r="C5" s="779" t="s">
        <v>2</v>
      </c>
      <c r="D5" s="778" t="s">
        <v>3</v>
      </c>
      <c r="E5" s="778" t="s">
        <v>4</v>
      </c>
      <c r="F5" s="778" t="s">
        <v>5</v>
      </c>
      <c r="G5" s="778" t="s">
        <v>6</v>
      </c>
      <c r="H5" s="778" t="s">
        <v>54</v>
      </c>
      <c r="I5" s="780" t="s">
        <v>7</v>
      </c>
      <c r="J5" s="778" t="s">
        <v>8</v>
      </c>
      <c r="K5" s="778"/>
      <c r="L5" s="780" t="s">
        <v>55</v>
      </c>
      <c r="M5" s="780" t="s">
        <v>56</v>
      </c>
      <c r="N5" s="778" t="s">
        <v>9</v>
      </c>
      <c r="O5" s="778"/>
      <c r="P5" s="778"/>
      <c r="Q5" s="778"/>
      <c r="R5" s="778"/>
      <c r="S5" s="778" t="s">
        <v>10</v>
      </c>
    </row>
    <row r="6" spans="1:23" s="9" customFormat="1" ht="22.95" customHeight="1" x14ac:dyDescent="0.25">
      <c r="A6" s="778"/>
      <c r="B6" s="778"/>
      <c r="C6" s="779"/>
      <c r="D6" s="778"/>
      <c r="E6" s="778"/>
      <c r="F6" s="778"/>
      <c r="G6" s="778"/>
      <c r="H6" s="778"/>
      <c r="I6" s="781"/>
      <c r="J6" s="778" t="s">
        <v>11</v>
      </c>
      <c r="K6" s="778" t="s">
        <v>12</v>
      </c>
      <c r="L6" s="781"/>
      <c r="M6" s="781"/>
      <c r="N6" s="778" t="s">
        <v>13</v>
      </c>
      <c r="O6" s="778"/>
      <c r="P6" s="778" t="s">
        <v>14</v>
      </c>
      <c r="Q6" s="778" t="s">
        <v>15</v>
      </c>
      <c r="R6" s="778" t="s">
        <v>16</v>
      </c>
      <c r="S6" s="778"/>
    </row>
    <row r="7" spans="1:23" s="9" customFormat="1" ht="22.95" customHeight="1" x14ac:dyDescent="0.25">
      <c r="A7" s="778"/>
      <c r="B7" s="778"/>
      <c r="C7" s="779"/>
      <c r="D7" s="778"/>
      <c r="E7" s="778"/>
      <c r="F7" s="778"/>
      <c r="G7" s="778"/>
      <c r="H7" s="778"/>
      <c r="I7" s="782"/>
      <c r="J7" s="778"/>
      <c r="K7" s="778"/>
      <c r="L7" s="782"/>
      <c r="M7" s="782"/>
      <c r="N7" s="16" t="s">
        <v>17</v>
      </c>
      <c r="O7" s="16" t="s">
        <v>18</v>
      </c>
      <c r="P7" s="778"/>
      <c r="Q7" s="778"/>
      <c r="R7" s="778"/>
      <c r="S7" s="778"/>
      <c r="T7" s="10"/>
      <c r="U7" s="10"/>
      <c r="V7" s="10"/>
    </row>
    <row r="8" spans="1:23" s="9" customFormat="1" ht="13.2" x14ac:dyDescent="0.25">
      <c r="A8" s="17">
        <v>1</v>
      </c>
      <c r="B8" s="17">
        <v>2</v>
      </c>
      <c r="C8" s="17">
        <v>3</v>
      </c>
      <c r="D8" s="17">
        <v>4</v>
      </c>
      <c r="E8" s="17">
        <v>5</v>
      </c>
      <c r="F8" s="17">
        <v>6</v>
      </c>
      <c r="G8" s="17">
        <v>7</v>
      </c>
      <c r="H8" s="17">
        <v>8</v>
      </c>
      <c r="I8" s="17">
        <v>9</v>
      </c>
      <c r="J8" s="17">
        <v>10</v>
      </c>
      <c r="K8" s="17">
        <v>11</v>
      </c>
      <c r="L8" s="17">
        <v>12</v>
      </c>
      <c r="M8" s="17">
        <v>13</v>
      </c>
      <c r="N8" s="17">
        <v>14</v>
      </c>
      <c r="O8" s="17">
        <v>15</v>
      </c>
      <c r="P8" s="17">
        <v>16</v>
      </c>
      <c r="Q8" s="17">
        <v>17</v>
      </c>
      <c r="R8" s="17">
        <v>18</v>
      </c>
      <c r="S8" s="17">
        <v>19</v>
      </c>
    </row>
    <row r="9" spans="1:23" s="9" customFormat="1" ht="13.2" x14ac:dyDescent="0.25">
      <c r="A9" s="788" t="s">
        <v>57</v>
      </c>
      <c r="B9" s="789"/>
      <c r="C9" s="789"/>
      <c r="D9" s="789"/>
      <c r="E9" s="789"/>
      <c r="F9" s="789"/>
      <c r="G9" s="789"/>
      <c r="H9" s="789"/>
      <c r="I9" s="789"/>
      <c r="J9" s="789"/>
      <c r="K9" s="789"/>
      <c r="L9" s="789"/>
      <c r="M9" s="789"/>
      <c r="N9" s="789"/>
      <c r="O9" s="789"/>
      <c r="P9" s="789"/>
      <c r="Q9" s="789"/>
      <c r="R9" s="789"/>
      <c r="S9" s="790"/>
    </row>
    <row r="10" spans="1:23" s="21" customFormat="1" ht="13.2" x14ac:dyDescent="0.25">
      <c r="A10" s="18" t="s">
        <v>58</v>
      </c>
      <c r="B10" s="788" t="s">
        <v>59</v>
      </c>
      <c r="C10" s="791"/>
      <c r="D10" s="791"/>
      <c r="E10" s="791"/>
      <c r="F10" s="791"/>
      <c r="G10" s="791"/>
      <c r="H10" s="791"/>
      <c r="I10" s="791"/>
      <c r="J10" s="791"/>
      <c r="K10" s="791"/>
      <c r="L10" s="791"/>
      <c r="M10" s="791"/>
      <c r="N10" s="791"/>
      <c r="O10" s="791"/>
      <c r="P10" s="791"/>
      <c r="Q10" s="791"/>
      <c r="R10" s="791"/>
      <c r="S10" s="792"/>
    </row>
    <row r="11" spans="1:23" s="21" customFormat="1" ht="13.2" x14ac:dyDescent="0.25">
      <c r="A11" s="18">
        <v>1</v>
      </c>
      <c r="B11" s="18" t="s">
        <v>60</v>
      </c>
      <c r="C11" s="18"/>
      <c r="D11" s="18"/>
      <c r="E11" s="18"/>
      <c r="F11" s="18"/>
      <c r="G11" s="18"/>
      <c r="H11" s="18"/>
      <c r="I11" s="18"/>
      <c r="J11" s="18"/>
      <c r="K11" s="18"/>
      <c r="L11" s="18"/>
      <c r="M11" s="18"/>
      <c r="N11" s="18"/>
      <c r="O11" s="18"/>
      <c r="P11" s="18"/>
      <c r="Q11" s="18"/>
      <c r="R11" s="18"/>
      <c r="S11" s="18"/>
    </row>
    <row r="12" spans="1:23" s="26" customFormat="1" ht="22.95" customHeight="1" x14ac:dyDescent="0.3">
      <c r="A12" s="22">
        <v>1</v>
      </c>
      <c r="B12" s="39" t="s">
        <v>61</v>
      </c>
      <c r="C12" s="40" t="s">
        <v>62</v>
      </c>
      <c r="D12" s="41"/>
      <c r="E12" s="41" t="s">
        <v>19</v>
      </c>
      <c r="F12" s="42" t="s">
        <v>63</v>
      </c>
      <c r="G12" s="42" t="s">
        <v>64</v>
      </c>
      <c r="H12" s="42" t="s">
        <v>65</v>
      </c>
      <c r="I12" s="42" t="s">
        <v>65</v>
      </c>
      <c r="J12" s="42" t="s">
        <v>66</v>
      </c>
      <c r="K12" s="42" t="s">
        <v>67</v>
      </c>
      <c r="L12" s="41" t="s">
        <v>68</v>
      </c>
      <c r="M12" s="41" t="s">
        <v>69</v>
      </c>
      <c r="N12" s="41" t="s">
        <v>70</v>
      </c>
      <c r="O12" s="41" t="s">
        <v>71</v>
      </c>
      <c r="P12" s="41" t="s">
        <v>72</v>
      </c>
      <c r="Q12" s="41" t="s">
        <v>73</v>
      </c>
      <c r="R12" s="41" t="s">
        <v>74</v>
      </c>
      <c r="S12" s="39" t="s">
        <v>75</v>
      </c>
    </row>
    <row r="13" spans="1:23" s="26" customFormat="1" ht="22.95" customHeight="1" x14ac:dyDescent="0.3">
      <c r="A13" s="22">
        <v>2</v>
      </c>
      <c r="B13" s="39" t="s">
        <v>76</v>
      </c>
      <c r="C13" s="42" t="s">
        <v>77</v>
      </c>
      <c r="D13" s="41"/>
      <c r="E13" s="41" t="s">
        <v>19</v>
      </c>
      <c r="F13" s="42" t="s">
        <v>78</v>
      </c>
      <c r="G13" s="42" t="s">
        <v>79</v>
      </c>
      <c r="H13" s="42" t="s">
        <v>80</v>
      </c>
      <c r="I13" s="42" t="s">
        <v>80</v>
      </c>
      <c r="J13" s="42" t="s">
        <v>81</v>
      </c>
      <c r="K13" s="42" t="s">
        <v>67</v>
      </c>
      <c r="L13" s="41" t="s">
        <v>68</v>
      </c>
      <c r="M13" s="41" t="s">
        <v>69</v>
      </c>
      <c r="N13" s="41" t="s">
        <v>70</v>
      </c>
      <c r="O13" s="41" t="s">
        <v>71</v>
      </c>
      <c r="P13" s="41" t="s">
        <v>72</v>
      </c>
      <c r="Q13" s="42" t="s">
        <v>82</v>
      </c>
      <c r="R13" s="42" t="s">
        <v>83</v>
      </c>
      <c r="S13" s="39" t="s">
        <v>84</v>
      </c>
    </row>
    <row r="14" spans="1:23" s="26" customFormat="1" ht="22.95" customHeight="1" x14ac:dyDescent="0.3">
      <c r="A14" s="22">
        <v>3</v>
      </c>
      <c r="B14" s="39" t="s">
        <v>85</v>
      </c>
      <c r="C14" s="40" t="s">
        <v>86</v>
      </c>
      <c r="D14" s="41"/>
      <c r="E14" s="41" t="s">
        <v>19</v>
      </c>
      <c r="F14" s="42" t="s">
        <v>87</v>
      </c>
      <c r="G14" s="42" t="s">
        <v>79</v>
      </c>
      <c r="H14" s="42" t="s">
        <v>88</v>
      </c>
      <c r="I14" s="42" t="s">
        <v>88</v>
      </c>
      <c r="J14" s="42" t="s">
        <v>89</v>
      </c>
      <c r="K14" s="42" t="s">
        <v>67</v>
      </c>
      <c r="L14" s="41" t="s">
        <v>68</v>
      </c>
      <c r="M14" s="41" t="s">
        <v>69</v>
      </c>
      <c r="N14" s="41" t="s">
        <v>70</v>
      </c>
      <c r="O14" s="41" t="s">
        <v>71</v>
      </c>
      <c r="P14" s="41" t="s">
        <v>72</v>
      </c>
      <c r="Q14" s="42" t="s">
        <v>82</v>
      </c>
      <c r="R14" s="42" t="s">
        <v>83</v>
      </c>
      <c r="S14" s="39" t="s">
        <v>90</v>
      </c>
    </row>
    <row r="15" spans="1:23" s="26" customFormat="1" ht="22.95" customHeight="1" x14ac:dyDescent="0.3">
      <c r="A15" s="22">
        <v>4</v>
      </c>
      <c r="B15" s="39" t="s">
        <v>91</v>
      </c>
      <c r="C15" s="42" t="s">
        <v>92</v>
      </c>
      <c r="D15" s="41" t="s">
        <v>19</v>
      </c>
      <c r="E15" s="41"/>
      <c r="F15" s="42" t="s">
        <v>78</v>
      </c>
      <c r="G15" s="42" t="s">
        <v>93</v>
      </c>
      <c r="H15" s="42" t="s">
        <v>94</v>
      </c>
      <c r="I15" s="42" t="s">
        <v>94</v>
      </c>
      <c r="J15" s="42" t="s">
        <v>95</v>
      </c>
      <c r="K15" s="42" t="s">
        <v>67</v>
      </c>
      <c r="L15" s="41" t="s">
        <v>68</v>
      </c>
      <c r="M15" s="41" t="s">
        <v>69</v>
      </c>
      <c r="N15" s="41" t="s">
        <v>70</v>
      </c>
      <c r="O15" s="41" t="s">
        <v>71</v>
      </c>
      <c r="P15" s="41" t="s">
        <v>72</v>
      </c>
      <c r="Q15" s="42" t="s">
        <v>96</v>
      </c>
      <c r="R15" s="42" t="s">
        <v>83</v>
      </c>
      <c r="S15" s="39" t="s">
        <v>97</v>
      </c>
    </row>
    <row r="16" spans="1:23" s="26" customFormat="1" ht="22.95" customHeight="1" x14ac:dyDescent="0.3">
      <c r="A16" s="22">
        <v>5</v>
      </c>
      <c r="B16" s="39" t="s">
        <v>98</v>
      </c>
      <c r="C16" s="42" t="s">
        <v>99</v>
      </c>
      <c r="D16" s="41"/>
      <c r="E16" s="41" t="s">
        <v>19</v>
      </c>
      <c r="F16" s="42" t="s">
        <v>87</v>
      </c>
      <c r="G16" s="42" t="s">
        <v>93</v>
      </c>
      <c r="H16" s="42" t="s">
        <v>100</v>
      </c>
      <c r="I16" s="42" t="s">
        <v>100</v>
      </c>
      <c r="J16" s="42" t="s">
        <v>101</v>
      </c>
      <c r="K16" s="42" t="s">
        <v>67</v>
      </c>
      <c r="L16" s="41" t="s">
        <v>68</v>
      </c>
      <c r="M16" s="41" t="s">
        <v>69</v>
      </c>
      <c r="N16" s="41" t="s">
        <v>102</v>
      </c>
      <c r="O16" s="41" t="s">
        <v>103</v>
      </c>
      <c r="P16" s="41" t="s">
        <v>72</v>
      </c>
      <c r="Q16" s="42" t="s">
        <v>82</v>
      </c>
      <c r="R16" s="41" t="s">
        <v>104</v>
      </c>
      <c r="S16" s="39" t="s">
        <v>97</v>
      </c>
    </row>
    <row r="17" spans="1:20" s="26" customFormat="1" ht="22.95" customHeight="1" x14ac:dyDescent="0.3">
      <c r="A17" s="22">
        <v>6</v>
      </c>
      <c r="B17" s="39" t="s">
        <v>105</v>
      </c>
      <c r="C17" s="42" t="s">
        <v>106</v>
      </c>
      <c r="D17" s="41"/>
      <c r="E17" s="41" t="s">
        <v>19</v>
      </c>
      <c r="F17" s="42" t="s">
        <v>87</v>
      </c>
      <c r="G17" s="42" t="s">
        <v>107</v>
      </c>
      <c r="H17" s="42" t="s">
        <v>88</v>
      </c>
      <c r="I17" s="42" t="s">
        <v>88</v>
      </c>
      <c r="J17" s="42" t="s">
        <v>89</v>
      </c>
      <c r="K17" s="42" t="s">
        <v>67</v>
      </c>
      <c r="L17" s="41" t="s">
        <v>68</v>
      </c>
      <c r="M17" s="41" t="s">
        <v>69</v>
      </c>
      <c r="N17" s="41" t="s">
        <v>70</v>
      </c>
      <c r="O17" s="41" t="s">
        <v>71</v>
      </c>
      <c r="P17" s="41" t="s">
        <v>72</v>
      </c>
      <c r="Q17" s="41" t="s">
        <v>73</v>
      </c>
      <c r="R17" s="42" t="s">
        <v>83</v>
      </c>
      <c r="S17" s="39" t="s">
        <v>108</v>
      </c>
    </row>
    <row r="18" spans="1:20" s="26" customFormat="1" ht="22.95" customHeight="1" x14ac:dyDescent="0.3">
      <c r="A18" s="22">
        <v>7</v>
      </c>
      <c r="B18" s="39" t="s">
        <v>109</v>
      </c>
      <c r="C18" s="39" t="s">
        <v>110</v>
      </c>
      <c r="D18" s="41" t="s">
        <v>19</v>
      </c>
      <c r="E18" s="41"/>
      <c r="F18" s="42" t="s">
        <v>78</v>
      </c>
      <c r="G18" s="39" t="s">
        <v>111</v>
      </c>
      <c r="H18" s="39" t="s">
        <v>112</v>
      </c>
      <c r="I18" s="39" t="s">
        <v>112</v>
      </c>
      <c r="J18" s="42" t="s">
        <v>113</v>
      </c>
      <c r="K18" s="42" t="s">
        <v>67</v>
      </c>
      <c r="L18" s="41" t="s">
        <v>68</v>
      </c>
      <c r="M18" s="41" t="s">
        <v>69</v>
      </c>
      <c r="N18" s="41" t="s">
        <v>70</v>
      </c>
      <c r="O18" s="41" t="s">
        <v>71</v>
      </c>
      <c r="P18" s="41" t="s">
        <v>72</v>
      </c>
      <c r="Q18" s="41" t="s">
        <v>73</v>
      </c>
      <c r="R18" s="42" t="s">
        <v>83</v>
      </c>
      <c r="S18" s="39" t="s">
        <v>114</v>
      </c>
    </row>
    <row r="19" spans="1:20" s="26" customFormat="1" ht="22.95" customHeight="1" x14ac:dyDescent="0.3">
      <c r="A19" s="22">
        <v>8</v>
      </c>
      <c r="B19" s="39" t="s">
        <v>115</v>
      </c>
      <c r="C19" s="39" t="s">
        <v>116</v>
      </c>
      <c r="D19" s="41"/>
      <c r="E19" s="41" t="s">
        <v>19</v>
      </c>
      <c r="F19" s="42" t="s">
        <v>87</v>
      </c>
      <c r="G19" s="39" t="s">
        <v>111</v>
      </c>
      <c r="H19" s="42" t="s">
        <v>88</v>
      </c>
      <c r="I19" s="42" t="s">
        <v>88</v>
      </c>
      <c r="J19" s="42" t="s">
        <v>81</v>
      </c>
      <c r="K19" s="42" t="s">
        <v>67</v>
      </c>
      <c r="L19" s="41" t="s">
        <v>68</v>
      </c>
      <c r="M19" s="41" t="s">
        <v>69</v>
      </c>
      <c r="N19" s="41" t="s">
        <v>70</v>
      </c>
      <c r="O19" s="41" t="s">
        <v>71</v>
      </c>
      <c r="P19" s="41" t="s">
        <v>72</v>
      </c>
      <c r="Q19" s="41" t="s">
        <v>73</v>
      </c>
      <c r="R19" s="42" t="s">
        <v>83</v>
      </c>
      <c r="S19" s="39" t="s">
        <v>117</v>
      </c>
    </row>
    <row r="20" spans="1:20" s="26" customFormat="1" ht="22.95" customHeight="1" x14ac:dyDescent="0.3">
      <c r="A20" s="22">
        <v>9</v>
      </c>
      <c r="B20" s="43" t="s">
        <v>118</v>
      </c>
      <c r="C20" s="44" t="s">
        <v>119</v>
      </c>
      <c r="D20" s="41"/>
      <c r="E20" s="41" t="s">
        <v>19</v>
      </c>
      <c r="F20" s="42" t="s">
        <v>78</v>
      </c>
      <c r="G20" s="39" t="s">
        <v>120</v>
      </c>
      <c r="H20" s="40" t="s">
        <v>121</v>
      </c>
      <c r="I20" s="40" t="s">
        <v>121</v>
      </c>
      <c r="J20" s="42" t="s">
        <v>81</v>
      </c>
      <c r="K20" s="42" t="s">
        <v>67</v>
      </c>
      <c r="L20" s="41" t="s">
        <v>68</v>
      </c>
      <c r="M20" s="41" t="s">
        <v>69</v>
      </c>
      <c r="N20" s="41" t="s">
        <v>122</v>
      </c>
      <c r="O20" s="41" t="s">
        <v>123</v>
      </c>
      <c r="P20" s="41" t="s">
        <v>72</v>
      </c>
      <c r="Q20" s="41" t="s">
        <v>124</v>
      </c>
      <c r="R20" s="41" t="s">
        <v>125</v>
      </c>
      <c r="S20" s="39" t="s">
        <v>126</v>
      </c>
    </row>
    <row r="21" spans="1:20" s="26" customFormat="1" ht="22.95" customHeight="1" x14ac:dyDescent="0.3">
      <c r="A21" s="22">
        <v>10</v>
      </c>
      <c r="B21" s="43" t="s">
        <v>127</v>
      </c>
      <c r="C21" s="44" t="s">
        <v>128</v>
      </c>
      <c r="D21" s="41"/>
      <c r="E21" s="41" t="s">
        <v>19</v>
      </c>
      <c r="F21" s="42" t="s">
        <v>78</v>
      </c>
      <c r="G21" s="39" t="s">
        <v>129</v>
      </c>
      <c r="H21" s="40" t="s">
        <v>130</v>
      </c>
      <c r="I21" s="40" t="s">
        <v>130</v>
      </c>
      <c r="J21" s="42" t="s">
        <v>81</v>
      </c>
      <c r="K21" s="42" t="s">
        <v>67</v>
      </c>
      <c r="L21" s="41" t="s">
        <v>68</v>
      </c>
      <c r="M21" s="41" t="s">
        <v>69</v>
      </c>
      <c r="N21" s="41" t="s">
        <v>70</v>
      </c>
      <c r="O21" s="41" t="s">
        <v>71</v>
      </c>
      <c r="P21" s="41" t="s">
        <v>72</v>
      </c>
      <c r="Q21" s="41" t="s">
        <v>124</v>
      </c>
      <c r="R21" s="42" t="s">
        <v>131</v>
      </c>
      <c r="S21" s="39" t="s">
        <v>132</v>
      </c>
    </row>
    <row r="22" spans="1:20" s="26" customFormat="1" ht="22.95" customHeight="1" x14ac:dyDescent="0.3">
      <c r="A22" s="22">
        <v>11</v>
      </c>
      <c r="B22" s="43" t="s">
        <v>133</v>
      </c>
      <c r="C22" s="44" t="s">
        <v>134</v>
      </c>
      <c r="D22" s="41" t="s">
        <v>19</v>
      </c>
      <c r="E22" s="41"/>
      <c r="F22" s="42" t="s">
        <v>78</v>
      </c>
      <c r="G22" s="41" t="s">
        <v>135</v>
      </c>
      <c r="H22" s="40" t="s">
        <v>136</v>
      </c>
      <c r="I22" s="40" t="s">
        <v>136</v>
      </c>
      <c r="J22" s="42" t="s">
        <v>137</v>
      </c>
      <c r="K22" s="42" t="s">
        <v>67</v>
      </c>
      <c r="L22" s="41" t="s">
        <v>68</v>
      </c>
      <c r="M22" s="41" t="s">
        <v>69</v>
      </c>
      <c r="N22" s="41" t="s">
        <v>70</v>
      </c>
      <c r="O22" s="41" t="s">
        <v>71</v>
      </c>
      <c r="P22" s="41" t="s">
        <v>72</v>
      </c>
      <c r="Q22" s="41" t="s">
        <v>73</v>
      </c>
      <c r="R22" s="42" t="s">
        <v>83</v>
      </c>
      <c r="S22" s="39" t="s">
        <v>138</v>
      </c>
    </row>
    <row r="23" spans="1:20" s="26" customFormat="1" ht="22.95" customHeight="1" x14ac:dyDescent="0.3">
      <c r="A23" s="22">
        <v>12</v>
      </c>
      <c r="B23" s="43" t="s">
        <v>336</v>
      </c>
      <c r="C23" s="44">
        <v>31838</v>
      </c>
      <c r="D23" s="41"/>
      <c r="E23" s="41" t="s">
        <v>19</v>
      </c>
      <c r="F23" s="42" t="s">
        <v>337</v>
      </c>
      <c r="G23" s="41" t="s">
        <v>338</v>
      </c>
      <c r="H23" s="40"/>
      <c r="I23" s="40">
        <v>41487</v>
      </c>
      <c r="J23" s="42" t="s">
        <v>339</v>
      </c>
      <c r="K23" s="42" t="s">
        <v>67</v>
      </c>
      <c r="L23" s="41" t="s">
        <v>340</v>
      </c>
      <c r="M23" s="41" t="s">
        <v>69</v>
      </c>
      <c r="N23" s="41" t="s">
        <v>341</v>
      </c>
      <c r="O23" s="41" t="s">
        <v>342</v>
      </c>
      <c r="P23" s="41" t="s">
        <v>343</v>
      </c>
      <c r="Q23" s="41" t="s">
        <v>344</v>
      </c>
      <c r="R23" s="42" t="s">
        <v>345</v>
      </c>
      <c r="S23" s="39" t="s">
        <v>346</v>
      </c>
    </row>
    <row r="24" spans="1:20" s="26" customFormat="1" ht="22.95" customHeight="1" x14ac:dyDescent="0.3">
      <c r="A24" s="22">
        <v>13</v>
      </c>
      <c r="B24" s="43" t="s">
        <v>347</v>
      </c>
      <c r="C24" s="44" t="s">
        <v>348</v>
      </c>
      <c r="D24" s="41" t="s">
        <v>19</v>
      </c>
      <c r="E24" s="41"/>
      <c r="F24" s="42" t="s">
        <v>78</v>
      </c>
      <c r="G24" s="41" t="s">
        <v>338</v>
      </c>
      <c r="H24" s="40">
        <v>42284</v>
      </c>
      <c r="I24" s="40">
        <v>42284</v>
      </c>
      <c r="J24" s="42">
        <v>3.33</v>
      </c>
      <c r="K24" s="42" t="s">
        <v>67</v>
      </c>
      <c r="L24" s="41" t="s">
        <v>68</v>
      </c>
      <c r="M24" s="41" t="s">
        <v>69</v>
      </c>
      <c r="N24" s="41" t="s">
        <v>341</v>
      </c>
      <c r="O24" s="41" t="s">
        <v>349</v>
      </c>
      <c r="P24" s="41" t="s">
        <v>350</v>
      </c>
      <c r="Q24" s="41" t="s">
        <v>351</v>
      </c>
      <c r="R24" s="42" t="s">
        <v>352</v>
      </c>
      <c r="S24" s="39" t="s">
        <v>353</v>
      </c>
    </row>
    <row r="25" spans="1:20" s="26" customFormat="1" ht="22.95" customHeight="1" x14ac:dyDescent="0.3">
      <c r="A25" s="22">
        <v>14</v>
      </c>
      <c r="B25" s="43" t="s">
        <v>354</v>
      </c>
      <c r="C25" s="44">
        <v>32547</v>
      </c>
      <c r="D25" s="41" t="s">
        <v>19</v>
      </c>
      <c r="E25" s="41"/>
      <c r="F25" s="42" t="s">
        <v>355</v>
      </c>
      <c r="G25" s="41" t="s">
        <v>338</v>
      </c>
      <c r="H25" s="40">
        <v>42614</v>
      </c>
      <c r="I25" s="40">
        <v>42614</v>
      </c>
      <c r="J25" s="42" t="s">
        <v>356</v>
      </c>
      <c r="K25" s="42" t="s">
        <v>67</v>
      </c>
      <c r="L25" s="41" t="s">
        <v>68</v>
      </c>
      <c r="M25" s="41" t="s">
        <v>69</v>
      </c>
      <c r="N25" s="41" t="s">
        <v>341</v>
      </c>
      <c r="O25" s="41" t="s">
        <v>357</v>
      </c>
      <c r="P25" s="41" t="s">
        <v>72</v>
      </c>
      <c r="Q25" s="41" t="s">
        <v>73</v>
      </c>
      <c r="R25" s="42" t="s">
        <v>358</v>
      </c>
      <c r="S25" s="39" t="s">
        <v>359</v>
      </c>
    </row>
    <row r="26" spans="1:20" s="56" customFormat="1" ht="22.95" customHeight="1" x14ac:dyDescent="0.3">
      <c r="A26" s="22">
        <v>15</v>
      </c>
      <c r="B26" s="50" t="s">
        <v>360</v>
      </c>
      <c r="C26" s="51">
        <v>32487</v>
      </c>
      <c r="D26" s="52" t="s">
        <v>19</v>
      </c>
      <c r="E26" s="52" t="s">
        <v>19</v>
      </c>
      <c r="F26" s="53" t="s">
        <v>154</v>
      </c>
      <c r="G26" s="52" t="s">
        <v>338</v>
      </c>
      <c r="H26" s="54">
        <v>41730</v>
      </c>
      <c r="I26" s="54">
        <v>41730</v>
      </c>
      <c r="J26" s="53" t="s">
        <v>361</v>
      </c>
      <c r="K26" s="53" t="s">
        <v>67</v>
      </c>
      <c r="L26" s="52" t="s">
        <v>68</v>
      </c>
      <c r="M26" s="52" t="s">
        <v>69</v>
      </c>
      <c r="N26" s="52" t="s">
        <v>341</v>
      </c>
      <c r="O26" s="52" t="s">
        <v>362</v>
      </c>
      <c r="P26" s="52" t="s">
        <v>363</v>
      </c>
      <c r="Q26" s="52" t="s">
        <v>73</v>
      </c>
      <c r="R26" s="53" t="s">
        <v>163</v>
      </c>
      <c r="S26" s="55" t="s">
        <v>359</v>
      </c>
      <c r="T26" s="56" t="s">
        <v>364</v>
      </c>
    </row>
    <row r="27" spans="1:20" s="26" customFormat="1" ht="22.95" customHeight="1" x14ac:dyDescent="0.3">
      <c r="A27" s="22">
        <v>16</v>
      </c>
      <c r="B27" s="43" t="s">
        <v>495</v>
      </c>
      <c r="C27" s="44" t="s">
        <v>496</v>
      </c>
      <c r="D27" s="41" t="s">
        <v>19</v>
      </c>
      <c r="E27" s="41"/>
      <c r="F27" s="42" t="s">
        <v>497</v>
      </c>
      <c r="G27" s="41" t="s">
        <v>498</v>
      </c>
      <c r="H27" s="40" t="s">
        <v>499</v>
      </c>
      <c r="I27" s="40" t="s">
        <v>499</v>
      </c>
      <c r="J27" s="42" t="s">
        <v>500</v>
      </c>
      <c r="K27" s="42" t="s">
        <v>67</v>
      </c>
      <c r="L27" s="41" t="s">
        <v>68</v>
      </c>
      <c r="M27" s="41" t="s">
        <v>69</v>
      </c>
      <c r="N27" s="41" t="s">
        <v>494</v>
      </c>
      <c r="O27" s="41" t="s">
        <v>501</v>
      </c>
      <c r="P27" s="41" t="s">
        <v>502</v>
      </c>
      <c r="Q27" s="41" t="s">
        <v>503</v>
      </c>
      <c r="R27" s="42" t="s">
        <v>358</v>
      </c>
      <c r="S27" s="39" t="s">
        <v>504</v>
      </c>
    </row>
    <row r="28" spans="1:20" s="26" customFormat="1" ht="22.95" customHeight="1" x14ac:dyDescent="0.3">
      <c r="A28" s="22">
        <v>17</v>
      </c>
      <c r="B28" s="43" t="s">
        <v>505</v>
      </c>
      <c r="C28" s="44" t="s">
        <v>506</v>
      </c>
      <c r="D28" s="41"/>
      <c r="E28" s="41" t="s">
        <v>19</v>
      </c>
      <c r="F28" s="42" t="s">
        <v>507</v>
      </c>
      <c r="G28" s="41" t="s">
        <v>508</v>
      </c>
      <c r="H28" s="40" t="s">
        <v>509</v>
      </c>
      <c r="I28" s="40" t="s">
        <v>509</v>
      </c>
      <c r="J28" s="42" t="s">
        <v>510</v>
      </c>
      <c r="K28" s="42" t="s">
        <v>67</v>
      </c>
      <c r="L28" s="41" t="s">
        <v>68</v>
      </c>
      <c r="M28" s="41" t="s">
        <v>69</v>
      </c>
      <c r="N28" s="41" t="s">
        <v>494</v>
      </c>
      <c r="O28" s="41" t="s">
        <v>511</v>
      </c>
      <c r="P28" s="41" t="s">
        <v>502</v>
      </c>
      <c r="Q28" s="41" t="s">
        <v>73</v>
      </c>
      <c r="R28" s="42" t="s">
        <v>358</v>
      </c>
      <c r="S28" s="39" t="s">
        <v>512</v>
      </c>
    </row>
    <row r="29" spans="1:20" s="26" customFormat="1" ht="22.95" customHeight="1" x14ac:dyDescent="0.3">
      <c r="A29" s="22">
        <v>18</v>
      </c>
      <c r="B29" s="43" t="s">
        <v>513</v>
      </c>
      <c r="C29" s="44" t="s">
        <v>222</v>
      </c>
      <c r="D29" s="41"/>
      <c r="E29" s="41" t="s">
        <v>19</v>
      </c>
      <c r="F29" s="42" t="s">
        <v>514</v>
      </c>
      <c r="G29" s="41" t="s">
        <v>498</v>
      </c>
      <c r="H29" s="40" t="s">
        <v>515</v>
      </c>
      <c r="I29" s="40" t="s">
        <v>516</v>
      </c>
      <c r="J29" s="42" t="s">
        <v>510</v>
      </c>
      <c r="K29" s="42" t="s">
        <v>67</v>
      </c>
      <c r="L29" s="41" t="s">
        <v>68</v>
      </c>
      <c r="M29" s="41" t="s">
        <v>69</v>
      </c>
      <c r="N29" s="41" t="s">
        <v>494</v>
      </c>
      <c r="O29" s="41" t="s">
        <v>517</v>
      </c>
      <c r="P29" s="41" t="s">
        <v>502</v>
      </c>
      <c r="Q29" s="41" t="s">
        <v>503</v>
      </c>
      <c r="R29" s="42" t="s">
        <v>358</v>
      </c>
      <c r="S29" s="39" t="s">
        <v>518</v>
      </c>
    </row>
    <row r="30" spans="1:20" s="26" customFormat="1" ht="22.95" customHeight="1" x14ac:dyDescent="0.3">
      <c r="A30" s="22">
        <v>19</v>
      </c>
      <c r="B30" s="43" t="s">
        <v>519</v>
      </c>
      <c r="C30" s="44" t="s">
        <v>520</v>
      </c>
      <c r="D30" s="41" t="s">
        <v>19</v>
      </c>
      <c r="E30" s="41"/>
      <c r="F30" s="42" t="s">
        <v>521</v>
      </c>
      <c r="G30" s="41" t="s">
        <v>498</v>
      </c>
      <c r="H30" s="40" t="s">
        <v>522</v>
      </c>
      <c r="I30" s="40" t="s">
        <v>522</v>
      </c>
      <c r="J30" s="42" t="s">
        <v>510</v>
      </c>
      <c r="K30" s="42" t="s">
        <v>67</v>
      </c>
      <c r="L30" s="41" t="s">
        <v>68</v>
      </c>
      <c r="M30" s="41" t="s">
        <v>69</v>
      </c>
      <c r="N30" s="41" t="s">
        <v>494</v>
      </c>
      <c r="O30" s="41" t="s">
        <v>517</v>
      </c>
      <c r="P30" s="41" t="s">
        <v>523</v>
      </c>
      <c r="Q30" s="41" t="s">
        <v>503</v>
      </c>
      <c r="R30" s="42" t="s">
        <v>524</v>
      </c>
      <c r="S30" s="39" t="s">
        <v>525</v>
      </c>
    </row>
    <row r="31" spans="1:20" s="26" customFormat="1" ht="22.95" customHeight="1" x14ac:dyDescent="0.3">
      <c r="A31" s="22">
        <v>20</v>
      </c>
      <c r="B31" s="43" t="s">
        <v>616</v>
      </c>
      <c r="C31" s="44" t="s">
        <v>617</v>
      </c>
      <c r="D31" s="41" t="s">
        <v>19</v>
      </c>
      <c r="E31" s="41"/>
      <c r="F31" s="42" t="s">
        <v>618</v>
      </c>
      <c r="G31" s="41" t="s">
        <v>619</v>
      </c>
      <c r="H31" s="40" t="s">
        <v>620</v>
      </c>
      <c r="I31" s="40" t="s">
        <v>620</v>
      </c>
      <c r="J31" s="42" t="s">
        <v>621</v>
      </c>
      <c r="K31" s="42" t="s">
        <v>67</v>
      </c>
      <c r="L31" s="41" t="s">
        <v>68</v>
      </c>
      <c r="M31" s="41" t="s">
        <v>69</v>
      </c>
      <c r="N31" s="41" t="s">
        <v>622</v>
      </c>
      <c r="O31" s="41" t="s">
        <v>623</v>
      </c>
      <c r="P31" s="41" t="s">
        <v>624</v>
      </c>
      <c r="Q31" s="41" t="s">
        <v>73</v>
      </c>
      <c r="R31" s="42" t="s">
        <v>524</v>
      </c>
      <c r="S31" s="39" t="s">
        <v>625</v>
      </c>
    </row>
    <row r="32" spans="1:20" s="26" customFormat="1" ht="22.95" customHeight="1" x14ac:dyDescent="0.3">
      <c r="A32" s="22">
        <v>21</v>
      </c>
      <c r="B32" s="43" t="s">
        <v>626</v>
      </c>
      <c r="C32" s="44" t="s">
        <v>627</v>
      </c>
      <c r="D32" s="41" t="s">
        <v>19</v>
      </c>
      <c r="E32" s="41"/>
      <c r="F32" s="42" t="s">
        <v>628</v>
      </c>
      <c r="G32" s="41" t="s">
        <v>619</v>
      </c>
      <c r="H32" s="40" t="s">
        <v>629</v>
      </c>
      <c r="I32" s="40" t="s">
        <v>630</v>
      </c>
      <c r="J32" s="42" t="s">
        <v>493</v>
      </c>
      <c r="K32" s="42" t="s">
        <v>67</v>
      </c>
      <c r="L32" s="41" t="s">
        <v>68</v>
      </c>
      <c r="M32" s="41" t="s">
        <v>69</v>
      </c>
      <c r="N32" s="41" t="s">
        <v>622</v>
      </c>
      <c r="O32" s="41" t="s">
        <v>631</v>
      </c>
      <c r="P32" s="41" t="s">
        <v>624</v>
      </c>
      <c r="Q32" s="41" t="s">
        <v>73</v>
      </c>
      <c r="R32" s="42" t="s">
        <v>632</v>
      </c>
      <c r="S32" s="39" t="s">
        <v>633</v>
      </c>
    </row>
    <row r="33" spans="1:19" s="26" customFormat="1" ht="22.95" customHeight="1" x14ac:dyDescent="0.3">
      <c r="A33" s="29" t="s">
        <v>139</v>
      </c>
      <c r="B33" s="45" t="s">
        <v>140</v>
      </c>
      <c r="C33" s="44"/>
      <c r="D33" s="41"/>
      <c r="E33" s="41"/>
      <c r="F33" s="41"/>
      <c r="G33" s="41"/>
      <c r="H33" s="46"/>
      <c r="I33" s="46"/>
      <c r="J33" s="42"/>
      <c r="K33" s="47"/>
      <c r="L33" s="47"/>
      <c r="M33" s="47"/>
      <c r="N33" s="41"/>
      <c r="O33" s="41"/>
      <c r="P33" s="42"/>
      <c r="Q33" s="41"/>
      <c r="R33" s="41"/>
      <c r="S33" s="41"/>
    </row>
    <row r="34" spans="1:19" s="26" customFormat="1" ht="22.95" customHeight="1" x14ac:dyDescent="0.3">
      <c r="A34" s="22">
        <v>1</v>
      </c>
      <c r="B34" s="43" t="s">
        <v>141</v>
      </c>
      <c r="C34" s="44" t="s">
        <v>142</v>
      </c>
      <c r="D34" s="41" t="s">
        <v>19</v>
      </c>
      <c r="E34" s="41"/>
      <c r="F34" s="42" t="s">
        <v>87</v>
      </c>
      <c r="G34" s="41" t="s">
        <v>143</v>
      </c>
      <c r="H34" s="40" t="s">
        <v>121</v>
      </c>
      <c r="I34" s="40" t="s">
        <v>121</v>
      </c>
      <c r="J34" s="42" t="s">
        <v>81</v>
      </c>
      <c r="K34" s="42" t="s">
        <v>144</v>
      </c>
      <c r="L34" s="41" t="s">
        <v>68</v>
      </c>
      <c r="M34" s="41" t="s">
        <v>145</v>
      </c>
      <c r="N34" s="41" t="s">
        <v>146</v>
      </c>
      <c r="O34" s="41" t="s">
        <v>147</v>
      </c>
      <c r="P34" s="41" t="s">
        <v>148</v>
      </c>
      <c r="Q34" s="41" t="s">
        <v>124</v>
      </c>
      <c r="R34" s="42" t="s">
        <v>83</v>
      </c>
      <c r="S34" s="39" t="s">
        <v>149</v>
      </c>
    </row>
    <row r="35" spans="1:19" s="26" customFormat="1" ht="22.95" customHeight="1" x14ac:dyDescent="0.3">
      <c r="A35" s="22">
        <v>2</v>
      </c>
      <c r="B35" s="43" t="s">
        <v>526</v>
      </c>
      <c r="C35" s="44" t="s">
        <v>527</v>
      </c>
      <c r="D35" s="41"/>
      <c r="E35" s="41" t="s">
        <v>19</v>
      </c>
      <c r="F35" s="42" t="s">
        <v>528</v>
      </c>
      <c r="G35" s="41" t="s">
        <v>508</v>
      </c>
      <c r="H35" s="40" t="s">
        <v>529</v>
      </c>
      <c r="I35" s="40" t="s">
        <v>529</v>
      </c>
      <c r="J35" s="42" t="s">
        <v>510</v>
      </c>
      <c r="K35" s="42" t="s">
        <v>144</v>
      </c>
      <c r="L35" s="41" t="s">
        <v>530</v>
      </c>
      <c r="M35" s="41" t="s">
        <v>145</v>
      </c>
      <c r="N35" s="41" t="s">
        <v>531</v>
      </c>
      <c r="O35" s="41" t="s">
        <v>531</v>
      </c>
      <c r="P35" s="41" t="s">
        <v>532</v>
      </c>
      <c r="Q35" s="41" t="s">
        <v>503</v>
      </c>
      <c r="R35" s="42" t="s">
        <v>358</v>
      </c>
      <c r="S35" s="39" t="s">
        <v>533</v>
      </c>
    </row>
    <row r="36" spans="1:19" s="26" customFormat="1" ht="22.95" customHeight="1" x14ac:dyDescent="0.3">
      <c r="A36" s="29" t="s">
        <v>150</v>
      </c>
      <c r="B36" s="45" t="s">
        <v>151</v>
      </c>
      <c r="C36" s="44"/>
      <c r="D36" s="41"/>
      <c r="E36" s="41"/>
      <c r="F36" s="41"/>
      <c r="G36" s="41"/>
      <c r="H36" s="46"/>
      <c r="I36" s="46"/>
      <c r="J36" s="42"/>
      <c r="K36" s="47"/>
      <c r="L36" s="47"/>
      <c r="M36" s="47"/>
      <c r="N36" s="41"/>
      <c r="O36" s="41"/>
      <c r="P36" s="42"/>
      <c r="Q36" s="41"/>
      <c r="R36" s="41"/>
      <c r="S36" s="41"/>
    </row>
    <row r="37" spans="1:19" s="26" customFormat="1" ht="22.95" customHeight="1" x14ac:dyDescent="0.3">
      <c r="A37" s="22">
        <v>1</v>
      </c>
      <c r="B37" s="43" t="s">
        <v>152</v>
      </c>
      <c r="C37" s="44" t="s">
        <v>153</v>
      </c>
      <c r="D37" s="41" t="s">
        <v>19</v>
      </c>
      <c r="E37" s="41"/>
      <c r="F37" s="42" t="s">
        <v>154</v>
      </c>
      <c r="G37" s="42" t="s">
        <v>155</v>
      </c>
      <c r="H37" s="40" t="s">
        <v>156</v>
      </c>
      <c r="I37" s="40" t="s">
        <v>156</v>
      </c>
      <c r="J37" s="42" t="s">
        <v>157</v>
      </c>
      <c r="K37" s="47" t="s">
        <v>158</v>
      </c>
      <c r="L37" s="41" t="s">
        <v>159</v>
      </c>
      <c r="M37" s="47" t="s">
        <v>160</v>
      </c>
      <c r="N37" s="41" t="s">
        <v>161</v>
      </c>
      <c r="O37" s="41" t="s">
        <v>162</v>
      </c>
      <c r="P37" s="41" t="s">
        <v>72</v>
      </c>
      <c r="Q37" s="41" t="s">
        <v>24</v>
      </c>
      <c r="R37" s="41" t="s">
        <v>163</v>
      </c>
      <c r="S37" s="39" t="s">
        <v>164</v>
      </c>
    </row>
    <row r="38" spans="1:19" s="26" customFormat="1" ht="22.95" customHeight="1" x14ac:dyDescent="0.3">
      <c r="A38" s="22">
        <v>2</v>
      </c>
      <c r="B38" s="43" t="s">
        <v>165</v>
      </c>
      <c r="C38" s="44" t="s">
        <v>166</v>
      </c>
      <c r="D38" s="41"/>
      <c r="E38" s="41" t="s">
        <v>19</v>
      </c>
      <c r="F38" s="42" t="s">
        <v>154</v>
      </c>
      <c r="G38" s="42" t="s">
        <v>167</v>
      </c>
      <c r="H38" s="40" t="s">
        <v>168</v>
      </c>
      <c r="I38" s="40" t="s">
        <v>168</v>
      </c>
      <c r="J38" s="42" t="s">
        <v>66</v>
      </c>
      <c r="K38" s="47" t="s">
        <v>158</v>
      </c>
      <c r="L38" s="41" t="s">
        <v>159</v>
      </c>
      <c r="M38" s="47" t="s">
        <v>160</v>
      </c>
      <c r="N38" s="41" t="s">
        <v>161</v>
      </c>
      <c r="O38" s="41" t="s">
        <v>162</v>
      </c>
      <c r="P38" s="41" t="s">
        <v>72</v>
      </c>
      <c r="Q38" s="41" t="s">
        <v>169</v>
      </c>
      <c r="R38" s="41" t="s">
        <v>163</v>
      </c>
      <c r="S38" s="39" t="s">
        <v>170</v>
      </c>
    </row>
    <row r="39" spans="1:19" s="26" customFormat="1" ht="22.95" customHeight="1" x14ac:dyDescent="0.3">
      <c r="A39" s="22">
        <v>3</v>
      </c>
      <c r="B39" s="43" t="s">
        <v>171</v>
      </c>
      <c r="C39" s="44" t="s">
        <v>172</v>
      </c>
      <c r="D39" s="41"/>
      <c r="E39" s="41" t="s">
        <v>19</v>
      </c>
      <c r="F39" s="41" t="s">
        <v>173</v>
      </c>
      <c r="G39" s="42" t="s">
        <v>129</v>
      </c>
      <c r="H39" s="40" t="s">
        <v>168</v>
      </c>
      <c r="I39" s="46">
        <v>40452</v>
      </c>
      <c r="J39" s="42" t="s">
        <v>174</v>
      </c>
      <c r="K39" s="47" t="s">
        <v>158</v>
      </c>
      <c r="L39" s="41" t="s">
        <v>159</v>
      </c>
      <c r="M39" s="47" t="s">
        <v>160</v>
      </c>
      <c r="N39" s="41" t="s">
        <v>161</v>
      </c>
      <c r="O39" s="41" t="s">
        <v>162</v>
      </c>
      <c r="P39" s="41" t="s">
        <v>72</v>
      </c>
      <c r="Q39" s="41" t="s">
        <v>175</v>
      </c>
      <c r="R39" s="41" t="s">
        <v>176</v>
      </c>
      <c r="S39" s="39" t="s">
        <v>170</v>
      </c>
    </row>
    <row r="40" spans="1:19" s="26" customFormat="1" ht="22.95" customHeight="1" x14ac:dyDescent="0.3">
      <c r="A40" s="22">
        <v>4</v>
      </c>
      <c r="B40" s="43" t="s">
        <v>177</v>
      </c>
      <c r="C40" s="44">
        <v>27790</v>
      </c>
      <c r="D40" s="41" t="s">
        <v>19</v>
      </c>
      <c r="E40" s="41"/>
      <c r="F40" s="42" t="s">
        <v>87</v>
      </c>
      <c r="G40" s="41" t="s">
        <v>178</v>
      </c>
      <c r="H40" s="40" t="s">
        <v>179</v>
      </c>
      <c r="I40" s="46">
        <v>44013</v>
      </c>
      <c r="J40" s="42" t="s">
        <v>174</v>
      </c>
      <c r="K40" s="47" t="s">
        <v>180</v>
      </c>
      <c r="L40" s="41" t="s">
        <v>181</v>
      </c>
      <c r="M40" s="47" t="s">
        <v>182</v>
      </c>
      <c r="N40" s="41" t="s">
        <v>183</v>
      </c>
      <c r="O40" s="41" t="s">
        <v>184</v>
      </c>
      <c r="P40" s="41" t="s">
        <v>72</v>
      </c>
      <c r="Q40" s="41" t="s">
        <v>169</v>
      </c>
      <c r="R40" s="41" t="s">
        <v>25</v>
      </c>
      <c r="S40" s="39" t="s">
        <v>185</v>
      </c>
    </row>
    <row r="41" spans="1:19" s="26" customFormat="1" ht="22.95" customHeight="1" x14ac:dyDescent="0.3">
      <c r="A41" s="22">
        <v>5</v>
      </c>
      <c r="B41" s="43" t="s">
        <v>186</v>
      </c>
      <c r="C41" s="44">
        <v>26754</v>
      </c>
      <c r="D41" s="41"/>
      <c r="E41" s="41" t="s">
        <v>19</v>
      </c>
      <c r="F41" s="41" t="s">
        <v>173</v>
      </c>
      <c r="G41" s="41" t="s">
        <v>178</v>
      </c>
      <c r="H41" s="40" t="s">
        <v>168</v>
      </c>
      <c r="I41" s="46">
        <v>40452</v>
      </c>
      <c r="J41" s="42" t="s">
        <v>187</v>
      </c>
      <c r="K41" s="47" t="s">
        <v>158</v>
      </c>
      <c r="L41" s="41" t="s">
        <v>159</v>
      </c>
      <c r="M41" s="47" t="s">
        <v>160</v>
      </c>
      <c r="N41" s="41" t="s">
        <v>161</v>
      </c>
      <c r="O41" s="41" t="s">
        <v>162</v>
      </c>
      <c r="P41" s="41" t="s">
        <v>72</v>
      </c>
      <c r="Q41" s="41" t="s">
        <v>175</v>
      </c>
      <c r="R41" s="41" t="s">
        <v>188</v>
      </c>
      <c r="S41" s="39" t="s">
        <v>170</v>
      </c>
    </row>
    <row r="42" spans="1:19" s="26" customFormat="1" ht="22.95" customHeight="1" x14ac:dyDescent="0.3">
      <c r="A42" s="22">
        <v>6</v>
      </c>
      <c r="B42" s="43" t="s">
        <v>566</v>
      </c>
      <c r="C42" s="44" t="s">
        <v>567</v>
      </c>
      <c r="D42" s="41"/>
      <c r="E42" s="41" t="s">
        <v>19</v>
      </c>
      <c r="F42" s="41" t="s">
        <v>568</v>
      </c>
      <c r="G42" s="41" t="s">
        <v>569</v>
      </c>
      <c r="H42" s="40" t="s">
        <v>570</v>
      </c>
      <c r="I42" s="46" t="s">
        <v>570</v>
      </c>
      <c r="J42" s="42" t="s">
        <v>571</v>
      </c>
      <c r="K42" s="47" t="s">
        <v>67</v>
      </c>
      <c r="L42" s="41" t="s">
        <v>68</v>
      </c>
      <c r="M42" s="47" t="s">
        <v>69</v>
      </c>
      <c r="N42" s="41" t="s">
        <v>572</v>
      </c>
      <c r="O42" s="41" t="s">
        <v>573</v>
      </c>
      <c r="P42" s="41" t="s">
        <v>574</v>
      </c>
      <c r="Q42" s="41" t="s">
        <v>351</v>
      </c>
      <c r="R42" s="41" t="s">
        <v>423</v>
      </c>
      <c r="S42" s="39" t="s">
        <v>575</v>
      </c>
    </row>
    <row r="43" spans="1:19" s="26" customFormat="1" ht="22.95" customHeight="1" x14ac:dyDescent="0.3">
      <c r="A43" s="22">
        <v>7</v>
      </c>
      <c r="B43" s="43" t="s">
        <v>576</v>
      </c>
      <c r="C43" s="44" t="s">
        <v>577</v>
      </c>
      <c r="D43" s="41" t="s">
        <v>19</v>
      </c>
      <c r="E43" s="41"/>
      <c r="F43" s="41" t="s">
        <v>568</v>
      </c>
      <c r="G43" s="41" t="s">
        <v>569</v>
      </c>
      <c r="H43" s="40" t="s">
        <v>578</v>
      </c>
      <c r="I43" s="46" t="s">
        <v>578</v>
      </c>
      <c r="J43" s="42" t="s">
        <v>571</v>
      </c>
      <c r="K43" s="47" t="s">
        <v>67</v>
      </c>
      <c r="L43" s="41" t="s">
        <v>68</v>
      </c>
      <c r="M43" s="47" t="s">
        <v>69</v>
      </c>
      <c r="N43" s="41" t="s">
        <v>572</v>
      </c>
      <c r="O43" s="41" t="s">
        <v>579</v>
      </c>
      <c r="P43" s="41" t="s">
        <v>580</v>
      </c>
      <c r="Q43" s="41" t="s">
        <v>351</v>
      </c>
      <c r="R43" s="41" t="s">
        <v>423</v>
      </c>
      <c r="S43" s="39" t="s">
        <v>581</v>
      </c>
    </row>
    <row r="44" spans="1:19" s="13" customFormat="1" ht="22.95" customHeight="1" x14ac:dyDescent="0.25">
      <c r="A44" s="30" t="s">
        <v>189</v>
      </c>
      <c r="B44" s="793" t="s">
        <v>190</v>
      </c>
      <c r="C44" s="794"/>
      <c r="D44" s="794"/>
      <c r="E44" s="794"/>
      <c r="F44" s="794"/>
      <c r="G44" s="794"/>
      <c r="H44" s="794"/>
      <c r="I44" s="794"/>
      <c r="J44" s="794"/>
      <c r="K44" s="794"/>
      <c r="L44" s="794"/>
      <c r="M44" s="794"/>
      <c r="N44" s="794"/>
      <c r="O44" s="794"/>
      <c r="P44" s="794"/>
      <c r="Q44" s="794"/>
      <c r="R44" s="794"/>
      <c r="S44" s="795"/>
    </row>
    <row r="45" spans="1:19" s="10" customFormat="1" ht="22.95" customHeight="1" x14ac:dyDescent="0.25">
      <c r="A45" s="25">
        <v>1</v>
      </c>
      <c r="B45" s="48" t="s">
        <v>191</v>
      </c>
      <c r="C45" s="44" t="s">
        <v>192</v>
      </c>
      <c r="D45" s="42" t="s">
        <v>19</v>
      </c>
      <c r="E45" s="48"/>
      <c r="F45" s="42" t="s">
        <v>87</v>
      </c>
      <c r="G45" s="41" t="s">
        <v>193</v>
      </c>
      <c r="H45" s="40" t="s">
        <v>194</v>
      </c>
      <c r="I45" s="40" t="s">
        <v>194</v>
      </c>
      <c r="J45" s="42" t="s">
        <v>195</v>
      </c>
      <c r="K45" s="49" t="s">
        <v>196</v>
      </c>
      <c r="L45" s="42" t="s">
        <v>197</v>
      </c>
      <c r="M45" s="49" t="s">
        <v>198</v>
      </c>
      <c r="N45" s="41" t="s">
        <v>199</v>
      </c>
      <c r="O45" s="41" t="s">
        <v>200</v>
      </c>
      <c r="P45" s="42" t="s">
        <v>201</v>
      </c>
      <c r="Q45" s="41" t="s">
        <v>202</v>
      </c>
      <c r="R45" s="41" t="s">
        <v>188</v>
      </c>
      <c r="S45" s="39" t="s">
        <v>203</v>
      </c>
    </row>
    <row r="46" spans="1:19" s="9" customFormat="1" ht="13.2" x14ac:dyDescent="0.25">
      <c r="A46" s="783" t="s">
        <v>20</v>
      </c>
      <c r="B46" s="784"/>
      <c r="C46" s="784"/>
      <c r="D46" s="784"/>
      <c r="E46" s="784"/>
      <c r="F46" s="784"/>
      <c r="G46" s="784"/>
      <c r="H46" s="784"/>
      <c r="I46" s="784"/>
      <c r="J46" s="784"/>
      <c r="K46" s="784"/>
      <c r="L46" s="784"/>
      <c r="M46" s="784"/>
      <c r="N46" s="784"/>
      <c r="O46" s="784"/>
      <c r="P46" s="784"/>
      <c r="Q46" s="784"/>
      <c r="R46" s="784"/>
      <c r="S46" s="784"/>
    </row>
    <row r="47" spans="1:19" s="21" customFormat="1" ht="13.2" x14ac:dyDescent="0.25">
      <c r="A47" s="38" t="s">
        <v>219</v>
      </c>
      <c r="B47" s="785" t="s">
        <v>59</v>
      </c>
      <c r="C47" s="786"/>
      <c r="D47" s="786"/>
      <c r="E47" s="786"/>
      <c r="F47" s="786"/>
      <c r="G47" s="786"/>
      <c r="H47" s="786"/>
      <c r="I47" s="786"/>
      <c r="J47" s="786"/>
      <c r="K47" s="786"/>
      <c r="L47" s="786"/>
      <c r="M47" s="786"/>
      <c r="N47" s="786"/>
      <c r="O47" s="786"/>
      <c r="P47" s="786"/>
      <c r="Q47" s="786"/>
      <c r="R47" s="786"/>
      <c r="S47" s="787"/>
    </row>
    <row r="48" spans="1:19" s="21" customFormat="1" ht="13.2" x14ac:dyDescent="0.25">
      <c r="A48" s="38">
        <v>1</v>
      </c>
      <c r="B48" s="57" t="s">
        <v>60</v>
      </c>
      <c r="C48" s="38"/>
      <c r="D48" s="38"/>
      <c r="E48" s="38"/>
      <c r="F48" s="38"/>
      <c r="G48" s="38"/>
      <c r="H48" s="38"/>
      <c r="I48" s="38"/>
      <c r="J48" s="38"/>
      <c r="K48" s="38"/>
      <c r="L48" s="38"/>
      <c r="M48" s="38"/>
      <c r="N48" s="38"/>
      <c r="O48" s="38"/>
      <c r="P48" s="38"/>
      <c r="Q48" s="38"/>
      <c r="R48" s="38"/>
      <c r="S48" s="38"/>
    </row>
    <row r="49" spans="1:19" s="26" customFormat="1" ht="22.95" customHeight="1" x14ac:dyDescent="0.3">
      <c r="A49" s="22">
        <v>1</v>
      </c>
      <c r="B49" s="43" t="s">
        <v>365</v>
      </c>
      <c r="C49" s="44" t="s">
        <v>366</v>
      </c>
      <c r="D49" s="41"/>
      <c r="E49" s="41" t="s">
        <v>19</v>
      </c>
      <c r="F49" s="41" t="s">
        <v>367</v>
      </c>
      <c r="G49" s="41" t="s">
        <v>338</v>
      </c>
      <c r="H49" s="40">
        <v>43070</v>
      </c>
      <c r="I49" s="46">
        <v>43070</v>
      </c>
      <c r="J49" s="42" t="s">
        <v>368</v>
      </c>
      <c r="K49" s="47" t="s">
        <v>67</v>
      </c>
      <c r="L49" s="41" t="s">
        <v>369</v>
      </c>
      <c r="M49" s="47" t="s">
        <v>69</v>
      </c>
      <c r="N49" s="41" t="s">
        <v>341</v>
      </c>
      <c r="O49" s="41" t="s">
        <v>370</v>
      </c>
      <c r="P49" s="41" t="s">
        <v>371</v>
      </c>
      <c r="Q49" s="41" t="s">
        <v>73</v>
      </c>
      <c r="R49" s="41" t="s">
        <v>372</v>
      </c>
      <c r="S49" s="39" t="s">
        <v>373</v>
      </c>
    </row>
  </sheetData>
  <mergeCells count="29">
    <mergeCell ref="A46:S46"/>
    <mergeCell ref="B47:S47"/>
    <mergeCell ref="A9:S9"/>
    <mergeCell ref="B10:S10"/>
    <mergeCell ref="B44:S44"/>
    <mergeCell ref="S5:S7"/>
    <mergeCell ref="J6:J7"/>
    <mergeCell ref="K6:K7"/>
    <mergeCell ref="N6:O6"/>
    <mergeCell ref="P6:P7"/>
    <mergeCell ref="Q6:Q7"/>
    <mergeCell ref="R6:R7"/>
    <mergeCell ref="M5:M7"/>
    <mergeCell ref="A1:H1"/>
    <mergeCell ref="Q1:S1"/>
    <mergeCell ref="A2:S2"/>
    <mergeCell ref="B3:S3"/>
    <mergeCell ref="A5:A7"/>
    <mergeCell ref="B5:B7"/>
    <mergeCell ref="C5:C7"/>
    <mergeCell ref="D5:D7"/>
    <mergeCell ref="E5:E7"/>
    <mergeCell ref="F5:F7"/>
    <mergeCell ref="G5:G7"/>
    <mergeCell ref="H5:H7"/>
    <mergeCell ref="I5:I7"/>
    <mergeCell ref="J5:K5"/>
    <mergeCell ref="L5:L7"/>
    <mergeCell ref="N5:R5"/>
  </mergeCells>
  <pageMargins left="0.47" right="0.2" top="0.37" bottom="0.2" header="0.3" footer="0.2"/>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dimension ref="A1:W85"/>
  <sheetViews>
    <sheetView topLeftCell="A10" workbookViewId="0">
      <selection activeCell="H47" sqref="H47"/>
    </sheetView>
  </sheetViews>
  <sheetFormatPr defaultRowHeight="18" x14ac:dyDescent="0.35"/>
  <cols>
    <col min="1" max="1" width="3.44140625" style="31" customWidth="1"/>
    <col min="2" max="2" width="9.44140625" style="1" customWidth="1"/>
    <col min="3" max="3" width="7.33203125" style="4" customWidth="1"/>
    <col min="4" max="5" width="3.88671875" style="32" customWidth="1"/>
    <col min="6" max="6" width="7.6640625" style="5" customWidth="1"/>
    <col min="7" max="7" width="15.6640625" style="1" customWidth="1"/>
    <col min="8" max="8" width="7.109375" style="32" customWidth="1"/>
    <col min="9" max="9" width="7.44140625" style="32" customWidth="1"/>
    <col min="10" max="10" width="5.5546875" style="1" customWidth="1"/>
    <col min="11" max="11" width="7" style="1" customWidth="1"/>
    <col min="12" max="12" width="5.33203125" style="1" customWidth="1"/>
    <col min="13" max="13" width="7.109375" style="1" customWidth="1"/>
    <col min="14" max="14" width="6.6640625" style="5" customWidth="1"/>
    <col min="15" max="15" width="5.88671875" style="5" customWidth="1"/>
    <col min="16" max="16" width="7.6640625" style="1" customWidth="1"/>
    <col min="17" max="17" width="6.6640625" style="31" customWidth="1"/>
    <col min="18" max="18" width="4.6640625" style="31" customWidth="1"/>
    <col min="19" max="19" width="22.5546875" style="1" customWidth="1"/>
    <col min="20" max="134" width="9.109375" style="1"/>
    <col min="135" max="135" width="3.6640625" style="1" customWidth="1"/>
    <col min="136" max="136" width="16.109375" style="1" customWidth="1"/>
    <col min="137" max="137" width="8.5546875" style="1" customWidth="1"/>
    <col min="138" max="138" width="7" style="1" customWidth="1"/>
    <col min="139" max="139" width="7.33203125" style="1" customWidth="1"/>
    <col min="140" max="141" width="10.44140625" style="1" customWidth="1"/>
    <col min="142" max="142" width="10.88671875" style="1" customWidth="1"/>
    <col min="143" max="143" width="15.5546875" style="1" customWidth="1"/>
    <col min="144" max="144" width="9.109375" style="1"/>
    <col min="145" max="145" width="6.33203125" style="1" customWidth="1"/>
    <col min="146" max="146" width="7.88671875" style="1" customWidth="1"/>
    <col min="147" max="147" width="0" style="1" hidden="1" customWidth="1"/>
    <col min="148" max="148" width="22.88671875" style="1" customWidth="1"/>
    <col min="149" max="149" width="15.33203125" style="1" customWidth="1"/>
    <col min="150" max="150" width="11.44140625" style="1" customWidth="1"/>
    <col min="151" max="151" width="8.5546875" style="1" customWidth="1"/>
    <col min="152" max="152" width="6.88671875" style="1" customWidth="1"/>
    <col min="153" max="155" width="0" style="1" hidden="1" customWidth="1"/>
    <col min="156" max="159" width="7.33203125" style="1" customWidth="1"/>
    <col min="160" max="160" width="0" style="1" hidden="1" customWidth="1"/>
    <col min="161" max="161" width="7.33203125" style="1" customWidth="1"/>
    <col min="162" max="162" width="10.88671875" style="1" customWidth="1"/>
    <col min="163" max="390" width="9.109375" style="1"/>
    <col min="391" max="391" width="3.6640625" style="1" customWidth="1"/>
    <col min="392" max="392" width="16.109375" style="1" customWidth="1"/>
    <col min="393" max="393" width="8.5546875" style="1" customWidth="1"/>
    <col min="394" max="394" width="7" style="1" customWidth="1"/>
    <col min="395" max="395" width="7.33203125" style="1" customWidth="1"/>
    <col min="396" max="397" width="10.44140625" style="1" customWidth="1"/>
    <col min="398" max="398" width="10.88671875" style="1" customWidth="1"/>
    <col min="399" max="399" width="15.5546875" style="1" customWidth="1"/>
    <col min="400" max="400" width="9.109375" style="1"/>
    <col min="401" max="401" width="6.33203125" style="1" customWidth="1"/>
    <col min="402" max="402" width="7.88671875" style="1" customWidth="1"/>
    <col min="403" max="403" width="0" style="1" hidden="1" customWidth="1"/>
    <col min="404" max="404" width="22.88671875" style="1" customWidth="1"/>
    <col min="405" max="405" width="15.33203125" style="1" customWidth="1"/>
    <col min="406" max="406" width="11.44140625" style="1" customWidth="1"/>
    <col min="407" max="407" width="8.5546875" style="1" customWidth="1"/>
    <col min="408" max="408" width="6.88671875" style="1" customWidth="1"/>
    <col min="409" max="411" width="0" style="1" hidden="1" customWidth="1"/>
    <col min="412" max="415" width="7.33203125" style="1" customWidth="1"/>
    <col min="416" max="416" width="0" style="1" hidden="1" customWidth="1"/>
    <col min="417" max="417" width="7.33203125" style="1" customWidth="1"/>
    <col min="418" max="418" width="10.88671875" style="1" customWidth="1"/>
    <col min="419" max="646" width="9.109375" style="1"/>
    <col min="647" max="647" width="3.6640625" style="1" customWidth="1"/>
    <col min="648" max="648" width="16.109375" style="1" customWidth="1"/>
    <col min="649" max="649" width="8.5546875" style="1" customWidth="1"/>
    <col min="650" max="650" width="7" style="1" customWidth="1"/>
    <col min="651" max="651" width="7.33203125" style="1" customWidth="1"/>
    <col min="652" max="653" width="10.44140625" style="1" customWidth="1"/>
    <col min="654" max="654" width="10.88671875" style="1" customWidth="1"/>
    <col min="655" max="655" width="15.5546875" style="1" customWidth="1"/>
    <col min="656" max="656" width="9.109375" style="1"/>
    <col min="657" max="657" width="6.33203125" style="1" customWidth="1"/>
    <col min="658" max="658" width="7.88671875" style="1" customWidth="1"/>
    <col min="659" max="659" width="0" style="1" hidden="1" customWidth="1"/>
    <col min="660" max="660" width="22.88671875" style="1" customWidth="1"/>
    <col min="661" max="661" width="15.33203125" style="1" customWidth="1"/>
    <col min="662" max="662" width="11.44140625" style="1" customWidth="1"/>
    <col min="663" max="663" width="8.5546875" style="1" customWidth="1"/>
    <col min="664" max="664" width="6.88671875" style="1" customWidth="1"/>
    <col min="665" max="667" width="0" style="1" hidden="1" customWidth="1"/>
    <col min="668" max="671" width="7.33203125" style="1" customWidth="1"/>
    <col min="672" max="672" width="0" style="1" hidden="1" customWidth="1"/>
    <col min="673" max="673" width="7.33203125" style="1" customWidth="1"/>
    <col min="674" max="674" width="10.88671875" style="1" customWidth="1"/>
    <col min="675" max="902" width="9.109375" style="1"/>
    <col min="903" max="903" width="3.6640625" style="1" customWidth="1"/>
    <col min="904" max="904" width="16.109375" style="1" customWidth="1"/>
    <col min="905" max="905" width="8.5546875" style="1" customWidth="1"/>
    <col min="906" max="906" width="7" style="1" customWidth="1"/>
    <col min="907" max="907" width="7.33203125" style="1" customWidth="1"/>
    <col min="908" max="909" width="10.44140625" style="1" customWidth="1"/>
    <col min="910" max="910" width="10.88671875" style="1" customWidth="1"/>
    <col min="911" max="911" width="15.5546875" style="1" customWidth="1"/>
    <col min="912" max="912" width="9.109375" style="1"/>
    <col min="913" max="913" width="6.33203125" style="1" customWidth="1"/>
    <col min="914" max="914" width="7.88671875" style="1" customWidth="1"/>
    <col min="915" max="915" width="0" style="1" hidden="1" customWidth="1"/>
    <col min="916" max="916" width="22.88671875" style="1" customWidth="1"/>
    <col min="917" max="917" width="15.33203125" style="1" customWidth="1"/>
    <col min="918" max="918" width="11.44140625" style="1" customWidth="1"/>
    <col min="919" max="919" width="8.5546875" style="1" customWidth="1"/>
    <col min="920" max="920" width="6.88671875" style="1" customWidth="1"/>
    <col min="921" max="923" width="0" style="1" hidden="1" customWidth="1"/>
    <col min="924" max="927" width="7.33203125" style="1" customWidth="1"/>
    <col min="928" max="928" width="0" style="1" hidden="1" customWidth="1"/>
    <col min="929" max="929" width="7.33203125" style="1" customWidth="1"/>
    <col min="930" max="930" width="10.88671875" style="1" customWidth="1"/>
    <col min="931" max="1158" width="9.109375" style="1"/>
    <col min="1159" max="1159" width="3.6640625" style="1" customWidth="1"/>
    <col min="1160" max="1160" width="16.109375" style="1" customWidth="1"/>
    <col min="1161" max="1161" width="8.5546875" style="1" customWidth="1"/>
    <col min="1162" max="1162" width="7" style="1" customWidth="1"/>
    <col min="1163" max="1163" width="7.33203125" style="1" customWidth="1"/>
    <col min="1164" max="1165" width="10.44140625" style="1" customWidth="1"/>
    <col min="1166" max="1166" width="10.88671875" style="1" customWidth="1"/>
    <col min="1167" max="1167" width="15.5546875" style="1" customWidth="1"/>
    <col min="1168" max="1168" width="9.109375" style="1"/>
    <col min="1169" max="1169" width="6.33203125" style="1" customWidth="1"/>
    <col min="1170" max="1170" width="7.88671875" style="1" customWidth="1"/>
    <col min="1171" max="1171" width="0" style="1" hidden="1" customWidth="1"/>
    <col min="1172" max="1172" width="22.88671875" style="1" customWidth="1"/>
    <col min="1173" max="1173" width="15.33203125" style="1" customWidth="1"/>
    <col min="1174" max="1174" width="11.44140625" style="1" customWidth="1"/>
    <col min="1175" max="1175" width="8.5546875" style="1" customWidth="1"/>
    <col min="1176" max="1176" width="6.88671875" style="1" customWidth="1"/>
    <col min="1177" max="1179" width="0" style="1" hidden="1" customWidth="1"/>
    <col min="1180" max="1183" width="7.33203125" style="1" customWidth="1"/>
    <col min="1184" max="1184" width="0" style="1" hidden="1" customWidth="1"/>
    <col min="1185" max="1185" width="7.33203125" style="1" customWidth="1"/>
    <col min="1186" max="1186" width="10.88671875" style="1" customWidth="1"/>
    <col min="1187" max="1414" width="9.109375" style="1"/>
    <col min="1415" max="1415" width="3.6640625" style="1" customWidth="1"/>
    <col min="1416" max="1416" width="16.109375" style="1" customWidth="1"/>
    <col min="1417" max="1417" width="8.5546875" style="1" customWidth="1"/>
    <col min="1418" max="1418" width="7" style="1" customWidth="1"/>
    <col min="1419" max="1419" width="7.33203125" style="1" customWidth="1"/>
    <col min="1420" max="1421" width="10.44140625" style="1" customWidth="1"/>
    <col min="1422" max="1422" width="10.88671875" style="1" customWidth="1"/>
    <col min="1423" max="1423" width="15.5546875" style="1" customWidth="1"/>
    <col min="1424" max="1424" width="9.109375" style="1"/>
    <col min="1425" max="1425" width="6.33203125" style="1" customWidth="1"/>
    <col min="1426" max="1426" width="7.88671875" style="1" customWidth="1"/>
    <col min="1427" max="1427" width="0" style="1" hidden="1" customWidth="1"/>
    <col min="1428" max="1428" width="22.88671875" style="1" customWidth="1"/>
    <col min="1429" max="1429" width="15.33203125" style="1" customWidth="1"/>
    <col min="1430" max="1430" width="11.44140625" style="1" customWidth="1"/>
    <col min="1431" max="1431" width="8.5546875" style="1" customWidth="1"/>
    <col min="1432" max="1432" width="6.88671875" style="1" customWidth="1"/>
    <col min="1433" max="1435" width="0" style="1" hidden="1" customWidth="1"/>
    <col min="1436" max="1439" width="7.33203125" style="1" customWidth="1"/>
    <col min="1440" max="1440" width="0" style="1" hidden="1" customWidth="1"/>
    <col min="1441" max="1441" width="7.33203125" style="1" customWidth="1"/>
    <col min="1442" max="1442" width="10.88671875" style="1" customWidth="1"/>
    <col min="1443" max="1670" width="9.109375" style="1"/>
    <col min="1671" max="1671" width="3.6640625" style="1" customWidth="1"/>
    <col min="1672" max="1672" width="16.109375" style="1" customWidth="1"/>
    <col min="1673" max="1673" width="8.5546875" style="1" customWidth="1"/>
    <col min="1674" max="1674" width="7" style="1" customWidth="1"/>
    <col min="1675" max="1675" width="7.33203125" style="1" customWidth="1"/>
    <col min="1676" max="1677" width="10.44140625" style="1" customWidth="1"/>
    <col min="1678" max="1678" width="10.88671875" style="1" customWidth="1"/>
    <col min="1679" max="1679" width="15.5546875" style="1" customWidth="1"/>
    <col min="1680" max="1680" width="9.109375" style="1"/>
    <col min="1681" max="1681" width="6.33203125" style="1" customWidth="1"/>
    <col min="1682" max="1682" width="7.88671875" style="1" customWidth="1"/>
    <col min="1683" max="1683" width="0" style="1" hidden="1" customWidth="1"/>
    <col min="1684" max="1684" width="22.88671875" style="1" customWidth="1"/>
    <col min="1685" max="1685" width="15.33203125" style="1" customWidth="1"/>
    <col min="1686" max="1686" width="11.44140625" style="1" customWidth="1"/>
    <col min="1687" max="1687" width="8.5546875" style="1" customWidth="1"/>
    <col min="1688" max="1688" width="6.88671875" style="1" customWidth="1"/>
    <col min="1689" max="1691" width="0" style="1" hidden="1" customWidth="1"/>
    <col min="1692" max="1695" width="7.33203125" style="1" customWidth="1"/>
    <col min="1696" max="1696" width="0" style="1" hidden="1" customWidth="1"/>
    <col min="1697" max="1697" width="7.33203125" style="1" customWidth="1"/>
    <col min="1698" max="1698" width="10.88671875" style="1" customWidth="1"/>
    <col min="1699" max="1926" width="9.109375" style="1"/>
    <col min="1927" max="1927" width="3.6640625" style="1" customWidth="1"/>
    <col min="1928" max="1928" width="16.109375" style="1" customWidth="1"/>
    <col min="1929" max="1929" width="8.5546875" style="1" customWidth="1"/>
    <col min="1930" max="1930" width="7" style="1" customWidth="1"/>
    <col min="1931" max="1931" width="7.33203125" style="1" customWidth="1"/>
    <col min="1932" max="1933" width="10.44140625" style="1" customWidth="1"/>
    <col min="1934" max="1934" width="10.88671875" style="1" customWidth="1"/>
    <col min="1935" max="1935" width="15.5546875" style="1" customWidth="1"/>
    <col min="1936" max="1936" width="9.109375" style="1"/>
    <col min="1937" max="1937" width="6.33203125" style="1" customWidth="1"/>
    <col min="1938" max="1938" width="7.88671875" style="1" customWidth="1"/>
    <col min="1939" max="1939" width="0" style="1" hidden="1" customWidth="1"/>
    <col min="1940" max="1940" width="22.88671875" style="1" customWidth="1"/>
    <col min="1941" max="1941" width="15.33203125" style="1" customWidth="1"/>
    <col min="1942" max="1942" width="11.44140625" style="1" customWidth="1"/>
    <col min="1943" max="1943" width="8.5546875" style="1" customWidth="1"/>
    <col min="1944" max="1944" width="6.88671875" style="1" customWidth="1"/>
    <col min="1945" max="1947" width="0" style="1" hidden="1" customWidth="1"/>
    <col min="1948" max="1951" width="7.33203125" style="1" customWidth="1"/>
    <col min="1952" max="1952" width="0" style="1" hidden="1" customWidth="1"/>
    <col min="1953" max="1953" width="7.33203125" style="1" customWidth="1"/>
    <col min="1954" max="1954" width="10.88671875" style="1" customWidth="1"/>
    <col min="1955" max="2182" width="9.109375" style="1"/>
    <col min="2183" max="2183" width="3.6640625" style="1" customWidth="1"/>
    <col min="2184" max="2184" width="16.109375" style="1" customWidth="1"/>
    <col min="2185" max="2185" width="8.5546875" style="1" customWidth="1"/>
    <col min="2186" max="2186" width="7" style="1" customWidth="1"/>
    <col min="2187" max="2187" width="7.33203125" style="1" customWidth="1"/>
    <col min="2188" max="2189" width="10.44140625" style="1" customWidth="1"/>
    <col min="2190" max="2190" width="10.88671875" style="1" customWidth="1"/>
    <col min="2191" max="2191" width="15.5546875" style="1" customWidth="1"/>
    <col min="2192" max="2192" width="9.109375" style="1"/>
    <col min="2193" max="2193" width="6.33203125" style="1" customWidth="1"/>
    <col min="2194" max="2194" width="7.88671875" style="1" customWidth="1"/>
    <col min="2195" max="2195" width="0" style="1" hidden="1" customWidth="1"/>
    <col min="2196" max="2196" width="22.88671875" style="1" customWidth="1"/>
    <col min="2197" max="2197" width="15.33203125" style="1" customWidth="1"/>
    <col min="2198" max="2198" width="11.44140625" style="1" customWidth="1"/>
    <col min="2199" max="2199" width="8.5546875" style="1" customWidth="1"/>
    <col min="2200" max="2200" width="6.88671875" style="1" customWidth="1"/>
    <col min="2201" max="2203" width="0" style="1" hidden="1" customWidth="1"/>
    <col min="2204" max="2207" width="7.33203125" style="1" customWidth="1"/>
    <col min="2208" max="2208" width="0" style="1" hidden="1" customWidth="1"/>
    <col min="2209" max="2209" width="7.33203125" style="1" customWidth="1"/>
    <col min="2210" max="2210" width="10.88671875" style="1" customWidth="1"/>
    <col min="2211" max="2438" width="9.109375" style="1"/>
    <col min="2439" max="2439" width="3.6640625" style="1" customWidth="1"/>
    <col min="2440" max="2440" width="16.109375" style="1" customWidth="1"/>
    <col min="2441" max="2441" width="8.5546875" style="1" customWidth="1"/>
    <col min="2442" max="2442" width="7" style="1" customWidth="1"/>
    <col min="2443" max="2443" width="7.33203125" style="1" customWidth="1"/>
    <col min="2444" max="2445" width="10.44140625" style="1" customWidth="1"/>
    <col min="2446" max="2446" width="10.88671875" style="1" customWidth="1"/>
    <col min="2447" max="2447" width="15.5546875" style="1" customWidth="1"/>
    <col min="2448" max="2448" width="9.109375" style="1"/>
    <col min="2449" max="2449" width="6.33203125" style="1" customWidth="1"/>
    <col min="2450" max="2450" width="7.88671875" style="1" customWidth="1"/>
    <col min="2451" max="2451" width="0" style="1" hidden="1" customWidth="1"/>
    <col min="2452" max="2452" width="22.88671875" style="1" customWidth="1"/>
    <col min="2453" max="2453" width="15.33203125" style="1" customWidth="1"/>
    <col min="2454" max="2454" width="11.44140625" style="1" customWidth="1"/>
    <col min="2455" max="2455" width="8.5546875" style="1" customWidth="1"/>
    <col min="2456" max="2456" width="6.88671875" style="1" customWidth="1"/>
    <col min="2457" max="2459" width="0" style="1" hidden="1" customWidth="1"/>
    <col min="2460" max="2463" width="7.33203125" style="1" customWidth="1"/>
    <col min="2464" max="2464" width="0" style="1" hidden="1" customWidth="1"/>
    <col min="2465" max="2465" width="7.33203125" style="1" customWidth="1"/>
    <col min="2466" max="2466" width="10.88671875" style="1" customWidth="1"/>
    <col min="2467" max="2694" width="9.109375" style="1"/>
    <col min="2695" max="2695" width="3.6640625" style="1" customWidth="1"/>
    <col min="2696" max="2696" width="16.109375" style="1" customWidth="1"/>
    <col min="2697" max="2697" width="8.5546875" style="1" customWidth="1"/>
    <col min="2698" max="2698" width="7" style="1" customWidth="1"/>
    <col min="2699" max="2699" width="7.33203125" style="1" customWidth="1"/>
    <col min="2700" max="2701" width="10.44140625" style="1" customWidth="1"/>
    <col min="2702" max="2702" width="10.88671875" style="1" customWidth="1"/>
    <col min="2703" max="2703" width="15.5546875" style="1" customWidth="1"/>
    <col min="2704" max="2704" width="9.109375" style="1"/>
    <col min="2705" max="2705" width="6.33203125" style="1" customWidth="1"/>
    <col min="2706" max="2706" width="7.88671875" style="1" customWidth="1"/>
    <col min="2707" max="2707" width="0" style="1" hidden="1" customWidth="1"/>
    <col min="2708" max="2708" width="22.88671875" style="1" customWidth="1"/>
    <col min="2709" max="2709" width="15.33203125" style="1" customWidth="1"/>
    <col min="2710" max="2710" width="11.44140625" style="1" customWidth="1"/>
    <col min="2711" max="2711" width="8.5546875" style="1" customWidth="1"/>
    <col min="2712" max="2712" width="6.88671875" style="1" customWidth="1"/>
    <col min="2713" max="2715" width="0" style="1" hidden="1" customWidth="1"/>
    <col min="2716" max="2719" width="7.33203125" style="1" customWidth="1"/>
    <col min="2720" max="2720" width="0" style="1" hidden="1" customWidth="1"/>
    <col min="2721" max="2721" width="7.33203125" style="1" customWidth="1"/>
    <col min="2722" max="2722" width="10.88671875" style="1" customWidth="1"/>
    <col min="2723" max="2950" width="9.109375" style="1"/>
    <col min="2951" max="2951" width="3.6640625" style="1" customWidth="1"/>
    <col min="2952" max="2952" width="16.109375" style="1" customWidth="1"/>
    <col min="2953" max="2953" width="8.5546875" style="1" customWidth="1"/>
    <col min="2954" max="2954" width="7" style="1" customWidth="1"/>
    <col min="2955" max="2955" width="7.33203125" style="1" customWidth="1"/>
    <col min="2956" max="2957" width="10.44140625" style="1" customWidth="1"/>
    <col min="2958" max="2958" width="10.88671875" style="1" customWidth="1"/>
    <col min="2959" max="2959" width="15.5546875" style="1" customWidth="1"/>
    <col min="2960" max="2960" width="9.109375" style="1"/>
    <col min="2961" max="2961" width="6.33203125" style="1" customWidth="1"/>
    <col min="2962" max="2962" width="7.88671875" style="1" customWidth="1"/>
    <col min="2963" max="2963" width="0" style="1" hidden="1" customWidth="1"/>
    <col min="2964" max="2964" width="22.88671875" style="1" customWidth="1"/>
    <col min="2965" max="2965" width="15.33203125" style="1" customWidth="1"/>
    <col min="2966" max="2966" width="11.44140625" style="1" customWidth="1"/>
    <col min="2967" max="2967" width="8.5546875" style="1" customWidth="1"/>
    <col min="2968" max="2968" width="6.88671875" style="1" customWidth="1"/>
    <col min="2969" max="2971" width="0" style="1" hidden="1" customWidth="1"/>
    <col min="2972" max="2975" width="7.33203125" style="1" customWidth="1"/>
    <col min="2976" max="2976" width="0" style="1" hidden="1" customWidth="1"/>
    <col min="2977" max="2977" width="7.33203125" style="1" customWidth="1"/>
    <col min="2978" max="2978" width="10.88671875" style="1" customWidth="1"/>
    <col min="2979" max="3206" width="9.109375" style="1"/>
    <col min="3207" max="3207" width="3.6640625" style="1" customWidth="1"/>
    <col min="3208" max="3208" width="16.109375" style="1" customWidth="1"/>
    <col min="3209" max="3209" width="8.5546875" style="1" customWidth="1"/>
    <col min="3210" max="3210" width="7" style="1" customWidth="1"/>
    <col min="3211" max="3211" width="7.33203125" style="1" customWidth="1"/>
    <col min="3212" max="3213" width="10.44140625" style="1" customWidth="1"/>
    <col min="3214" max="3214" width="10.88671875" style="1" customWidth="1"/>
    <col min="3215" max="3215" width="15.5546875" style="1" customWidth="1"/>
    <col min="3216" max="3216" width="9.109375" style="1"/>
    <col min="3217" max="3217" width="6.33203125" style="1" customWidth="1"/>
    <col min="3218" max="3218" width="7.88671875" style="1" customWidth="1"/>
    <col min="3219" max="3219" width="0" style="1" hidden="1" customWidth="1"/>
    <col min="3220" max="3220" width="22.88671875" style="1" customWidth="1"/>
    <col min="3221" max="3221" width="15.33203125" style="1" customWidth="1"/>
    <col min="3222" max="3222" width="11.44140625" style="1" customWidth="1"/>
    <col min="3223" max="3223" width="8.5546875" style="1" customWidth="1"/>
    <col min="3224" max="3224" width="6.88671875" style="1" customWidth="1"/>
    <col min="3225" max="3227" width="0" style="1" hidden="1" customWidth="1"/>
    <col min="3228" max="3231" width="7.33203125" style="1" customWidth="1"/>
    <col min="3232" max="3232" width="0" style="1" hidden="1" customWidth="1"/>
    <col min="3233" max="3233" width="7.33203125" style="1" customWidth="1"/>
    <col min="3234" max="3234" width="10.88671875" style="1" customWidth="1"/>
    <col min="3235" max="3462" width="9.109375" style="1"/>
    <col min="3463" max="3463" width="3.6640625" style="1" customWidth="1"/>
    <col min="3464" max="3464" width="16.109375" style="1" customWidth="1"/>
    <col min="3465" max="3465" width="8.5546875" style="1" customWidth="1"/>
    <col min="3466" max="3466" width="7" style="1" customWidth="1"/>
    <col min="3467" max="3467" width="7.33203125" style="1" customWidth="1"/>
    <col min="3468" max="3469" width="10.44140625" style="1" customWidth="1"/>
    <col min="3470" max="3470" width="10.88671875" style="1" customWidth="1"/>
    <col min="3471" max="3471" width="15.5546875" style="1" customWidth="1"/>
    <col min="3472" max="3472" width="9.109375" style="1"/>
    <col min="3473" max="3473" width="6.33203125" style="1" customWidth="1"/>
    <col min="3474" max="3474" width="7.88671875" style="1" customWidth="1"/>
    <col min="3475" max="3475" width="0" style="1" hidden="1" customWidth="1"/>
    <col min="3476" max="3476" width="22.88671875" style="1" customWidth="1"/>
    <col min="3477" max="3477" width="15.33203125" style="1" customWidth="1"/>
    <col min="3478" max="3478" width="11.44140625" style="1" customWidth="1"/>
    <col min="3479" max="3479" width="8.5546875" style="1" customWidth="1"/>
    <col min="3480" max="3480" width="6.88671875" style="1" customWidth="1"/>
    <col min="3481" max="3483" width="0" style="1" hidden="1" customWidth="1"/>
    <col min="3484" max="3487" width="7.33203125" style="1" customWidth="1"/>
    <col min="3488" max="3488" width="0" style="1" hidden="1" customWidth="1"/>
    <col min="3489" max="3489" width="7.33203125" style="1" customWidth="1"/>
    <col min="3490" max="3490" width="10.88671875" style="1" customWidth="1"/>
    <col min="3491" max="3718" width="9.109375" style="1"/>
    <col min="3719" max="3719" width="3.6640625" style="1" customWidth="1"/>
    <col min="3720" max="3720" width="16.109375" style="1" customWidth="1"/>
    <col min="3721" max="3721" width="8.5546875" style="1" customWidth="1"/>
    <col min="3722" max="3722" width="7" style="1" customWidth="1"/>
    <col min="3723" max="3723" width="7.33203125" style="1" customWidth="1"/>
    <col min="3724" max="3725" width="10.44140625" style="1" customWidth="1"/>
    <col min="3726" max="3726" width="10.88671875" style="1" customWidth="1"/>
    <col min="3727" max="3727" width="15.5546875" style="1" customWidth="1"/>
    <col min="3728" max="3728" width="9.109375" style="1"/>
    <col min="3729" max="3729" width="6.33203125" style="1" customWidth="1"/>
    <col min="3730" max="3730" width="7.88671875" style="1" customWidth="1"/>
    <col min="3731" max="3731" width="0" style="1" hidden="1" customWidth="1"/>
    <col min="3732" max="3732" width="22.88671875" style="1" customWidth="1"/>
    <col min="3733" max="3733" width="15.33203125" style="1" customWidth="1"/>
    <col min="3734" max="3734" width="11.44140625" style="1" customWidth="1"/>
    <col min="3735" max="3735" width="8.5546875" style="1" customWidth="1"/>
    <col min="3736" max="3736" width="6.88671875" style="1" customWidth="1"/>
    <col min="3737" max="3739" width="0" style="1" hidden="1" customWidth="1"/>
    <col min="3740" max="3743" width="7.33203125" style="1" customWidth="1"/>
    <col min="3744" max="3744" width="0" style="1" hidden="1" customWidth="1"/>
    <col min="3745" max="3745" width="7.33203125" style="1" customWidth="1"/>
    <col min="3746" max="3746" width="10.88671875" style="1" customWidth="1"/>
    <col min="3747" max="3974" width="9.109375" style="1"/>
    <col min="3975" max="3975" width="3.6640625" style="1" customWidth="1"/>
    <col min="3976" max="3976" width="16.109375" style="1" customWidth="1"/>
    <col min="3977" max="3977" width="8.5546875" style="1" customWidth="1"/>
    <col min="3978" max="3978" width="7" style="1" customWidth="1"/>
    <col min="3979" max="3979" width="7.33203125" style="1" customWidth="1"/>
    <col min="3980" max="3981" width="10.44140625" style="1" customWidth="1"/>
    <col min="3982" max="3982" width="10.88671875" style="1" customWidth="1"/>
    <col min="3983" max="3983" width="15.5546875" style="1" customWidth="1"/>
    <col min="3984" max="3984" width="9.109375" style="1"/>
    <col min="3985" max="3985" width="6.33203125" style="1" customWidth="1"/>
    <col min="3986" max="3986" width="7.88671875" style="1" customWidth="1"/>
    <col min="3987" max="3987" width="0" style="1" hidden="1" customWidth="1"/>
    <col min="3988" max="3988" width="22.88671875" style="1" customWidth="1"/>
    <col min="3989" max="3989" width="15.33203125" style="1" customWidth="1"/>
    <col min="3990" max="3990" width="11.44140625" style="1" customWidth="1"/>
    <col min="3991" max="3991" width="8.5546875" style="1" customWidth="1"/>
    <col min="3992" max="3992" width="6.88671875" style="1" customWidth="1"/>
    <col min="3993" max="3995" width="0" style="1" hidden="1" customWidth="1"/>
    <col min="3996" max="3999" width="7.33203125" style="1" customWidth="1"/>
    <col min="4000" max="4000" width="0" style="1" hidden="1" customWidth="1"/>
    <col min="4001" max="4001" width="7.33203125" style="1" customWidth="1"/>
    <col min="4002" max="4002" width="10.88671875" style="1" customWidth="1"/>
    <col min="4003" max="4230" width="9.109375" style="1"/>
    <col min="4231" max="4231" width="3.6640625" style="1" customWidth="1"/>
    <col min="4232" max="4232" width="16.109375" style="1" customWidth="1"/>
    <col min="4233" max="4233" width="8.5546875" style="1" customWidth="1"/>
    <col min="4234" max="4234" width="7" style="1" customWidth="1"/>
    <col min="4235" max="4235" width="7.33203125" style="1" customWidth="1"/>
    <col min="4236" max="4237" width="10.44140625" style="1" customWidth="1"/>
    <col min="4238" max="4238" width="10.88671875" style="1" customWidth="1"/>
    <col min="4239" max="4239" width="15.5546875" style="1" customWidth="1"/>
    <col min="4240" max="4240" width="9.109375" style="1"/>
    <col min="4241" max="4241" width="6.33203125" style="1" customWidth="1"/>
    <col min="4242" max="4242" width="7.88671875" style="1" customWidth="1"/>
    <col min="4243" max="4243" width="0" style="1" hidden="1" customWidth="1"/>
    <col min="4244" max="4244" width="22.88671875" style="1" customWidth="1"/>
    <col min="4245" max="4245" width="15.33203125" style="1" customWidth="1"/>
    <col min="4246" max="4246" width="11.44140625" style="1" customWidth="1"/>
    <col min="4247" max="4247" width="8.5546875" style="1" customWidth="1"/>
    <col min="4248" max="4248" width="6.88671875" style="1" customWidth="1"/>
    <col min="4249" max="4251" width="0" style="1" hidden="1" customWidth="1"/>
    <col min="4252" max="4255" width="7.33203125" style="1" customWidth="1"/>
    <col min="4256" max="4256" width="0" style="1" hidden="1" customWidth="1"/>
    <col min="4257" max="4257" width="7.33203125" style="1" customWidth="1"/>
    <col min="4258" max="4258" width="10.88671875" style="1" customWidth="1"/>
    <col min="4259" max="4486" width="9.109375" style="1"/>
    <col min="4487" max="4487" width="3.6640625" style="1" customWidth="1"/>
    <col min="4488" max="4488" width="16.109375" style="1" customWidth="1"/>
    <col min="4489" max="4489" width="8.5546875" style="1" customWidth="1"/>
    <col min="4490" max="4490" width="7" style="1" customWidth="1"/>
    <col min="4491" max="4491" width="7.33203125" style="1" customWidth="1"/>
    <col min="4492" max="4493" width="10.44140625" style="1" customWidth="1"/>
    <col min="4494" max="4494" width="10.88671875" style="1" customWidth="1"/>
    <col min="4495" max="4495" width="15.5546875" style="1" customWidth="1"/>
    <col min="4496" max="4496" width="9.109375" style="1"/>
    <col min="4497" max="4497" width="6.33203125" style="1" customWidth="1"/>
    <col min="4498" max="4498" width="7.88671875" style="1" customWidth="1"/>
    <col min="4499" max="4499" width="0" style="1" hidden="1" customWidth="1"/>
    <col min="4500" max="4500" width="22.88671875" style="1" customWidth="1"/>
    <col min="4501" max="4501" width="15.33203125" style="1" customWidth="1"/>
    <col min="4502" max="4502" width="11.44140625" style="1" customWidth="1"/>
    <col min="4503" max="4503" width="8.5546875" style="1" customWidth="1"/>
    <col min="4504" max="4504" width="6.88671875" style="1" customWidth="1"/>
    <col min="4505" max="4507" width="0" style="1" hidden="1" customWidth="1"/>
    <col min="4508" max="4511" width="7.33203125" style="1" customWidth="1"/>
    <col min="4512" max="4512" width="0" style="1" hidden="1" customWidth="1"/>
    <col min="4513" max="4513" width="7.33203125" style="1" customWidth="1"/>
    <col min="4514" max="4514" width="10.88671875" style="1" customWidth="1"/>
    <col min="4515" max="4742" width="9.109375" style="1"/>
    <col min="4743" max="4743" width="3.6640625" style="1" customWidth="1"/>
    <col min="4744" max="4744" width="16.109375" style="1" customWidth="1"/>
    <col min="4745" max="4745" width="8.5546875" style="1" customWidth="1"/>
    <col min="4746" max="4746" width="7" style="1" customWidth="1"/>
    <col min="4747" max="4747" width="7.33203125" style="1" customWidth="1"/>
    <col min="4748" max="4749" width="10.44140625" style="1" customWidth="1"/>
    <col min="4750" max="4750" width="10.88671875" style="1" customWidth="1"/>
    <col min="4751" max="4751" width="15.5546875" style="1" customWidth="1"/>
    <col min="4752" max="4752" width="9.109375" style="1"/>
    <col min="4753" max="4753" width="6.33203125" style="1" customWidth="1"/>
    <col min="4754" max="4754" width="7.88671875" style="1" customWidth="1"/>
    <col min="4755" max="4755" width="0" style="1" hidden="1" customWidth="1"/>
    <col min="4756" max="4756" width="22.88671875" style="1" customWidth="1"/>
    <col min="4757" max="4757" width="15.33203125" style="1" customWidth="1"/>
    <col min="4758" max="4758" width="11.44140625" style="1" customWidth="1"/>
    <col min="4759" max="4759" width="8.5546875" style="1" customWidth="1"/>
    <col min="4760" max="4760" width="6.88671875" style="1" customWidth="1"/>
    <col min="4761" max="4763" width="0" style="1" hidden="1" customWidth="1"/>
    <col min="4764" max="4767" width="7.33203125" style="1" customWidth="1"/>
    <col min="4768" max="4768" width="0" style="1" hidden="1" customWidth="1"/>
    <col min="4769" max="4769" width="7.33203125" style="1" customWidth="1"/>
    <col min="4770" max="4770" width="10.88671875" style="1" customWidth="1"/>
    <col min="4771" max="4998" width="9.109375" style="1"/>
    <col min="4999" max="4999" width="3.6640625" style="1" customWidth="1"/>
    <col min="5000" max="5000" width="16.109375" style="1" customWidth="1"/>
    <col min="5001" max="5001" width="8.5546875" style="1" customWidth="1"/>
    <col min="5002" max="5002" width="7" style="1" customWidth="1"/>
    <col min="5003" max="5003" width="7.33203125" style="1" customWidth="1"/>
    <col min="5004" max="5005" width="10.44140625" style="1" customWidth="1"/>
    <col min="5006" max="5006" width="10.88671875" style="1" customWidth="1"/>
    <col min="5007" max="5007" width="15.5546875" style="1" customWidth="1"/>
    <col min="5008" max="5008" width="9.109375" style="1"/>
    <col min="5009" max="5009" width="6.33203125" style="1" customWidth="1"/>
    <col min="5010" max="5010" width="7.88671875" style="1" customWidth="1"/>
    <col min="5011" max="5011" width="0" style="1" hidden="1" customWidth="1"/>
    <col min="5012" max="5012" width="22.88671875" style="1" customWidth="1"/>
    <col min="5013" max="5013" width="15.33203125" style="1" customWidth="1"/>
    <col min="5014" max="5014" width="11.44140625" style="1" customWidth="1"/>
    <col min="5015" max="5015" width="8.5546875" style="1" customWidth="1"/>
    <col min="5016" max="5016" width="6.88671875" style="1" customWidth="1"/>
    <col min="5017" max="5019" width="0" style="1" hidden="1" customWidth="1"/>
    <col min="5020" max="5023" width="7.33203125" style="1" customWidth="1"/>
    <col min="5024" max="5024" width="0" style="1" hidden="1" customWidth="1"/>
    <col min="5025" max="5025" width="7.33203125" style="1" customWidth="1"/>
    <col min="5026" max="5026" width="10.88671875" style="1" customWidth="1"/>
    <col min="5027" max="5254" width="9.109375" style="1"/>
    <col min="5255" max="5255" width="3.6640625" style="1" customWidth="1"/>
    <col min="5256" max="5256" width="16.109375" style="1" customWidth="1"/>
    <col min="5257" max="5257" width="8.5546875" style="1" customWidth="1"/>
    <col min="5258" max="5258" width="7" style="1" customWidth="1"/>
    <col min="5259" max="5259" width="7.33203125" style="1" customWidth="1"/>
    <col min="5260" max="5261" width="10.44140625" style="1" customWidth="1"/>
    <col min="5262" max="5262" width="10.88671875" style="1" customWidth="1"/>
    <col min="5263" max="5263" width="15.5546875" style="1" customWidth="1"/>
    <col min="5264" max="5264" width="9.109375" style="1"/>
    <col min="5265" max="5265" width="6.33203125" style="1" customWidth="1"/>
    <col min="5266" max="5266" width="7.88671875" style="1" customWidth="1"/>
    <col min="5267" max="5267" width="0" style="1" hidden="1" customWidth="1"/>
    <col min="5268" max="5268" width="22.88671875" style="1" customWidth="1"/>
    <col min="5269" max="5269" width="15.33203125" style="1" customWidth="1"/>
    <col min="5270" max="5270" width="11.44140625" style="1" customWidth="1"/>
    <col min="5271" max="5271" width="8.5546875" style="1" customWidth="1"/>
    <col min="5272" max="5272" width="6.88671875" style="1" customWidth="1"/>
    <col min="5273" max="5275" width="0" style="1" hidden="1" customWidth="1"/>
    <col min="5276" max="5279" width="7.33203125" style="1" customWidth="1"/>
    <col min="5280" max="5280" width="0" style="1" hidden="1" customWidth="1"/>
    <col min="5281" max="5281" width="7.33203125" style="1" customWidth="1"/>
    <col min="5282" max="5282" width="10.88671875" style="1" customWidth="1"/>
    <col min="5283" max="5510" width="9.109375" style="1"/>
    <col min="5511" max="5511" width="3.6640625" style="1" customWidth="1"/>
    <col min="5512" max="5512" width="16.109375" style="1" customWidth="1"/>
    <col min="5513" max="5513" width="8.5546875" style="1" customWidth="1"/>
    <col min="5514" max="5514" width="7" style="1" customWidth="1"/>
    <col min="5515" max="5515" width="7.33203125" style="1" customWidth="1"/>
    <col min="5516" max="5517" width="10.44140625" style="1" customWidth="1"/>
    <col min="5518" max="5518" width="10.88671875" style="1" customWidth="1"/>
    <col min="5519" max="5519" width="15.5546875" style="1" customWidth="1"/>
    <col min="5520" max="5520" width="9.109375" style="1"/>
    <col min="5521" max="5521" width="6.33203125" style="1" customWidth="1"/>
    <col min="5522" max="5522" width="7.88671875" style="1" customWidth="1"/>
    <col min="5523" max="5523" width="0" style="1" hidden="1" customWidth="1"/>
    <col min="5524" max="5524" width="22.88671875" style="1" customWidth="1"/>
    <col min="5525" max="5525" width="15.33203125" style="1" customWidth="1"/>
    <col min="5526" max="5526" width="11.44140625" style="1" customWidth="1"/>
    <col min="5527" max="5527" width="8.5546875" style="1" customWidth="1"/>
    <col min="5528" max="5528" width="6.88671875" style="1" customWidth="1"/>
    <col min="5529" max="5531" width="0" style="1" hidden="1" customWidth="1"/>
    <col min="5532" max="5535" width="7.33203125" style="1" customWidth="1"/>
    <col min="5536" max="5536" width="0" style="1" hidden="1" customWidth="1"/>
    <col min="5537" max="5537" width="7.33203125" style="1" customWidth="1"/>
    <col min="5538" max="5538" width="10.88671875" style="1" customWidth="1"/>
    <col min="5539" max="5766" width="9.109375" style="1"/>
    <col min="5767" max="5767" width="3.6640625" style="1" customWidth="1"/>
    <col min="5768" max="5768" width="16.109375" style="1" customWidth="1"/>
    <col min="5769" max="5769" width="8.5546875" style="1" customWidth="1"/>
    <col min="5770" max="5770" width="7" style="1" customWidth="1"/>
    <col min="5771" max="5771" width="7.33203125" style="1" customWidth="1"/>
    <col min="5772" max="5773" width="10.44140625" style="1" customWidth="1"/>
    <col min="5774" max="5774" width="10.88671875" style="1" customWidth="1"/>
    <col min="5775" max="5775" width="15.5546875" style="1" customWidth="1"/>
    <col min="5776" max="5776" width="9.109375" style="1"/>
    <col min="5777" max="5777" width="6.33203125" style="1" customWidth="1"/>
    <col min="5778" max="5778" width="7.88671875" style="1" customWidth="1"/>
    <col min="5779" max="5779" width="0" style="1" hidden="1" customWidth="1"/>
    <col min="5780" max="5780" width="22.88671875" style="1" customWidth="1"/>
    <col min="5781" max="5781" width="15.33203125" style="1" customWidth="1"/>
    <col min="5782" max="5782" width="11.44140625" style="1" customWidth="1"/>
    <col min="5783" max="5783" width="8.5546875" style="1" customWidth="1"/>
    <col min="5784" max="5784" width="6.88671875" style="1" customWidth="1"/>
    <col min="5785" max="5787" width="0" style="1" hidden="1" customWidth="1"/>
    <col min="5788" max="5791" width="7.33203125" style="1" customWidth="1"/>
    <col min="5792" max="5792" width="0" style="1" hidden="1" customWidth="1"/>
    <col min="5793" max="5793" width="7.33203125" style="1" customWidth="1"/>
    <col min="5794" max="5794" width="10.88671875" style="1" customWidth="1"/>
    <col min="5795" max="6022" width="9.109375" style="1"/>
    <col min="6023" max="6023" width="3.6640625" style="1" customWidth="1"/>
    <col min="6024" max="6024" width="16.109375" style="1" customWidth="1"/>
    <col min="6025" max="6025" width="8.5546875" style="1" customWidth="1"/>
    <col min="6026" max="6026" width="7" style="1" customWidth="1"/>
    <col min="6027" max="6027" width="7.33203125" style="1" customWidth="1"/>
    <col min="6028" max="6029" width="10.44140625" style="1" customWidth="1"/>
    <col min="6030" max="6030" width="10.88671875" style="1" customWidth="1"/>
    <col min="6031" max="6031" width="15.5546875" style="1" customWidth="1"/>
    <col min="6032" max="6032" width="9.109375" style="1"/>
    <col min="6033" max="6033" width="6.33203125" style="1" customWidth="1"/>
    <col min="6034" max="6034" width="7.88671875" style="1" customWidth="1"/>
    <col min="6035" max="6035" width="0" style="1" hidden="1" customWidth="1"/>
    <col min="6036" max="6036" width="22.88671875" style="1" customWidth="1"/>
    <col min="6037" max="6037" width="15.33203125" style="1" customWidth="1"/>
    <col min="6038" max="6038" width="11.44140625" style="1" customWidth="1"/>
    <col min="6039" max="6039" width="8.5546875" style="1" customWidth="1"/>
    <col min="6040" max="6040" width="6.88671875" style="1" customWidth="1"/>
    <col min="6041" max="6043" width="0" style="1" hidden="1" customWidth="1"/>
    <col min="6044" max="6047" width="7.33203125" style="1" customWidth="1"/>
    <col min="6048" max="6048" width="0" style="1" hidden="1" customWidth="1"/>
    <col min="6049" max="6049" width="7.33203125" style="1" customWidth="1"/>
    <col min="6050" max="6050" width="10.88671875" style="1" customWidth="1"/>
    <col min="6051" max="6278" width="9.109375" style="1"/>
    <col min="6279" max="6279" width="3.6640625" style="1" customWidth="1"/>
    <col min="6280" max="6280" width="16.109375" style="1" customWidth="1"/>
    <col min="6281" max="6281" width="8.5546875" style="1" customWidth="1"/>
    <col min="6282" max="6282" width="7" style="1" customWidth="1"/>
    <col min="6283" max="6283" width="7.33203125" style="1" customWidth="1"/>
    <col min="6284" max="6285" width="10.44140625" style="1" customWidth="1"/>
    <col min="6286" max="6286" width="10.88671875" style="1" customWidth="1"/>
    <col min="6287" max="6287" width="15.5546875" style="1" customWidth="1"/>
    <col min="6288" max="6288" width="9.109375" style="1"/>
    <col min="6289" max="6289" width="6.33203125" style="1" customWidth="1"/>
    <col min="6290" max="6290" width="7.88671875" style="1" customWidth="1"/>
    <col min="6291" max="6291" width="0" style="1" hidden="1" customWidth="1"/>
    <col min="6292" max="6292" width="22.88671875" style="1" customWidth="1"/>
    <col min="6293" max="6293" width="15.33203125" style="1" customWidth="1"/>
    <col min="6294" max="6294" width="11.44140625" style="1" customWidth="1"/>
    <col min="6295" max="6295" width="8.5546875" style="1" customWidth="1"/>
    <col min="6296" max="6296" width="6.88671875" style="1" customWidth="1"/>
    <col min="6297" max="6299" width="0" style="1" hidden="1" customWidth="1"/>
    <col min="6300" max="6303" width="7.33203125" style="1" customWidth="1"/>
    <col min="6304" max="6304" width="0" style="1" hidden="1" customWidth="1"/>
    <col min="6305" max="6305" width="7.33203125" style="1" customWidth="1"/>
    <col min="6306" max="6306" width="10.88671875" style="1" customWidth="1"/>
    <col min="6307" max="6534" width="9.109375" style="1"/>
    <col min="6535" max="6535" width="3.6640625" style="1" customWidth="1"/>
    <col min="6536" max="6536" width="16.109375" style="1" customWidth="1"/>
    <col min="6537" max="6537" width="8.5546875" style="1" customWidth="1"/>
    <col min="6538" max="6538" width="7" style="1" customWidth="1"/>
    <col min="6539" max="6539" width="7.33203125" style="1" customWidth="1"/>
    <col min="6540" max="6541" width="10.44140625" style="1" customWidth="1"/>
    <col min="6542" max="6542" width="10.88671875" style="1" customWidth="1"/>
    <col min="6543" max="6543" width="15.5546875" style="1" customWidth="1"/>
    <col min="6544" max="6544" width="9.109375" style="1"/>
    <col min="6545" max="6545" width="6.33203125" style="1" customWidth="1"/>
    <col min="6546" max="6546" width="7.88671875" style="1" customWidth="1"/>
    <col min="6547" max="6547" width="0" style="1" hidden="1" customWidth="1"/>
    <col min="6548" max="6548" width="22.88671875" style="1" customWidth="1"/>
    <col min="6549" max="6549" width="15.33203125" style="1" customWidth="1"/>
    <col min="6550" max="6550" width="11.44140625" style="1" customWidth="1"/>
    <col min="6551" max="6551" width="8.5546875" style="1" customWidth="1"/>
    <col min="6552" max="6552" width="6.88671875" style="1" customWidth="1"/>
    <col min="6553" max="6555" width="0" style="1" hidden="1" customWidth="1"/>
    <col min="6556" max="6559" width="7.33203125" style="1" customWidth="1"/>
    <col min="6560" max="6560" width="0" style="1" hidden="1" customWidth="1"/>
    <col min="6561" max="6561" width="7.33203125" style="1" customWidth="1"/>
    <col min="6562" max="6562" width="10.88671875" style="1" customWidth="1"/>
    <col min="6563" max="6790" width="9.109375" style="1"/>
    <col min="6791" max="6791" width="3.6640625" style="1" customWidth="1"/>
    <col min="6792" max="6792" width="16.109375" style="1" customWidth="1"/>
    <col min="6793" max="6793" width="8.5546875" style="1" customWidth="1"/>
    <col min="6794" max="6794" width="7" style="1" customWidth="1"/>
    <col min="6795" max="6795" width="7.33203125" style="1" customWidth="1"/>
    <col min="6796" max="6797" width="10.44140625" style="1" customWidth="1"/>
    <col min="6798" max="6798" width="10.88671875" style="1" customWidth="1"/>
    <col min="6799" max="6799" width="15.5546875" style="1" customWidth="1"/>
    <col min="6800" max="6800" width="9.109375" style="1"/>
    <col min="6801" max="6801" width="6.33203125" style="1" customWidth="1"/>
    <col min="6802" max="6802" width="7.88671875" style="1" customWidth="1"/>
    <col min="6803" max="6803" width="0" style="1" hidden="1" customWidth="1"/>
    <col min="6804" max="6804" width="22.88671875" style="1" customWidth="1"/>
    <col min="6805" max="6805" width="15.33203125" style="1" customWidth="1"/>
    <col min="6806" max="6806" width="11.44140625" style="1" customWidth="1"/>
    <col min="6807" max="6807" width="8.5546875" style="1" customWidth="1"/>
    <col min="6808" max="6808" width="6.88671875" style="1" customWidth="1"/>
    <col min="6809" max="6811" width="0" style="1" hidden="1" customWidth="1"/>
    <col min="6812" max="6815" width="7.33203125" style="1" customWidth="1"/>
    <col min="6816" max="6816" width="0" style="1" hidden="1" customWidth="1"/>
    <col min="6817" max="6817" width="7.33203125" style="1" customWidth="1"/>
    <col min="6818" max="6818" width="10.88671875" style="1" customWidth="1"/>
    <col min="6819" max="7046" width="9.109375" style="1"/>
    <col min="7047" max="7047" width="3.6640625" style="1" customWidth="1"/>
    <col min="7048" max="7048" width="16.109375" style="1" customWidth="1"/>
    <col min="7049" max="7049" width="8.5546875" style="1" customWidth="1"/>
    <col min="7050" max="7050" width="7" style="1" customWidth="1"/>
    <col min="7051" max="7051" width="7.33203125" style="1" customWidth="1"/>
    <col min="7052" max="7053" width="10.44140625" style="1" customWidth="1"/>
    <col min="7054" max="7054" width="10.88671875" style="1" customWidth="1"/>
    <col min="7055" max="7055" width="15.5546875" style="1" customWidth="1"/>
    <col min="7056" max="7056" width="9.109375" style="1"/>
    <col min="7057" max="7057" width="6.33203125" style="1" customWidth="1"/>
    <col min="7058" max="7058" width="7.88671875" style="1" customWidth="1"/>
    <col min="7059" max="7059" width="0" style="1" hidden="1" customWidth="1"/>
    <col min="7060" max="7060" width="22.88671875" style="1" customWidth="1"/>
    <col min="7061" max="7061" width="15.33203125" style="1" customWidth="1"/>
    <col min="7062" max="7062" width="11.44140625" style="1" customWidth="1"/>
    <col min="7063" max="7063" width="8.5546875" style="1" customWidth="1"/>
    <col min="7064" max="7064" width="6.88671875" style="1" customWidth="1"/>
    <col min="7065" max="7067" width="0" style="1" hidden="1" customWidth="1"/>
    <col min="7068" max="7071" width="7.33203125" style="1" customWidth="1"/>
    <col min="7072" max="7072" width="0" style="1" hidden="1" customWidth="1"/>
    <col min="7073" max="7073" width="7.33203125" style="1" customWidth="1"/>
    <col min="7074" max="7074" width="10.88671875" style="1" customWidth="1"/>
    <col min="7075" max="7302" width="9.109375" style="1"/>
    <col min="7303" max="7303" width="3.6640625" style="1" customWidth="1"/>
    <col min="7304" max="7304" width="16.109375" style="1" customWidth="1"/>
    <col min="7305" max="7305" width="8.5546875" style="1" customWidth="1"/>
    <col min="7306" max="7306" width="7" style="1" customWidth="1"/>
    <col min="7307" max="7307" width="7.33203125" style="1" customWidth="1"/>
    <col min="7308" max="7309" width="10.44140625" style="1" customWidth="1"/>
    <col min="7310" max="7310" width="10.88671875" style="1" customWidth="1"/>
    <col min="7311" max="7311" width="15.5546875" style="1" customWidth="1"/>
    <col min="7312" max="7312" width="9.109375" style="1"/>
    <col min="7313" max="7313" width="6.33203125" style="1" customWidth="1"/>
    <col min="7314" max="7314" width="7.88671875" style="1" customWidth="1"/>
    <col min="7315" max="7315" width="0" style="1" hidden="1" customWidth="1"/>
    <col min="7316" max="7316" width="22.88671875" style="1" customWidth="1"/>
    <col min="7317" max="7317" width="15.33203125" style="1" customWidth="1"/>
    <col min="7318" max="7318" width="11.44140625" style="1" customWidth="1"/>
    <col min="7319" max="7319" width="8.5546875" style="1" customWidth="1"/>
    <col min="7320" max="7320" width="6.88671875" style="1" customWidth="1"/>
    <col min="7321" max="7323" width="0" style="1" hidden="1" customWidth="1"/>
    <col min="7324" max="7327" width="7.33203125" style="1" customWidth="1"/>
    <col min="7328" max="7328" width="0" style="1" hidden="1" customWidth="1"/>
    <col min="7329" max="7329" width="7.33203125" style="1" customWidth="1"/>
    <col min="7330" max="7330" width="10.88671875" style="1" customWidth="1"/>
    <col min="7331" max="7558" width="9.109375" style="1"/>
    <col min="7559" max="7559" width="3.6640625" style="1" customWidth="1"/>
    <col min="7560" max="7560" width="16.109375" style="1" customWidth="1"/>
    <col min="7561" max="7561" width="8.5546875" style="1" customWidth="1"/>
    <col min="7562" max="7562" width="7" style="1" customWidth="1"/>
    <col min="7563" max="7563" width="7.33203125" style="1" customWidth="1"/>
    <col min="7564" max="7565" width="10.44140625" style="1" customWidth="1"/>
    <col min="7566" max="7566" width="10.88671875" style="1" customWidth="1"/>
    <col min="7567" max="7567" width="15.5546875" style="1" customWidth="1"/>
    <col min="7568" max="7568" width="9.109375" style="1"/>
    <col min="7569" max="7569" width="6.33203125" style="1" customWidth="1"/>
    <col min="7570" max="7570" width="7.88671875" style="1" customWidth="1"/>
    <col min="7571" max="7571" width="0" style="1" hidden="1" customWidth="1"/>
    <col min="7572" max="7572" width="22.88671875" style="1" customWidth="1"/>
    <col min="7573" max="7573" width="15.33203125" style="1" customWidth="1"/>
    <col min="7574" max="7574" width="11.44140625" style="1" customWidth="1"/>
    <col min="7575" max="7575" width="8.5546875" style="1" customWidth="1"/>
    <col min="7576" max="7576" width="6.88671875" style="1" customWidth="1"/>
    <col min="7577" max="7579" width="0" style="1" hidden="1" customWidth="1"/>
    <col min="7580" max="7583" width="7.33203125" style="1" customWidth="1"/>
    <col min="7584" max="7584" width="0" style="1" hidden="1" customWidth="1"/>
    <col min="7585" max="7585" width="7.33203125" style="1" customWidth="1"/>
    <col min="7586" max="7586" width="10.88671875" style="1" customWidth="1"/>
    <col min="7587" max="7814" width="9.109375" style="1"/>
    <col min="7815" max="7815" width="3.6640625" style="1" customWidth="1"/>
    <col min="7816" max="7816" width="16.109375" style="1" customWidth="1"/>
    <col min="7817" max="7817" width="8.5546875" style="1" customWidth="1"/>
    <col min="7818" max="7818" width="7" style="1" customWidth="1"/>
    <col min="7819" max="7819" width="7.33203125" style="1" customWidth="1"/>
    <col min="7820" max="7821" width="10.44140625" style="1" customWidth="1"/>
    <col min="7822" max="7822" width="10.88671875" style="1" customWidth="1"/>
    <col min="7823" max="7823" width="15.5546875" style="1" customWidth="1"/>
    <col min="7824" max="7824" width="9.109375" style="1"/>
    <col min="7825" max="7825" width="6.33203125" style="1" customWidth="1"/>
    <col min="7826" max="7826" width="7.88671875" style="1" customWidth="1"/>
    <col min="7827" max="7827" width="0" style="1" hidden="1" customWidth="1"/>
    <col min="7828" max="7828" width="22.88671875" style="1" customWidth="1"/>
    <col min="7829" max="7829" width="15.33203125" style="1" customWidth="1"/>
    <col min="7830" max="7830" width="11.44140625" style="1" customWidth="1"/>
    <col min="7831" max="7831" width="8.5546875" style="1" customWidth="1"/>
    <col min="7832" max="7832" width="6.88671875" style="1" customWidth="1"/>
    <col min="7833" max="7835" width="0" style="1" hidden="1" customWidth="1"/>
    <col min="7836" max="7839" width="7.33203125" style="1" customWidth="1"/>
    <col min="7840" max="7840" width="0" style="1" hidden="1" customWidth="1"/>
    <col min="7841" max="7841" width="7.33203125" style="1" customWidth="1"/>
    <col min="7842" max="7842" width="10.88671875" style="1" customWidth="1"/>
    <col min="7843" max="8070" width="9.109375" style="1"/>
    <col min="8071" max="8071" width="3.6640625" style="1" customWidth="1"/>
    <col min="8072" max="8072" width="16.109375" style="1" customWidth="1"/>
    <col min="8073" max="8073" width="8.5546875" style="1" customWidth="1"/>
    <col min="8074" max="8074" width="7" style="1" customWidth="1"/>
    <col min="8075" max="8075" width="7.33203125" style="1" customWidth="1"/>
    <col min="8076" max="8077" width="10.44140625" style="1" customWidth="1"/>
    <col min="8078" max="8078" width="10.88671875" style="1" customWidth="1"/>
    <col min="8079" max="8079" width="15.5546875" style="1" customWidth="1"/>
    <col min="8080" max="8080" width="9.109375" style="1"/>
    <col min="8081" max="8081" width="6.33203125" style="1" customWidth="1"/>
    <col min="8082" max="8082" width="7.88671875" style="1" customWidth="1"/>
    <col min="8083" max="8083" width="0" style="1" hidden="1" customWidth="1"/>
    <col min="8084" max="8084" width="22.88671875" style="1" customWidth="1"/>
    <col min="8085" max="8085" width="15.33203125" style="1" customWidth="1"/>
    <col min="8086" max="8086" width="11.44140625" style="1" customWidth="1"/>
    <col min="8087" max="8087" width="8.5546875" style="1" customWidth="1"/>
    <col min="8088" max="8088" width="6.88671875" style="1" customWidth="1"/>
    <col min="8089" max="8091" width="0" style="1" hidden="1" customWidth="1"/>
    <col min="8092" max="8095" width="7.33203125" style="1" customWidth="1"/>
    <col min="8096" max="8096" width="0" style="1" hidden="1" customWidth="1"/>
    <col min="8097" max="8097" width="7.33203125" style="1" customWidth="1"/>
    <col min="8098" max="8098" width="10.88671875" style="1" customWidth="1"/>
    <col min="8099" max="8326" width="9.109375" style="1"/>
    <col min="8327" max="8327" width="3.6640625" style="1" customWidth="1"/>
    <col min="8328" max="8328" width="16.109375" style="1" customWidth="1"/>
    <col min="8329" max="8329" width="8.5546875" style="1" customWidth="1"/>
    <col min="8330" max="8330" width="7" style="1" customWidth="1"/>
    <col min="8331" max="8331" width="7.33203125" style="1" customWidth="1"/>
    <col min="8332" max="8333" width="10.44140625" style="1" customWidth="1"/>
    <col min="8334" max="8334" width="10.88671875" style="1" customWidth="1"/>
    <col min="8335" max="8335" width="15.5546875" style="1" customWidth="1"/>
    <col min="8336" max="8336" width="9.109375" style="1"/>
    <col min="8337" max="8337" width="6.33203125" style="1" customWidth="1"/>
    <col min="8338" max="8338" width="7.88671875" style="1" customWidth="1"/>
    <col min="8339" max="8339" width="0" style="1" hidden="1" customWidth="1"/>
    <col min="8340" max="8340" width="22.88671875" style="1" customWidth="1"/>
    <col min="8341" max="8341" width="15.33203125" style="1" customWidth="1"/>
    <col min="8342" max="8342" width="11.44140625" style="1" customWidth="1"/>
    <col min="8343" max="8343" width="8.5546875" style="1" customWidth="1"/>
    <col min="8344" max="8344" width="6.88671875" style="1" customWidth="1"/>
    <col min="8345" max="8347" width="0" style="1" hidden="1" customWidth="1"/>
    <col min="8348" max="8351" width="7.33203125" style="1" customWidth="1"/>
    <col min="8352" max="8352" width="0" style="1" hidden="1" customWidth="1"/>
    <col min="8353" max="8353" width="7.33203125" style="1" customWidth="1"/>
    <col min="8354" max="8354" width="10.88671875" style="1" customWidth="1"/>
    <col min="8355" max="8582" width="9.109375" style="1"/>
    <col min="8583" max="8583" width="3.6640625" style="1" customWidth="1"/>
    <col min="8584" max="8584" width="16.109375" style="1" customWidth="1"/>
    <col min="8585" max="8585" width="8.5546875" style="1" customWidth="1"/>
    <col min="8586" max="8586" width="7" style="1" customWidth="1"/>
    <col min="8587" max="8587" width="7.33203125" style="1" customWidth="1"/>
    <col min="8588" max="8589" width="10.44140625" style="1" customWidth="1"/>
    <col min="8590" max="8590" width="10.88671875" style="1" customWidth="1"/>
    <col min="8591" max="8591" width="15.5546875" style="1" customWidth="1"/>
    <col min="8592" max="8592" width="9.109375" style="1"/>
    <col min="8593" max="8593" width="6.33203125" style="1" customWidth="1"/>
    <col min="8594" max="8594" width="7.88671875" style="1" customWidth="1"/>
    <col min="8595" max="8595" width="0" style="1" hidden="1" customWidth="1"/>
    <col min="8596" max="8596" width="22.88671875" style="1" customWidth="1"/>
    <col min="8597" max="8597" width="15.33203125" style="1" customWidth="1"/>
    <col min="8598" max="8598" width="11.44140625" style="1" customWidth="1"/>
    <col min="8599" max="8599" width="8.5546875" style="1" customWidth="1"/>
    <col min="8600" max="8600" width="6.88671875" style="1" customWidth="1"/>
    <col min="8601" max="8603" width="0" style="1" hidden="1" customWidth="1"/>
    <col min="8604" max="8607" width="7.33203125" style="1" customWidth="1"/>
    <col min="8608" max="8608" width="0" style="1" hidden="1" customWidth="1"/>
    <col min="8609" max="8609" width="7.33203125" style="1" customWidth="1"/>
    <col min="8610" max="8610" width="10.88671875" style="1" customWidth="1"/>
    <col min="8611" max="8838" width="9.109375" style="1"/>
    <col min="8839" max="8839" width="3.6640625" style="1" customWidth="1"/>
    <col min="8840" max="8840" width="16.109375" style="1" customWidth="1"/>
    <col min="8841" max="8841" width="8.5546875" style="1" customWidth="1"/>
    <col min="8842" max="8842" width="7" style="1" customWidth="1"/>
    <col min="8843" max="8843" width="7.33203125" style="1" customWidth="1"/>
    <col min="8844" max="8845" width="10.44140625" style="1" customWidth="1"/>
    <col min="8846" max="8846" width="10.88671875" style="1" customWidth="1"/>
    <col min="8847" max="8847" width="15.5546875" style="1" customWidth="1"/>
    <col min="8848" max="8848" width="9.109375" style="1"/>
    <col min="8849" max="8849" width="6.33203125" style="1" customWidth="1"/>
    <col min="8850" max="8850" width="7.88671875" style="1" customWidth="1"/>
    <col min="8851" max="8851" width="0" style="1" hidden="1" customWidth="1"/>
    <col min="8852" max="8852" width="22.88671875" style="1" customWidth="1"/>
    <col min="8853" max="8853" width="15.33203125" style="1" customWidth="1"/>
    <col min="8854" max="8854" width="11.44140625" style="1" customWidth="1"/>
    <col min="8855" max="8855" width="8.5546875" style="1" customWidth="1"/>
    <col min="8856" max="8856" width="6.88671875" style="1" customWidth="1"/>
    <col min="8857" max="8859" width="0" style="1" hidden="1" customWidth="1"/>
    <col min="8860" max="8863" width="7.33203125" style="1" customWidth="1"/>
    <col min="8864" max="8864" width="0" style="1" hidden="1" customWidth="1"/>
    <col min="8865" max="8865" width="7.33203125" style="1" customWidth="1"/>
    <col min="8866" max="8866" width="10.88671875" style="1" customWidth="1"/>
    <col min="8867" max="9094" width="9.109375" style="1"/>
    <col min="9095" max="9095" width="3.6640625" style="1" customWidth="1"/>
    <col min="9096" max="9096" width="16.109375" style="1" customWidth="1"/>
    <col min="9097" max="9097" width="8.5546875" style="1" customWidth="1"/>
    <col min="9098" max="9098" width="7" style="1" customWidth="1"/>
    <col min="9099" max="9099" width="7.33203125" style="1" customWidth="1"/>
    <col min="9100" max="9101" width="10.44140625" style="1" customWidth="1"/>
    <col min="9102" max="9102" width="10.88671875" style="1" customWidth="1"/>
    <col min="9103" max="9103" width="15.5546875" style="1" customWidth="1"/>
    <col min="9104" max="9104" width="9.109375" style="1"/>
    <col min="9105" max="9105" width="6.33203125" style="1" customWidth="1"/>
    <col min="9106" max="9106" width="7.88671875" style="1" customWidth="1"/>
    <col min="9107" max="9107" width="0" style="1" hidden="1" customWidth="1"/>
    <col min="9108" max="9108" width="22.88671875" style="1" customWidth="1"/>
    <col min="9109" max="9109" width="15.33203125" style="1" customWidth="1"/>
    <col min="9110" max="9110" width="11.44140625" style="1" customWidth="1"/>
    <col min="9111" max="9111" width="8.5546875" style="1" customWidth="1"/>
    <col min="9112" max="9112" width="6.88671875" style="1" customWidth="1"/>
    <col min="9113" max="9115" width="0" style="1" hidden="1" customWidth="1"/>
    <col min="9116" max="9119" width="7.33203125" style="1" customWidth="1"/>
    <col min="9120" max="9120" width="0" style="1" hidden="1" customWidth="1"/>
    <col min="9121" max="9121" width="7.33203125" style="1" customWidth="1"/>
    <col min="9122" max="9122" width="10.88671875" style="1" customWidth="1"/>
    <col min="9123" max="9350" width="9.109375" style="1"/>
    <col min="9351" max="9351" width="3.6640625" style="1" customWidth="1"/>
    <col min="9352" max="9352" width="16.109375" style="1" customWidth="1"/>
    <col min="9353" max="9353" width="8.5546875" style="1" customWidth="1"/>
    <col min="9354" max="9354" width="7" style="1" customWidth="1"/>
    <col min="9355" max="9355" width="7.33203125" style="1" customWidth="1"/>
    <col min="9356" max="9357" width="10.44140625" style="1" customWidth="1"/>
    <col min="9358" max="9358" width="10.88671875" style="1" customWidth="1"/>
    <col min="9359" max="9359" width="15.5546875" style="1" customWidth="1"/>
    <col min="9360" max="9360" width="9.109375" style="1"/>
    <col min="9361" max="9361" width="6.33203125" style="1" customWidth="1"/>
    <col min="9362" max="9362" width="7.88671875" style="1" customWidth="1"/>
    <col min="9363" max="9363" width="0" style="1" hidden="1" customWidth="1"/>
    <col min="9364" max="9364" width="22.88671875" style="1" customWidth="1"/>
    <col min="9365" max="9365" width="15.33203125" style="1" customWidth="1"/>
    <col min="9366" max="9366" width="11.44140625" style="1" customWidth="1"/>
    <col min="9367" max="9367" width="8.5546875" style="1" customWidth="1"/>
    <col min="9368" max="9368" width="6.88671875" style="1" customWidth="1"/>
    <col min="9369" max="9371" width="0" style="1" hidden="1" customWidth="1"/>
    <col min="9372" max="9375" width="7.33203125" style="1" customWidth="1"/>
    <col min="9376" max="9376" width="0" style="1" hidden="1" customWidth="1"/>
    <col min="9377" max="9377" width="7.33203125" style="1" customWidth="1"/>
    <col min="9378" max="9378" width="10.88671875" style="1" customWidth="1"/>
    <col min="9379" max="9606" width="9.109375" style="1"/>
    <col min="9607" max="9607" width="3.6640625" style="1" customWidth="1"/>
    <col min="9608" max="9608" width="16.109375" style="1" customWidth="1"/>
    <col min="9609" max="9609" width="8.5546875" style="1" customWidth="1"/>
    <col min="9610" max="9610" width="7" style="1" customWidth="1"/>
    <col min="9611" max="9611" width="7.33203125" style="1" customWidth="1"/>
    <col min="9612" max="9613" width="10.44140625" style="1" customWidth="1"/>
    <col min="9614" max="9614" width="10.88671875" style="1" customWidth="1"/>
    <col min="9615" max="9615" width="15.5546875" style="1" customWidth="1"/>
    <col min="9616" max="9616" width="9.109375" style="1"/>
    <col min="9617" max="9617" width="6.33203125" style="1" customWidth="1"/>
    <col min="9618" max="9618" width="7.88671875" style="1" customWidth="1"/>
    <col min="9619" max="9619" width="0" style="1" hidden="1" customWidth="1"/>
    <col min="9620" max="9620" width="22.88671875" style="1" customWidth="1"/>
    <col min="9621" max="9621" width="15.33203125" style="1" customWidth="1"/>
    <col min="9622" max="9622" width="11.44140625" style="1" customWidth="1"/>
    <col min="9623" max="9623" width="8.5546875" style="1" customWidth="1"/>
    <col min="9624" max="9624" width="6.88671875" style="1" customWidth="1"/>
    <col min="9625" max="9627" width="0" style="1" hidden="1" customWidth="1"/>
    <col min="9628" max="9631" width="7.33203125" style="1" customWidth="1"/>
    <col min="9632" max="9632" width="0" style="1" hidden="1" customWidth="1"/>
    <col min="9633" max="9633" width="7.33203125" style="1" customWidth="1"/>
    <col min="9634" max="9634" width="10.88671875" style="1" customWidth="1"/>
    <col min="9635" max="9862" width="9.109375" style="1"/>
    <col min="9863" max="9863" width="3.6640625" style="1" customWidth="1"/>
    <col min="9864" max="9864" width="16.109375" style="1" customWidth="1"/>
    <col min="9865" max="9865" width="8.5546875" style="1" customWidth="1"/>
    <col min="9866" max="9866" width="7" style="1" customWidth="1"/>
    <col min="9867" max="9867" width="7.33203125" style="1" customWidth="1"/>
    <col min="9868" max="9869" width="10.44140625" style="1" customWidth="1"/>
    <col min="9870" max="9870" width="10.88671875" style="1" customWidth="1"/>
    <col min="9871" max="9871" width="15.5546875" style="1" customWidth="1"/>
    <col min="9872" max="9872" width="9.109375" style="1"/>
    <col min="9873" max="9873" width="6.33203125" style="1" customWidth="1"/>
    <col min="9874" max="9874" width="7.88671875" style="1" customWidth="1"/>
    <col min="9875" max="9875" width="0" style="1" hidden="1" customWidth="1"/>
    <col min="9876" max="9876" width="22.88671875" style="1" customWidth="1"/>
    <col min="9877" max="9877" width="15.33203125" style="1" customWidth="1"/>
    <col min="9878" max="9878" width="11.44140625" style="1" customWidth="1"/>
    <col min="9879" max="9879" width="8.5546875" style="1" customWidth="1"/>
    <col min="9880" max="9880" width="6.88671875" style="1" customWidth="1"/>
    <col min="9881" max="9883" width="0" style="1" hidden="1" customWidth="1"/>
    <col min="9884" max="9887" width="7.33203125" style="1" customWidth="1"/>
    <col min="9888" max="9888" width="0" style="1" hidden="1" customWidth="1"/>
    <col min="9889" max="9889" width="7.33203125" style="1" customWidth="1"/>
    <col min="9890" max="9890" width="10.88671875" style="1" customWidth="1"/>
    <col min="9891" max="10118" width="9.109375" style="1"/>
    <col min="10119" max="10119" width="3.6640625" style="1" customWidth="1"/>
    <col min="10120" max="10120" width="16.109375" style="1" customWidth="1"/>
    <col min="10121" max="10121" width="8.5546875" style="1" customWidth="1"/>
    <col min="10122" max="10122" width="7" style="1" customWidth="1"/>
    <col min="10123" max="10123" width="7.33203125" style="1" customWidth="1"/>
    <col min="10124" max="10125" width="10.44140625" style="1" customWidth="1"/>
    <col min="10126" max="10126" width="10.88671875" style="1" customWidth="1"/>
    <col min="10127" max="10127" width="15.5546875" style="1" customWidth="1"/>
    <col min="10128" max="10128" width="9.109375" style="1"/>
    <col min="10129" max="10129" width="6.33203125" style="1" customWidth="1"/>
    <col min="10130" max="10130" width="7.88671875" style="1" customWidth="1"/>
    <col min="10131" max="10131" width="0" style="1" hidden="1" customWidth="1"/>
    <col min="10132" max="10132" width="22.88671875" style="1" customWidth="1"/>
    <col min="10133" max="10133" width="15.33203125" style="1" customWidth="1"/>
    <col min="10134" max="10134" width="11.44140625" style="1" customWidth="1"/>
    <col min="10135" max="10135" width="8.5546875" style="1" customWidth="1"/>
    <col min="10136" max="10136" width="6.88671875" style="1" customWidth="1"/>
    <col min="10137" max="10139" width="0" style="1" hidden="1" customWidth="1"/>
    <col min="10140" max="10143" width="7.33203125" style="1" customWidth="1"/>
    <col min="10144" max="10144" width="0" style="1" hidden="1" customWidth="1"/>
    <col min="10145" max="10145" width="7.33203125" style="1" customWidth="1"/>
    <col min="10146" max="10146" width="10.88671875" style="1" customWidth="1"/>
    <col min="10147" max="10374" width="9.109375" style="1"/>
    <col min="10375" max="10375" width="3.6640625" style="1" customWidth="1"/>
    <col min="10376" max="10376" width="16.109375" style="1" customWidth="1"/>
    <col min="10377" max="10377" width="8.5546875" style="1" customWidth="1"/>
    <col min="10378" max="10378" width="7" style="1" customWidth="1"/>
    <col min="10379" max="10379" width="7.33203125" style="1" customWidth="1"/>
    <col min="10380" max="10381" width="10.44140625" style="1" customWidth="1"/>
    <col min="10382" max="10382" width="10.88671875" style="1" customWidth="1"/>
    <col min="10383" max="10383" width="15.5546875" style="1" customWidth="1"/>
    <col min="10384" max="10384" width="9.109375" style="1"/>
    <col min="10385" max="10385" width="6.33203125" style="1" customWidth="1"/>
    <col min="10386" max="10386" width="7.88671875" style="1" customWidth="1"/>
    <col min="10387" max="10387" width="0" style="1" hidden="1" customWidth="1"/>
    <col min="10388" max="10388" width="22.88671875" style="1" customWidth="1"/>
    <col min="10389" max="10389" width="15.33203125" style="1" customWidth="1"/>
    <col min="10390" max="10390" width="11.44140625" style="1" customWidth="1"/>
    <col min="10391" max="10391" width="8.5546875" style="1" customWidth="1"/>
    <col min="10392" max="10392" width="6.88671875" style="1" customWidth="1"/>
    <col min="10393" max="10395" width="0" style="1" hidden="1" customWidth="1"/>
    <col min="10396" max="10399" width="7.33203125" style="1" customWidth="1"/>
    <col min="10400" max="10400" width="0" style="1" hidden="1" customWidth="1"/>
    <col min="10401" max="10401" width="7.33203125" style="1" customWidth="1"/>
    <col min="10402" max="10402" width="10.88671875" style="1" customWidth="1"/>
    <col min="10403" max="10630" width="9.109375" style="1"/>
    <col min="10631" max="10631" width="3.6640625" style="1" customWidth="1"/>
    <col min="10632" max="10632" width="16.109375" style="1" customWidth="1"/>
    <col min="10633" max="10633" width="8.5546875" style="1" customWidth="1"/>
    <col min="10634" max="10634" width="7" style="1" customWidth="1"/>
    <col min="10635" max="10635" width="7.33203125" style="1" customWidth="1"/>
    <col min="10636" max="10637" width="10.44140625" style="1" customWidth="1"/>
    <col min="10638" max="10638" width="10.88671875" style="1" customWidth="1"/>
    <col min="10639" max="10639" width="15.5546875" style="1" customWidth="1"/>
    <col min="10640" max="10640" width="9.109375" style="1"/>
    <col min="10641" max="10641" width="6.33203125" style="1" customWidth="1"/>
    <col min="10642" max="10642" width="7.88671875" style="1" customWidth="1"/>
    <col min="10643" max="10643" width="0" style="1" hidden="1" customWidth="1"/>
    <col min="10644" max="10644" width="22.88671875" style="1" customWidth="1"/>
    <col min="10645" max="10645" width="15.33203125" style="1" customWidth="1"/>
    <col min="10646" max="10646" width="11.44140625" style="1" customWidth="1"/>
    <col min="10647" max="10647" width="8.5546875" style="1" customWidth="1"/>
    <col min="10648" max="10648" width="6.88671875" style="1" customWidth="1"/>
    <col min="10649" max="10651" width="0" style="1" hidden="1" customWidth="1"/>
    <col min="10652" max="10655" width="7.33203125" style="1" customWidth="1"/>
    <col min="10656" max="10656" width="0" style="1" hidden="1" customWidth="1"/>
    <col min="10657" max="10657" width="7.33203125" style="1" customWidth="1"/>
    <col min="10658" max="10658" width="10.88671875" style="1" customWidth="1"/>
    <col min="10659" max="10886" width="9.109375" style="1"/>
    <col min="10887" max="10887" width="3.6640625" style="1" customWidth="1"/>
    <col min="10888" max="10888" width="16.109375" style="1" customWidth="1"/>
    <col min="10889" max="10889" width="8.5546875" style="1" customWidth="1"/>
    <col min="10890" max="10890" width="7" style="1" customWidth="1"/>
    <col min="10891" max="10891" width="7.33203125" style="1" customWidth="1"/>
    <col min="10892" max="10893" width="10.44140625" style="1" customWidth="1"/>
    <col min="10894" max="10894" width="10.88671875" style="1" customWidth="1"/>
    <col min="10895" max="10895" width="15.5546875" style="1" customWidth="1"/>
    <col min="10896" max="10896" width="9.109375" style="1"/>
    <col min="10897" max="10897" width="6.33203125" style="1" customWidth="1"/>
    <col min="10898" max="10898" width="7.88671875" style="1" customWidth="1"/>
    <col min="10899" max="10899" width="0" style="1" hidden="1" customWidth="1"/>
    <col min="10900" max="10900" width="22.88671875" style="1" customWidth="1"/>
    <col min="10901" max="10901" width="15.33203125" style="1" customWidth="1"/>
    <col min="10902" max="10902" width="11.44140625" style="1" customWidth="1"/>
    <col min="10903" max="10903" width="8.5546875" style="1" customWidth="1"/>
    <col min="10904" max="10904" width="6.88671875" style="1" customWidth="1"/>
    <col min="10905" max="10907" width="0" style="1" hidden="1" customWidth="1"/>
    <col min="10908" max="10911" width="7.33203125" style="1" customWidth="1"/>
    <col min="10912" max="10912" width="0" style="1" hidden="1" customWidth="1"/>
    <col min="10913" max="10913" width="7.33203125" style="1" customWidth="1"/>
    <col min="10914" max="10914" width="10.88671875" style="1" customWidth="1"/>
    <col min="10915" max="11142" width="9.109375" style="1"/>
    <col min="11143" max="11143" width="3.6640625" style="1" customWidth="1"/>
    <col min="11144" max="11144" width="16.109375" style="1" customWidth="1"/>
    <col min="11145" max="11145" width="8.5546875" style="1" customWidth="1"/>
    <col min="11146" max="11146" width="7" style="1" customWidth="1"/>
    <col min="11147" max="11147" width="7.33203125" style="1" customWidth="1"/>
    <col min="11148" max="11149" width="10.44140625" style="1" customWidth="1"/>
    <col min="11150" max="11150" width="10.88671875" style="1" customWidth="1"/>
    <col min="11151" max="11151" width="15.5546875" style="1" customWidth="1"/>
    <col min="11152" max="11152" width="9.109375" style="1"/>
    <col min="11153" max="11153" width="6.33203125" style="1" customWidth="1"/>
    <col min="11154" max="11154" width="7.88671875" style="1" customWidth="1"/>
    <col min="11155" max="11155" width="0" style="1" hidden="1" customWidth="1"/>
    <col min="11156" max="11156" width="22.88671875" style="1" customWidth="1"/>
    <col min="11157" max="11157" width="15.33203125" style="1" customWidth="1"/>
    <col min="11158" max="11158" width="11.44140625" style="1" customWidth="1"/>
    <col min="11159" max="11159" width="8.5546875" style="1" customWidth="1"/>
    <col min="11160" max="11160" width="6.88671875" style="1" customWidth="1"/>
    <col min="11161" max="11163" width="0" style="1" hidden="1" customWidth="1"/>
    <col min="11164" max="11167" width="7.33203125" style="1" customWidth="1"/>
    <col min="11168" max="11168" width="0" style="1" hidden="1" customWidth="1"/>
    <col min="11169" max="11169" width="7.33203125" style="1" customWidth="1"/>
    <col min="11170" max="11170" width="10.88671875" style="1" customWidth="1"/>
    <col min="11171" max="11398" width="9.109375" style="1"/>
    <col min="11399" max="11399" width="3.6640625" style="1" customWidth="1"/>
    <col min="11400" max="11400" width="16.109375" style="1" customWidth="1"/>
    <col min="11401" max="11401" width="8.5546875" style="1" customWidth="1"/>
    <col min="11402" max="11402" width="7" style="1" customWidth="1"/>
    <col min="11403" max="11403" width="7.33203125" style="1" customWidth="1"/>
    <col min="11404" max="11405" width="10.44140625" style="1" customWidth="1"/>
    <col min="11406" max="11406" width="10.88671875" style="1" customWidth="1"/>
    <col min="11407" max="11407" width="15.5546875" style="1" customWidth="1"/>
    <col min="11408" max="11408" width="9.109375" style="1"/>
    <col min="11409" max="11409" width="6.33203125" style="1" customWidth="1"/>
    <col min="11410" max="11410" width="7.88671875" style="1" customWidth="1"/>
    <col min="11411" max="11411" width="0" style="1" hidden="1" customWidth="1"/>
    <col min="11412" max="11412" width="22.88671875" style="1" customWidth="1"/>
    <col min="11413" max="11413" width="15.33203125" style="1" customWidth="1"/>
    <col min="11414" max="11414" width="11.44140625" style="1" customWidth="1"/>
    <col min="11415" max="11415" width="8.5546875" style="1" customWidth="1"/>
    <col min="11416" max="11416" width="6.88671875" style="1" customWidth="1"/>
    <col min="11417" max="11419" width="0" style="1" hidden="1" customWidth="1"/>
    <col min="11420" max="11423" width="7.33203125" style="1" customWidth="1"/>
    <col min="11424" max="11424" width="0" style="1" hidden="1" customWidth="1"/>
    <col min="11425" max="11425" width="7.33203125" style="1" customWidth="1"/>
    <col min="11426" max="11426" width="10.88671875" style="1" customWidth="1"/>
    <col min="11427" max="11654" width="9.109375" style="1"/>
    <col min="11655" max="11655" width="3.6640625" style="1" customWidth="1"/>
    <col min="11656" max="11656" width="16.109375" style="1" customWidth="1"/>
    <col min="11657" max="11657" width="8.5546875" style="1" customWidth="1"/>
    <col min="11658" max="11658" width="7" style="1" customWidth="1"/>
    <col min="11659" max="11659" width="7.33203125" style="1" customWidth="1"/>
    <col min="11660" max="11661" width="10.44140625" style="1" customWidth="1"/>
    <col min="11662" max="11662" width="10.88671875" style="1" customWidth="1"/>
    <col min="11663" max="11663" width="15.5546875" style="1" customWidth="1"/>
    <col min="11664" max="11664" width="9.109375" style="1"/>
    <col min="11665" max="11665" width="6.33203125" style="1" customWidth="1"/>
    <col min="11666" max="11666" width="7.88671875" style="1" customWidth="1"/>
    <col min="11667" max="11667" width="0" style="1" hidden="1" customWidth="1"/>
    <col min="11668" max="11668" width="22.88671875" style="1" customWidth="1"/>
    <col min="11669" max="11669" width="15.33203125" style="1" customWidth="1"/>
    <col min="11670" max="11670" width="11.44140625" style="1" customWidth="1"/>
    <col min="11671" max="11671" width="8.5546875" style="1" customWidth="1"/>
    <col min="11672" max="11672" width="6.88671875" style="1" customWidth="1"/>
    <col min="11673" max="11675" width="0" style="1" hidden="1" customWidth="1"/>
    <col min="11676" max="11679" width="7.33203125" style="1" customWidth="1"/>
    <col min="11680" max="11680" width="0" style="1" hidden="1" customWidth="1"/>
    <col min="11681" max="11681" width="7.33203125" style="1" customWidth="1"/>
    <col min="11682" max="11682" width="10.88671875" style="1" customWidth="1"/>
    <col min="11683" max="11910" width="9.109375" style="1"/>
    <col min="11911" max="11911" width="3.6640625" style="1" customWidth="1"/>
    <col min="11912" max="11912" width="16.109375" style="1" customWidth="1"/>
    <col min="11913" max="11913" width="8.5546875" style="1" customWidth="1"/>
    <col min="11914" max="11914" width="7" style="1" customWidth="1"/>
    <col min="11915" max="11915" width="7.33203125" style="1" customWidth="1"/>
    <col min="11916" max="11917" width="10.44140625" style="1" customWidth="1"/>
    <col min="11918" max="11918" width="10.88671875" style="1" customWidth="1"/>
    <col min="11919" max="11919" width="15.5546875" style="1" customWidth="1"/>
    <col min="11920" max="11920" width="9.109375" style="1"/>
    <col min="11921" max="11921" width="6.33203125" style="1" customWidth="1"/>
    <col min="11922" max="11922" width="7.88671875" style="1" customWidth="1"/>
    <col min="11923" max="11923" width="0" style="1" hidden="1" customWidth="1"/>
    <col min="11924" max="11924" width="22.88671875" style="1" customWidth="1"/>
    <col min="11925" max="11925" width="15.33203125" style="1" customWidth="1"/>
    <col min="11926" max="11926" width="11.44140625" style="1" customWidth="1"/>
    <col min="11927" max="11927" width="8.5546875" style="1" customWidth="1"/>
    <col min="11928" max="11928" width="6.88671875" style="1" customWidth="1"/>
    <col min="11929" max="11931" width="0" style="1" hidden="1" customWidth="1"/>
    <col min="11932" max="11935" width="7.33203125" style="1" customWidth="1"/>
    <col min="11936" max="11936" width="0" style="1" hidden="1" customWidth="1"/>
    <col min="11937" max="11937" width="7.33203125" style="1" customWidth="1"/>
    <col min="11938" max="11938" width="10.88671875" style="1" customWidth="1"/>
    <col min="11939" max="12166" width="9.109375" style="1"/>
    <col min="12167" max="12167" width="3.6640625" style="1" customWidth="1"/>
    <col min="12168" max="12168" width="16.109375" style="1" customWidth="1"/>
    <col min="12169" max="12169" width="8.5546875" style="1" customWidth="1"/>
    <col min="12170" max="12170" width="7" style="1" customWidth="1"/>
    <col min="12171" max="12171" width="7.33203125" style="1" customWidth="1"/>
    <col min="12172" max="12173" width="10.44140625" style="1" customWidth="1"/>
    <col min="12174" max="12174" width="10.88671875" style="1" customWidth="1"/>
    <col min="12175" max="12175" width="15.5546875" style="1" customWidth="1"/>
    <col min="12176" max="12176" width="9.109375" style="1"/>
    <col min="12177" max="12177" width="6.33203125" style="1" customWidth="1"/>
    <col min="12178" max="12178" width="7.88671875" style="1" customWidth="1"/>
    <col min="12179" max="12179" width="0" style="1" hidden="1" customWidth="1"/>
    <col min="12180" max="12180" width="22.88671875" style="1" customWidth="1"/>
    <col min="12181" max="12181" width="15.33203125" style="1" customWidth="1"/>
    <col min="12182" max="12182" width="11.44140625" style="1" customWidth="1"/>
    <col min="12183" max="12183" width="8.5546875" style="1" customWidth="1"/>
    <col min="12184" max="12184" width="6.88671875" style="1" customWidth="1"/>
    <col min="12185" max="12187" width="0" style="1" hidden="1" customWidth="1"/>
    <col min="12188" max="12191" width="7.33203125" style="1" customWidth="1"/>
    <col min="12192" max="12192" width="0" style="1" hidden="1" customWidth="1"/>
    <col min="12193" max="12193" width="7.33203125" style="1" customWidth="1"/>
    <col min="12194" max="12194" width="10.88671875" style="1" customWidth="1"/>
    <col min="12195" max="12422" width="9.109375" style="1"/>
    <col min="12423" max="12423" width="3.6640625" style="1" customWidth="1"/>
    <col min="12424" max="12424" width="16.109375" style="1" customWidth="1"/>
    <col min="12425" max="12425" width="8.5546875" style="1" customWidth="1"/>
    <col min="12426" max="12426" width="7" style="1" customWidth="1"/>
    <col min="12427" max="12427" width="7.33203125" style="1" customWidth="1"/>
    <col min="12428" max="12429" width="10.44140625" style="1" customWidth="1"/>
    <col min="12430" max="12430" width="10.88671875" style="1" customWidth="1"/>
    <col min="12431" max="12431" width="15.5546875" style="1" customWidth="1"/>
    <col min="12432" max="12432" width="9.109375" style="1"/>
    <col min="12433" max="12433" width="6.33203125" style="1" customWidth="1"/>
    <col min="12434" max="12434" width="7.88671875" style="1" customWidth="1"/>
    <col min="12435" max="12435" width="0" style="1" hidden="1" customWidth="1"/>
    <col min="12436" max="12436" width="22.88671875" style="1" customWidth="1"/>
    <col min="12437" max="12437" width="15.33203125" style="1" customWidth="1"/>
    <col min="12438" max="12438" width="11.44140625" style="1" customWidth="1"/>
    <col min="12439" max="12439" width="8.5546875" style="1" customWidth="1"/>
    <col min="12440" max="12440" width="6.88671875" style="1" customWidth="1"/>
    <col min="12441" max="12443" width="0" style="1" hidden="1" customWidth="1"/>
    <col min="12444" max="12447" width="7.33203125" style="1" customWidth="1"/>
    <col min="12448" max="12448" width="0" style="1" hidden="1" customWidth="1"/>
    <col min="12449" max="12449" width="7.33203125" style="1" customWidth="1"/>
    <col min="12450" max="12450" width="10.88671875" style="1" customWidth="1"/>
    <col min="12451" max="12678" width="9.109375" style="1"/>
    <col min="12679" max="12679" width="3.6640625" style="1" customWidth="1"/>
    <col min="12680" max="12680" width="16.109375" style="1" customWidth="1"/>
    <col min="12681" max="12681" width="8.5546875" style="1" customWidth="1"/>
    <col min="12682" max="12682" width="7" style="1" customWidth="1"/>
    <col min="12683" max="12683" width="7.33203125" style="1" customWidth="1"/>
    <col min="12684" max="12685" width="10.44140625" style="1" customWidth="1"/>
    <col min="12686" max="12686" width="10.88671875" style="1" customWidth="1"/>
    <col min="12687" max="12687" width="15.5546875" style="1" customWidth="1"/>
    <col min="12688" max="12688" width="9.109375" style="1"/>
    <col min="12689" max="12689" width="6.33203125" style="1" customWidth="1"/>
    <col min="12690" max="12690" width="7.88671875" style="1" customWidth="1"/>
    <col min="12691" max="12691" width="0" style="1" hidden="1" customWidth="1"/>
    <col min="12692" max="12692" width="22.88671875" style="1" customWidth="1"/>
    <col min="12693" max="12693" width="15.33203125" style="1" customWidth="1"/>
    <col min="12694" max="12694" width="11.44140625" style="1" customWidth="1"/>
    <col min="12695" max="12695" width="8.5546875" style="1" customWidth="1"/>
    <col min="12696" max="12696" width="6.88671875" style="1" customWidth="1"/>
    <col min="12697" max="12699" width="0" style="1" hidden="1" customWidth="1"/>
    <col min="12700" max="12703" width="7.33203125" style="1" customWidth="1"/>
    <col min="12704" max="12704" width="0" style="1" hidden="1" customWidth="1"/>
    <col min="12705" max="12705" width="7.33203125" style="1" customWidth="1"/>
    <col min="12706" max="12706" width="10.88671875" style="1" customWidth="1"/>
    <col min="12707" max="12934" width="9.109375" style="1"/>
    <col min="12935" max="12935" width="3.6640625" style="1" customWidth="1"/>
    <col min="12936" max="12936" width="16.109375" style="1" customWidth="1"/>
    <col min="12937" max="12937" width="8.5546875" style="1" customWidth="1"/>
    <col min="12938" max="12938" width="7" style="1" customWidth="1"/>
    <col min="12939" max="12939" width="7.33203125" style="1" customWidth="1"/>
    <col min="12940" max="12941" width="10.44140625" style="1" customWidth="1"/>
    <col min="12942" max="12942" width="10.88671875" style="1" customWidth="1"/>
    <col min="12943" max="12943" width="15.5546875" style="1" customWidth="1"/>
    <col min="12944" max="12944" width="9.109375" style="1"/>
    <col min="12945" max="12945" width="6.33203125" style="1" customWidth="1"/>
    <col min="12946" max="12946" width="7.88671875" style="1" customWidth="1"/>
    <col min="12947" max="12947" width="0" style="1" hidden="1" customWidth="1"/>
    <col min="12948" max="12948" width="22.88671875" style="1" customWidth="1"/>
    <col min="12949" max="12949" width="15.33203125" style="1" customWidth="1"/>
    <col min="12950" max="12950" width="11.44140625" style="1" customWidth="1"/>
    <col min="12951" max="12951" width="8.5546875" style="1" customWidth="1"/>
    <col min="12952" max="12952" width="6.88671875" style="1" customWidth="1"/>
    <col min="12953" max="12955" width="0" style="1" hidden="1" customWidth="1"/>
    <col min="12956" max="12959" width="7.33203125" style="1" customWidth="1"/>
    <col min="12960" max="12960" width="0" style="1" hidden="1" customWidth="1"/>
    <col min="12961" max="12961" width="7.33203125" style="1" customWidth="1"/>
    <col min="12962" max="12962" width="10.88671875" style="1" customWidth="1"/>
    <col min="12963" max="13190" width="9.109375" style="1"/>
    <col min="13191" max="13191" width="3.6640625" style="1" customWidth="1"/>
    <col min="13192" max="13192" width="16.109375" style="1" customWidth="1"/>
    <col min="13193" max="13193" width="8.5546875" style="1" customWidth="1"/>
    <col min="13194" max="13194" width="7" style="1" customWidth="1"/>
    <col min="13195" max="13195" width="7.33203125" style="1" customWidth="1"/>
    <col min="13196" max="13197" width="10.44140625" style="1" customWidth="1"/>
    <col min="13198" max="13198" width="10.88671875" style="1" customWidth="1"/>
    <col min="13199" max="13199" width="15.5546875" style="1" customWidth="1"/>
    <col min="13200" max="13200" width="9.109375" style="1"/>
    <col min="13201" max="13201" width="6.33203125" style="1" customWidth="1"/>
    <col min="13202" max="13202" width="7.88671875" style="1" customWidth="1"/>
    <col min="13203" max="13203" width="0" style="1" hidden="1" customWidth="1"/>
    <col min="13204" max="13204" width="22.88671875" style="1" customWidth="1"/>
    <col min="13205" max="13205" width="15.33203125" style="1" customWidth="1"/>
    <col min="13206" max="13206" width="11.44140625" style="1" customWidth="1"/>
    <col min="13207" max="13207" width="8.5546875" style="1" customWidth="1"/>
    <col min="13208" max="13208" width="6.88671875" style="1" customWidth="1"/>
    <col min="13209" max="13211" width="0" style="1" hidden="1" customWidth="1"/>
    <col min="13212" max="13215" width="7.33203125" style="1" customWidth="1"/>
    <col min="13216" max="13216" width="0" style="1" hidden="1" customWidth="1"/>
    <col min="13217" max="13217" width="7.33203125" style="1" customWidth="1"/>
    <col min="13218" max="13218" width="10.88671875" style="1" customWidth="1"/>
    <col min="13219" max="13446" width="9.109375" style="1"/>
    <col min="13447" max="13447" width="3.6640625" style="1" customWidth="1"/>
    <col min="13448" max="13448" width="16.109375" style="1" customWidth="1"/>
    <col min="13449" max="13449" width="8.5546875" style="1" customWidth="1"/>
    <col min="13450" max="13450" width="7" style="1" customWidth="1"/>
    <col min="13451" max="13451" width="7.33203125" style="1" customWidth="1"/>
    <col min="13452" max="13453" width="10.44140625" style="1" customWidth="1"/>
    <col min="13454" max="13454" width="10.88671875" style="1" customWidth="1"/>
    <col min="13455" max="13455" width="15.5546875" style="1" customWidth="1"/>
    <col min="13456" max="13456" width="9.109375" style="1"/>
    <col min="13457" max="13457" width="6.33203125" style="1" customWidth="1"/>
    <col min="13458" max="13458" width="7.88671875" style="1" customWidth="1"/>
    <col min="13459" max="13459" width="0" style="1" hidden="1" customWidth="1"/>
    <col min="13460" max="13460" width="22.88671875" style="1" customWidth="1"/>
    <col min="13461" max="13461" width="15.33203125" style="1" customWidth="1"/>
    <col min="13462" max="13462" width="11.44140625" style="1" customWidth="1"/>
    <col min="13463" max="13463" width="8.5546875" style="1" customWidth="1"/>
    <col min="13464" max="13464" width="6.88671875" style="1" customWidth="1"/>
    <col min="13465" max="13467" width="0" style="1" hidden="1" customWidth="1"/>
    <col min="13468" max="13471" width="7.33203125" style="1" customWidth="1"/>
    <col min="13472" max="13472" width="0" style="1" hidden="1" customWidth="1"/>
    <col min="13473" max="13473" width="7.33203125" style="1" customWidth="1"/>
    <col min="13474" max="13474" width="10.88671875" style="1" customWidth="1"/>
    <col min="13475" max="13702" width="9.109375" style="1"/>
    <col min="13703" max="13703" width="3.6640625" style="1" customWidth="1"/>
    <col min="13704" max="13704" width="16.109375" style="1" customWidth="1"/>
    <col min="13705" max="13705" width="8.5546875" style="1" customWidth="1"/>
    <col min="13706" max="13706" width="7" style="1" customWidth="1"/>
    <col min="13707" max="13707" width="7.33203125" style="1" customWidth="1"/>
    <col min="13708" max="13709" width="10.44140625" style="1" customWidth="1"/>
    <col min="13710" max="13710" width="10.88671875" style="1" customWidth="1"/>
    <col min="13711" max="13711" width="15.5546875" style="1" customWidth="1"/>
    <col min="13712" max="13712" width="9.109375" style="1"/>
    <col min="13713" max="13713" width="6.33203125" style="1" customWidth="1"/>
    <col min="13714" max="13714" width="7.88671875" style="1" customWidth="1"/>
    <col min="13715" max="13715" width="0" style="1" hidden="1" customWidth="1"/>
    <col min="13716" max="13716" width="22.88671875" style="1" customWidth="1"/>
    <col min="13717" max="13717" width="15.33203125" style="1" customWidth="1"/>
    <col min="13718" max="13718" width="11.44140625" style="1" customWidth="1"/>
    <col min="13719" max="13719" width="8.5546875" style="1" customWidth="1"/>
    <col min="13720" max="13720" width="6.88671875" style="1" customWidth="1"/>
    <col min="13721" max="13723" width="0" style="1" hidden="1" customWidth="1"/>
    <col min="13724" max="13727" width="7.33203125" style="1" customWidth="1"/>
    <col min="13728" max="13728" width="0" style="1" hidden="1" customWidth="1"/>
    <col min="13729" max="13729" width="7.33203125" style="1" customWidth="1"/>
    <col min="13730" max="13730" width="10.88671875" style="1" customWidth="1"/>
    <col min="13731" max="13958" width="9.109375" style="1"/>
    <col min="13959" max="13959" width="3.6640625" style="1" customWidth="1"/>
    <col min="13960" max="13960" width="16.109375" style="1" customWidth="1"/>
    <col min="13961" max="13961" width="8.5546875" style="1" customWidth="1"/>
    <col min="13962" max="13962" width="7" style="1" customWidth="1"/>
    <col min="13963" max="13963" width="7.33203125" style="1" customWidth="1"/>
    <col min="13964" max="13965" width="10.44140625" style="1" customWidth="1"/>
    <col min="13966" max="13966" width="10.88671875" style="1" customWidth="1"/>
    <col min="13967" max="13967" width="15.5546875" style="1" customWidth="1"/>
    <col min="13968" max="13968" width="9.109375" style="1"/>
    <col min="13969" max="13969" width="6.33203125" style="1" customWidth="1"/>
    <col min="13970" max="13970" width="7.88671875" style="1" customWidth="1"/>
    <col min="13971" max="13971" width="0" style="1" hidden="1" customWidth="1"/>
    <col min="13972" max="13972" width="22.88671875" style="1" customWidth="1"/>
    <col min="13973" max="13973" width="15.33203125" style="1" customWidth="1"/>
    <col min="13974" max="13974" width="11.44140625" style="1" customWidth="1"/>
    <col min="13975" max="13975" width="8.5546875" style="1" customWidth="1"/>
    <col min="13976" max="13976" width="6.88671875" style="1" customWidth="1"/>
    <col min="13977" max="13979" width="0" style="1" hidden="1" customWidth="1"/>
    <col min="13980" max="13983" width="7.33203125" style="1" customWidth="1"/>
    <col min="13984" max="13984" width="0" style="1" hidden="1" customWidth="1"/>
    <col min="13985" max="13985" width="7.33203125" style="1" customWidth="1"/>
    <col min="13986" max="13986" width="10.88671875" style="1" customWidth="1"/>
    <col min="13987" max="14214" width="9.109375" style="1"/>
    <col min="14215" max="14215" width="3.6640625" style="1" customWidth="1"/>
    <col min="14216" max="14216" width="16.109375" style="1" customWidth="1"/>
    <col min="14217" max="14217" width="8.5546875" style="1" customWidth="1"/>
    <col min="14218" max="14218" width="7" style="1" customWidth="1"/>
    <col min="14219" max="14219" width="7.33203125" style="1" customWidth="1"/>
    <col min="14220" max="14221" width="10.44140625" style="1" customWidth="1"/>
    <col min="14222" max="14222" width="10.88671875" style="1" customWidth="1"/>
    <col min="14223" max="14223" width="15.5546875" style="1" customWidth="1"/>
    <col min="14224" max="14224" width="9.109375" style="1"/>
    <col min="14225" max="14225" width="6.33203125" style="1" customWidth="1"/>
    <col min="14226" max="14226" width="7.88671875" style="1" customWidth="1"/>
    <col min="14227" max="14227" width="0" style="1" hidden="1" customWidth="1"/>
    <col min="14228" max="14228" width="22.88671875" style="1" customWidth="1"/>
    <col min="14229" max="14229" width="15.33203125" style="1" customWidth="1"/>
    <col min="14230" max="14230" width="11.44140625" style="1" customWidth="1"/>
    <col min="14231" max="14231" width="8.5546875" style="1" customWidth="1"/>
    <col min="14232" max="14232" width="6.88671875" style="1" customWidth="1"/>
    <col min="14233" max="14235" width="0" style="1" hidden="1" customWidth="1"/>
    <col min="14236" max="14239" width="7.33203125" style="1" customWidth="1"/>
    <col min="14240" max="14240" width="0" style="1" hidden="1" customWidth="1"/>
    <col min="14241" max="14241" width="7.33203125" style="1" customWidth="1"/>
    <col min="14242" max="14242" width="10.88671875" style="1" customWidth="1"/>
    <col min="14243" max="14470" width="9.109375" style="1"/>
    <col min="14471" max="14471" width="3.6640625" style="1" customWidth="1"/>
    <col min="14472" max="14472" width="16.109375" style="1" customWidth="1"/>
    <col min="14473" max="14473" width="8.5546875" style="1" customWidth="1"/>
    <col min="14474" max="14474" width="7" style="1" customWidth="1"/>
    <col min="14475" max="14475" width="7.33203125" style="1" customWidth="1"/>
    <col min="14476" max="14477" width="10.44140625" style="1" customWidth="1"/>
    <col min="14478" max="14478" width="10.88671875" style="1" customWidth="1"/>
    <col min="14479" max="14479" width="15.5546875" style="1" customWidth="1"/>
    <col min="14480" max="14480" width="9.109375" style="1"/>
    <col min="14481" max="14481" width="6.33203125" style="1" customWidth="1"/>
    <col min="14482" max="14482" width="7.88671875" style="1" customWidth="1"/>
    <col min="14483" max="14483" width="0" style="1" hidden="1" customWidth="1"/>
    <col min="14484" max="14484" width="22.88671875" style="1" customWidth="1"/>
    <col min="14485" max="14485" width="15.33203125" style="1" customWidth="1"/>
    <col min="14486" max="14486" width="11.44140625" style="1" customWidth="1"/>
    <col min="14487" max="14487" width="8.5546875" style="1" customWidth="1"/>
    <col min="14488" max="14488" width="6.88671875" style="1" customWidth="1"/>
    <col min="14489" max="14491" width="0" style="1" hidden="1" customWidth="1"/>
    <col min="14492" max="14495" width="7.33203125" style="1" customWidth="1"/>
    <col min="14496" max="14496" width="0" style="1" hidden="1" customWidth="1"/>
    <col min="14497" max="14497" width="7.33203125" style="1" customWidth="1"/>
    <col min="14498" max="14498" width="10.88671875" style="1" customWidth="1"/>
    <col min="14499" max="14726" width="9.109375" style="1"/>
    <col min="14727" max="14727" width="3.6640625" style="1" customWidth="1"/>
    <col min="14728" max="14728" width="16.109375" style="1" customWidth="1"/>
    <col min="14729" max="14729" width="8.5546875" style="1" customWidth="1"/>
    <col min="14730" max="14730" width="7" style="1" customWidth="1"/>
    <col min="14731" max="14731" width="7.33203125" style="1" customWidth="1"/>
    <col min="14732" max="14733" width="10.44140625" style="1" customWidth="1"/>
    <col min="14734" max="14734" width="10.88671875" style="1" customWidth="1"/>
    <col min="14735" max="14735" width="15.5546875" style="1" customWidth="1"/>
    <col min="14736" max="14736" width="9.109375" style="1"/>
    <col min="14737" max="14737" width="6.33203125" style="1" customWidth="1"/>
    <col min="14738" max="14738" width="7.88671875" style="1" customWidth="1"/>
    <col min="14739" max="14739" width="0" style="1" hidden="1" customWidth="1"/>
    <col min="14740" max="14740" width="22.88671875" style="1" customWidth="1"/>
    <col min="14741" max="14741" width="15.33203125" style="1" customWidth="1"/>
    <col min="14742" max="14742" width="11.44140625" style="1" customWidth="1"/>
    <col min="14743" max="14743" width="8.5546875" style="1" customWidth="1"/>
    <col min="14744" max="14744" width="6.88671875" style="1" customWidth="1"/>
    <col min="14745" max="14747" width="0" style="1" hidden="1" customWidth="1"/>
    <col min="14748" max="14751" width="7.33203125" style="1" customWidth="1"/>
    <col min="14752" max="14752" width="0" style="1" hidden="1" customWidth="1"/>
    <col min="14753" max="14753" width="7.33203125" style="1" customWidth="1"/>
    <col min="14754" max="14754" width="10.88671875" style="1" customWidth="1"/>
    <col min="14755" max="14982" width="9.109375" style="1"/>
    <col min="14983" max="14983" width="3.6640625" style="1" customWidth="1"/>
    <col min="14984" max="14984" width="16.109375" style="1" customWidth="1"/>
    <col min="14985" max="14985" width="8.5546875" style="1" customWidth="1"/>
    <col min="14986" max="14986" width="7" style="1" customWidth="1"/>
    <col min="14987" max="14987" width="7.33203125" style="1" customWidth="1"/>
    <col min="14988" max="14989" width="10.44140625" style="1" customWidth="1"/>
    <col min="14990" max="14990" width="10.88671875" style="1" customWidth="1"/>
    <col min="14991" max="14991" width="15.5546875" style="1" customWidth="1"/>
    <col min="14992" max="14992" width="9.109375" style="1"/>
    <col min="14993" max="14993" width="6.33203125" style="1" customWidth="1"/>
    <col min="14994" max="14994" width="7.88671875" style="1" customWidth="1"/>
    <col min="14995" max="14995" width="0" style="1" hidden="1" customWidth="1"/>
    <col min="14996" max="14996" width="22.88671875" style="1" customWidth="1"/>
    <col min="14997" max="14997" width="15.33203125" style="1" customWidth="1"/>
    <col min="14998" max="14998" width="11.44140625" style="1" customWidth="1"/>
    <col min="14999" max="14999" width="8.5546875" style="1" customWidth="1"/>
    <col min="15000" max="15000" width="6.88671875" style="1" customWidth="1"/>
    <col min="15001" max="15003" width="0" style="1" hidden="1" customWidth="1"/>
    <col min="15004" max="15007" width="7.33203125" style="1" customWidth="1"/>
    <col min="15008" max="15008" width="0" style="1" hidden="1" customWidth="1"/>
    <col min="15009" max="15009" width="7.33203125" style="1" customWidth="1"/>
    <col min="15010" max="15010" width="10.88671875" style="1" customWidth="1"/>
    <col min="15011" max="15238" width="9.109375" style="1"/>
    <col min="15239" max="15239" width="3.6640625" style="1" customWidth="1"/>
    <col min="15240" max="15240" width="16.109375" style="1" customWidth="1"/>
    <col min="15241" max="15241" width="8.5546875" style="1" customWidth="1"/>
    <col min="15242" max="15242" width="7" style="1" customWidth="1"/>
    <col min="15243" max="15243" width="7.33203125" style="1" customWidth="1"/>
    <col min="15244" max="15245" width="10.44140625" style="1" customWidth="1"/>
    <col min="15246" max="15246" width="10.88671875" style="1" customWidth="1"/>
    <col min="15247" max="15247" width="15.5546875" style="1" customWidth="1"/>
    <col min="15248" max="15248" width="9.109375" style="1"/>
    <col min="15249" max="15249" width="6.33203125" style="1" customWidth="1"/>
    <col min="15250" max="15250" width="7.88671875" style="1" customWidth="1"/>
    <col min="15251" max="15251" width="0" style="1" hidden="1" customWidth="1"/>
    <col min="15252" max="15252" width="22.88671875" style="1" customWidth="1"/>
    <col min="15253" max="15253" width="15.33203125" style="1" customWidth="1"/>
    <col min="15254" max="15254" width="11.44140625" style="1" customWidth="1"/>
    <col min="15255" max="15255" width="8.5546875" style="1" customWidth="1"/>
    <col min="15256" max="15256" width="6.88671875" style="1" customWidth="1"/>
    <col min="15257" max="15259" width="0" style="1" hidden="1" customWidth="1"/>
    <col min="15260" max="15263" width="7.33203125" style="1" customWidth="1"/>
    <col min="15264" max="15264" width="0" style="1" hidden="1" customWidth="1"/>
    <col min="15265" max="15265" width="7.33203125" style="1" customWidth="1"/>
    <col min="15266" max="15266" width="10.88671875" style="1" customWidth="1"/>
    <col min="15267" max="15494" width="9.109375" style="1"/>
    <col min="15495" max="15495" width="3.6640625" style="1" customWidth="1"/>
    <col min="15496" max="15496" width="16.109375" style="1" customWidth="1"/>
    <col min="15497" max="15497" width="8.5546875" style="1" customWidth="1"/>
    <col min="15498" max="15498" width="7" style="1" customWidth="1"/>
    <col min="15499" max="15499" width="7.33203125" style="1" customWidth="1"/>
    <col min="15500" max="15501" width="10.44140625" style="1" customWidth="1"/>
    <col min="15502" max="15502" width="10.88671875" style="1" customWidth="1"/>
    <col min="15503" max="15503" width="15.5546875" style="1" customWidth="1"/>
    <col min="15504" max="15504" width="9.109375" style="1"/>
    <col min="15505" max="15505" width="6.33203125" style="1" customWidth="1"/>
    <col min="15506" max="15506" width="7.88671875" style="1" customWidth="1"/>
    <col min="15507" max="15507" width="0" style="1" hidden="1" customWidth="1"/>
    <col min="15508" max="15508" width="22.88671875" style="1" customWidth="1"/>
    <col min="15509" max="15509" width="15.33203125" style="1" customWidth="1"/>
    <col min="15510" max="15510" width="11.44140625" style="1" customWidth="1"/>
    <col min="15511" max="15511" width="8.5546875" style="1" customWidth="1"/>
    <col min="15512" max="15512" width="6.88671875" style="1" customWidth="1"/>
    <col min="15513" max="15515" width="0" style="1" hidden="1" customWidth="1"/>
    <col min="15516" max="15519" width="7.33203125" style="1" customWidth="1"/>
    <col min="15520" max="15520" width="0" style="1" hidden="1" customWidth="1"/>
    <col min="15521" max="15521" width="7.33203125" style="1" customWidth="1"/>
    <col min="15522" max="15522" width="10.88671875" style="1" customWidth="1"/>
    <col min="15523" max="15750" width="9.109375" style="1"/>
    <col min="15751" max="15751" width="3.6640625" style="1" customWidth="1"/>
    <col min="15752" max="15752" width="16.109375" style="1" customWidth="1"/>
    <col min="15753" max="15753" width="8.5546875" style="1" customWidth="1"/>
    <col min="15754" max="15754" width="7" style="1" customWidth="1"/>
    <col min="15755" max="15755" width="7.33203125" style="1" customWidth="1"/>
    <col min="15756" max="15757" width="10.44140625" style="1" customWidth="1"/>
    <col min="15758" max="15758" width="10.88671875" style="1" customWidth="1"/>
    <col min="15759" max="15759" width="15.5546875" style="1" customWidth="1"/>
    <col min="15760" max="15760" width="9.109375" style="1"/>
    <col min="15761" max="15761" width="6.33203125" style="1" customWidth="1"/>
    <col min="15762" max="15762" width="7.88671875" style="1" customWidth="1"/>
    <col min="15763" max="15763" width="0" style="1" hidden="1" customWidth="1"/>
    <col min="15764" max="15764" width="22.88671875" style="1" customWidth="1"/>
    <col min="15765" max="15765" width="15.33203125" style="1" customWidth="1"/>
    <col min="15766" max="15766" width="11.44140625" style="1" customWidth="1"/>
    <col min="15767" max="15767" width="8.5546875" style="1" customWidth="1"/>
    <col min="15768" max="15768" width="6.88671875" style="1" customWidth="1"/>
    <col min="15769" max="15771" width="0" style="1" hidden="1" customWidth="1"/>
    <col min="15772" max="15775" width="7.33203125" style="1" customWidth="1"/>
    <col min="15776" max="15776" width="0" style="1" hidden="1" customWidth="1"/>
    <col min="15777" max="15777" width="7.33203125" style="1" customWidth="1"/>
    <col min="15778" max="15778" width="10.88671875" style="1" customWidth="1"/>
    <col min="15779" max="16006" width="9.109375" style="1"/>
    <col min="16007" max="16007" width="3.6640625" style="1" customWidth="1"/>
    <col min="16008" max="16008" width="16.109375" style="1" customWidth="1"/>
    <col min="16009" max="16009" width="8.5546875" style="1" customWidth="1"/>
    <col min="16010" max="16010" width="7" style="1" customWidth="1"/>
    <col min="16011" max="16011" width="7.33203125" style="1" customWidth="1"/>
    <col min="16012" max="16013" width="10.44140625" style="1" customWidth="1"/>
    <col min="16014" max="16014" width="10.88671875" style="1" customWidth="1"/>
    <col min="16015" max="16015" width="15.5546875" style="1" customWidth="1"/>
    <col min="16016" max="16016" width="9.109375" style="1"/>
    <col min="16017" max="16017" width="6.33203125" style="1" customWidth="1"/>
    <col min="16018" max="16018" width="7.88671875" style="1" customWidth="1"/>
    <col min="16019" max="16019" width="0" style="1" hidden="1" customWidth="1"/>
    <col min="16020" max="16020" width="22.88671875" style="1" customWidth="1"/>
    <col min="16021" max="16021" width="15.33203125" style="1" customWidth="1"/>
    <col min="16022" max="16022" width="11.44140625" style="1" customWidth="1"/>
    <col min="16023" max="16023" width="8.5546875" style="1" customWidth="1"/>
    <col min="16024" max="16024" width="6.88671875" style="1" customWidth="1"/>
    <col min="16025" max="16027" width="0" style="1" hidden="1" customWidth="1"/>
    <col min="16028" max="16031" width="7.33203125" style="1" customWidth="1"/>
    <col min="16032" max="16032" width="0" style="1" hidden="1" customWidth="1"/>
    <col min="16033" max="16033" width="7.33203125" style="1" customWidth="1"/>
    <col min="16034" max="16034" width="10.88671875" style="1" customWidth="1"/>
    <col min="16035" max="16384" width="9.109375" style="1"/>
  </cols>
  <sheetData>
    <row r="1" spans="1:23" ht="10.5" customHeight="1" x14ac:dyDescent="0.35"/>
    <row r="2" spans="1:23" ht="39.6" customHeight="1" x14ac:dyDescent="0.35">
      <c r="A2" s="796" t="s">
        <v>204</v>
      </c>
      <c r="B2" s="796"/>
      <c r="C2" s="796"/>
      <c r="D2" s="796"/>
      <c r="E2" s="796"/>
      <c r="F2" s="796"/>
      <c r="G2" s="796"/>
      <c r="H2" s="3"/>
      <c r="I2" s="3"/>
      <c r="J2" s="3"/>
      <c r="K2" s="3"/>
      <c r="L2" s="14"/>
      <c r="M2" s="14"/>
      <c r="N2" s="3"/>
      <c r="O2" s="3"/>
      <c r="P2" s="3"/>
      <c r="Q2" s="714" t="s">
        <v>205</v>
      </c>
      <c r="R2" s="714"/>
      <c r="S2" s="714"/>
      <c r="T2" s="3"/>
      <c r="U2" s="3"/>
      <c r="V2" s="3"/>
      <c r="W2" s="3"/>
    </row>
    <row r="3" spans="1:23" ht="42" customHeight="1" x14ac:dyDescent="0.35">
      <c r="A3" s="714" t="s">
        <v>206</v>
      </c>
      <c r="B3" s="714"/>
      <c r="C3" s="714"/>
      <c r="D3" s="714"/>
      <c r="E3" s="714"/>
      <c r="F3" s="714"/>
      <c r="G3" s="714"/>
      <c r="H3" s="714"/>
      <c r="I3" s="714"/>
      <c r="J3" s="714"/>
      <c r="K3" s="714"/>
      <c r="L3" s="714"/>
      <c r="M3" s="714"/>
      <c r="N3" s="714"/>
      <c r="O3" s="714"/>
      <c r="P3" s="714"/>
      <c r="Q3" s="714"/>
      <c r="R3" s="714"/>
      <c r="S3" s="714"/>
    </row>
    <row r="4" spans="1:23" ht="30" customHeight="1" x14ac:dyDescent="0.35">
      <c r="A4" s="797" t="s">
        <v>53</v>
      </c>
      <c r="B4" s="797"/>
      <c r="C4" s="797"/>
      <c r="D4" s="797"/>
      <c r="E4" s="797"/>
      <c r="F4" s="797"/>
      <c r="G4" s="797"/>
      <c r="H4" s="797"/>
      <c r="I4" s="797"/>
      <c r="J4" s="797"/>
      <c r="K4" s="797"/>
      <c r="L4" s="797"/>
      <c r="M4" s="797"/>
      <c r="N4" s="797"/>
      <c r="O4" s="797"/>
      <c r="P4" s="797"/>
      <c r="Q4" s="797"/>
      <c r="R4" s="797"/>
      <c r="S4" s="797"/>
    </row>
    <row r="6" spans="1:23" s="9" customFormat="1" ht="38.4" customHeight="1" x14ac:dyDescent="0.25">
      <c r="A6" s="778" t="s">
        <v>0</v>
      </c>
      <c r="B6" s="778" t="s">
        <v>1</v>
      </c>
      <c r="C6" s="779" t="s">
        <v>2</v>
      </c>
      <c r="D6" s="778" t="s">
        <v>3</v>
      </c>
      <c r="E6" s="778" t="s">
        <v>4</v>
      </c>
      <c r="F6" s="778" t="s">
        <v>5</v>
      </c>
      <c r="G6" s="778" t="s">
        <v>6</v>
      </c>
      <c r="H6" s="778" t="s">
        <v>207</v>
      </c>
      <c r="I6" s="780" t="s">
        <v>7</v>
      </c>
      <c r="J6" s="778" t="s">
        <v>8</v>
      </c>
      <c r="K6" s="778"/>
      <c r="L6" s="780" t="s">
        <v>208</v>
      </c>
      <c r="M6" s="780" t="s">
        <v>209</v>
      </c>
      <c r="N6" s="778" t="s">
        <v>9</v>
      </c>
      <c r="O6" s="778"/>
      <c r="P6" s="778"/>
      <c r="Q6" s="778"/>
      <c r="R6" s="778"/>
      <c r="S6" s="778" t="s">
        <v>10</v>
      </c>
    </row>
    <row r="7" spans="1:23" s="9" customFormat="1" ht="24" customHeight="1" x14ac:dyDescent="0.25">
      <c r="A7" s="778"/>
      <c r="B7" s="778"/>
      <c r="C7" s="779"/>
      <c r="D7" s="778"/>
      <c r="E7" s="778"/>
      <c r="F7" s="778"/>
      <c r="G7" s="778"/>
      <c r="H7" s="778"/>
      <c r="I7" s="781"/>
      <c r="J7" s="778" t="s">
        <v>11</v>
      </c>
      <c r="K7" s="778" t="s">
        <v>12</v>
      </c>
      <c r="L7" s="781"/>
      <c r="M7" s="781"/>
      <c r="N7" s="778" t="s">
        <v>13</v>
      </c>
      <c r="O7" s="778"/>
      <c r="P7" s="778" t="s">
        <v>14</v>
      </c>
      <c r="Q7" s="778" t="s">
        <v>15</v>
      </c>
      <c r="R7" s="778" t="s">
        <v>16</v>
      </c>
      <c r="S7" s="778"/>
    </row>
    <row r="8" spans="1:23" s="9" customFormat="1" ht="98.25" customHeight="1" x14ac:dyDescent="0.25">
      <c r="A8" s="778"/>
      <c r="B8" s="778"/>
      <c r="C8" s="779"/>
      <c r="D8" s="778"/>
      <c r="E8" s="778"/>
      <c r="F8" s="778"/>
      <c r="G8" s="778"/>
      <c r="H8" s="778"/>
      <c r="I8" s="782"/>
      <c r="J8" s="778"/>
      <c r="K8" s="778"/>
      <c r="L8" s="782"/>
      <c r="M8" s="782"/>
      <c r="N8" s="16" t="s">
        <v>17</v>
      </c>
      <c r="O8" s="16" t="s">
        <v>18</v>
      </c>
      <c r="P8" s="778"/>
      <c r="Q8" s="778"/>
      <c r="R8" s="778"/>
      <c r="S8" s="778"/>
      <c r="T8" s="10"/>
      <c r="U8" s="10"/>
      <c r="V8" s="10"/>
    </row>
    <row r="9" spans="1:23" s="9" customFormat="1" ht="18.75" customHeight="1" x14ac:dyDescent="0.25">
      <c r="A9" s="17">
        <v>1</v>
      </c>
      <c r="B9" s="17">
        <v>2</v>
      </c>
      <c r="C9" s="17">
        <v>3</v>
      </c>
      <c r="D9" s="17">
        <v>4</v>
      </c>
      <c r="E9" s="17">
        <v>5</v>
      </c>
      <c r="F9" s="17">
        <v>6</v>
      </c>
      <c r="G9" s="17">
        <v>7</v>
      </c>
      <c r="H9" s="17">
        <v>8</v>
      </c>
      <c r="I9" s="17">
        <v>9</v>
      </c>
      <c r="J9" s="17">
        <v>10</v>
      </c>
      <c r="K9" s="17">
        <v>11</v>
      </c>
      <c r="L9" s="17">
        <v>12</v>
      </c>
      <c r="M9" s="17">
        <v>13</v>
      </c>
      <c r="N9" s="17">
        <v>14</v>
      </c>
      <c r="O9" s="17">
        <v>15</v>
      </c>
      <c r="P9" s="17">
        <v>16</v>
      </c>
      <c r="Q9" s="17">
        <v>17</v>
      </c>
      <c r="R9" s="17">
        <v>18</v>
      </c>
      <c r="S9" s="17">
        <v>19</v>
      </c>
    </row>
    <row r="10" spans="1:23" s="9" customFormat="1" ht="18" customHeight="1" x14ac:dyDescent="0.25">
      <c r="A10" s="788" t="s">
        <v>57</v>
      </c>
      <c r="B10" s="789"/>
      <c r="C10" s="789"/>
      <c r="D10" s="789"/>
      <c r="E10" s="789"/>
      <c r="F10" s="789"/>
      <c r="G10" s="789"/>
      <c r="H10" s="789"/>
      <c r="I10" s="789"/>
      <c r="J10" s="789"/>
      <c r="K10" s="789"/>
      <c r="L10" s="789"/>
      <c r="M10" s="789"/>
      <c r="N10" s="789"/>
      <c r="O10" s="789"/>
      <c r="P10" s="789"/>
      <c r="Q10" s="789"/>
      <c r="R10" s="789"/>
      <c r="S10" s="790"/>
    </row>
    <row r="11" spans="1:23" s="21" customFormat="1" ht="18" customHeight="1" x14ac:dyDescent="0.25">
      <c r="A11" s="33" t="s">
        <v>58</v>
      </c>
      <c r="B11" s="788" t="s">
        <v>59</v>
      </c>
      <c r="C11" s="791"/>
      <c r="D11" s="791"/>
      <c r="E11" s="791"/>
      <c r="F11" s="791"/>
      <c r="G11" s="791"/>
      <c r="H11" s="791"/>
      <c r="I11" s="791"/>
      <c r="J11" s="791"/>
      <c r="K11" s="791"/>
      <c r="L11" s="791"/>
      <c r="M11" s="791"/>
      <c r="N11" s="791"/>
      <c r="O11" s="791"/>
      <c r="P11" s="791"/>
      <c r="Q11" s="791"/>
      <c r="R11" s="791"/>
      <c r="S11" s="792"/>
    </row>
    <row r="12" spans="1:23" s="21" customFormat="1" ht="18" customHeight="1" x14ac:dyDescent="0.25">
      <c r="A12" s="33">
        <v>1</v>
      </c>
      <c r="B12" s="34" t="s">
        <v>210</v>
      </c>
      <c r="C12" s="18"/>
      <c r="D12" s="33"/>
      <c r="E12" s="33"/>
      <c r="F12" s="18"/>
      <c r="G12" s="18"/>
      <c r="H12" s="33"/>
      <c r="I12" s="33"/>
      <c r="J12" s="18"/>
      <c r="K12" s="18"/>
      <c r="L12" s="18"/>
      <c r="M12" s="18"/>
      <c r="N12" s="18"/>
      <c r="O12" s="18"/>
      <c r="P12" s="18"/>
      <c r="Q12" s="33"/>
      <c r="R12" s="33"/>
      <c r="S12" s="18"/>
    </row>
    <row r="13" spans="1:23" s="26" customFormat="1" ht="22.5" customHeight="1" x14ac:dyDescent="0.3">
      <c r="A13" s="25">
        <v>1</v>
      </c>
      <c r="B13" s="27" t="s">
        <v>211</v>
      </c>
      <c r="C13" s="28" t="s">
        <v>212</v>
      </c>
      <c r="D13" s="22" t="s">
        <v>19</v>
      </c>
      <c r="E13" s="25"/>
      <c r="F13" s="25" t="s">
        <v>173</v>
      </c>
      <c r="G13" s="25" t="s">
        <v>213</v>
      </c>
      <c r="H13" s="24" t="s">
        <v>80</v>
      </c>
      <c r="I13" s="24" t="s">
        <v>80</v>
      </c>
      <c r="J13" s="22" t="s">
        <v>214</v>
      </c>
      <c r="K13" s="35" t="s">
        <v>215</v>
      </c>
      <c r="L13" s="35" t="s">
        <v>210</v>
      </c>
      <c r="M13" s="35" t="s">
        <v>158</v>
      </c>
      <c r="N13" s="35" t="s">
        <v>216</v>
      </c>
      <c r="O13" s="35" t="s">
        <v>162</v>
      </c>
      <c r="P13" s="35" t="s">
        <v>72</v>
      </c>
      <c r="Q13" s="35" t="s">
        <v>169</v>
      </c>
      <c r="R13" s="25" t="s">
        <v>217</v>
      </c>
      <c r="S13" s="23" t="s">
        <v>218</v>
      </c>
    </row>
    <row r="14" spans="1:23" s="26" customFormat="1" ht="22.5" customHeight="1" x14ac:dyDescent="0.3">
      <c r="A14" s="25">
        <v>2</v>
      </c>
      <c r="B14" s="27" t="s">
        <v>642</v>
      </c>
      <c r="C14" s="28" t="s">
        <v>641</v>
      </c>
      <c r="D14" s="22"/>
      <c r="E14" s="25" t="s">
        <v>19</v>
      </c>
      <c r="F14" s="25" t="s">
        <v>640</v>
      </c>
      <c r="G14" s="25" t="s">
        <v>619</v>
      </c>
      <c r="H14" s="24" t="s">
        <v>639</v>
      </c>
      <c r="I14" s="24" t="s">
        <v>638</v>
      </c>
      <c r="J14" s="22" t="s">
        <v>637</v>
      </c>
      <c r="K14" s="35" t="s">
        <v>215</v>
      </c>
      <c r="L14" s="35" t="s">
        <v>210</v>
      </c>
      <c r="M14" s="35" t="s">
        <v>158</v>
      </c>
      <c r="N14" s="35" t="s">
        <v>636</v>
      </c>
      <c r="O14" s="35" t="s">
        <v>431</v>
      </c>
      <c r="P14" s="35" t="s">
        <v>635</v>
      </c>
      <c r="Q14" s="35" t="s">
        <v>544</v>
      </c>
      <c r="R14" s="25" t="s">
        <v>25</v>
      </c>
      <c r="S14" s="23" t="s">
        <v>634</v>
      </c>
    </row>
    <row r="15" spans="1:23" s="21" customFormat="1" ht="18" customHeight="1" x14ac:dyDescent="0.25">
      <c r="A15" s="33">
        <v>1</v>
      </c>
      <c r="B15" s="34" t="s">
        <v>374</v>
      </c>
      <c r="C15" s="18"/>
      <c r="D15" s="33"/>
      <c r="E15" s="33"/>
      <c r="F15" s="18"/>
      <c r="G15" s="18"/>
      <c r="H15" s="33"/>
      <c r="I15" s="33"/>
      <c r="J15" s="18"/>
      <c r="K15" s="18"/>
      <c r="L15" s="18"/>
      <c r="M15" s="18"/>
      <c r="N15" s="18"/>
      <c r="O15" s="18"/>
      <c r="P15" s="18"/>
      <c r="Q15" s="33"/>
      <c r="R15" s="33"/>
      <c r="S15" s="18"/>
    </row>
    <row r="16" spans="1:23" s="26" customFormat="1" ht="22.5" customHeight="1" x14ac:dyDescent="0.3">
      <c r="A16" s="25">
        <v>1</v>
      </c>
      <c r="B16" s="27" t="s">
        <v>375</v>
      </c>
      <c r="C16" s="28">
        <v>33054</v>
      </c>
      <c r="D16" s="22" t="s">
        <v>19</v>
      </c>
      <c r="E16" s="25"/>
      <c r="F16" s="25" t="s">
        <v>337</v>
      </c>
      <c r="G16" s="25" t="s">
        <v>338</v>
      </c>
      <c r="H16" s="24">
        <v>44236</v>
      </c>
      <c r="I16" s="24">
        <v>44236</v>
      </c>
      <c r="J16" s="22" t="s">
        <v>376</v>
      </c>
      <c r="K16" s="35" t="s">
        <v>312</v>
      </c>
      <c r="L16" s="35" t="s">
        <v>377</v>
      </c>
      <c r="M16" s="35" t="s">
        <v>180</v>
      </c>
      <c r="N16" s="35" t="s">
        <v>378</v>
      </c>
      <c r="O16" s="35" t="s">
        <v>379</v>
      </c>
      <c r="P16" s="35" t="s">
        <v>343</v>
      </c>
      <c r="Q16" s="35" t="s">
        <v>380</v>
      </c>
      <c r="R16" s="25" t="s">
        <v>25</v>
      </c>
      <c r="S16" s="23" t="s">
        <v>381</v>
      </c>
    </row>
    <row r="17" spans="1:19" s="26" customFormat="1" ht="22.5" customHeight="1" x14ac:dyDescent="0.3">
      <c r="A17" s="25">
        <v>2</v>
      </c>
      <c r="B17" s="27" t="s">
        <v>534</v>
      </c>
      <c r="C17" s="28" t="s">
        <v>535</v>
      </c>
      <c r="D17" s="22"/>
      <c r="E17" s="25" t="s">
        <v>19</v>
      </c>
      <c r="F17" s="25" t="s">
        <v>536</v>
      </c>
      <c r="G17" s="25" t="s">
        <v>537</v>
      </c>
      <c r="H17" s="24" t="s">
        <v>538</v>
      </c>
      <c r="I17" s="24" t="s">
        <v>538</v>
      </c>
      <c r="J17" s="22" t="s">
        <v>539</v>
      </c>
      <c r="K17" s="35" t="s">
        <v>312</v>
      </c>
      <c r="L17" s="35" t="s">
        <v>540</v>
      </c>
      <c r="M17" s="35" t="s">
        <v>180</v>
      </c>
      <c r="N17" s="35" t="s">
        <v>541</v>
      </c>
      <c r="O17" s="35" t="s">
        <v>542</v>
      </c>
      <c r="P17" s="35" t="s">
        <v>543</v>
      </c>
      <c r="Q17" s="35" t="s">
        <v>544</v>
      </c>
      <c r="R17" s="25" t="s">
        <v>25</v>
      </c>
      <c r="S17" s="23"/>
    </row>
    <row r="18" spans="1:19" s="26" customFormat="1" ht="22.2" customHeight="1" x14ac:dyDescent="0.3">
      <c r="A18" s="25">
        <v>3</v>
      </c>
      <c r="B18" s="27" t="s">
        <v>582</v>
      </c>
      <c r="C18" s="28" t="s">
        <v>583</v>
      </c>
      <c r="D18" s="22" t="s">
        <v>19</v>
      </c>
      <c r="E18" s="25"/>
      <c r="F18" s="25" t="s">
        <v>584</v>
      </c>
      <c r="G18" s="25" t="s">
        <v>569</v>
      </c>
      <c r="H18" s="24" t="s">
        <v>585</v>
      </c>
      <c r="I18" s="24" t="s">
        <v>499</v>
      </c>
      <c r="J18" s="22" t="s">
        <v>586</v>
      </c>
      <c r="K18" s="35" t="s">
        <v>587</v>
      </c>
      <c r="L18" s="35" t="s">
        <v>588</v>
      </c>
      <c r="M18" s="35" t="s">
        <v>589</v>
      </c>
      <c r="N18" s="35" t="s">
        <v>590</v>
      </c>
      <c r="O18" s="35" t="s">
        <v>591</v>
      </c>
      <c r="P18" s="35" t="s">
        <v>592</v>
      </c>
      <c r="Q18" s="35" t="s">
        <v>392</v>
      </c>
      <c r="R18" s="25" t="s">
        <v>423</v>
      </c>
      <c r="S18" s="23" t="s">
        <v>593</v>
      </c>
    </row>
    <row r="19" spans="1:19" s="26" customFormat="1" ht="18" customHeight="1" x14ac:dyDescent="0.3">
      <c r="A19" s="798" t="s">
        <v>20</v>
      </c>
      <c r="B19" s="799"/>
      <c r="C19" s="799"/>
      <c r="D19" s="799"/>
      <c r="E19" s="799"/>
      <c r="F19" s="799"/>
      <c r="G19" s="799"/>
      <c r="H19" s="799"/>
      <c r="I19" s="799"/>
      <c r="J19" s="799"/>
      <c r="K19" s="799"/>
      <c r="L19" s="799"/>
      <c r="M19" s="799"/>
      <c r="N19" s="799"/>
      <c r="O19" s="799"/>
      <c r="P19" s="799"/>
      <c r="Q19" s="799"/>
      <c r="R19" s="799"/>
      <c r="S19" s="799"/>
    </row>
    <row r="20" spans="1:19" s="13" customFormat="1" ht="17.399999999999999" customHeight="1" x14ac:dyDescent="0.25">
      <c r="A20" s="33" t="s">
        <v>219</v>
      </c>
      <c r="B20" s="788" t="s">
        <v>220</v>
      </c>
      <c r="C20" s="791"/>
      <c r="D20" s="791"/>
      <c r="E20" s="791"/>
      <c r="F20" s="791"/>
      <c r="G20" s="791"/>
      <c r="H20" s="791"/>
      <c r="I20" s="791"/>
      <c r="J20" s="791"/>
      <c r="K20" s="791"/>
      <c r="L20" s="791"/>
      <c r="M20" s="791"/>
      <c r="N20" s="791"/>
      <c r="O20" s="791"/>
      <c r="P20" s="791"/>
      <c r="Q20" s="791"/>
      <c r="R20" s="791"/>
      <c r="S20" s="792"/>
    </row>
    <row r="21" spans="1:19" s="13" customFormat="1" ht="17.399999999999999" customHeight="1" x14ac:dyDescent="0.25">
      <c r="A21" s="33">
        <v>2</v>
      </c>
      <c r="B21" s="34" t="s">
        <v>464</v>
      </c>
      <c r="C21" s="19"/>
      <c r="D21" s="19"/>
      <c r="E21" s="19"/>
      <c r="F21" s="19"/>
      <c r="G21" s="19"/>
      <c r="H21" s="36"/>
      <c r="I21" s="36"/>
      <c r="J21" s="19"/>
      <c r="K21" s="19"/>
      <c r="L21" s="19"/>
      <c r="M21" s="19"/>
      <c r="N21" s="19"/>
      <c r="O21" s="19"/>
      <c r="P21" s="19"/>
      <c r="Q21" s="36"/>
      <c r="R21" s="36"/>
      <c r="S21" s="20"/>
    </row>
    <row r="22" spans="1:19" s="13" customFormat="1" ht="22.95" customHeight="1" x14ac:dyDescent="0.25">
      <c r="A22" s="25">
        <v>1</v>
      </c>
      <c r="B22" s="23" t="s">
        <v>465</v>
      </c>
      <c r="C22" s="37">
        <v>30517</v>
      </c>
      <c r="D22" s="24"/>
      <c r="E22" s="24" t="s">
        <v>19</v>
      </c>
      <c r="F22" s="23" t="s">
        <v>41</v>
      </c>
      <c r="G22" s="22" t="s">
        <v>466</v>
      </c>
      <c r="H22" s="24">
        <v>38777</v>
      </c>
      <c r="I22" s="24">
        <v>38777</v>
      </c>
      <c r="J22" s="22" t="s">
        <v>467</v>
      </c>
      <c r="K22" s="35" t="s">
        <v>468</v>
      </c>
      <c r="L22" s="35" t="s">
        <v>469</v>
      </c>
      <c r="M22" s="35" t="s">
        <v>144</v>
      </c>
      <c r="N22" s="35" t="s">
        <v>470</v>
      </c>
      <c r="O22" s="25" t="s">
        <v>471</v>
      </c>
      <c r="P22" s="25" t="s">
        <v>472</v>
      </c>
      <c r="Q22" s="25" t="s">
        <v>351</v>
      </c>
      <c r="R22" s="25" t="s">
        <v>434</v>
      </c>
      <c r="S22" s="23" t="s">
        <v>473</v>
      </c>
    </row>
    <row r="23" spans="1:19" s="13" customFormat="1" ht="22.95" customHeight="1" x14ac:dyDescent="0.25">
      <c r="A23" s="25">
        <v>2</v>
      </c>
      <c r="B23" s="23" t="s">
        <v>562</v>
      </c>
      <c r="C23" s="37" t="s">
        <v>563</v>
      </c>
      <c r="D23" s="24"/>
      <c r="E23" s="24" t="s">
        <v>19</v>
      </c>
      <c r="F23" s="23" t="s">
        <v>564</v>
      </c>
      <c r="G23" s="22" t="s">
        <v>537</v>
      </c>
      <c r="H23" s="24" t="s">
        <v>565</v>
      </c>
      <c r="I23" s="24" t="s">
        <v>565</v>
      </c>
      <c r="J23" s="22">
        <v>3.65</v>
      </c>
      <c r="K23" s="35" t="s">
        <v>468</v>
      </c>
      <c r="L23" s="35" t="s">
        <v>469</v>
      </c>
      <c r="M23" s="35" t="s">
        <v>144</v>
      </c>
      <c r="N23" s="35" t="s">
        <v>469</v>
      </c>
      <c r="O23" s="25" t="s">
        <v>471</v>
      </c>
      <c r="P23" s="25"/>
      <c r="Q23" s="25" t="s">
        <v>550</v>
      </c>
      <c r="R23" s="25" t="s">
        <v>25</v>
      </c>
      <c r="S23" s="23"/>
    </row>
    <row r="24" spans="1:19" s="13" customFormat="1" ht="17.399999999999999" customHeight="1" x14ac:dyDescent="0.25">
      <c r="A24" s="33">
        <v>1</v>
      </c>
      <c r="B24" s="34" t="s">
        <v>210</v>
      </c>
      <c r="C24" s="19"/>
      <c r="D24" s="19"/>
      <c r="E24" s="19"/>
      <c r="F24" s="19"/>
      <c r="G24" s="19"/>
      <c r="H24" s="36"/>
      <c r="I24" s="36"/>
      <c r="J24" s="19"/>
      <c r="K24" s="19"/>
      <c r="L24" s="19"/>
      <c r="M24" s="19"/>
      <c r="N24" s="19"/>
      <c r="O24" s="19"/>
      <c r="P24" s="19"/>
      <c r="Q24" s="36"/>
      <c r="R24" s="36"/>
      <c r="S24" s="20"/>
    </row>
    <row r="25" spans="1:19" s="13" customFormat="1" ht="22.95" customHeight="1" x14ac:dyDescent="0.25">
      <c r="A25" s="25">
        <v>1</v>
      </c>
      <c r="B25" s="23" t="s">
        <v>221</v>
      </c>
      <c r="C25" s="37" t="s">
        <v>222</v>
      </c>
      <c r="D25" s="24"/>
      <c r="E25" s="24" t="s">
        <v>19</v>
      </c>
      <c r="F25" s="23" t="s">
        <v>223</v>
      </c>
      <c r="G25" s="22" t="s">
        <v>224</v>
      </c>
      <c r="H25" s="24" t="s">
        <v>225</v>
      </c>
      <c r="I25" s="24" t="s">
        <v>225</v>
      </c>
      <c r="J25" s="22" t="s">
        <v>226</v>
      </c>
      <c r="K25" s="35" t="s">
        <v>215</v>
      </c>
      <c r="L25" s="35" t="s">
        <v>210</v>
      </c>
      <c r="M25" s="35" t="s">
        <v>158</v>
      </c>
      <c r="N25" s="35" t="s">
        <v>216</v>
      </c>
      <c r="O25" s="25" t="s">
        <v>162</v>
      </c>
      <c r="P25" s="25" t="s">
        <v>72</v>
      </c>
      <c r="Q25" s="25" t="s">
        <v>169</v>
      </c>
      <c r="R25" s="25" t="s">
        <v>217</v>
      </c>
      <c r="S25" s="23" t="s">
        <v>227</v>
      </c>
    </row>
    <row r="26" spans="1:19" s="13" customFormat="1" ht="22.95" customHeight="1" x14ac:dyDescent="0.25">
      <c r="A26" s="25">
        <v>2</v>
      </c>
      <c r="B26" s="23" t="s">
        <v>228</v>
      </c>
      <c r="C26" s="37" t="s">
        <v>229</v>
      </c>
      <c r="D26" s="24" t="s">
        <v>19</v>
      </c>
      <c r="E26" s="24"/>
      <c r="F26" s="23" t="s">
        <v>223</v>
      </c>
      <c r="G26" s="25" t="s">
        <v>213</v>
      </c>
      <c r="H26" s="24" t="s">
        <v>225</v>
      </c>
      <c r="I26" s="24" t="s">
        <v>225</v>
      </c>
      <c r="J26" s="22" t="s">
        <v>230</v>
      </c>
      <c r="K26" s="35" t="s">
        <v>215</v>
      </c>
      <c r="L26" s="35" t="s">
        <v>210</v>
      </c>
      <c r="M26" s="35" t="s">
        <v>158</v>
      </c>
      <c r="N26" s="35" t="s">
        <v>216</v>
      </c>
      <c r="O26" s="23" t="s">
        <v>231</v>
      </c>
      <c r="P26" s="25" t="s">
        <v>72</v>
      </c>
      <c r="Q26" s="25" t="s">
        <v>169</v>
      </c>
      <c r="R26" s="25" t="s">
        <v>217</v>
      </c>
      <c r="S26" s="23" t="s">
        <v>232</v>
      </c>
    </row>
    <row r="27" spans="1:19" s="13" customFormat="1" ht="22.95" customHeight="1" x14ac:dyDescent="0.25">
      <c r="A27" s="25">
        <v>3</v>
      </c>
      <c r="B27" s="23" t="s">
        <v>233</v>
      </c>
      <c r="C27" s="37" t="s">
        <v>234</v>
      </c>
      <c r="D27" s="24"/>
      <c r="E27" s="24" t="s">
        <v>19</v>
      </c>
      <c r="F27" s="23" t="s">
        <v>223</v>
      </c>
      <c r="G27" s="25" t="s">
        <v>213</v>
      </c>
      <c r="H27" s="24" t="s">
        <v>225</v>
      </c>
      <c r="I27" s="24" t="s">
        <v>225</v>
      </c>
      <c r="J27" s="22" t="s">
        <v>235</v>
      </c>
      <c r="K27" s="35" t="s">
        <v>215</v>
      </c>
      <c r="L27" s="35" t="s">
        <v>210</v>
      </c>
      <c r="M27" s="35" t="s">
        <v>158</v>
      </c>
      <c r="N27" s="35" t="s">
        <v>216</v>
      </c>
      <c r="O27" s="23" t="s">
        <v>231</v>
      </c>
      <c r="P27" s="25" t="s">
        <v>72</v>
      </c>
      <c r="Q27" s="25" t="s">
        <v>169</v>
      </c>
      <c r="R27" s="25" t="s">
        <v>217</v>
      </c>
      <c r="S27" s="23" t="s">
        <v>236</v>
      </c>
    </row>
    <row r="28" spans="1:19" s="13" customFormat="1" ht="22.95" customHeight="1" x14ac:dyDescent="0.25">
      <c r="A28" s="25">
        <v>4</v>
      </c>
      <c r="B28" s="23" t="s">
        <v>237</v>
      </c>
      <c r="C28" s="37" t="s">
        <v>238</v>
      </c>
      <c r="D28" s="24"/>
      <c r="E28" s="24" t="s">
        <v>19</v>
      </c>
      <c r="F28" s="23" t="s">
        <v>223</v>
      </c>
      <c r="G28" s="25" t="s">
        <v>239</v>
      </c>
      <c r="H28" s="24" t="s">
        <v>225</v>
      </c>
      <c r="I28" s="24" t="s">
        <v>225</v>
      </c>
      <c r="J28" s="22" t="s">
        <v>226</v>
      </c>
      <c r="K28" s="35" t="s">
        <v>215</v>
      </c>
      <c r="L28" s="35" t="s">
        <v>210</v>
      </c>
      <c r="M28" s="35" t="s">
        <v>158</v>
      </c>
      <c r="N28" s="35" t="s">
        <v>216</v>
      </c>
      <c r="O28" s="25" t="s">
        <v>162</v>
      </c>
      <c r="P28" s="25" t="s">
        <v>72</v>
      </c>
      <c r="Q28" s="25" t="s">
        <v>169</v>
      </c>
      <c r="R28" s="25" t="s">
        <v>217</v>
      </c>
      <c r="S28" s="23" t="s">
        <v>240</v>
      </c>
    </row>
    <row r="29" spans="1:19" s="13" customFormat="1" ht="22.95" customHeight="1" x14ac:dyDescent="0.25">
      <c r="A29" s="25">
        <v>5</v>
      </c>
      <c r="B29" s="23" t="s">
        <v>241</v>
      </c>
      <c r="C29" s="37" t="s">
        <v>242</v>
      </c>
      <c r="D29" s="24" t="s">
        <v>19</v>
      </c>
      <c r="E29" s="24"/>
      <c r="F29" s="23" t="s">
        <v>223</v>
      </c>
      <c r="G29" s="22" t="s">
        <v>243</v>
      </c>
      <c r="H29" s="24" t="s">
        <v>225</v>
      </c>
      <c r="I29" s="24" t="s">
        <v>225</v>
      </c>
      <c r="J29" s="22" t="s">
        <v>226</v>
      </c>
      <c r="K29" s="35" t="s">
        <v>215</v>
      </c>
      <c r="L29" s="35" t="s">
        <v>210</v>
      </c>
      <c r="M29" s="35" t="s">
        <v>158</v>
      </c>
      <c r="N29" s="35" t="s">
        <v>216</v>
      </c>
      <c r="O29" s="23" t="s">
        <v>231</v>
      </c>
      <c r="P29" s="25" t="s">
        <v>72</v>
      </c>
      <c r="Q29" s="22" t="s">
        <v>244</v>
      </c>
      <c r="R29" s="22" t="s">
        <v>245</v>
      </c>
      <c r="S29" s="23" t="s">
        <v>246</v>
      </c>
    </row>
    <row r="30" spans="1:19" s="13" customFormat="1" ht="22.95" customHeight="1" x14ac:dyDescent="0.25">
      <c r="A30" s="25">
        <v>6</v>
      </c>
      <c r="B30" s="23" t="s">
        <v>247</v>
      </c>
      <c r="C30" s="37" t="s">
        <v>248</v>
      </c>
      <c r="D30" s="24"/>
      <c r="E30" s="24" t="s">
        <v>19</v>
      </c>
      <c r="F30" s="23" t="s">
        <v>223</v>
      </c>
      <c r="G30" s="22" t="s">
        <v>243</v>
      </c>
      <c r="H30" s="24" t="s">
        <v>225</v>
      </c>
      <c r="I30" s="24" t="s">
        <v>225</v>
      </c>
      <c r="J30" s="22" t="s">
        <v>249</v>
      </c>
      <c r="K30" s="35" t="s">
        <v>215</v>
      </c>
      <c r="L30" s="35" t="s">
        <v>210</v>
      </c>
      <c r="M30" s="35" t="s">
        <v>158</v>
      </c>
      <c r="N30" s="35" t="s">
        <v>216</v>
      </c>
      <c r="O30" s="23" t="s">
        <v>231</v>
      </c>
      <c r="P30" s="25" t="s">
        <v>72</v>
      </c>
      <c r="Q30" s="22" t="s">
        <v>244</v>
      </c>
      <c r="R30" s="22" t="s">
        <v>245</v>
      </c>
      <c r="S30" s="23" t="s">
        <v>250</v>
      </c>
    </row>
    <row r="31" spans="1:19" s="13" customFormat="1" ht="22.95" customHeight="1" x14ac:dyDescent="0.25">
      <c r="A31" s="25">
        <v>7</v>
      </c>
      <c r="B31" s="23" t="s">
        <v>251</v>
      </c>
      <c r="C31" s="37" t="s">
        <v>252</v>
      </c>
      <c r="D31" s="24"/>
      <c r="E31" s="24" t="s">
        <v>19</v>
      </c>
      <c r="F31" s="23" t="s">
        <v>223</v>
      </c>
      <c r="G31" s="22" t="s">
        <v>243</v>
      </c>
      <c r="H31" s="24" t="s">
        <v>225</v>
      </c>
      <c r="I31" s="24" t="s">
        <v>225</v>
      </c>
      <c r="J31" s="22" t="s">
        <v>249</v>
      </c>
      <c r="K31" s="25" t="s">
        <v>215</v>
      </c>
      <c r="L31" s="25" t="s">
        <v>210</v>
      </c>
      <c r="M31" s="25" t="s">
        <v>158</v>
      </c>
      <c r="N31" s="25" t="s">
        <v>216</v>
      </c>
      <c r="O31" s="23" t="s">
        <v>231</v>
      </c>
      <c r="P31" s="25" t="s">
        <v>72</v>
      </c>
      <c r="Q31" s="22" t="s">
        <v>26</v>
      </c>
      <c r="R31" s="22" t="s">
        <v>25</v>
      </c>
      <c r="S31" s="23" t="s">
        <v>253</v>
      </c>
    </row>
    <row r="32" spans="1:19" s="13" customFormat="1" ht="22.95" customHeight="1" x14ac:dyDescent="0.25">
      <c r="A32" s="25">
        <v>8</v>
      </c>
      <c r="B32" s="23" t="s">
        <v>254</v>
      </c>
      <c r="C32" s="37" t="s">
        <v>255</v>
      </c>
      <c r="D32" s="24" t="s">
        <v>19</v>
      </c>
      <c r="E32" s="24"/>
      <c r="F32" s="23" t="s">
        <v>223</v>
      </c>
      <c r="G32" s="22" t="s">
        <v>256</v>
      </c>
      <c r="H32" s="24" t="s">
        <v>225</v>
      </c>
      <c r="I32" s="24" t="s">
        <v>225</v>
      </c>
      <c r="J32" s="22" t="s">
        <v>226</v>
      </c>
      <c r="K32" s="35" t="s">
        <v>215</v>
      </c>
      <c r="L32" s="35" t="s">
        <v>210</v>
      </c>
      <c r="M32" s="35" t="s">
        <v>158</v>
      </c>
      <c r="N32" s="35" t="s">
        <v>216</v>
      </c>
      <c r="O32" s="23" t="s">
        <v>231</v>
      </c>
      <c r="P32" s="25" t="s">
        <v>72</v>
      </c>
      <c r="Q32" s="22" t="s">
        <v>244</v>
      </c>
      <c r="R32" s="22" t="s">
        <v>245</v>
      </c>
      <c r="S32" s="23" t="s">
        <v>257</v>
      </c>
    </row>
    <row r="33" spans="1:19" s="13" customFormat="1" ht="22.95" customHeight="1" x14ac:dyDescent="0.25">
      <c r="A33" s="25">
        <v>9</v>
      </c>
      <c r="B33" s="23" t="s">
        <v>258</v>
      </c>
      <c r="C33" s="37" t="s">
        <v>259</v>
      </c>
      <c r="D33" s="24"/>
      <c r="E33" s="24" t="s">
        <v>19</v>
      </c>
      <c r="F33" s="23" t="s">
        <v>223</v>
      </c>
      <c r="G33" s="22" t="s">
        <v>256</v>
      </c>
      <c r="H33" s="24" t="s">
        <v>225</v>
      </c>
      <c r="I33" s="24" t="s">
        <v>225</v>
      </c>
      <c r="J33" s="22" t="s">
        <v>249</v>
      </c>
      <c r="K33" s="35" t="s">
        <v>215</v>
      </c>
      <c r="L33" s="35" t="s">
        <v>210</v>
      </c>
      <c r="M33" s="35" t="s">
        <v>158</v>
      </c>
      <c r="N33" s="35" t="s">
        <v>216</v>
      </c>
      <c r="O33" s="23" t="s">
        <v>231</v>
      </c>
      <c r="P33" s="25" t="s">
        <v>72</v>
      </c>
      <c r="Q33" s="25" t="s">
        <v>169</v>
      </c>
      <c r="R33" s="25" t="s">
        <v>217</v>
      </c>
      <c r="S33" s="23" t="s">
        <v>260</v>
      </c>
    </row>
    <row r="34" spans="1:19" s="13" customFormat="1" ht="22.95" customHeight="1" x14ac:dyDescent="0.25">
      <c r="A34" s="25">
        <v>10</v>
      </c>
      <c r="B34" s="23" t="s">
        <v>261</v>
      </c>
      <c r="C34" s="37" t="s">
        <v>262</v>
      </c>
      <c r="D34" s="24"/>
      <c r="E34" s="24" t="s">
        <v>19</v>
      </c>
      <c r="F34" s="23" t="s">
        <v>223</v>
      </c>
      <c r="G34" s="22" t="s">
        <v>256</v>
      </c>
      <c r="H34" s="24" t="s">
        <v>225</v>
      </c>
      <c r="I34" s="24" t="s">
        <v>225</v>
      </c>
      <c r="J34" s="22" t="s">
        <v>249</v>
      </c>
      <c r="K34" s="35" t="s">
        <v>215</v>
      </c>
      <c r="L34" s="35" t="s">
        <v>210</v>
      </c>
      <c r="M34" s="35" t="s">
        <v>158</v>
      </c>
      <c r="N34" s="35" t="s">
        <v>216</v>
      </c>
      <c r="O34" s="23" t="s">
        <v>231</v>
      </c>
      <c r="P34" s="25" t="s">
        <v>72</v>
      </c>
      <c r="Q34" s="22" t="s">
        <v>26</v>
      </c>
      <c r="R34" s="22" t="s">
        <v>25</v>
      </c>
      <c r="S34" s="23" t="s">
        <v>263</v>
      </c>
    </row>
    <row r="35" spans="1:19" s="13" customFormat="1" ht="22.95" customHeight="1" x14ac:dyDescent="0.25">
      <c r="A35" s="25">
        <v>11</v>
      </c>
      <c r="B35" s="23" t="s">
        <v>264</v>
      </c>
      <c r="C35" s="37" t="s">
        <v>265</v>
      </c>
      <c r="D35" s="24"/>
      <c r="E35" s="24" t="s">
        <v>19</v>
      </c>
      <c r="F35" s="23" t="s">
        <v>223</v>
      </c>
      <c r="G35" s="22" t="s">
        <v>256</v>
      </c>
      <c r="H35" s="24" t="s">
        <v>225</v>
      </c>
      <c r="I35" s="24" t="s">
        <v>225</v>
      </c>
      <c r="J35" s="22" t="s">
        <v>249</v>
      </c>
      <c r="K35" s="35" t="s">
        <v>215</v>
      </c>
      <c r="L35" s="35" t="s">
        <v>210</v>
      </c>
      <c r="M35" s="35" t="s">
        <v>158</v>
      </c>
      <c r="N35" s="35" t="s">
        <v>216</v>
      </c>
      <c r="O35" s="23" t="s">
        <v>231</v>
      </c>
      <c r="P35" s="25" t="s">
        <v>72</v>
      </c>
      <c r="Q35" s="22" t="s">
        <v>26</v>
      </c>
      <c r="R35" s="22" t="s">
        <v>25</v>
      </c>
      <c r="S35" s="23" t="s">
        <v>266</v>
      </c>
    </row>
    <row r="36" spans="1:19" s="13" customFormat="1" ht="22.95" customHeight="1" x14ac:dyDescent="0.25">
      <c r="A36" s="25">
        <v>12</v>
      </c>
      <c r="B36" s="23" t="s">
        <v>267</v>
      </c>
      <c r="C36" s="37" t="s">
        <v>268</v>
      </c>
      <c r="D36" s="24" t="s">
        <v>19</v>
      </c>
      <c r="E36" s="24"/>
      <c r="F36" s="23" t="s">
        <v>223</v>
      </c>
      <c r="G36" s="22" t="s">
        <v>256</v>
      </c>
      <c r="H36" s="24" t="s">
        <v>225</v>
      </c>
      <c r="I36" s="24" t="s">
        <v>225</v>
      </c>
      <c r="J36" s="22" t="s">
        <v>249</v>
      </c>
      <c r="K36" s="35" t="s">
        <v>215</v>
      </c>
      <c r="L36" s="35" t="s">
        <v>210</v>
      </c>
      <c r="M36" s="35" t="s">
        <v>158</v>
      </c>
      <c r="N36" s="35" t="s">
        <v>216</v>
      </c>
      <c r="O36" s="23" t="s">
        <v>231</v>
      </c>
      <c r="P36" s="25" t="s">
        <v>72</v>
      </c>
      <c r="Q36" s="22" t="s">
        <v>26</v>
      </c>
      <c r="R36" s="22" t="s">
        <v>25</v>
      </c>
      <c r="S36" s="23" t="s">
        <v>269</v>
      </c>
    </row>
    <row r="37" spans="1:19" s="13" customFormat="1" ht="22.95" customHeight="1" x14ac:dyDescent="0.25">
      <c r="A37" s="25">
        <v>13</v>
      </c>
      <c r="B37" s="23" t="s">
        <v>270</v>
      </c>
      <c r="C37" s="37" t="s">
        <v>271</v>
      </c>
      <c r="D37" s="24"/>
      <c r="E37" s="24" t="s">
        <v>19</v>
      </c>
      <c r="F37" s="23" t="s">
        <v>223</v>
      </c>
      <c r="G37" s="22" t="s">
        <v>256</v>
      </c>
      <c r="H37" s="24" t="s">
        <v>225</v>
      </c>
      <c r="I37" s="24" t="s">
        <v>225</v>
      </c>
      <c r="J37" s="22" t="s">
        <v>249</v>
      </c>
      <c r="K37" s="35" t="s">
        <v>215</v>
      </c>
      <c r="L37" s="35" t="s">
        <v>210</v>
      </c>
      <c r="M37" s="35" t="s">
        <v>158</v>
      </c>
      <c r="N37" s="35" t="s">
        <v>216</v>
      </c>
      <c r="O37" s="23" t="s">
        <v>231</v>
      </c>
      <c r="P37" s="25" t="s">
        <v>72</v>
      </c>
      <c r="Q37" s="22" t="s">
        <v>244</v>
      </c>
      <c r="R37" s="22" t="s">
        <v>245</v>
      </c>
      <c r="S37" s="23" t="s">
        <v>272</v>
      </c>
    </row>
    <row r="38" spans="1:19" s="13" customFormat="1" ht="22.95" customHeight="1" x14ac:dyDescent="0.25">
      <c r="A38" s="25">
        <v>14</v>
      </c>
      <c r="B38" s="23" t="s">
        <v>273</v>
      </c>
      <c r="C38" s="37" t="s">
        <v>274</v>
      </c>
      <c r="D38" s="24" t="s">
        <v>19</v>
      </c>
      <c r="E38" s="24"/>
      <c r="F38" s="23" t="s">
        <v>223</v>
      </c>
      <c r="G38" s="23" t="s">
        <v>275</v>
      </c>
      <c r="H38" s="24" t="s">
        <v>225</v>
      </c>
      <c r="I38" s="24" t="s">
        <v>225</v>
      </c>
      <c r="J38" s="22" t="s">
        <v>226</v>
      </c>
      <c r="K38" s="35" t="s">
        <v>215</v>
      </c>
      <c r="L38" s="35" t="s">
        <v>210</v>
      </c>
      <c r="M38" s="35" t="s">
        <v>158</v>
      </c>
      <c r="N38" s="35" t="s">
        <v>216</v>
      </c>
      <c r="O38" s="25" t="s">
        <v>162</v>
      </c>
      <c r="P38" s="25" t="s">
        <v>72</v>
      </c>
      <c r="Q38" s="25" t="s">
        <v>169</v>
      </c>
      <c r="R38" s="25" t="s">
        <v>217</v>
      </c>
      <c r="S38" s="23" t="s">
        <v>276</v>
      </c>
    </row>
    <row r="39" spans="1:19" s="13" customFormat="1" ht="22.95" customHeight="1" x14ac:dyDescent="0.25">
      <c r="A39" s="25">
        <v>15</v>
      </c>
      <c r="B39" s="23" t="s">
        <v>277</v>
      </c>
      <c r="C39" s="37" t="s">
        <v>248</v>
      </c>
      <c r="D39" s="24"/>
      <c r="E39" s="24" t="s">
        <v>19</v>
      </c>
      <c r="F39" s="23" t="s">
        <v>223</v>
      </c>
      <c r="G39" s="23" t="s">
        <v>275</v>
      </c>
      <c r="H39" s="24" t="s">
        <v>225</v>
      </c>
      <c r="I39" s="24" t="s">
        <v>225</v>
      </c>
      <c r="J39" s="22" t="s">
        <v>226</v>
      </c>
      <c r="K39" s="35" t="s">
        <v>215</v>
      </c>
      <c r="L39" s="35" t="s">
        <v>210</v>
      </c>
      <c r="M39" s="35" t="s">
        <v>158</v>
      </c>
      <c r="N39" s="35" t="s">
        <v>216</v>
      </c>
      <c r="O39" s="23" t="s">
        <v>231</v>
      </c>
      <c r="P39" s="25" t="s">
        <v>72</v>
      </c>
      <c r="Q39" s="22" t="s">
        <v>244</v>
      </c>
      <c r="R39" s="22" t="s">
        <v>245</v>
      </c>
      <c r="S39" s="23" t="s">
        <v>278</v>
      </c>
    </row>
    <row r="40" spans="1:19" s="13" customFormat="1" ht="22.95" customHeight="1" x14ac:dyDescent="0.25">
      <c r="A40" s="25">
        <v>16</v>
      </c>
      <c r="B40" s="23" t="s">
        <v>279</v>
      </c>
      <c r="C40" s="37" t="s">
        <v>280</v>
      </c>
      <c r="D40" s="24"/>
      <c r="E40" s="24" t="s">
        <v>19</v>
      </c>
      <c r="F40" s="23" t="s">
        <v>223</v>
      </c>
      <c r="G40" s="23" t="s">
        <v>275</v>
      </c>
      <c r="H40" s="24" t="s">
        <v>225</v>
      </c>
      <c r="I40" s="24" t="s">
        <v>225</v>
      </c>
      <c r="J40" s="22" t="s">
        <v>226</v>
      </c>
      <c r="K40" s="35" t="s">
        <v>215</v>
      </c>
      <c r="L40" s="35" t="s">
        <v>210</v>
      </c>
      <c r="M40" s="35" t="s">
        <v>158</v>
      </c>
      <c r="N40" s="35" t="s">
        <v>216</v>
      </c>
      <c r="O40" s="23" t="s">
        <v>231</v>
      </c>
      <c r="P40" s="25" t="s">
        <v>72</v>
      </c>
      <c r="Q40" s="22" t="s">
        <v>26</v>
      </c>
      <c r="R40" s="22" t="s">
        <v>25</v>
      </c>
      <c r="S40" s="23" t="s">
        <v>281</v>
      </c>
    </row>
    <row r="41" spans="1:19" s="13" customFormat="1" ht="22.95" customHeight="1" x14ac:dyDescent="0.25">
      <c r="A41" s="25">
        <v>17</v>
      </c>
      <c r="B41" s="23" t="s">
        <v>282</v>
      </c>
      <c r="C41" s="37" t="s">
        <v>283</v>
      </c>
      <c r="D41" s="24" t="s">
        <v>19</v>
      </c>
      <c r="E41" s="24"/>
      <c r="F41" s="23" t="s">
        <v>223</v>
      </c>
      <c r="G41" s="23" t="s">
        <v>275</v>
      </c>
      <c r="H41" s="22" t="s">
        <v>284</v>
      </c>
      <c r="I41" s="22" t="s">
        <v>284</v>
      </c>
      <c r="J41" s="22" t="s">
        <v>285</v>
      </c>
      <c r="K41" s="35" t="s">
        <v>215</v>
      </c>
      <c r="L41" s="35" t="s">
        <v>210</v>
      </c>
      <c r="M41" s="35" t="s">
        <v>158</v>
      </c>
      <c r="N41" s="35" t="s">
        <v>216</v>
      </c>
      <c r="O41" s="23" t="s">
        <v>231</v>
      </c>
      <c r="P41" s="25" t="s">
        <v>72</v>
      </c>
      <c r="Q41" s="25" t="s">
        <v>169</v>
      </c>
      <c r="R41" s="25" t="s">
        <v>217</v>
      </c>
      <c r="S41" s="23" t="s">
        <v>286</v>
      </c>
    </row>
    <row r="42" spans="1:19" s="13" customFormat="1" ht="22.95" customHeight="1" x14ac:dyDescent="0.25">
      <c r="A42" s="25">
        <v>18</v>
      </c>
      <c r="B42" s="23" t="s">
        <v>287</v>
      </c>
      <c r="C42" s="37" t="s">
        <v>288</v>
      </c>
      <c r="D42" s="24"/>
      <c r="E42" s="24" t="s">
        <v>19</v>
      </c>
      <c r="F42" s="23" t="s">
        <v>223</v>
      </c>
      <c r="G42" s="23" t="s">
        <v>275</v>
      </c>
      <c r="H42" s="24" t="s">
        <v>225</v>
      </c>
      <c r="I42" s="24" t="s">
        <v>225</v>
      </c>
      <c r="J42" s="22" t="s">
        <v>226</v>
      </c>
      <c r="K42" s="35" t="s">
        <v>215</v>
      </c>
      <c r="L42" s="35" t="s">
        <v>210</v>
      </c>
      <c r="M42" s="35" t="s">
        <v>158</v>
      </c>
      <c r="N42" s="35" t="s">
        <v>216</v>
      </c>
      <c r="O42" s="23" t="s">
        <v>231</v>
      </c>
      <c r="P42" s="25" t="s">
        <v>72</v>
      </c>
      <c r="Q42" s="25" t="s">
        <v>169</v>
      </c>
      <c r="R42" s="25" t="s">
        <v>25</v>
      </c>
      <c r="S42" s="23" t="s">
        <v>289</v>
      </c>
    </row>
    <row r="43" spans="1:19" s="13" customFormat="1" ht="22.95" customHeight="1" x14ac:dyDescent="0.25">
      <c r="A43" s="25">
        <v>19</v>
      </c>
      <c r="B43" s="23" t="s">
        <v>290</v>
      </c>
      <c r="C43" s="37" t="s">
        <v>291</v>
      </c>
      <c r="D43" s="24"/>
      <c r="E43" s="24" t="s">
        <v>19</v>
      </c>
      <c r="F43" s="23" t="s">
        <v>223</v>
      </c>
      <c r="G43" s="23" t="s">
        <v>292</v>
      </c>
      <c r="H43" s="24" t="s">
        <v>225</v>
      </c>
      <c r="I43" s="24" t="s">
        <v>225</v>
      </c>
      <c r="J43" s="22" t="s">
        <v>249</v>
      </c>
      <c r="K43" s="35" t="s">
        <v>215</v>
      </c>
      <c r="L43" s="35" t="s">
        <v>210</v>
      </c>
      <c r="M43" s="35" t="s">
        <v>158</v>
      </c>
      <c r="N43" s="35" t="s">
        <v>216</v>
      </c>
      <c r="O43" s="23" t="s">
        <v>231</v>
      </c>
      <c r="P43" s="25" t="s">
        <v>72</v>
      </c>
      <c r="Q43" s="22" t="s">
        <v>26</v>
      </c>
      <c r="R43" s="22" t="s">
        <v>25</v>
      </c>
      <c r="S43" s="23" t="s">
        <v>293</v>
      </c>
    </row>
    <row r="44" spans="1:19" s="13" customFormat="1" ht="22.95" customHeight="1" x14ac:dyDescent="0.25">
      <c r="A44" s="25">
        <v>20</v>
      </c>
      <c r="B44" s="23" t="s">
        <v>294</v>
      </c>
      <c r="C44" s="37" t="s">
        <v>295</v>
      </c>
      <c r="D44" s="24"/>
      <c r="E44" s="24" t="s">
        <v>19</v>
      </c>
      <c r="F44" s="23" t="s">
        <v>223</v>
      </c>
      <c r="G44" s="23" t="s">
        <v>292</v>
      </c>
      <c r="H44" s="24" t="s">
        <v>225</v>
      </c>
      <c r="I44" s="24" t="s">
        <v>225</v>
      </c>
      <c r="J44" s="22" t="s">
        <v>249</v>
      </c>
      <c r="K44" s="35" t="s">
        <v>215</v>
      </c>
      <c r="L44" s="35" t="s">
        <v>210</v>
      </c>
      <c r="M44" s="35" t="s">
        <v>158</v>
      </c>
      <c r="N44" s="35" t="s">
        <v>216</v>
      </c>
      <c r="O44" s="23" t="s">
        <v>231</v>
      </c>
      <c r="P44" s="25" t="s">
        <v>72</v>
      </c>
      <c r="Q44" s="22" t="s">
        <v>26</v>
      </c>
      <c r="R44" s="22" t="s">
        <v>25</v>
      </c>
      <c r="S44" s="23" t="s">
        <v>296</v>
      </c>
    </row>
    <row r="45" spans="1:19" s="13" customFormat="1" ht="22.95" customHeight="1" x14ac:dyDescent="0.25">
      <c r="A45" s="25">
        <v>21</v>
      </c>
      <c r="B45" s="23" t="s">
        <v>297</v>
      </c>
      <c r="C45" s="37" t="s">
        <v>295</v>
      </c>
      <c r="D45" s="24"/>
      <c r="E45" s="24" t="s">
        <v>19</v>
      </c>
      <c r="F45" s="23" t="s">
        <v>223</v>
      </c>
      <c r="G45" s="23" t="s">
        <v>292</v>
      </c>
      <c r="H45" s="24" t="s">
        <v>225</v>
      </c>
      <c r="I45" s="24" t="s">
        <v>225</v>
      </c>
      <c r="J45" s="22" t="s">
        <v>249</v>
      </c>
      <c r="K45" s="35" t="s">
        <v>215</v>
      </c>
      <c r="L45" s="35" t="s">
        <v>210</v>
      </c>
      <c r="M45" s="35" t="s">
        <v>158</v>
      </c>
      <c r="N45" s="35" t="s">
        <v>216</v>
      </c>
      <c r="O45" s="23" t="s">
        <v>231</v>
      </c>
      <c r="P45" s="25" t="s">
        <v>72</v>
      </c>
      <c r="Q45" s="22" t="s">
        <v>26</v>
      </c>
      <c r="R45" s="22" t="s">
        <v>25</v>
      </c>
      <c r="S45" s="23" t="s">
        <v>298</v>
      </c>
    </row>
    <row r="46" spans="1:19" s="13" customFormat="1" ht="22.95" customHeight="1" x14ac:dyDescent="0.25">
      <c r="A46" s="25">
        <v>22</v>
      </c>
      <c r="B46" s="23" t="s">
        <v>299</v>
      </c>
      <c r="C46" s="37" t="s">
        <v>300</v>
      </c>
      <c r="D46" s="24"/>
      <c r="E46" s="24" t="s">
        <v>19</v>
      </c>
      <c r="F46" s="23" t="s">
        <v>223</v>
      </c>
      <c r="G46" s="25" t="s">
        <v>301</v>
      </c>
      <c r="H46" s="24" t="s">
        <v>225</v>
      </c>
      <c r="I46" s="24" t="s">
        <v>225</v>
      </c>
      <c r="J46" s="22" t="s">
        <v>226</v>
      </c>
      <c r="K46" s="35" t="s">
        <v>215</v>
      </c>
      <c r="L46" s="35" t="s">
        <v>210</v>
      </c>
      <c r="M46" s="35" t="s">
        <v>158</v>
      </c>
      <c r="N46" s="35" t="s">
        <v>216</v>
      </c>
      <c r="O46" s="23" t="s">
        <v>231</v>
      </c>
      <c r="P46" s="25" t="s">
        <v>72</v>
      </c>
      <c r="Q46" s="22" t="s">
        <v>26</v>
      </c>
      <c r="R46" s="22" t="s">
        <v>25</v>
      </c>
      <c r="S46" s="23" t="s">
        <v>302</v>
      </c>
    </row>
    <row r="47" spans="1:19" s="13" customFormat="1" ht="22.95" customHeight="1" x14ac:dyDescent="0.25">
      <c r="A47" s="25">
        <v>23</v>
      </c>
      <c r="B47" s="23" t="s">
        <v>303</v>
      </c>
      <c r="C47" s="37" t="s">
        <v>304</v>
      </c>
      <c r="D47" s="24"/>
      <c r="E47" s="24" t="s">
        <v>19</v>
      </c>
      <c r="F47" s="23" t="s">
        <v>223</v>
      </c>
      <c r="G47" s="25" t="s">
        <v>301</v>
      </c>
      <c r="H47" s="24" t="s">
        <v>225</v>
      </c>
      <c r="I47" s="24" t="s">
        <v>225</v>
      </c>
      <c r="J47" s="22" t="s">
        <v>249</v>
      </c>
      <c r="K47" s="35" t="s">
        <v>215</v>
      </c>
      <c r="L47" s="35" t="s">
        <v>210</v>
      </c>
      <c r="M47" s="35" t="s">
        <v>158</v>
      </c>
      <c r="N47" s="35" t="s">
        <v>216</v>
      </c>
      <c r="O47" s="25" t="s">
        <v>162</v>
      </c>
      <c r="P47" s="25" t="s">
        <v>72</v>
      </c>
      <c r="Q47" s="25" t="s">
        <v>169</v>
      </c>
      <c r="R47" s="25" t="s">
        <v>217</v>
      </c>
      <c r="S47" s="23" t="s">
        <v>305</v>
      </c>
    </row>
    <row r="48" spans="1:19" s="13" customFormat="1" ht="22.95" customHeight="1" x14ac:dyDescent="0.25">
      <c r="A48" s="25">
        <v>24</v>
      </c>
      <c r="B48" s="23" t="s">
        <v>317</v>
      </c>
      <c r="C48" s="37" t="s">
        <v>318</v>
      </c>
      <c r="D48" s="24"/>
      <c r="E48" s="24" t="s">
        <v>19</v>
      </c>
      <c r="F48" s="23" t="s">
        <v>223</v>
      </c>
      <c r="G48" s="25" t="s">
        <v>309</v>
      </c>
      <c r="H48" s="24" t="s">
        <v>225</v>
      </c>
      <c r="I48" s="24" t="s">
        <v>225</v>
      </c>
      <c r="J48" s="22" t="s">
        <v>226</v>
      </c>
      <c r="K48" s="35" t="s">
        <v>215</v>
      </c>
      <c r="L48" s="35" t="s">
        <v>210</v>
      </c>
      <c r="M48" s="35" t="s">
        <v>158</v>
      </c>
      <c r="N48" s="35" t="s">
        <v>216</v>
      </c>
      <c r="O48" s="23" t="s">
        <v>231</v>
      </c>
      <c r="P48" s="25" t="s">
        <v>72</v>
      </c>
      <c r="Q48" s="25" t="s">
        <v>169</v>
      </c>
      <c r="R48" s="25" t="s">
        <v>217</v>
      </c>
      <c r="S48" s="23" t="s">
        <v>319</v>
      </c>
    </row>
    <row r="49" spans="1:20" s="13" customFormat="1" ht="22.95" customHeight="1" x14ac:dyDescent="0.25">
      <c r="A49" s="25">
        <v>25</v>
      </c>
      <c r="B49" s="23" t="s">
        <v>320</v>
      </c>
      <c r="C49" s="37" t="s">
        <v>321</v>
      </c>
      <c r="D49" s="24"/>
      <c r="E49" s="24" t="s">
        <v>19</v>
      </c>
      <c r="F49" s="23" t="s">
        <v>223</v>
      </c>
      <c r="G49" s="25" t="s">
        <v>309</v>
      </c>
      <c r="H49" s="24" t="s">
        <v>225</v>
      </c>
      <c r="I49" s="24" t="s">
        <v>225</v>
      </c>
      <c r="J49" s="22" t="s">
        <v>226</v>
      </c>
      <c r="K49" s="35" t="s">
        <v>215</v>
      </c>
      <c r="L49" s="35" t="s">
        <v>210</v>
      </c>
      <c r="M49" s="35" t="s">
        <v>158</v>
      </c>
      <c r="N49" s="35" t="s">
        <v>216</v>
      </c>
      <c r="O49" s="25" t="s">
        <v>162</v>
      </c>
      <c r="P49" s="25" t="s">
        <v>72</v>
      </c>
      <c r="Q49" s="25" t="s">
        <v>169</v>
      </c>
      <c r="R49" s="25" t="s">
        <v>245</v>
      </c>
      <c r="S49" s="23" t="s">
        <v>322</v>
      </c>
    </row>
    <row r="50" spans="1:20" s="13" customFormat="1" ht="22.95" customHeight="1" x14ac:dyDescent="0.25">
      <c r="A50" s="25">
        <v>26</v>
      </c>
      <c r="B50" s="23" t="s">
        <v>323</v>
      </c>
      <c r="C50" s="37" t="s">
        <v>324</v>
      </c>
      <c r="D50" s="24" t="s">
        <v>19</v>
      </c>
      <c r="E50" s="24"/>
      <c r="F50" s="23" t="s">
        <v>223</v>
      </c>
      <c r="G50" s="25" t="s">
        <v>309</v>
      </c>
      <c r="H50" s="24" t="s">
        <v>225</v>
      </c>
      <c r="I50" s="24" t="s">
        <v>225</v>
      </c>
      <c r="J50" s="22" t="s">
        <v>226</v>
      </c>
      <c r="K50" s="35" t="s">
        <v>215</v>
      </c>
      <c r="L50" s="35" t="s">
        <v>210</v>
      </c>
      <c r="M50" s="35" t="s">
        <v>158</v>
      </c>
      <c r="N50" s="35" t="s">
        <v>216</v>
      </c>
      <c r="O50" s="23" t="s">
        <v>231</v>
      </c>
      <c r="P50" s="25" t="s">
        <v>72</v>
      </c>
      <c r="Q50" s="25" t="s">
        <v>169</v>
      </c>
      <c r="R50" s="25" t="s">
        <v>245</v>
      </c>
      <c r="S50" s="23" t="s">
        <v>325</v>
      </c>
    </row>
    <row r="51" spans="1:20" s="13" customFormat="1" ht="22.95" customHeight="1" x14ac:dyDescent="0.25">
      <c r="A51" s="25">
        <v>27</v>
      </c>
      <c r="B51" s="23" t="s">
        <v>326</v>
      </c>
      <c r="C51" s="37" t="s">
        <v>327</v>
      </c>
      <c r="D51" s="24"/>
      <c r="E51" s="24" t="s">
        <v>19</v>
      </c>
      <c r="F51" s="23" t="s">
        <v>223</v>
      </c>
      <c r="G51" s="25" t="s">
        <v>328</v>
      </c>
      <c r="H51" s="24" t="s">
        <v>225</v>
      </c>
      <c r="I51" s="24" t="s">
        <v>225</v>
      </c>
      <c r="J51" s="22" t="s">
        <v>226</v>
      </c>
      <c r="K51" s="35" t="s">
        <v>215</v>
      </c>
      <c r="L51" s="35" t="s">
        <v>210</v>
      </c>
      <c r="M51" s="35" t="s">
        <v>158</v>
      </c>
      <c r="N51" s="35" t="s">
        <v>216</v>
      </c>
      <c r="O51" s="25" t="s">
        <v>162</v>
      </c>
      <c r="P51" s="25" t="s">
        <v>72</v>
      </c>
      <c r="Q51" s="25" t="s">
        <v>169</v>
      </c>
      <c r="R51" s="25" t="s">
        <v>245</v>
      </c>
      <c r="S51" s="23" t="s">
        <v>329</v>
      </c>
    </row>
    <row r="52" spans="1:20" ht="22.95" customHeight="1" x14ac:dyDescent="0.35">
      <c r="A52" s="25">
        <v>28</v>
      </c>
      <c r="B52" s="23" t="s">
        <v>330</v>
      </c>
      <c r="C52" s="37" t="s">
        <v>331</v>
      </c>
      <c r="D52" s="24"/>
      <c r="E52" s="24" t="s">
        <v>19</v>
      </c>
      <c r="F52" s="23" t="s">
        <v>223</v>
      </c>
      <c r="G52" s="25" t="s">
        <v>301</v>
      </c>
      <c r="H52" s="24" t="s">
        <v>225</v>
      </c>
      <c r="I52" s="24" t="s">
        <v>225</v>
      </c>
      <c r="J52" s="22" t="s">
        <v>226</v>
      </c>
      <c r="K52" s="35" t="s">
        <v>332</v>
      </c>
      <c r="L52" s="35" t="s">
        <v>210</v>
      </c>
      <c r="M52" s="35" t="s">
        <v>215</v>
      </c>
      <c r="N52" s="35" t="s">
        <v>216</v>
      </c>
      <c r="O52" s="25" t="s">
        <v>333</v>
      </c>
      <c r="P52" s="25" t="s">
        <v>72</v>
      </c>
      <c r="Q52" s="25" t="s">
        <v>169</v>
      </c>
      <c r="R52" s="25" t="s">
        <v>217</v>
      </c>
      <c r="S52" s="23" t="s">
        <v>334</v>
      </c>
    </row>
    <row r="53" spans="1:20" ht="22.95" customHeight="1" x14ac:dyDescent="0.35">
      <c r="A53" s="25">
        <v>29</v>
      </c>
      <c r="B53" s="23" t="s">
        <v>387</v>
      </c>
      <c r="C53" s="37" t="s">
        <v>388</v>
      </c>
      <c r="D53" s="24"/>
      <c r="E53" s="24" t="s">
        <v>19</v>
      </c>
      <c r="F53" s="23" t="s">
        <v>151</v>
      </c>
      <c r="G53" s="25" t="s">
        <v>338</v>
      </c>
      <c r="H53" s="24" t="s">
        <v>389</v>
      </c>
      <c r="I53" s="24" t="s">
        <v>389</v>
      </c>
      <c r="J53" s="22" t="s">
        <v>390</v>
      </c>
      <c r="K53" s="35" t="s">
        <v>215</v>
      </c>
      <c r="L53" s="35" t="s">
        <v>150</v>
      </c>
      <c r="M53" s="35" t="s">
        <v>158</v>
      </c>
      <c r="N53" s="35" t="s">
        <v>391</v>
      </c>
      <c r="O53" s="25" t="s">
        <v>392</v>
      </c>
      <c r="P53" s="25" t="s">
        <v>393</v>
      </c>
      <c r="Q53" s="25" t="s">
        <v>344</v>
      </c>
      <c r="R53" s="25" t="s">
        <v>345</v>
      </c>
      <c r="S53" s="23" t="s">
        <v>394</v>
      </c>
    </row>
    <row r="54" spans="1:20" ht="22.95" customHeight="1" x14ac:dyDescent="0.35">
      <c r="A54" s="25">
        <v>30</v>
      </c>
      <c r="B54" s="23" t="s">
        <v>395</v>
      </c>
      <c r="C54" s="37" t="s">
        <v>396</v>
      </c>
      <c r="D54" s="24"/>
      <c r="E54" s="24" t="s">
        <v>19</v>
      </c>
      <c r="F54" s="23" t="s">
        <v>151</v>
      </c>
      <c r="G54" s="25" t="s">
        <v>338</v>
      </c>
      <c r="H54" s="24" t="s">
        <v>397</v>
      </c>
      <c r="I54" s="24" t="s">
        <v>397</v>
      </c>
      <c r="J54" s="22" t="s">
        <v>398</v>
      </c>
      <c r="K54" s="35" t="s">
        <v>215</v>
      </c>
      <c r="L54" s="35" t="s">
        <v>150</v>
      </c>
      <c r="M54" s="35" t="s">
        <v>158</v>
      </c>
      <c r="N54" s="35" t="s">
        <v>391</v>
      </c>
      <c r="O54" s="25" t="s">
        <v>392</v>
      </c>
      <c r="P54" s="25" t="s">
        <v>393</v>
      </c>
      <c r="Q54" s="25" t="s">
        <v>344</v>
      </c>
      <c r="R54" s="25" t="s">
        <v>345</v>
      </c>
      <c r="S54" s="23" t="s">
        <v>399</v>
      </c>
    </row>
    <row r="55" spans="1:20" ht="22.95" customHeight="1" x14ac:dyDescent="0.35">
      <c r="A55" s="25">
        <v>31</v>
      </c>
      <c r="B55" s="23" t="s">
        <v>400</v>
      </c>
      <c r="C55" s="37">
        <v>32964</v>
      </c>
      <c r="D55" s="24"/>
      <c r="E55" s="24" t="s">
        <v>19</v>
      </c>
      <c r="F55" s="23" t="s">
        <v>151</v>
      </c>
      <c r="G55" s="25" t="s">
        <v>338</v>
      </c>
      <c r="H55" s="24" t="s">
        <v>401</v>
      </c>
      <c r="I55" s="24" t="s">
        <v>401</v>
      </c>
      <c r="J55" s="22" t="s">
        <v>402</v>
      </c>
      <c r="K55" s="35" t="s">
        <v>215</v>
      </c>
      <c r="L55" s="35" t="s">
        <v>150</v>
      </c>
      <c r="M55" s="35" t="s">
        <v>158</v>
      </c>
      <c r="N55" s="35" t="s">
        <v>391</v>
      </c>
      <c r="O55" s="25" t="s">
        <v>392</v>
      </c>
      <c r="P55" s="25" t="s">
        <v>393</v>
      </c>
      <c r="Q55" s="25" t="s">
        <v>344</v>
      </c>
      <c r="R55" s="25" t="s">
        <v>345</v>
      </c>
      <c r="S55" s="23" t="s">
        <v>403</v>
      </c>
    </row>
    <row r="56" spans="1:20" ht="22.95" customHeight="1" x14ac:dyDescent="0.35">
      <c r="A56" s="25">
        <v>32</v>
      </c>
      <c r="B56" s="23" t="s">
        <v>404</v>
      </c>
      <c r="C56" s="37">
        <v>31816</v>
      </c>
      <c r="D56" s="24"/>
      <c r="E56" s="24" t="s">
        <v>405</v>
      </c>
      <c r="F56" s="23" t="s">
        <v>151</v>
      </c>
      <c r="G56" s="25" t="s">
        <v>338</v>
      </c>
      <c r="H56" s="24" t="s">
        <v>406</v>
      </c>
      <c r="I56" s="24" t="s">
        <v>406</v>
      </c>
      <c r="J56" s="22" t="s">
        <v>402</v>
      </c>
      <c r="K56" s="35" t="s">
        <v>215</v>
      </c>
      <c r="L56" s="35" t="s">
        <v>150</v>
      </c>
      <c r="M56" s="35" t="s">
        <v>158</v>
      </c>
      <c r="N56" s="35" t="s">
        <v>391</v>
      </c>
      <c r="O56" s="25" t="s">
        <v>392</v>
      </c>
      <c r="P56" s="25" t="s">
        <v>393</v>
      </c>
      <c r="Q56" s="25" t="s">
        <v>344</v>
      </c>
      <c r="R56" s="25" t="s">
        <v>345</v>
      </c>
      <c r="S56" s="23" t="s">
        <v>407</v>
      </c>
    </row>
    <row r="57" spans="1:20" ht="22.95" customHeight="1" x14ac:dyDescent="0.35">
      <c r="A57" s="25">
        <v>33</v>
      </c>
      <c r="B57" s="23" t="s">
        <v>408</v>
      </c>
      <c r="C57" s="37">
        <v>33162</v>
      </c>
      <c r="D57" s="24" t="s">
        <v>405</v>
      </c>
      <c r="E57" s="24"/>
      <c r="F57" s="23" t="s">
        <v>151</v>
      </c>
      <c r="G57" s="25" t="s">
        <v>338</v>
      </c>
      <c r="H57" s="24" t="s">
        <v>401</v>
      </c>
      <c r="I57" s="24">
        <v>42186</v>
      </c>
      <c r="J57" s="22" t="s">
        <v>402</v>
      </c>
      <c r="K57" s="35" t="s">
        <v>215</v>
      </c>
      <c r="L57" s="35" t="s">
        <v>150</v>
      </c>
      <c r="M57" s="35" t="s">
        <v>158</v>
      </c>
      <c r="N57" s="35" t="s">
        <v>391</v>
      </c>
      <c r="O57" s="25" t="s">
        <v>392</v>
      </c>
      <c r="P57" s="25" t="s">
        <v>393</v>
      </c>
      <c r="Q57" s="25" t="s">
        <v>344</v>
      </c>
      <c r="R57" s="25" t="s">
        <v>345</v>
      </c>
      <c r="S57" s="23" t="s">
        <v>409</v>
      </c>
    </row>
    <row r="58" spans="1:20" ht="22.95" customHeight="1" x14ac:dyDescent="0.35">
      <c r="A58" s="25">
        <v>34</v>
      </c>
      <c r="B58" s="23" t="s">
        <v>410</v>
      </c>
      <c r="C58" s="37">
        <v>33795</v>
      </c>
      <c r="D58" s="24" t="s">
        <v>19</v>
      </c>
      <c r="E58" s="24"/>
      <c r="F58" s="23" t="s">
        <v>151</v>
      </c>
      <c r="G58" s="25" t="s">
        <v>411</v>
      </c>
      <c r="H58" s="24" t="s">
        <v>401</v>
      </c>
      <c r="I58" s="24" t="s">
        <v>401</v>
      </c>
      <c r="J58" s="22" t="s">
        <v>402</v>
      </c>
      <c r="K58" s="35" t="s">
        <v>215</v>
      </c>
      <c r="L58" s="35" t="s">
        <v>150</v>
      </c>
      <c r="M58" s="35" t="s">
        <v>158</v>
      </c>
      <c r="N58" s="35" t="s">
        <v>391</v>
      </c>
      <c r="O58" s="25" t="s">
        <v>392</v>
      </c>
      <c r="P58" s="25" t="s">
        <v>393</v>
      </c>
      <c r="Q58" s="25" t="s">
        <v>344</v>
      </c>
      <c r="R58" s="25" t="s">
        <v>345</v>
      </c>
      <c r="S58" s="23" t="s">
        <v>412</v>
      </c>
    </row>
    <row r="59" spans="1:20" ht="22.95" customHeight="1" x14ac:dyDescent="0.35">
      <c r="A59" s="25">
        <v>35</v>
      </c>
      <c r="B59" s="23" t="s">
        <v>413</v>
      </c>
      <c r="C59" s="37" t="s">
        <v>414</v>
      </c>
      <c r="D59" s="24" t="s">
        <v>19</v>
      </c>
      <c r="E59" s="24"/>
      <c r="F59" s="23" t="s">
        <v>151</v>
      </c>
      <c r="G59" s="25" t="s">
        <v>411</v>
      </c>
      <c r="H59" s="24" t="s">
        <v>401</v>
      </c>
      <c r="I59" s="24" t="s">
        <v>401</v>
      </c>
      <c r="J59" s="22" t="s">
        <v>402</v>
      </c>
      <c r="K59" s="35" t="s">
        <v>215</v>
      </c>
      <c r="L59" s="35" t="s">
        <v>150</v>
      </c>
      <c r="M59" s="35" t="s">
        <v>158</v>
      </c>
      <c r="N59" s="35" t="s">
        <v>391</v>
      </c>
      <c r="O59" s="25" t="s">
        <v>392</v>
      </c>
      <c r="P59" s="25" t="s">
        <v>393</v>
      </c>
      <c r="Q59" s="25" t="s">
        <v>344</v>
      </c>
      <c r="R59" s="25" t="s">
        <v>345</v>
      </c>
      <c r="S59" s="23" t="s">
        <v>415</v>
      </c>
      <c r="T59" s="1" t="s">
        <v>416</v>
      </c>
    </row>
    <row r="60" spans="1:20" ht="22.95" customHeight="1" x14ac:dyDescent="0.35">
      <c r="A60" s="25">
        <v>36</v>
      </c>
      <c r="B60" s="23" t="s">
        <v>417</v>
      </c>
      <c r="C60" s="37" t="s">
        <v>418</v>
      </c>
      <c r="D60" s="24"/>
      <c r="E60" s="24" t="s">
        <v>19</v>
      </c>
      <c r="F60" s="23" t="s">
        <v>41</v>
      </c>
      <c r="G60" s="25" t="s">
        <v>338</v>
      </c>
      <c r="H60" s="24">
        <v>40728</v>
      </c>
      <c r="I60" s="24">
        <v>40728</v>
      </c>
      <c r="J60" s="22" t="s">
        <v>419</v>
      </c>
      <c r="K60" s="35" t="s">
        <v>215</v>
      </c>
      <c r="L60" s="35" t="s">
        <v>210</v>
      </c>
      <c r="M60" s="35" t="s">
        <v>158</v>
      </c>
      <c r="N60" s="35" t="s">
        <v>391</v>
      </c>
      <c r="O60" s="25" t="s">
        <v>420</v>
      </c>
      <c r="P60" s="25" t="s">
        <v>421</v>
      </c>
      <c r="Q60" s="25" t="s">
        <v>422</v>
      </c>
      <c r="R60" s="25" t="s">
        <v>423</v>
      </c>
      <c r="S60" s="23"/>
    </row>
    <row r="61" spans="1:20" ht="22.95" customHeight="1" x14ac:dyDescent="0.35">
      <c r="A61" s="25">
        <v>37</v>
      </c>
      <c r="B61" s="23" t="s">
        <v>424</v>
      </c>
      <c r="C61" s="37" t="s">
        <v>425</v>
      </c>
      <c r="D61" s="24"/>
      <c r="E61" s="24" t="s">
        <v>19</v>
      </c>
      <c r="F61" s="23" t="s">
        <v>41</v>
      </c>
      <c r="G61" s="25" t="s">
        <v>338</v>
      </c>
      <c r="H61" s="24">
        <v>40728</v>
      </c>
      <c r="I61" s="24">
        <v>40728</v>
      </c>
      <c r="J61" s="22" t="s">
        <v>419</v>
      </c>
      <c r="K61" s="35" t="s">
        <v>215</v>
      </c>
      <c r="L61" s="35" t="s">
        <v>210</v>
      </c>
      <c r="M61" s="35" t="s">
        <v>158</v>
      </c>
      <c r="N61" s="35" t="s">
        <v>391</v>
      </c>
      <c r="O61" s="25" t="s">
        <v>420</v>
      </c>
      <c r="P61" s="25" t="s">
        <v>421</v>
      </c>
      <c r="Q61" s="25" t="s">
        <v>426</v>
      </c>
      <c r="R61" s="25" t="s">
        <v>423</v>
      </c>
      <c r="S61" s="23"/>
    </row>
    <row r="62" spans="1:20" ht="22.95" customHeight="1" x14ac:dyDescent="0.35">
      <c r="A62" s="25">
        <v>38</v>
      </c>
      <c r="B62" s="23" t="s">
        <v>427</v>
      </c>
      <c r="C62" s="37" t="s">
        <v>428</v>
      </c>
      <c r="D62" s="24" t="s">
        <v>19</v>
      </c>
      <c r="E62" s="24"/>
      <c r="F62" s="23" t="s">
        <v>151</v>
      </c>
      <c r="G62" s="25" t="s">
        <v>429</v>
      </c>
      <c r="H62" s="24">
        <v>43473</v>
      </c>
      <c r="I62" s="24">
        <v>43473</v>
      </c>
      <c r="J62" s="22" t="s">
        <v>430</v>
      </c>
      <c r="K62" s="35" t="s">
        <v>215</v>
      </c>
      <c r="L62" s="35" t="s">
        <v>210</v>
      </c>
      <c r="M62" s="35" t="s">
        <v>158</v>
      </c>
      <c r="N62" s="35" t="s">
        <v>391</v>
      </c>
      <c r="O62" s="25" t="s">
        <v>431</v>
      </c>
      <c r="P62" s="25" t="s">
        <v>432</v>
      </c>
      <c r="Q62" s="25" t="s">
        <v>433</v>
      </c>
      <c r="R62" s="25" t="s">
        <v>434</v>
      </c>
      <c r="S62" s="23" t="s">
        <v>611</v>
      </c>
    </row>
    <row r="63" spans="1:20" ht="22.95" customHeight="1" x14ac:dyDescent="0.35">
      <c r="A63" s="25">
        <v>39</v>
      </c>
      <c r="B63" s="23" t="s">
        <v>435</v>
      </c>
      <c r="C63" s="37" t="s">
        <v>436</v>
      </c>
      <c r="D63" s="24"/>
      <c r="E63" s="24" t="s">
        <v>19</v>
      </c>
      <c r="F63" s="23" t="s">
        <v>151</v>
      </c>
      <c r="G63" s="25" t="s">
        <v>429</v>
      </c>
      <c r="H63" s="24" t="s">
        <v>437</v>
      </c>
      <c r="I63" s="24" t="s">
        <v>437</v>
      </c>
      <c r="J63" s="22" t="s">
        <v>438</v>
      </c>
      <c r="K63" s="35" t="s">
        <v>215</v>
      </c>
      <c r="L63" s="35" t="s">
        <v>210</v>
      </c>
      <c r="M63" s="35" t="s">
        <v>158</v>
      </c>
      <c r="N63" s="35" t="s">
        <v>391</v>
      </c>
      <c r="O63" s="25" t="s">
        <v>431</v>
      </c>
      <c r="P63" s="25" t="s">
        <v>439</v>
      </c>
      <c r="Q63" s="25" t="s">
        <v>433</v>
      </c>
      <c r="R63" s="25" t="s">
        <v>434</v>
      </c>
      <c r="S63" s="23" t="s">
        <v>612</v>
      </c>
    </row>
    <row r="64" spans="1:20" ht="22.95" customHeight="1" x14ac:dyDescent="0.35">
      <c r="A64" s="25">
        <v>40</v>
      </c>
      <c r="B64" s="23" t="s">
        <v>440</v>
      </c>
      <c r="C64" s="37">
        <v>33370</v>
      </c>
      <c r="D64" s="24"/>
      <c r="E64" s="24" t="s">
        <v>19</v>
      </c>
      <c r="F64" s="23" t="s">
        <v>441</v>
      </c>
      <c r="G64" s="25"/>
      <c r="H64" s="24">
        <v>43473</v>
      </c>
      <c r="I64" s="24">
        <v>43473</v>
      </c>
      <c r="J64" s="22" t="s">
        <v>442</v>
      </c>
      <c r="K64" s="35" t="s">
        <v>215</v>
      </c>
      <c r="L64" s="35" t="s">
        <v>210</v>
      </c>
      <c r="M64" s="35" t="s">
        <v>158</v>
      </c>
      <c r="N64" s="35" t="s">
        <v>391</v>
      </c>
      <c r="O64" s="25" t="s">
        <v>431</v>
      </c>
      <c r="P64" s="25" t="s">
        <v>432</v>
      </c>
      <c r="Q64" s="25" t="s">
        <v>433</v>
      </c>
      <c r="R64" s="25" t="s">
        <v>434</v>
      </c>
      <c r="S64" s="23" t="s">
        <v>613</v>
      </c>
    </row>
    <row r="65" spans="1:19" ht="22.95" customHeight="1" x14ac:dyDescent="0.35">
      <c r="A65" s="25">
        <v>41</v>
      </c>
      <c r="B65" s="23" t="s">
        <v>443</v>
      </c>
      <c r="C65" s="37" t="s">
        <v>444</v>
      </c>
      <c r="D65" s="24"/>
      <c r="E65" s="24" t="s">
        <v>19</v>
      </c>
      <c r="F65" s="23" t="s">
        <v>151</v>
      </c>
      <c r="G65" s="25" t="s">
        <v>429</v>
      </c>
      <c r="H65" s="24">
        <v>43838</v>
      </c>
      <c r="I65" s="24">
        <v>43838</v>
      </c>
      <c r="J65" s="22" t="s">
        <v>438</v>
      </c>
      <c r="K65" s="35" t="s">
        <v>215</v>
      </c>
      <c r="L65" s="35" t="s">
        <v>210</v>
      </c>
      <c r="M65" s="35" t="s">
        <v>158</v>
      </c>
      <c r="N65" s="35" t="s">
        <v>391</v>
      </c>
      <c r="O65" s="25" t="s">
        <v>431</v>
      </c>
      <c r="P65" s="25" t="s">
        <v>432</v>
      </c>
      <c r="Q65" s="25" t="s">
        <v>433</v>
      </c>
      <c r="R65" s="25" t="s">
        <v>434</v>
      </c>
      <c r="S65" s="23" t="s">
        <v>614</v>
      </c>
    </row>
    <row r="66" spans="1:19" ht="22.95" customHeight="1" x14ac:dyDescent="0.35">
      <c r="A66" s="25">
        <v>42</v>
      </c>
      <c r="B66" s="23" t="s">
        <v>445</v>
      </c>
      <c r="C66" s="37">
        <v>33003</v>
      </c>
      <c r="D66" s="24"/>
      <c r="E66" s="24" t="s">
        <v>19</v>
      </c>
      <c r="F66" s="23" t="s">
        <v>151</v>
      </c>
      <c r="G66" s="25" t="s">
        <v>446</v>
      </c>
      <c r="H66" s="24">
        <v>40911</v>
      </c>
      <c r="I66" s="24">
        <v>40911</v>
      </c>
      <c r="J66" s="22" t="s">
        <v>447</v>
      </c>
      <c r="K66" s="35" t="s">
        <v>215</v>
      </c>
      <c r="L66" s="35" t="s">
        <v>210</v>
      </c>
      <c r="M66" s="35" t="s">
        <v>158</v>
      </c>
      <c r="N66" s="35" t="s">
        <v>391</v>
      </c>
      <c r="O66" s="25" t="s">
        <v>431</v>
      </c>
      <c r="P66" s="25" t="s">
        <v>432</v>
      </c>
      <c r="Q66" s="25" t="s">
        <v>433</v>
      </c>
      <c r="R66" s="25" t="s">
        <v>434</v>
      </c>
      <c r="S66" s="23" t="s">
        <v>448</v>
      </c>
    </row>
    <row r="67" spans="1:19" ht="22.95" customHeight="1" x14ac:dyDescent="0.35">
      <c r="A67" s="25">
        <v>43</v>
      </c>
      <c r="B67" s="23" t="s">
        <v>449</v>
      </c>
      <c r="C67" s="37" t="s">
        <v>450</v>
      </c>
      <c r="D67" s="24"/>
      <c r="E67" s="24" t="s">
        <v>19</v>
      </c>
      <c r="F67" s="23" t="s">
        <v>151</v>
      </c>
      <c r="G67" s="25" t="s">
        <v>446</v>
      </c>
      <c r="H67" s="24" t="s">
        <v>451</v>
      </c>
      <c r="I67" s="24" t="s">
        <v>451</v>
      </c>
      <c r="J67" s="22" t="s">
        <v>452</v>
      </c>
      <c r="K67" s="35" t="s">
        <v>215</v>
      </c>
      <c r="L67" s="35" t="s">
        <v>210</v>
      </c>
      <c r="M67" s="35" t="s">
        <v>158</v>
      </c>
      <c r="N67" s="35" t="s">
        <v>391</v>
      </c>
      <c r="O67" s="25" t="s">
        <v>431</v>
      </c>
      <c r="P67" s="25" t="s">
        <v>432</v>
      </c>
      <c r="Q67" s="25" t="s">
        <v>433</v>
      </c>
      <c r="R67" s="25" t="s">
        <v>434</v>
      </c>
      <c r="S67" s="23" t="s">
        <v>615</v>
      </c>
    </row>
    <row r="68" spans="1:19" ht="22.95" customHeight="1" x14ac:dyDescent="0.35">
      <c r="A68" s="25">
        <v>44</v>
      </c>
      <c r="B68" s="23" t="s">
        <v>453</v>
      </c>
      <c r="C68" s="37">
        <v>30904</v>
      </c>
      <c r="D68" s="24"/>
      <c r="E68" s="24" t="s">
        <v>19</v>
      </c>
      <c r="F68" s="23" t="s">
        <v>151</v>
      </c>
      <c r="G68" s="25" t="s">
        <v>338</v>
      </c>
      <c r="H68" s="24" t="s">
        <v>454</v>
      </c>
      <c r="I68" s="24" t="s">
        <v>455</v>
      </c>
      <c r="J68" s="22" t="s">
        <v>390</v>
      </c>
      <c r="K68" s="35" t="s">
        <v>456</v>
      </c>
      <c r="L68" s="35" t="s">
        <v>150</v>
      </c>
      <c r="M68" s="35" t="s">
        <v>457</v>
      </c>
      <c r="N68" s="35" t="s">
        <v>391</v>
      </c>
      <c r="O68" s="25" t="s">
        <v>392</v>
      </c>
      <c r="P68" s="25" t="s">
        <v>458</v>
      </c>
      <c r="Q68" s="25" t="s">
        <v>344</v>
      </c>
      <c r="R68" s="25" t="s">
        <v>459</v>
      </c>
      <c r="S68" s="23" t="s">
        <v>460</v>
      </c>
    </row>
    <row r="69" spans="1:19" ht="22.95" customHeight="1" x14ac:dyDescent="0.35">
      <c r="A69" s="25">
        <v>45</v>
      </c>
      <c r="B69" s="23" t="s">
        <v>461</v>
      </c>
      <c r="C69" s="37">
        <v>32975</v>
      </c>
      <c r="D69" s="24"/>
      <c r="E69" s="24" t="s">
        <v>19</v>
      </c>
      <c r="F69" s="23" t="s">
        <v>151</v>
      </c>
      <c r="G69" s="25" t="s">
        <v>338</v>
      </c>
      <c r="H69" s="24" t="s">
        <v>462</v>
      </c>
      <c r="I69" s="24" t="s">
        <v>462</v>
      </c>
      <c r="J69" s="22" t="s">
        <v>390</v>
      </c>
      <c r="K69" s="35" t="s">
        <v>456</v>
      </c>
      <c r="L69" s="35" t="s">
        <v>150</v>
      </c>
      <c r="M69" s="35" t="s">
        <v>457</v>
      </c>
      <c r="N69" s="35" t="s">
        <v>391</v>
      </c>
      <c r="O69" s="25" t="s">
        <v>392</v>
      </c>
      <c r="P69" s="25" t="s">
        <v>458</v>
      </c>
      <c r="Q69" s="25" t="s">
        <v>344</v>
      </c>
      <c r="R69" s="25" t="s">
        <v>345</v>
      </c>
      <c r="S69" s="23" t="s">
        <v>463</v>
      </c>
    </row>
    <row r="70" spans="1:19" ht="22.95" customHeight="1" x14ac:dyDescent="0.35">
      <c r="A70" s="25">
        <v>46</v>
      </c>
      <c r="B70" s="23" t="s">
        <v>545</v>
      </c>
      <c r="C70" s="37" t="s">
        <v>546</v>
      </c>
      <c r="D70" s="24"/>
      <c r="E70" s="24" t="s">
        <v>19</v>
      </c>
      <c r="F70" s="23" t="s">
        <v>151</v>
      </c>
      <c r="G70" s="25" t="s">
        <v>537</v>
      </c>
      <c r="H70" s="24" t="s">
        <v>547</v>
      </c>
      <c r="I70" s="24" t="s">
        <v>547</v>
      </c>
      <c r="J70" s="22">
        <v>3.03</v>
      </c>
      <c r="K70" s="35" t="s">
        <v>215</v>
      </c>
      <c r="L70" s="35" t="s">
        <v>210</v>
      </c>
      <c r="M70" s="35" t="s">
        <v>158</v>
      </c>
      <c r="N70" s="35" t="s">
        <v>210</v>
      </c>
      <c r="O70" s="25" t="s">
        <v>548</v>
      </c>
      <c r="P70" s="25" t="s">
        <v>549</v>
      </c>
      <c r="Q70" s="25" t="s">
        <v>550</v>
      </c>
      <c r="R70" s="25" t="s">
        <v>25</v>
      </c>
      <c r="S70" s="23"/>
    </row>
    <row r="71" spans="1:19" ht="22.95" customHeight="1" x14ac:dyDescent="0.35">
      <c r="A71" s="25">
        <v>47</v>
      </c>
      <c r="B71" s="23" t="s">
        <v>551</v>
      </c>
      <c r="C71" s="37" t="s">
        <v>552</v>
      </c>
      <c r="D71" s="24" t="s">
        <v>19</v>
      </c>
      <c r="E71" s="24"/>
      <c r="F71" s="23" t="s">
        <v>151</v>
      </c>
      <c r="G71" s="25" t="s">
        <v>537</v>
      </c>
      <c r="H71" s="24" t="s">
        <v>547</v>
      </c>
      <c r="I71" s="24" t="s">
        <v>547</v>
      </c>
      <c r="J71" s="22">
        <v>3.03</v>
      </c>
      <c r="K71" s="35" t="s">
        <v>215</v>
      </c>
      <c r="L71" s="35" t="s">
        <v>210</v>
      </c>
      <c r="M71" s="35" t="s">
        <v>158</v>
      </c>
      <c r="N71" s="35" t="s">
        <v>210</v>
      </c>
      <c r="O71" s="25" t="s">
        <v>548</v>
      </c>
      <c r="P71" s="25" t="s">
        <v>549</v>
      </c>
      <c r="Q71" s="25" t="s">
        <v>550</v>
      </c>
      <c r="R71" s="25" t="s">
        <v>25</v>
      </c>
      <c r="S71" s="23"/>
    </row>
    <row r="72" spans="1:19" ht="22.95" customHeight="1" x14ac:dyDescent="0.35">
      <c r="A72" s="25">
        <v>48</v>
      </c>
      <c r="B72" s="23" t="s">
        <v>553</v>
      </c>
      <c r="C72" s="37" t="s">
        <v>554</v>
      </c>
      <c r="D72" s="24"/>
      <c r="E72" s="24" t="s">
        <v>19</v>
      </c>
      <c r="F72" s="23" t="s">
        <v>151</v>
      </c>
      <c r="G72" s="25" t="s">
        <v>537</v>
      </c>
      <c r="H72" s="24" t="s">
        <v>555</v>
      </c>
      <c r="I72" s="24" t="s">
        <v>555</v>
      </c>
      <c r="J72" s="22">
        <v>2.72</v>
      </c>
      <c r="K72" s="35" t="s">
        <v>215</v>
      </c>
      <c r="L72" s="35" t="s">
        <v>210</v>
      </c>
      <c r="M72" s="35" t="s">
        <v>158</v>
      </c>
      <c r="N72" s="35" t="s">
        <v>210</v>
      </c>
      <c r="O72" s="25" t="s">
        <v>548</v>
      </c>
      <c r="P72" s="25" t="s">
        <v>549</v>
      </c>
      <c r="Q72" s="25" t="s">
        <v>550</v>
      </c>
      <c r="R72" s="25" t="s">
        <v>25</v>
      </c>
      <c r="S72" s="23"/>
    </row>
    <row r="73" spans="1:19" ht="22.95" customHeight="1" x14ac:dyDescent="0.35">
      <c r="A73" s="25">
        <v>49</v>
      </c>
      <c r="B73" s="23" t="s">
        <v>556</v>
      </c>
      <c r="C73" s="37" t="s">
        <v>557</v>
      </c>
      <c r="D73" s="24"/>
      <c r="E73" s="24" t="s">
        <v>19</v>
      </c>
      <c r="F73" s="23" t="s">
        <v>151</v>
      </c>
      <c r="G73" s="25" t="s">
        <v>537</v>
      </c>
      <c r="H73" s="24" t="s">
        <v>558</v>
      </c>
      <c r="I73" s="24" t="s">
        <v>558</v>
      </c>
      <c r="J73" s="22">
        <v>3.65</v>
      </c>
      <c r="K73" s="35" t="s">
        <v>215</v>
      </c>
      <c r="L73" s="35" t="s">
        <v>210</v>
      </c>
      <c r="M73" s="35" t="s">
        <v>158</v>
      </c>
      <c r="N73" s="35" t="s">
        <v>210</v>
      </c>
      <c r="O73" s="25" t="s">
        <v>548</v>
      </c>
      <c r="P73" s="25" t="s">
        <v>549</v>
      </c>
      <c r="Q73" s="25" t="s">
        <v>550</v>
      </c>
      <c r="R73" s="25" t="s">
        <v>25</v>
      </c>
      <c r="S73" s="23"/>
    </row>
    <row r="74" spans="1:19" ht="22.95" customHeight="1" x14ac:dyDescent="0.35">
      <c r="A74" s="25">
        <v>50</v>
      </c>
      <c r="B74" s="23" t="s">
        <v>559</v>
      </c>
      <c r="C74" s="37" t="s">
        <v>560</v>
      </c>
      <c r="D74" s="24"/>
      <c r="E74" s="24" t="s">
        <v>19</v>
      </c>
      <c r="F74" s="23" t="s">
        <v>151</v>
      </c>
      <c r="G74" s="25" t="s">
        <v>537</v>
      </c>
      <c r="H74" s="24" t="s">
        <v>561</v>
      </c>
      <c r="I74" s="24" t="s">
        <v>561</v>
      </c>
      <c r="J74" s="22">
        <v>3.03</v>
      </c>
      <c r="K74" s="35" t="s">
        <v>215</v>
      </c>
      <c r="L74" s="35" t="s">
        <v>210</v>
      </c>
      <c r="M74" s="35" t="s">
        <v>158</v>
      </c>
      <c r="N74" s="35" t="s">
        <v>210</v>
      </c>
      <c r="O74" s="25" t="s">
        <v>548</v>
      </c>
      <c r="P74" s="25" t="s">
        <v>549</v>
      </c>
      <c r="Q74" s="25" t="s">
        <v>550</v>
      </c>
      <c r="R74" s="25" t="s">
        <v>25</v>
      </c>
      <c r="S74" s="23"/>
    </row>
    <row r="75" spans="1:19" ht="22.95" customHeight="1" x14ac:dyDescent="0.35">
      <c r="A75" s="25">
        <v>51</v>
      </c>
      <c r="B75" s="23" t="s">
        <v>594</v>
      </c>
      <c r="C75" s="37" t="s">
        <v>595</v>
      </c>
      <c r="D75" s="24"/>
      <c r="E75" s="24" t="s">
        <v>19</v>
      </c>
      <c r="F75" s="23" t="s">
        <v>151</v>
      </c>
      <c r="G75" s="25" t="s">
        <v>569</v>
      </c>
      <c r="H75" s="24" t="s">
        <v>570</v>
      </c>
      <c r="I75" s="24" t="s">
        <v>570</v>
      </c>
      <c r="J75" s="22" t="s">
        <v>596</v>
      </c>
      <c r="K75" s="35" t="s">
        <v>215</v>
      </c>
      <c r="L75" s="35" t="s">
        <v>210</v>
      </c>
      <c r="M75" s="35" t="s">
        <v>158</v>
      </c>
      <c r="N75" s="35" t="s">
        <v>597</v>
      </c>
      <c r="O75" s="25" t="s">
        <v>598</v>
      </c>
      <c r="P75" s="25" t="s">
        <v>574</v>
      </c>
      <c r="Q75" s="25" t="s">
        <v>73</v>
      </c>
      <c r="R75" s="25" t="s">
        <v>25</v>
      </c>
      <c r="S75" s="23" t="s">
        <v>599</v>
      </c>
    </row>
    <row r="76" spans="1:19" ht="22.95" customHeight="1" x14ac:dyDescent="0.35">
      <c r="A76" s="25">
        <v>52</v>
      </c>
      <c r="B76" s="23" t="s">
        <v>643</v>
      </c>
      <c r="C76" s="37" t="s">
        <v>644</v>
      </c>
      <c r="D76" s="24"/>
      <c r="E76" s="24" t="s">
        <v>19</v>
      </c>
      <c r="F76" s="23" t="s">
        <v>645</v>
      </c>
      <c r="G76" s="25" t="s">
        <v>619</v>
      </c>
      <c r="H76" s="24" t="s">
        <v>646</v>
      </c>
      <c r="I76" s="24" t="s">
        <v>647</v>
      </c>
      <c r="J76" s="22" t="s">
        <v>648</v>
      </c>
      <c r="K76" s="35" t="s">
        <v>215</v>
      </c>
      <c r="L76" s="35" t="s">
        <v>210</v>
      </c>
      <c r="M76" s="35" t="s">
        <v>158</v>
      </c>
      <c r="N76" s="35" t="s">
        <v>636</v>
      </c>
      <c r="O76" s="25" t="s">
        <v>431</v>
      </c>
      <c r="P76" s="25" t="s">
        <v>635</v>
      </c>
      <c r="Q76" s="25" t="s">
        <v>544</v>
      </c>
      <c r="R76" s="25" t="s">
        <v>25</v>
      </c>
      <c r="S76" s="23" t="s">
        <v>649</v>
      </c>
    </row>
    <row r="77" spans="1:19" ht="22.95" customHeight="1" x14ac:dyDescent="0.35">
      <c r="A77" s="25">
        <v>53</v>
      </c>
      <c r="B77" s="23" t="s">
        <v>650</v>
      </c>
      <c r="C77" s="37" t="s">
        <v>651</v>
      </c>
      <c r="D77" s="24"/>
      <c r="E77" s="24" t="s">
        <v>19</v>
      </c>
      <c r="F77" s="23" t="s">
        <v>645</v>
      </c>
      <c r="G77" s="25" t="s">
        <v>619</v>
      </c>
      <c r="H77" s="24" t="s">
        <v>652</v>
      </c>
      <c r="I77" s="24" t="s">
        <v>653</v>
      </c>
      <c r="J77" s="22" t="s">
        <v>654</v>
      </c>
      <c r="K77" s="35" t="s">
        <v>215</v>
      </c>
      <c r="L77" s="35" t="s">
        <v>210</v>
      </c>
      <c r="M77" s="35" t="s">
        <v>158</v>
      </c>
      <c r="N77" s="35" t="s">
        <v>636</v>
      </c>
      <c r="O77" s="25" t="s">
        <v>431</v>
      </c>
      <c r="P77" s="25" t="s">
        <v>635</v>
      </c>
      <c r="Q77" s="25" t="s">
        <v>655</v>
      </c>
      <c r="R77" s="25" t="s">
        <v>656</v>
      </c>
      <c r="S77" s="23" t="s">
        <v>657</v>
      </c>
    </row>
    <row r="78" spans="1:19" ht="22.95" customHeight="1" x14ac:dyDescent="0.35">
      <c r="A78" s="25">
        <v>54</v>
      </c>
      <c r="B78" s="23" t="s">
        <v>658</v>
      </c>
      <c r="C78" s="37" t="s">
        <v>659</v>
      </c>
      <c r="D78" s="24"/>
      <c r="E78" s="24" t="s">
        <v>19</v>
      </c>
      <c r="F78" s="23" t="s">
        <v>645</v>
      </c>
      <c r="G78" s="25" t="s">
        <v>619</v>
      </c>
      <c r="H78" s="24" t="s">
        <v>660</v>
      </c>
      <c r="I78" s="24" t="s">
        <v>653</v>
      </c>
      <c r="J78" s="22" t="s">
        <v>661</v>
      </c>
      <c r="K78" s="35" t="s">
        <v>215</v>
      </c>
      <c r="L78" s="35" t="s">
        <v>210</v>
      </c>
      <c r="M78" s="35" t="s">
        <v>158</v>
      </c>
      <c r="N78" s="35" t="s">
        <v>636</v>
      </c>
      <c r="O78" s="25" t="s">
        <v>431</v>
      </c>
      <c r="P78" s="25" t="s">
        <v>635</v>
      </c>
      <c r="Q78" s="25" t="s">
        <v>544</v>
      </c>
      <c r="R78" s="25" t="s">
        <v>25</v>
      </c>
      <c r="S78" s="23" t="s">
        <v>662</v>
      </c>
    </row>
    <row r="79" spans="1:19" ht="22.95" customHeight="1" x14ac:dyDescent="0.35">
      <c r="A79" s="25">
        <v>55</v>
      </c>
      <c r="B79" s="23" t="s">
        <v>663</v>
      </c>
      <c r="C79" s="37" t="s">
        <v>664</v>
      </c>
      <c r="D79" s="24"/>
      <c r="E79" s="24" t="s">
        <v>19</v>
      </c>
      <c r="F79" s="23" t="s">
        <v>645</v>
      </c>
      <c r="G79" s="25" t="s">
        <v>619</v>
      </c>
      <c r="H79" s="24" t="s">
        <v>646</v>
      </c>
      <c r="I79" s="24" t="s">
        <v>665</v>
      </c>
      <c r="J79" s="22" t="s">
        <v>666</v>
      </c>
      <c r="K79" s="35" t="s">
        <v>215</v>
      </c>
      <c r="L79" s="35" t="s">
        <v>210</v>
      </c>
      <c r="M79" s="35" t="s">
        <v>158</v>
      </c>
      <c r="N79" s="35" t="s">
        <v>636</v>
      </c>
      <c r="O79" s="25" t="s">
        <v>431</v>
      </c>
      <c r="P79" s="25" t="s">
        <v>635</v>
      </c>
      <c r="Q79" s="25" t="s">
        <v>544</v>
      </c>
      <c r="R79" s="25" t="s">
        <v>25</v>
      </c>
      <c r="S79" s="23" t="s">
        <v>667</v>
      </c>
    </row>
    <row r="80" spans="1:19" ht="22.95" customHeight="1" x14ac:dyDescent="0.35">
      <c r="A80" s="25">
        <v>56</v>
      </c>
      <c r="B80" s="23" t="s">
        <v>668</v>
      </c>
      <c r="C80" s="37" t="s">
        <v>669</v>
      </c>
      <c r="D80" s="24"/>
      <c r="E80" s="24" t="s">
        <v>19</v>
      </c>
      <c r="F80" s="23" t="s">
        <v>645</v>
      </c>
      <c r="G80" s="25" t="s">
        <v>619</v>
      </c>
      <c r="H80" s="24" t="s">
        <v>670</v>
      </c>
      <c r="I80" s="24" t="s">
        <v>653</v>
      </c>
      <c r="J80" s="22" t="s">
        <v>648</v>
      </c>
      <c r="K80" s="35" t="s">
        <v>215</v>
      </c>
      <c r="L80" s="35" t="s">
        <v>210</v>
      </c>
      <c r="M80" s="35" t="s">
        <v>158</v>
      </c>
      <c r="N80" s="35" t="s">
        <v>636</v>
      </c>
      <c r="O80" s="25" t="s">
        <v>431</v>
      </c>
      <c r="P80" s="25" t="s">
        <v>635</v>
      </c>
      <c r="Q80" s="25" t="s">
        <v>671</v>
      </c>
      <c r="R80" s="25" t="s">
        <v>656</v>
      </c>
      <c r="S80" s="23" t="s">
        <v>672</v>
      </c>
    </row>
    <row r="81" spans="1:19" ht="22.95" customHeight="1" x14ac:dyDescent="0.35">
      <c r="A81" s="25">
        <v>57</v>
      </c>
      <c r="B81" s="23" t="s">
        <v>673</v>
      </c>
      <c r="C81" s="37" t="s">
        <v>674</v>
      </c>
      <c r="D81" s="24"/>
      <c r="E81" s="24" t="s">
        <v>19</v>
      </c>
      <c r="F81" s="23" t="s">
        <v>645</v>
      </c>
      <c r="G81" s="25" t="s">
        <v>619</v>
      </c>
      <c r="H81" s="24" t="s">
        <v>675</v>
      </c>
      <c r="I81" s="24" t="s">
        <v>676</v>
      </c>
      <c r="J81" s="22" t="s">
        <v>677</v>
      </c>
      <c r="K81" s="35" t="s">
        <v>215</v>
      </c>
      <c r="L81" s="35" t="s">
        <v>210</v>
      </c>
      <c r="M81" s="35" t="s">
        <v>158</v>
      </c>
      <c r="N81" s="35" t="s">
        <v>636</v>
      </c>
      <c r="O81" s="25" t="s">
        <v>431</v>
      </c>
      <c r="P81" s="25" t="s">
        <v>635</v>
      </c>
      <c r="Q81" s="25" t="s">
        <v>169</v>
      </c>
      <c r="R81" s="25" t="s">
        <v>25</v>
      </c>
      <c r="S81" s="23" t="s">
        <v>678</v>
      </c>
    </row>
    <row r="82" spans="1:19" ht="22.95" customHeight="1" x14ac:dyDescent="0.35">
      <c r="A82" s="25">
        <v>58</v>
      </c>
      <c r="B82" s="23" t="s">
        <v>679</v>
      </c>
      <c r="C82" s="37" t="s">
        <v>680</v>
      </c>
      <c r="D82" s="24" t="s">
        <v>19</v>
      </c>
      <c r="E82" s="24"/>
      <c r="F82" s="23" t="s">
        <v>645</v>
      </c>
      <c r="G82" s="25" t="s">
        <v>619</v>
      </c>
      <c r="H82" s="24" t="s">
        <v>681</v>
      </c>
      <c r="I82" s="24" t="s">
        <v>653</v>
      </c>
      <c r="J82" s="22" t="s">
        <v>666</v>
      </c>
      <c r="K82" s="35" t="s">
        <v>215</v>
      </c>
      <c r="L82" s="35" t="s">
        <v>210</v>
      </c>
      <c r="M82" s="35" t="s">
        <v>158</v>
      </c>
      <c r="N82" s="35" t="s">
        <v>636</v>
      </c>
      <c r="O82" s="25" t="s">
        <v>431</v>
      </c>
      <c r="P82" s="25" t="s">
        <v>635</v>
      </c>
      <c r="Q82" s="25" t="s">
        <v>544</v>
      </c>
      <c r="R82" s="25" t="s">
        <v>25</v>
      </c>
      <c r="S82" s="23" t="s">
        <v>682</v>
      </c>
    </row>
    <row r="83" spans="1:19" s="13" customFormat="1" ht="17.399999999999999" customHeight="1" x14ac:dyDescent="0.25">
      <c r="A83" s="33">
        <v>1</v>
      </c>
      <c r="B83" s="34" t="s">
        <v>374</v>
      </c>
      <c r="C83" s="19"/>
      <c r="D83" s="19"/>
      <c r="E83" s="19"/>
      <c r="F83" s="19"/>
      <c r="G83" s="19"/>
      <c r="H83" s="36"/>
      <c r="I83" s="36"/>
      <c r="J83" s="19"/>
      <c r="K83" s="19"/>
      <c r="L83" s="19"/>
      <c r="M83" s="19"/>
      <c r="N83" s="19"/>
      <c r="O83" s="19"/>
      <c r="P83" s="19"/>
      <c r="Q83" s="36"/>
      <c r="R83" s="36"/>
      <c r="S83" s="20"/>
    </row>
    <row r="84" spans="1:19" s="13" customFormat="1" ht="22.95" customHeight="1" x14ac:dyDescent="0.25">
      <c r="A84" s="25">
        <v>1</v>
      </c>
      <c r="B84" s="23" t="s">
        <v>306</v>
      </c>
      <c r="C84" s="37" t="s">
        <v>307</v>
      </c>
      <c r="D84" s="24"/>
      <c r="E84" s="24" t="s">
        <v>19</v>
      </c>
      <c r="F84" s="23" t="s">
        <v>308</v>
      </c>
      <c r="G84" s="25" t="s">
        <v>309</v>
      </c>
      <c r="H84" s="24" t="s">
        <v>310</v>
      </c>
      <c r="I84" s="24" t="s">
        <v>310</v>
      </c>
      <c r="J84" s="22" t="s">
        <v>311</v>
      </c>
      <c r="K84" s="35" t="s">
        <v>312</v>
      </c>
      <c r="L84" s="35" t="s">
        <v>313</v>
      </c>
      <c r="M84" s="35" t="s">
        <v>180</v>
      </c>
      <c r="N84" s="35" t="s">
        <v>314</v>
      </c>
      <c r="O84" s="23" t="s">
        <v>315</v>
      </c>
      <c r="P84" s="25" t="s">
        <v>72</v>
      </c>
      <c r="Q84" s="22" t="s">
        <v>26</v>
      </c>
      <c r="R84" s="22" t="s">
        <v>25</v>
      </c>
      <c r="S84" s="23" t="s">
        <v>316</v>
      </c>
    </row>
    <row r="85" spans="1:19" ht="22.95" customHeight="1" x14ac:dyDescent="0.35">
      <c r="A85" s="25">
        <v>2</v>
      </c>
      <c r="B85" s="23" t="s">
        <v>382</v>
      </c>
      <c r="C85" s="37" t="s">
        <v>383</v>
      </c>
      <c r="D85" s="24" t="s">
        <v>19</v>
      </c>
      <c r="E85" s="24"/>
      <c r="F85" s="23" t="s">
        <v>384</v>
      </c>
      <c r="G85" s="25" t="s">
        <v>338</v>
      </c>
      <c r="H85" s="24">
        <v>43299</v>
      </c>
      <c r="I85" s="24">
        <v>43299</v>
      </c>
      <c r="J85" s="22" t="s">
        <v>385</v>
      </c>
      <c r="K85" s="35" t="s">
        <v>312</v>
      </c>
      <c r="L85" s="35" t="s">
        <v>377</v>
      </c>
      <c r="M85" s="35" t="s">
        <v>180</v>
      </c>
      <c r="N85" s="35" t="s">
        <v>378</v>
      </c>
      <c r="O85" s="25" t="s">
        <v>379</v>
      </c>
      <c r="P85" s="25" t="s">
        <v>343</v>
      </c>
      <c r="Q85" s="25" t="s">
        <v>380</v>
      </c>
      <c r="R85" s="25" t="s">
        <v>25</v>
      </c>
      <c r="S85" s="23" t="s">
        <v>386</v>
      </c>
    </row>
  </sheetData>
  <mergeCells count="28">
    <mergeCell ref="A10:S10"/>
    <mergeCell ref="B11:S11"/>
    <mergeCell ref="A19:S19"/>
    <mergeCell ref="B20:S20"/>
    <mergeCell ref="S6:S8"/>
    <mergeCell ref="J7:J8"/>
    <mergeCell ref="K7:K8"/>
    <mergeCell ref="N7:O7"/>
    <mergeCell ref="P7:P8"/>
    <mergeCell ref="Q7:Q8"/>
    <mergeCell ref="R7:R8"/>
    <mergeCell ref="M6:M8"/>
    <mergeCell ref="A2:G2"/>
    <mergeCell ref="Q2:S2"/>
    <mergeCell ref="A3:S3"/>
    <mergeCell ref="A4:S4"/>
    <mergeCell ref="A6:A8"/>
    <mergeCell ref="B6:B8"/>
    <mergeCell ref="C6:C8"/>
    <mergeCell ref="D6:D8"/>
    <mergeCell ref="E6:E8"/>
    <mergeCell ref="F6:F8"/>
    <mergeCell ref="G6:G8"/>
    <mergeCell ref="H6:H8"/>
    <mergeCell ref="I6:I8"/>
    <mergeCell ref="J6:K6"/>
    <mergeCell ref="L6:L8"/>
    <mergeCell ref="N6:R6"/>
  </mergeCells>
  <pageMargins left="0.46" right="0.28999999999999998" top="0.35" bottom="0.2" header="0.3" footer="0.3"/>
  <pageSetup paperSize="9" orientation="landscape"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rgb="FF92D050"/>
  </sheetPr>
  <dimension ref="A1:W17"/>
  <sheetViews>
    <sheetView topLeftCell="A11" zoomScale="70" zoomScaleNormal="70" zoomScaleSheetLayoutView="55" workbookViewId="0">
      <selection activeCell="H47" sqref="H47"/>
    </sheetView>
  </sheetViews>
  <sheetFormatPr defaultRowHeight="18" x14ac:dyDescent="0.35"/>
  <cols>
    <col min="1" max="1" width="7" style="1" customWidth="1"/>
    <col min="2" max="2" width="13" style="1" customWidth="1"/>
    <col min="3" max="3" width="10.5546875" style="4" customWidth="1"/>
    <col min="4" max="4" width="7" style="1" customWidth="1"/>
    <col min="5" max="5" width="5.6640625" style="1" customWidth="1"/>
    <col min="6" max="6" width="9.44140625" style="5" customWidth="1"/>
    <col min="7" max="7" width="7.6640625" style="1" customWidth="1"/>
    <col min="8" max="8" width="11.33203125" style="1" customWidth="1"/>
    <col min="9" max="9" width="11.5546875" style="1" customWidth="1"/>
    <col min="10" max="10" width="8.109375" style="1" customWidth="1"/>
    <col min="11" max="12" width="10.6640625" style="1" customWidth="1"/>
    <col min="13" max="13" width="9.109375" style="1" customWidth="1"/>
    <col min="14" max="14" width="10" style="5" customWidth="1"/>
    <col min="15" max="15" width="9.5546875" style="5" customWidth="1"/>
    <col min="16" max="16" width="7.5546875" style="1" customWidth="1"/>
    <col min="17" max="17" width="8.88671875" style="1" customWidth="1"/>
    <col min="18" max="18" width="8" style="1" customWidth="1"/>
    <col min="19" max="19" width="29.44140625" style="1" customWidth="1"/>
    <col min="20" max="134" width="8.88671875" style="1"/>
    <col min="135" max="135" width="3.6640625" style="1" customWidth="1"/>
    <col min="136" max="136" width="16.109375" style="1" customWidth="1"/>
    <col min="137" max="137" width="8.5546875" style="1" customWidth="1"/>
    <col min="138" max="138" width="7" style="1" customWidth="1"/>
    <col min="139" max="139" width="7.33203125" style="1" customWidth="1"/>
    <col min="140" max="141" width="10.44140625" style="1" customWidth="1"/>
    <col min="142" max="142" width="10.88671875" style="1" customWidth="1"/>
    <col min="143" max="143" width="15.5546875" style="1" customWidth="1"/>
    <col min="144" max="144" width="8.88671875" style="1"/>
    <col min="145" max="145" width="6.33203125" style="1" customWidth="1"/>
    <col min="146" max="146" width="7.88671875" style="1" customWidth="1"/>
    <col min="147" max="147" width="0" style="1" hidden="1" customWidth="1"/>
    <col min="148" max="148" width="22.88671875" style="1" customWidth="1"/>
    <col min="149" max="149" width="15.33203125" style="1" customWidth="1"/>
    <col min="150" max="150" width="11.44140625" style="1" customWidth="1"/>
    <col min="151" max="151" width="8.5546875" style="1" customWidth="1"/>
    <col min="152" max="152" width="6.88671875" style="1" customWidth="1"/>
    <col min="153" max="155" width="0" style="1" hidden="1" customWidth="1"/>
    <col min="156" max="159" width="7.33203125" style="1" customWidth="1"/>
    <col min="160" max="160" width="0" style="1" hidden="1" customWidth="1"/>
    <col min="161" max="161" width="7.33203125" style="1" customWidth="1"/>
    <col min="162" max="162" width="10.88671875" style="1" customWidth="1"/>
    <col min="163" max="390" width="8.88671875" style="1"/>
    <col min="391" max="391" width="3.6640625" style="1" customWidth="1"/>
    <col min="392" max="392" width="16.109375" style="1" customWidth="1"/>
    <col min="393" max="393" width="8.5546875" style="1" customWidth="1"/>
    <col min="394" max="394" width="7" style="1" customWidth="1"/>
    <col min="395" max="395" width="7.33203125" style="1" customWidth="1"/>
    <col min="396" max="397" width="10.44140625" style="1" customWidth="1"/>
    <col min="398" max="398" width="10.88671875" style="1" customWidth="1"/>
    <col min="399" max="399" width="15.5546875" style="1" customWidth="1"/>
    <col min="400" max="400" width="8.88671875" style="1"/>
    <col min="401" max="401" width="6.33203125" style="1" customWidth="1"/>
    <col min="402" max="402" width="7.88671875" style="1" customWidth="1"/>
    <col min="403" max="403" width="0" style="1" hidden="1" customWidth="1"/>
    <col min="404" max="404" width="22.88671875" style="1" customWidth="1"/>
    <col min="405" max="405" width="15.33203125" style="1" customWidth="1"/>
    <col min="406" max="406" width="11.44140625" style="1" customWidth="1"/>
    <col min="407" max="407" width="8.5546875" style="1" customWidth="1"/>
    <col min="408" max="408" width="6.88671875" style="1" customWidth="1"/>
    <col min="409" max="411" width="0" style="1" hidden="1" customWidth="1"/>
    <col min="412" max="415" width="7.33203125" style="1" customWidth="1"/>
    <col min="416" max="416" width="0" style="1" hidden="1" customWidth="1"/>
    <col min="417" max="417" width="7.33203125" style="1" customWidth="1"/>
    <col min="418" max="418" width="10.88671875" style="1" customWidth="1"/>
    <col min="419" max="646" width="8.88671875" style="1"/>
    <col min="647" max="647" width="3.6640625" style="1" customWidth="1"/>
    <col min="648" max="648" width="16.109375" style="1" customWidth="1"/>
    <col min="649" max="649" width="8.5546875" style="1" customWidth="1"/>
    <col min="650" max="650" width="7" style="1" customWidth="1"/>
    <col min="651" max="651" width="7.33203125" style="1" customWidth="1"/>
    <col min="652" max="653" width="10.44140625" style="1" customWidth="1"/>
    <col min="654" max="654" width="10.88671875" style="1" customWidth="1"/>
    <col min="655" max="655" width="15.5546875" style="1" customWidth="1"/>
    <col min="656" max="656" width="8.88671875" style="1"/>
    <col min="657" max="657" width="6.33203125" style="1" customWidth="1"/>
    <col min="658" max="658" width="7.88671875" style="1" customWidth="1"/>
    <col min="659" max="659" width="0" style="1" hidden="1" customWidth="1"/>
    <col min="660" max="660" width="22.88671875" style="1" customWidth="1"/>
    <col min="661" max="661" width="15.33203125" style="1" customWidth="1"/>
    <col min="662" max="662" width="11.44140625" style="1" customWidth="1"/>
    <col min="663" max="663" width="8.5546875" style="1" customWidth="1"/>
    <col min="664" max="664" width="6.88671875" style="1" customWidth="1"/>
    <col min="665" max="667" width="0" style="1" hidden="1" customWidth="1"/>
    <col min="668" max="671" width="7.33203125" style="1" customWidth="1"/>
    <col min="672" max="672" width="0" style="1" hidden="1" customWidth="1"/>
    <col min="673" max="673" width="7.33203125" style="1" customWidth="1"/>
    <col min="674" max="674" width="10.88671875" style="1" customWidth="1"/>
    <col min="675" max="902" width="8.88671875" style="1"/>
    <col min="903" max="903" width="3.6640625" style="1" customWidth="1"/>
    <col min="904" max="904" width="16.109375" style="1" customWidth="1"/>
    <col min="905" max="905" width="8.5546875" style="1" customWidth="1"/>
    <col min="906" max="906" width="7" style="1" customWidth="1"/>
    <col min="907" max="907" width="7.33203125" style="1" customWidth="1"/>
    <col min="908" max="909" width="10.44140625" style="1" customWidth="1"/>
    <col min="910" max="910" width="10.88671875" style="1" customWidth="1"/>
    <col min="911" max="911" width="15.5546875" style="1" customWidth="1"/>
    <col min="912" max="912" width="8.88671875" style="1"/>
    <col min="913" max="913" width="6.33203125" style="1" customWidth="1"/>
    <col min="914" max="914" width="7.88671875" style="1" customWidth="1"/>
    <col min="915" max="915" width="0" style="1" hidden="1" customWidth="1"/>
    <col min="916" max="916" width="22.88671875" style="1" customWidth="1"/>
    <col min="917" max="917" width="15.33203125" style="1" customWidth="1"/>
    <col min="918" max="918" width="11.44140625" style="1" customWidth="1"/>
    <col min="919" max="919" width="8.5546875" style="1" customWidth="1"/>
    <col min="920" max="920" width="6.88671875" style="1" customWidth="1"/>
    <col min="921" max="923" width="0" style="1" hidden="1" customWidth="1"/>
    <col min="924" max="927" width="7.33203125" style="1" customWidth="1"/>
    <col min="928" max="928" width="0" style="1" hidden="1" customWidth="1"/>
    <col min="929" max="929" width="7.33203125" style="1" customWidth="1"/>
    <col min="930" max="930" width="10.88671875" style="1" customWidth="1"/>
    <col min="931" max="1158" width="8.88671875" style="1"/>
    <col min="1159" max="1159" width="3.6640625" style="1" customWidth="1"/>
    <col min="1160" max="1160" width="16.109375" style="1" customWidth="1"/>
    <col min="1161" max="1161" width="8.5546875" style="1" customWidth="1"/>
    <col min="1162" max="1162" width="7" style="1" customWidth="1"/>
    <col min="1163" max="1163" width="7.33203125" style="1" customWidth="1"/>
    <col min="1164" max="1165" width="10.44140625" style="1" customWidth="1"/>
    <col min="1166" max="1166" width="10.88671875" style="1" customWidth="1"/>
    <col min="1167" max="1167" width="15.5546875" style="1" customWidth="1"/>
    <col min="1168" max="1168" width="8.88671875" style="1"/>
    <col min="1169" max="1169" width="6.33203125" style="1" customWidth="1"/>
    <col min="1170" max="1170" width="7.88671875" style="1" customWidth="1"/>
    <col min="1171" max="1171" width="0" style="1" hidden="1" customWidth="1"/>
    <col min="1172" max="1172" width="22.88671875" style="1" customWidth="1"/>
    <col min="1173" max="1173" width="15.33203125" style="1" customWidth="1"/>
    <col min="1174" max="1174" width="11.44140625" style="1" customWidth="1"/>
    <col min="1175" max="1175" width="8.5546875" style="1" customWidth="1"/>
    <col min="1176" max="1176" width="6.88671875" style="1" customWidth="1"/>
    <col min="1177" max="1179" width="0" style="1" hidden="1" customWidth="1"/>
    <col min="1180" max="1183" width="7.33203125" style="1" customWidth="1"/>
    <col min="1184" max="1184" width="0" style="1" hidden="1" customWidth="1"/>
    <col min="1185" max="1185" width="7.33203125" style="1" customWidth="1"/>
    <col min="1186" max="1186" width="10.88671875" style="1" customWidth="1"/>
    <col min="1187" max="1414" width="8.88671875" style="1"/>
    <col min="1415" max="1415" width="3.6640625" style="1" customWidth="1"/>
    <col min="1416" max="1416" width="16.109375" style="1" customWidth="1"/>
    <col min="1417" max="1417" width="8.5546875" style="1" customWidth="1"/>
    <col min="1418" max="1418" width="7" style="1" customWidth="1"/>
    <col min="1419" max="1419" width="7.33203125" style="1" customWidth="1"/>
    <col min="1420" max="1421" width="10.44140625" style="1" customWidth="1"/>
    <col min="1422" max="1422" width="10.88671875" style="1" customWidth="1"/>
    <col min="1423" max="1423" width="15.5546875" style="1" customWidth="1"/>
    <col min="1424" max="1424" width="8.88671875" style="1"/>
    <col min="1425" max="1425" width="6.33203125" style="1" customWidth="1"/>
    <col min="1426" max="1426" width="7.88671875" style="1" customWidth="1"/>
    <col min="1427" max="1427" width="0" style="1" hidden="1" customWidth="1"/>
    <col min="1428" max="1428" width="22.88671875" style="1" customWidth="1"/>
    <col min="1429" max="1429" width="15.33203125" style="1" customWidth="1"/>
    <col min="1430" max="1430" width="11.44140625" style="1" customWidth="1"/>
    <col min="1431" max="1431" width="8.5546875" style="1" customWidth="1"/>
    <col min="1432" max="1432" width="6.88671875" style="1" customWidth="1"/>
    <col min="1433" max="1435" width="0" style="1" hidden="1" customWidth="1"/>
    <col min="1436" max="1439" width="7.33203125" style="1" customWidth="1"/>
    <col min="1440" max="1440" width="0" style="1" hidden="1" customWidth="1"/>
    <col min="1441" max="1441" width="7.33203125" style="1" customWidth="1"/>
    <col min="1442" max="1442" width="10.88671875" style="1" customWidth="1"/>
    <col min="1443" max="1670" width="8.88671875" style="1"/>
    <col min="1671" max="1671" width="3.6640625" style="1" customWidth="1"/>
    <col min="1672" max="1672" width="16.109375" style="1" customWidth="1"/>
    <col min="1673" max="1673" width="8.5546875" style="1" customWidth="1"/>
    <col min="1674" max="1674" width="7" style="1" customWidth="1"/>
    <col min="1675" max="1675" width="7.33203125" style="1" customWidth="1"/>
    <col min="1676" max="1677" width="10.44140625" style="1" customWidth="1"/>
    <col min="1678" max="1678" width="10.88671875" style="1" customWidth="1"/>
    <col min="1679" max="1679" width="15.5546875" style="1" customWidth="1"/>
    <col min="1680" max="1680" width="8.88671875" style="1"/>
    <col min="1681" max="1681" width="6.33203125" style="1" customWidth="1"/>
    <col min="1682" max="1682" width="7.88671875" style="1" customWidth="1"/>
    <col min="1683" max="1683" width="0" style="1" hidden="1" customWidth="1"/>
    <col min="1684" max="1684" width="22.88671875" style="1" customWidth="1"/>
    <col min="1685" max="1685" width="15.33203125" style="1" customWidth="1"/>
    <col min="1686" max="1686" width="11.44140625" style="1" customWidth="1"/>
    <col min="1687" max="1687" width="8.5546875" style="1" customWidth="1"/>
    <col min="1688" max="1688" width="6.88671875" style="1" customWidth="1"/>
    <col min="1689" max="1691" width="0" style="1" hidden="1" customWidth="1"/>
    <col min="1692" max="1695" width="7.33203125" style="1" customWidth="1"/>
    <col min="1696" max="1696" width="0" style="1" hidden="1" customWidth="1"/>
    <col min="1697" max="1697" width="7.33203125" style="1" customWidth="1"/>
    <col min="1698" max="1698" width="10.88671875" style="1" customWidth="1"/>
    <col min="1699" max="1926" width="8.88671875" style="1"/>
    <col min="1927" max="1927" width="3.6640625" style="1" customWidth="1"/>
    <col min="1928" max="1928" width="16.109375" style="1" customWidth="1"/>
    <col min="1929" max="1929" width="8.5546875" style="1" customWidth="1"/>
    <col min="1930" max="1930" width="7" style="1" customWidth="1"/>
    <col min="1931" max="1931" width="7.33203125" style="1" customWidth="1"/>
    <col min="1932" max="1933" width="10.44140625" style="1" customWidth="1"/>
    <col min="1934" max="1934" width="10.88671875" style="1" customWidth="1"/>
    <col min="1935" max="1935" width="15.5546875" style="1" customWidth="1"/>
    <col min="1936" max="1936" width="8.88671875" style="1"/>
    <col min="1937" max="1937" width="6.33203125" style="1" customWidth="1"/>
    <col min="1938" max="1938" width="7.88671875" style="1" customWidth="1"/>
    <col min="1939" max="1939" width="0" style="1" hidden="1" customWidth="1"/>
    <col min="1940" max="1940" width="22.88671875" style="1" customWidth="1"/>
    <col min="1941" max="1941" width="15.33203125" style="1" customWidth="1"/>
    <col min="1942" max="1942" width="11.44140625" style="1" customWidth="1"/>
    <col min="1943" max="1943" width="8.5546875" style="1" customWidth="1"/>
    <col min="1944" max="1944" width="6.88671875" style="1" customWidth="1"/>
    <col min="1945" max="1947" width="0" style="1" hidden="1" customWidth="1"/>
    <col min="1948" max="1951" width="7.33203125" style="1" customWidth="1"/>
    <col min="1952" max="1952" width="0" style="1" hidden="1" customWidth="1"/>
    <col min="1953" max="1953" width="7.33203125" style="1" customWidth="1"/>
    <col min="1954" max="1954" width="10.88671875" style="1" customWidth="1"/>
    <col min="1955" max="2182" width="8.88671875" style="1"/>
    <col min="2183" max="2183" width="3.6640625" style="1" customWidth="1"/>
    <col min="2184" max="2184" width="16.109375" style="1" customWidth="1"/>
    <col min="2185" max="2185" width="8.5546875" style="1" customWidth="1"/>
    <col min="2186" max="2186" width="7" style="1" customWidth="1"/>
    <col min="2187" max="2187" width="7.33203125" style="1" customWidth="1"/>
    <col min="2188" max="2189" width="10.44140625" style="1" customWidth="1"/>
    <col min="2190" max="2190" width="10.88671875" style="1" customWidth="1"/>
    <col min="2191" max="2191" width="15.5546875" style="1" customWidth="1"/>
    <col min="2192" max="2192" width="8.88671875" style="1"/>
    <col min="2193" max="2193" width="6.33203125" style="1" customWidth="1"/>
    <col min="2194" max="2194" width="7.88671875" style="1" customWidth="1"/>
    <col min="2195" max="2195" width="0" style="1" hidden="1" customWidth="1"/>
    <col min="2196" max="2196" width="22.88671875" style="1" customWidth="1"/>
    <col min="2197" max="2197" width="15.33203125" style="1" customWidth="1"/>
    <col min="2198" max="2198" width="11.44140625" style="1" customWidth="1"/>
    <col min="2199" max="2199" width="8.5546875" style="1" customWidth="1"/>
    <col min="2200" max="2200" width="6.88671875" style="1" customWidth="1"/>
    <col min="2201" max="2203" width="0" style="1" hidden="1" customWidth="1"/>
    <col min="2204" max="2207" width="7.33203125" style="1" customWidth="1"/>
    <col min="2208" max="2208" width="0" style="1" hidden="1" customWidth="1"/>
    <col min="2209" max="2209" width="7.33203125" style="1" customWidth="1"/>
    <col min="2210" max="2210" width="10.88671875" style="1" customWidth="1"/>
    <col min="2211" max="2438" width="8.88671875" style="1"/>
    <col min="2439" max="2439" width="3.6640625" style="1" customWidth="1"/>
    <col min="2440" max="2440" width="16.109375" style="1" customWidth="1"/>
    <col min="2441" max="2441" width="8.5546875" style="1" customWidth="1"/>
    <col min="2442" max="2442" width="7" style="1" customWidth="1"/>
    <col min="2443" max="2443" width="7.33203125" style="1" customWidth="1"/>
    <col min="2444" max="2445" width="10.44140625" style="1" customWidth="1"/>
    <col min="2446" max="2446" width="10.88671875" style="1" customWidth="1"/>
    <col min="2447" max="2447" width="15.5546875" style="1" customWidth="1"/>
    <col min="2448" max="2448" width="8.88671875" style="1"/>
    <col min="2449" max="2449" width="6.33203125" style="1" customWidth="1"/>
    <col min="2450" max="2450" width="7.88671875" style="1" customWidth="1"/>
    <col min="2451" max="2451" width="0" style="1" hidden="1" customWidth="1"/>
    <col min="2452" max="2452" width="22.88671875" style="1" customWidth="1"/>
    <col min="2453" max="2453" width="15.33203125" style="1" customWidth="1"/>
    <col min="2454" max="2454" width="11.44140625" style="1" customWidth="1"/>
    <col min="2455" max="2455" width="8.5546875" style="1" customWidth="1"/>
    <col min="2456" max="2456" width="6.88671875" style="1" customWidth="1"/>
    <col min="2457" max="2459" width="0" style="1" hidden="1" customWidth="1"/>
    <col min="2460" max="2463" width="7.33203125" style="1" customWidth="1"/>
    <col min="2464" max="2464" width="0" style="1" hidden="1" customWidth="1"/>
    <col min="2465" max="2465" width="7.33203125" style="1" customWidth="1"/>
    <col min="2466" max="2466" width="10.88671875" style="1" customWidth="1"/>
    <col min="2467" max="2694" width="8.88671875" style="1"/>
    <col min="2695" max="2695" width="3.6640625" style="1" customWidth="1"/>
    <col min="2696" max="2696" width="16.109375" style="1" customWidth="1"/>
    <col min="2697" max="2697" width="8.5546875" style="1" customWidth="1"/>
    <col min="2698" max="2698" width="7" style="1" customWidth="1"/>
    <col min="2699" max="2699" width="7.33203125" style="1" customWidth="1"/>
    <col min="2700" max="2701" width="10.44140625" style="1" customWidth="1"/>
    <col min="2702" max="2702" width="10.88671875" style="1" customWidth="1"/>
    <col min="2703" max="2703" width="15.5546875" style="1" customWidth="1"/>
    <col min="2704" max="2704" width="8.88671875" style="1"/>
    <col min="2705" max="2705" width="6.33203125" style="1" customWidth="1"/>
    <col min="2706" max="2706" width="7.88671875" style="1" customWidth="1"/>
    <col min="2707" max="2707" width="0" style="1" hidden="1" customWidth="1"/>
    <col min="2708" max="2708" width="22.88671875" style="1" customWidth="1"/>
    <col min="2709" max="2709" width="15.33203125" style="1" customWidth="1"/>
    <col min="2710" max="2710" width="11.44140625" style="1" customWidth="1"/>
    <col min="2711" max="2711" width="8.5546875" style="1" customWidth="1"/>
    <col min="2712" max="2712" width="6.88671875" style="1" customWidth="1"/>
    <col min="2713" max="2715" width="0" style="1" hidden="1" customWidth="1"/>
    <col min="2716" max="2719" width="7.33203125" style="1" customWidth="1"/>
    <col min="2720" max="2720" width="0" style="1" hidden="1" customWidth="1"/>
    <col min="2721" max="2721" width="7.33203125" style="1" customWidth="1"/>
    <col min="2722" max="2722" width="10.88671875" style="1" customWidth="1"/>
    <col min="2723" max="2950" width="8.88671875" style="1"/>
    <col min="2951" max="2951" width="3.6640625" style="1" customWidth="1"/>
    <col min="2952" max="2952" width="16.109375" style="1" customWidth="1"/>
    <col min="2953" max="2953" width="8.5546875" style="1" customWidth="1"/>
    <col min="2954" max="2954" width="7" style="1" customWidth="1"/>
    <col min="2955" max="2955" width="7.33203125" style="1" customWidth="1"/>
    <col min="2956" max="2957" width="10.44140625" style="1" customWidth="1"/>
    <col min="2958" max="2958" width="10.88671875" style="1" customWidth="1"/>
    <col min="2959" max="2959" width="15.5546875" style="1" customWidth="1"/>
    <col min="2960" max="2960" width="8.88671875" style="1"/>
    <col min="2961" max="2961" width="6.33203125" style="1" customWidth="1"/>
    <col min="2962" max="2962" width="7.88671875" style="1" customWidth="1"/>
    <col min="2963" max="2963" width="0" style="1" hidden="1" customWidth="1"/>
    <col min="2964" max="2964" width="22.88671875" style="1" customWidth="1"/>
    <col min="2965" max="2965" width="15.33203125" style="1" customWidth="1"/>
    <col min="2966" max="2966" width="11.44140625" style="1" customWidth="1"/>
    <col min="2967" max="2967" width="8.5546875" style="1" customWidth="1"/>
    <col min="2968" max="2968" width="6.88671875" style="1" customWidth="1"/>
    <col min="2969" max="2971" width="0" style="1" hidden="1" customWidth="1"/>
    <col min="2972" max="2975" width="7.33203125" style="1" customWidth="1"/>
    <col min="2976" max="2976" width="0" style="1" hidden="1" customWidth="1"/>
    <col min="2977" max="2977" width="7.33203125" style="1" customWidth="1"/>
    <col min="2978" max="2978" width="10.88671875" style="1" customWidth="1"/>
    <col min="2979" max="3206" width="8.88671875" style="1"/>
    <col min="3207" max="3207" width="3.6640625" style="1" customWidth="1"/>
    <col min="3208" max="3208" width="16.109375" style="1" customWidth="1"/>
    <col min="3209" max="3209" width="8.5546875" style="1" customWidth="1"/>
    <col min="3210" max="3210" width="7" style="1" customWidth="1"/>
    <col min="3211" max="3211" width="7.33203125" style="1" customWidth="1"/>
    <col min="3212" max="3213" width="10.44140625" style="1" customWidth="1"/>
    <col min="3214" max="3214" width="10.88671875" style="1" customWidth="1"/>
    <col min="3215" max="3215" width="15.5546875" style="1" customWidth="1"/>
    <col min="3216" max="3216" width="8.88671875" style="1"/>
    <col min="3217" max="3217" width="6.33203125" style="1" customWidth="1"/>
    <col min="3218" max="3218" width="7.88671875" style="1" customWidth="1"/>
    <col min="3219" max="3219" width="0" style="1" hidden="1" customWidth="1"/>
    <col min="3220" max="3220" width="22.88671875" style="1" customWidth="1"/>
    <col min="3221" max="3221" width="15.33203125" style="1" customWidth="1"/>
    <col min="3222" max="3222" width="11.44140625" style="1" customWidth="1"/>
    <col min="3223" max="3223" width="8.5546875" style="1" customWidth="1"/>
    <col min="3224" max="3224" width="6.88671875" style="1" customWidth="1"/>
    <col min="3225" max="3227" width="0" style="1" hidden="1" customWidth="1"/>
    <col min="3228" max="3231" width="7.33203125" style="1" customWidth="1"/>
    <col min="3232" max="3232" width="0" style="1" hidden="1" customWidth="1"/>
    <col min="3233" max="3233" width="7.33203125" style="1" customWidth="1"/>
    <col min="3234" max="3234" width="10.88671875" style="1" customWidth="1"/>
    <col min="3235" max="3462" width="8.88671875" style="1"/>
    <col min="3463" max="3463" width="3.6640625" style="1" customWidth="1"/>
    <col min="3464" max="3464" width="16.109375" style="1" customWidth="1"/>
    <col min="3465" max="3465" width="8.5546875" style="1" customWidth="1"/>
    <col min="3466" max="3466" width="7" style="1" customWidth="1"/>
    <col min="3467" max="3467" width="7.33203125" style="1" customWidth="1"/>
    <col min="3468" max="3469" width="10.44140625" style="1" customWidth="1"/>
    <col min="3470" max="3470" width="10.88671875" style="1" customWidth="1"/>
    <col min="3471" max="3471" width="15.5546875" style="1" customWidth="1"/>
    <col min="3472" max="3472" width="8.88671875" style="1"/>
    <col min="3473" max="3473" width="6.33203125" style="1" customWidth="1"/>
    <col min="3474" max="3474" width="7.88671875" style="1" customWidth="1"/>
    <col min="3475" max="3475" width="0" style="1" hidden="1" customWidth="1"/>
    <col min="3476" max="3476" width="22.88671875" style="1" customWidth="1"/>
    <col min="3477" max="3477" width="15.33203125" style="1" customWidth="1"/>
    <col min="3478" max="3478" width="11.44140625" style="1" customWidth="1"/>
    <col min="3479" max="3479" width="8.5546875" style="1" customWidth="1"/>
    <col min="3480" max="3480" width="6.88671875" style="1" customWidth="1"/>
    <col min="3481" max="3483" width="0" style="1" hidden="1" customWidth="1"/>
    <col min="3484" max="3487" width="7.33203125" style="1" customWidth="1"/>
    <col min="3488" max="3488" width="0" style="1" hidden="1" customWidth="1"/>
    <col min="3489" max="3489" width="7.33203125" style="1" customWidth="1"/>
    <col min="3490" max="3490" width="10.88671875" style="1" customWidth="1"/>
    <col min="3491" max="3718" width="8.88671875" style="1"/>
    <col min="3719" max="3719" width="3.6640625" style="1" customWidth="1"/>
    <col min="3720" max="3720" width="16.109375" style="1" customWidth="1"/>
    <col min="3721" max="3721" width="8.5546875" style="1" customWidth="1"/>
    <col min="3722" max="3722" width="7" style="1" customWidth="1"/>
    <col min="3723" max="3723" width="7.33203125" style="1" customWidth="1"/>
    <col min="3724" max="3725" width="10.44140625" style="1" customWidth="1"/>
    <col min="3726" max="3726" width="10.88671875" style="1" customWidth="1"/>
    <col min="3727" max="3727" width="15.5546875" style="1" customWidth="1"/>
    <col min="3728" max="3728" width="8.88671875" style="1"/>
    <col min="3729" max="3729" width="6.33203125" style="1" customWidth="1"/>
    <col min="3730" max="3730" width="7.88671875" style="1" customWidth="1"/>
    <col min="3731" max="3731" width="0" style="1" hidden="1" customWidth="1"/>
    <col min="3732" max="3732" width="22.88671875" style="1" customWidth="1"/>
    <col min="3733" max="3733" width="15.33203125" style="1" customWidth="1"/>
    <col min="3734" max="3734" width="11.44140625" style="1" customWidth="1"/>
    <col min="3735" max="3735" width="8.5546875" style="1" customWidth="1"/>
    <col min="3736" max="3736" width="6.88671875" style="1" customWidth="1"/>
    <col min="3737" max="3739" width="0" style="1" hidden="1" customWidth="1"/>
    <col min="3740" max="3743" width="7.33203125" style="1" customWidth="1"/>
    <col min="3744" max="3744" width="0" style="1" hidden="1" customWidth="1"/>
    <col min="3745" max="3745" width="7.33203125" style="1" customWidth="1"/>
    <col min="3746" max="3746" width="10.88671875" style="1" customWidth="1"/>
    <col min="3747" max="3974" width="8.88671875" style="1"/>
    <col min="3975" max="3975" width="3.6640625" style="1" customWidth="1"/>
    <col min="3976" max="3976" width="16.109375" style="1" customWidth="1"/>
    <col min="3977" max="3977" width="8.5546875" style="1" customWidth="1"/>
    <col min="3978" max="3978" width="7" style="1" customWidth="1"/>
    <col min="3979" max="3979" width="7.33203125" style="1" customWidth="1"/>
    <col min="3980" max="3981" width="10.44140625" style="1" customWidth="1"/>
    <col min="3982" max="3982" width="10.88671875" style="1" customWidth="1"/>
    <col min="3983" max="3983" width="15.5546875" style="1" customWidth="1"/>
    <col min="3984" max="3984" width="8.88671875" style="1"/>
    <col min="3985" max="3985" width="6.33203125" style="1" customWidth="1"/>
    <col min="3986" max="3986" width="7.88671875" style="1" customWidth="1"/>
    <col min="3987" max="3987" width="0" style="1" hidden="1" customWidth="1"/>
    <col min="3988" max="3988" width="22.88671875" style="1" customWidth="1"/>
    <col min="3989" max="3989" width="15.33203125" style="1" customWidth="1"/>
    <col min="3990" max="3990" width="11.44140625" style="1" customWidth="1"/>
    <col min="3991" max="3991" width="8.5546875" style="1" customWidth="1"/>
    <col min="3992" max="3992" width="6.88671875" style="1" customWidth="1"/>
    <col min="3993" max="3995" width="0" style="1" hidden="1" customWidth="1"/>
    <col min="3996" max="3999" width="7.33203125" style="1" customWidth="1"/>
    <col min="4000" max="4000" width="0" style="1" hidden="1" customWidth="1"/>
    <col min="4001" max="4001" width="7.33203125" style="1" customWidth="1"/>
    <col min="4002" max="4002" width="10.88671875" style="1" customWidth="1"/>
    <col min="4003" max="4230" width="8.88671875" style="1"/>
    <col min="4231" max="4231" width="3.6640625" style="1" customWidth="1"/>
    <col min="4232" max="4232" width="16.109375" style="1" customWidth="1"/>
    <col min="4233" max="4233" width="8.5546875" style="1" customWidth="1"/>
    <col min="4234" max="4234" width="7" style="1" customWidth="1"/>
    <col min="4235" max="4235" width="7.33203125" style="1" customWidth="1"/>
    <col min="4236" max="4237" width="10.44140625" style="1" customWidth="1"/>
    <col min="4238" max="4238" width="10.88671875" style="1" customWidth="1"/>
    <col min="4239" max="4239" width="15.5546875" style="1" customWidth="1"/>
    <col min="4240" max="4240" width="8.88671875" style="1"/>
    <col min="4241" max="4241" width="6.33203125" style="1" customWidth="1"/>
    <col min="4242" max="4242" width="7.88671875" style="1" customWidth="1"/>
    <col min="4243" max="4243" width="0" style="1" hidden="1" customWidth="1"/>
    <col min="4244" max="4244" width="22.88671875" style="1" customWidth="1"/>
    <col min="4245" max="4245" width="15.33203125" style="1" customWidth="1"/>
    <col min="4246" max="4246" width="11.44140625" style="1" customWidth="1"/>
    <col min="4247" max="4247" width="8.5546875" style="1" customWidth="1"/>
    <col min="4248" max="4248" width="6.88671875" style="1" customWidth="1"/>
    <col min="4249" max="4251" width="0" style="1" hidden="1" customWidth="1"/>
    <col min="4252" max="4255" width="7.33203125" style="1" customWidth="1"/>
    <col min="4256" max="4256" width="0" style="1" hidden="1" customWidth="1"/>
    <col min="4257" max="4257" width="7.33203125" style="1" customWidth="1"/>
    <col min="4258" max="4258" width="10.88671875" style="1" customWidth="1"/>
    <col min="4259" max="4486" width="8.88671875" style="1"/>
    <col min="4487" max="4487" width="3.6640625" style="1" customWidth="1"/>
    <col min="4488" max="4488" width="16.109375" style="1" customWidth="1"/>
    <col min="4489" max="4489" width="8.5546875" style="1" customWidth="1"/>
    <col min="4490" max="4490" width="7" style="1" customWidth="1"/>
    <col min="4491" max="4491" width="7.33203125" style="1" customWidth="1"/>
    <col min="4492" max="4493" width="10.44140625" style="1" customWidth="1"/>
    <col min="4494" max="4494" width="10.88671875" style="1" customWidth="1"/>
    <col min="4495" max="4495" width="15.5546875" style="1" customWidth="1"/>
    <col min="4496" max="4496" width="8.88671875" style="1"/>
    <col min="4497" max="4497" width="6.33203125" style="1" customWidth="1"/>
    <col min="4498" max="4498" width="7.88671875" style="1" customWidth="1"/>
    <col min="4499" max="4499" width="0" style="1" hidden="1" customWidth="1"/>
    <col min="4500" max="4500" width="22.88671875" style="1" customWidth="1"/>
    <col min="4501" max="4501" width="15.33203125" style="1" customWidth="1"/>
    <col min="4502" max="4502" width="11.44140625" style="1" customWidth="1"/>
    <col min="4503" max="4503" width="8.5546875" style="1" customWidth="1"/>
    <col min="4504" max="4504" width="6.88671875" style="1" customWidth="1"/>
    <col min="4505" max="4507" width="0" style="1" hidden="1" customWidth="1"/>
    <col min="4508" max="4511" width="7.33203125" style="1" customWidth="1"/>
    <col min="4512" max="4512" width="0" style="1" hidden="1" customWidth="1"/>
    <col min="4513" max="4513" width="7.33203125" style="1" customWidth="1"/>
    <col min="4514" max="4514" width="10.88671875" style="1" customWidth="1"/>
    <col min="4515" max="4742" width="8.88671875" style="1"/>
    <col min="4743" max="4743" width="3.6640625" style="1" customWidth="1"/>
    <col min="4744" max="4744" width="16.109375" style="1" customWidth="1"/>
    <col min="4745" max="4745" width="8.5546875" style="1" customWidth="1"/>
    <col min="4746" max="4746" width="7" style="1" customWidth="1"/>
    <col min="4747" max="4747" width="7.33203125" style="1" customWidth="1"/>
    <col min="4748" max="4749" width="10.44140625" style="1" customWidth="1"/>
    <col min="4750" max="4750" width="10.88671875" style="1" customWidth="1"/>
    <col min="4751" max="4751" width="15.5546875" style="1" customWidth="1"/>
    <col min="4752" max="4752" width="8.88671875" style="1"/>
    <col min="4753" max="4753" width="6.33203125" style="1" customWidth="1"/>
    <col min="4754" max="4754" width="7.88671875" style="1" customWidth="1"/>
    <col min="4755" max="4755" width="0" style="1" hidden="1" customWidth="1"/>
    <col min="4756" max="4756" width="22.88671875" style="1" customWidth="1"/>
    <col min="4757" max="4757" width="15.33203125" style="1" customWidth="1"/>
    <col min="4758" max="4758" width="11.44140625" style="1" customWidth="1"/>
    <col min="4759" max="4759" width="8.5546875" style="1" customWidth="1"/>
    <col min="4760" max="4760" width="6.88671875" style="1" customWidth="1"/>
    <col min="4761" max="4763" width="0" style="1" hidden="1" customWidth="1"/>
    <col min="4764" max="4767" width="7.33203125" style="1" customWidth="1"/>
    <col min="4768" max="4768" width="0" style="1" hidden="1" customWidth="1"/>
    <col min="4769" max="4769" width="7.33203125" style="1" customWidth="1"/>
    <col min="4770" max="4770" width="10.88671875" style="1" customWidth="1"/>
    <col min="4771" max="4998" width="8.88671875" style="1"/>
    <col min="4999" max="4999" width="3.6640625" style="1" customWidth="1"/>
    <col min="5000" max="5000" width="16.109375" style="1" customWidth="1"/>
    <col min="5001" max="5001" width="8.5546875" style="1" customWidth="1"/>
    <col min="5002" max="5002" width="7" style="1" customWidth="1"/>
    <col min="5003" max="5003" width="7.33203125" style="1" customWidth="1"/>
    <col min="5004" max="5005" width="10.44140625" style="1" customWidth="1"/>
    <col min="5006" max="5006" width="10.88671875" style="1" customWidth="1"/>
    <col min="5007" max="5007" width="15.5546875" style="1" customWidth="1"/>
    <col min="5008" max="5008" width="8.88671875" style="1"/>
    <col min="5009" max="5009" width="6.33203125" style="1" customWidth="1"/>
    <col min="5010" max="5010" width="7.88671875" style="1" customWidth="1"/>
    <col min="5011" max="5011" width="0" style="1" hidden="1" customWidth="1"/>
    <col min="5012" max="5012" width="22.88671875" style="1" customWidth="1"/>
    <col min="5013" max="5013" width="15.33203125" style="1" customWidth="1"/>
    <col min="5014" max="5014" width="11.44140625" style="1" customWidth="1"/>
    <col min="5015" max="5015" width="8.5546875" style="1" customWidth="1"/>
    <col min="5016" max="5016" width="6.88671875" style="1" customWidth="1"/>
    <col min="5017" max="5019" width="0" style="1" hidden="1" customWidth="1"/>
    <col min="5020" max="5023" width="7.33203125" style="1" customWidth="1"/>
    <col min="5024" max="5024" width="0" style="1" hidden="1" customWidth="1"/>
    <col min="5025" max="5025" width="7.33203125" style="1" customWidth="1"/>
    <col min="5026" max="5026" width="10.88671875" style="1" customWidth="1"/>
    <col min="5027" max="5254" width="8.88671875" style="1"/>
    <col min="5255" max="5255" width="3.6640625" style="1" customWidth="1"/>
    <col min="5256" max="5256" width="16.109375" style="1" customWidth="1"/>
    <col min="5257" max="5257" width="8.5546875" style="1" customWidth="1"/>
    <col min="5258" max="5258" width="7" style="1" customWidth="1"/>
    <col min="5259" max="5259" width="7.33203125" style="1" customWidth="1"/>
    <col min="5260" max="5261" width="10.44140625" style="1" customWidth="1"/>
    <col min="5262" max="5262" width="10.88671875" style="1" customWidth="1"/>
    <col min="5263" max="5263" width="15.5546875" style="1" customWidth="1"/>
    <col min="5264" max="5264" width="8.88671875" style="1"/>
    <col min="5265" max="5265" width="6.33203125" style="1" customWidth="1"/>
    <col min="5266" max="5266" width="7.88671875" style="1" customWidth="1"/>
    <col min="5267" max="5267" width="0" style="1" hidden="1" customWidth="1"/>
    <col min="5268" max="5268" width="22.88671875" style="1" customWidth="1"/>
    <col min="5269" max="5269" width="15.33203125" style="1" customWidth="1"/>
    <col min="5270" max="5270" width="11.44140625" style="1" customWidth="1"/>
    <col min="5271" max="5271" width="8.5546875" style="1" customWidth="1"/>
    <col min="5272" max="5272" width="6.88671875" style="1" customWidth="1"/>
    <col min="5273" max="5275" width="0" style="1" hidden="1" customWidth="1"/>
    <col min="5276" max="5279" width="7.33203125" style="1" customWidth="1"/>
    <col min="5280" max="5280" width="0" style="1" hidden="1" customWidth="1"/>
    <col min="5281" max="5281" width="7.33203125" style="1" customWidth="1"/>
    <col min="5282" max="5282" width="10.88671875" style="1" customWidth="1"/>
    <col min="5283" max="5510" width="8.88671875" style="1"/>
    <col min="5511" max="5511" width="3.6640625" style="1" customWidth="1"/>
    <col min="5512" max="5512" width="16.109375" style="1" customWidth="1"/>
    <col min="5513" max="5513" width="8.5546875" style="1" customWidth="1"/>
    <col min="5514" max="5514" width="7" style="1" customWidth="1"/>
    <col min="5515" max="5515" width="7.33203125" style="1" customWidth="1"/>
    <col min="5516" max="5517" width="10.44140625" style="1" customWidth="1"/>
    <col min="5518" max="5518" width="10.88671875" style="1" customWidth="1"/>
    <col min="5519" max="5519" width="15.5546875" style="1" customWidth="1"/>
    <col min="5520" max="5520" width="8.88671875" style="1"/>
    <col min="5521" max="5521" width="6.33203125" style="1" customWidth="1"/>
    <col min="5522" max="5522" width="7.88671875" style="1" customWidth="1"/>
    <col min="5523" max="5523" width="0" style="1" hidden="1" customWidth="1"/>
    <col min="5524" max="5524" width="22.88671875" style="1" customWidth="1"/>
    <col min="5525" max="5525" width="15.33203125" style="1" customWidth="1"/>
    <col min="5526" max="5526" width="11.44140625" style="1" customWidth="1"/>
    <col min="5527" max="5527" width="8.5546875" style="1" customWidth="1"/>
    <col min="5528" max="5528" width="6.88671875" style="1" customWidth="1"/>
    <col min="5529" max="5531" width="0" style="1" hidden="1" customWidth="1"/>
    <col min="5532" max="5535" width="7.33203125" style="1" customWidth="1"/>
    <col min="5536" max="5536" width="0" style="1" hidden="1" customWidth="1"/>
    <col min="5537" max="5537" width="7.33203125" style="1" customWidth="1"/>
    <col min="5538" max="5538" width="10.88671875" style="1" customWidth="1"/>
    <col min="5539" max="5766" width="8.88671875" style="1"/>
    <col min="5767" max="5767" width="3.6640625" style="1" customWidth="1"/>
    <col min="5768" max="5768" width="16.109375" style="1" customWidth="1"/>
    <col min="5769" max="5769" width="8.5546875" style="1" customWidth="1"/>
    <col min="5770" max="5770" width="7" style="1" customWidth="1"/>
    <col min="5771" max="5771" width="7.33203125" style="1" customWidth="1"/>
    <col min="5772" max="5773" width="10.44140625" style="1" customWidth="1"/>
    <col min="5774" max="5774" width="10.88671875" style="1" customWidth="1"/>
    <col min="5775" max="5775" width="15.5546875" style="1" customWidth="1"/>
    <col min="5776" max="5776" width="8.88671875" style="1"/>
    <col min="5777" max="5777" width="6.33203125" style="1" customWidth="1"/>
    <col min="5778" max="5778" width="7.88671875" style="1" customWidth="1"/>
    <col min="5779" max="5779" width="0" style="1" hidden="1" customWidth="1"/>
    <col min="5780" max="5780" width="22.88671875" style="1" customWidth="1"/>
    <col min="5781" max="5781" width="15.33203125" style="1" customWidth="1"/>
    <col min="5782" max="5782" width="11.44140625" style="1" customWidth="1"/>
    <col min="5783" max="5783" width="8.5546875" style="1" customWidth="1"/>
    <col min="5784" max="5784" width="6.88671875" style="1" customWidth="1"/>
    <col min="5785" max="5787" width="0" style="1" hidden="1" customWidth="1"/>
    <col min="5788" max="5791" width="7.33203125" style="1" customWidth="1"/>
    <col min="5792" max="5792" width="0" style="1" hidden="1" customWidth="1"/>
    <col min="5793" max="5793" width="7.33203125" style="1" customWidth="1"/>
    <col min="5794" max="5794" width="10.88671875" style="1" customWidth="1"/>
    <col min="5795" max="6022" width="8.88671875" style="1"/>
    <col min="6023" max="6023" width="3.6640625" style="1" customWidth="1"/>
    <col min="6024" max="6024" width="16.109375" style="1" customWidth="1"/>
    <col min="6025" max="6025" width="8.5546875" style="1" customWidth="1"/>
    <col min="6026" max="6026" width="7" style="1" customWidth="1"/>
    <col min="6027" max="6027" width="7.33203125" style="1" customWidth="1"/>
    <col min="6028" max="6029" width="10.44140625" style="1" customWidth="1"/>
    <col min="6030" max="6030" width="10.88671875" style="1" customWidth="1"/>
    <col min="6031" max="6031" width="15.5546875" style="1" customWidth="1"/>
    <col min="6032" max="6032" width="8.88671875" style="1"/>
    <col min="6033" max="6033" width="6.33203125" style="1" customWidth="1"/>
    <col min="6034" max="6034" width="7.88671875" style="1" customWidth="1"/>
    <col min="6035" max="6035" width="0" style="1" hidden="1" customWidth="1"/>
    <col min="6036" max="6036" width="22.88671875" style="1" customWidth="1"/>
    <col min="6037" max="6037" width="15.33203125" style="1" customWidth="1"/>
    <col min="6038" max="6038" width="11.44140625" style="1" customWidth="1"/>
    <col min="6039" max="6039" width="8.5546875" style="1" customWidth="1"/>
    <col min="6040" max="6040" width="6.88671875" style="1" customWidth="1"/>
    <col min="6041" max="6043" width="0" style="1" hidden="1" customWidth="1"/>
    <col min="6044" max="6047" width="7.33203125" style="1" customWidth="1"/>
    <col min="6048" max="6048" width="0" style="1" hidden="1" customWidth="1"/>
    <col min="6049" max="6049" width="7.33203125" style="1" customWidth="1"/>
    <col min="6050" max="6050" width="10.88671875" style="1" customWidth="1"/>
    <col min="6051" max="6278" width="8.88671875" style="1"/>
    <col min="6279" max="6279" width="3.6640625" style="1" customWidth="1"/>
    <col min="6280" max="6280" width="16.109375" style="1" customWidth="1"/>
    <col min="6281" max="6281" width="8.5546875" style="1" customWidth="1"/>
    <col min="6282" max="6282" width="7" style="1" customWidth="1"/>
    <col min="6283" max="6283" width="7.33203125" style="1" customWidth="1"/>
    <col min="6284" max="6285" width="10.44140625" style="1" customWidth="1"/>
    <col min="6286" max="6286" width="10.88671875" style="1" customWidth="1"/>
    <col min="6287" max="6287" width="15.5546875" style="1" customWidth="1"/>
    <col min="6288" max="6288" width="8.88671875" style="1"/>
    <col min="6289" max="6289" width="6.33203125" style="1" customWidth="1"/>
    <col min="6290" max="6290" width="7.88671875" style="1" customWidth="1"/>
    <col min="6291" max="6291" width="0" style="1" hidden="1" customWidth="1"/>
    <col min="6292" max="6292" width="22.88671875" style="1" customWidth="1"/>
    <col min="6293" max="6293" width="15.33203125" style="1" customWidth="1"/>
    <col min="6294" max="6294" width="11.44140625" style="1" customWidth="1"/>
    <col min="6295" max="6295" width="8.5546875" style="1" customWidth="1"/>
    <col min="6296" max="6296" width="6.88671875" style="1" customWidth="1"/>
    <col min="6297" max="6299" width="0" style="1" hidden="1" customWidth="1"/>
    <col min="6300" max="6303" width="7.33203125" style="1" customWidth="1"/>
    <col min="6304" max="6304" width="0" style="1" hidden="1" customWidth="1"/>
    <col min="6305" max="6305" width="7.33203125" style="1" customWidth="1"/>
    <col min="6306" max="6306" width="10.88671875" style="1" customWidth="1"/>
    <col min="6307" max="6534" width="8.88671875" style="1"/>
    <col min="6535" max="6535" width="3.6640625" style="1" customWidth="1"/>
    <col min="6536" max="6536" width="16.109375" style="1" customWidth="1"/>
    <col min="6537" max="6537" width="8.5546875" style="1" customWidth="1"/>
    <col min="6538" max="6538" width="7" style="1" customWidth="1"/>
    <col min="6539" max="6539" width="7.33203125" style="1" customWidth="1"/>
    <col min="6540" max="6541" width="10.44140625" style="1" customWidth="1"/>
    <col min="6542" max="6542" width="10.88671875" style="1" customWidth="1"/>
    <col min="6543" max="6543" width="15.5546875" style="1" customWidth="1"/>
    <col min="6544" max="6544" width="8.88671875" style="1"/>
    <col min="6545" max="6545" width="6.33203125" style="1" customWidth="1"/>
    <col min="6546" max="6546" width="7.88671875" style="1" customWidth="1"/>
    <col min="6547" max="6547" width="0" style="1" hidden="1" customWidth="1"/>
    <col min="6548" max="6548" width="22.88671875" style="1" customWidth="1"/>
    <col min="6549" max="6549" width="15.33203125" style="1" customWidth="1"/>
    <col min="6550" max="6550" width="11.44140625" style="1" customWidth="1"/>
    <col min="6551" max="6551" width="8.5546875" style="1" customWidth="1"/>
    <col min="6552" max="6552" width="6.88671875" style="1" customWidth="1"/>
    <col min="6553" max="6555" width="0" style="1" hidden="1" customWidth="1"/>
    <col min="6556" max="6559" width="7.33203125" style="1" customWidth="1"/>
    <col min="6560" max="6560" width="0" style="1" hidden="1" customWidth="1"/>
    <col min="6561" max="6561" width="7.33203125" style="1" customWidth="1"/>
    <col min="6562" max="6562" width="10.88671875" style="1" customWidth="1"/>
    <col min="6563" max="6790" width="8.88671875" style="1"/>
    <col min="6791" max="6791" width="3.6640625" style="1" customWidth="1"/>
    <col min="6792" max="6792" width="16.109375" style="1" customWidth="1"/>
    <col min="6793" max="6793" width="8.5546875" style="1" customWidth="1"/>
    <col min="6794" max="6794" width="7" style="1" customWidth="1"/>
    <col min="6795" max="6795" width="7.33203125" style="1" customWidth="1"/>
    <col min="6796" max="6797" width="10.44140625" style="1" customWidth="1"/>
    <col min="6798" max="6798" width="10.88671875" style="1" customWidth="1"/>
    <col min="6799" max="6799" width="15.5546875" style="1" customWidth="1"/>
    <col min="6800" max="6800" width="8.88671875" style="1"/>
    <col min="6801" max="6801" width="6.33203125" style="1" customWidth="1"/>
    <col min="6802" max="6802" width="7.88671875" style="1" customWidth="1"/>
    <col min="6803" max="6803" width="0" style="1" hidden="1" customWidth="1"/>
    <col min="6804" max="6804" width="22.88671875" style="1" customWidth="1"/>
    <col min="6805" max="6805" width="15.33203125" style="1" customWidth="1"/>
    <col min="6806" max="6806" width="11.44140625" style="1" customWidth="1"/>
    <col min="6807" max="6807" width="8.5546875" style="1" customWidth="1"/>
    <col min="6808" max="6808" width="6.88671875" style="1" customWidth="1"/>
    <col min="6809" max="6811" width="0" style="1" hidden="1" customWidth="1"/>
    <col min="6812" max="6815" width="7.33203125" style="1" customWidth="1"/>
    <col min="6816" max="6816" width="0" style="1" hidden="1" customWidth="1"/>
    <col min="6817" max="6817" width="7.33203125" style="1" customWidth="1"/>
    <col min="6818" max="6818" width="10.88671875" style="1" customWidth="1"/>
    <col min="6819" max="7046" width="8.88671875" style="1"/>
    <col min="7047" max="7047" width="3.6640625" style="1" customWidth="1"/>
    <col min="7048" max="7048" width="16.109375" style="1" customWidth="1"/>
    <col min="7049" max="7049" width="8.5546875" style="1" customWidth="1"/>
    <col min="7050" max="7050" width="7" style="1" customWidth="1"/>
    <col min="7051" max="7051" width="7.33203125" style="1" customWidth="1"/>
    <col min="7052" max="7053" width="10.44140625" style="1" customWidth="1"/>
    <col min="7054" max="7054" width="10.88671875" style="1" customWidth="1"/>
    <col min="7055" max="7055" width="15.5546875" style="1" customWidth="1"/>
    <col min="7056" max="7056" width="8.88671875" style="1"/>
    <col min="7057" max="7057" width="6.33203125" style="1" customWidth="1"/>
    <col min="7058" max="7058" width="7.88671875" style="1" customWidth="1"/>
    <col min="7059" max="7059" width="0" style="1" hidden="1" customWidth="1"/>
    <col min="7060" max="7060" width="22.88671875" style="1" customWidth="1"/>
    <col min="7061" max="7061" width="15.33203125" style="1" customWidth="1"/>
    <col min="7062" max="7062" width="11.44140625" style="1" customWidth="1"/>
    <col min="7063" max="7063" width="8.5546875" style="1" customWidth="1"/>
    <col min="7064" max="7064" width="6.88671875" style="1" customWidth="1"/>
    <col min="7065" max="7067" width="0" style="1" hidden="1" customWidth="1"/>
    <col min="7068" max="7071" width="7.33203125" style="1" customWidth="1"/>
    <col min="7072" max="7072" width="0" style="1" hidden="1" customWidth="1"/>
    <col min="7073" max="7073" width="7.33203125" style="1" customWidth="1"/>
    <col min="7074" max="7074" width="10.88671875" style="1" customWidth="1"/>
    <col min="7075" max="7302" width="8.88671875" style="1"/>
    <col min="7303" max="7303" width="3.6640625" style="1" customWidth="1"/>
    <col min="7304" max="7304" width="16.109375" style="1" customWidth="1"/>
    <col min="7305" max="7305" width="8.5546875" style="1" customWidth="1"/>
    <col min="7306" max="7306" width="7" style="1" customWidth="1"/>
    <col min="7307" max="7307" width="7.33203125" style="1" customWidth="1"/>
    <col min="7308" max="7309" width="10.44140625" style="1" customWidth="1"/>
    <col min="7310" max="7310" width="10.88671875" style="1" customWidth="1"/>
    <col min="7311" max="7311" width="15.5546875" style="1" customWidth="1"/>
    <col min="7312" max="7312" width="8.88671875" style="1"/>
    <col min="7313" max="7313" width="6.33203125" style="1" customWidth="1"/>
    <col min="7314" max="7314" width="7.88671875" style="1" customWidth="1"/>
    <col min="7315" max="7315" width="0" style="1" hidden="1" customWidth="1"/>
    <col min="7316" max="7316" width="22.88671875" style="1" customWidth="1"/>
    <col min="7317" max="7317" width="15.33203125" style="1" customWidth="1"/>
    <col min="7318" max="7318" width="11.44140625" style="1" customWidth="1"/>
    <col min="7319" max="7319" width="8.5546875" style="1" customWidth="1"/>
    <col min="7320" max="7320" width="6.88671875" style="1" customWidth="1"/>
    <col min="7321" max="7323" width="0" style="1" hidden="1" customWidth="1"/>
    <col min="7324" max="7327" width="7.33203125" style="1" customWidth="1"/>
    <col min="7328" max="7328" width="0" style="1" hidden="1" customWidth="1"/>
    <col min="7329" max="7329" width="7.33203125" style="1" customWidth="1"/>
    <col min="7330" max="7330" width="10.88671875" style="1" customWidth="1"/>
    <col min="7331" max="7558" width="8.88671875" style="1"/>
    <col min="7559" max="7559" width="3.6640625" style="1" customWidth="1"/>
    <col min="7560" max="7560" width="16.109375" style="1" customWidth="1"/>
    <col min="7561" max="7561" width="8.5546875" style="1" customWidth="1"/>
    <col min="7562" max="7562" width="7" style="1" customWidth="1"/>
    <col min="7563" max="7563" width="7.33203125" style="1" customWidth="1"/>
    <col min="7564" max="7565" width="10.44140625" style="1" customWidth="1"/>
    <col min="7566" max="7566" width="10.88671875" style="1" customWidth="1"/>
    <col min="7567" max="7567" width="15.5546875" style="1" customWidth="1"/>
    <col min="7568" max="7568" width="8.88671875" style="1"/>
    <col min="7569" max="7569" width="6.33203125" style="1" customWidth="1"/>
    <col min="7570" max="7570" width="7.88671875" style="1" customWidth="1"/>
    <col min="7571" max="7571" width="0" style="1" hidden="1" customWidth="1"/>
    <col min="7572" max="7572" width="22.88671875" style="1" customWidth="1"/>
    <col min="7573" max="7573" width="15.33203125" style="1" customWidth="1"/>
    <col min="7574" max="7574" width="11.44140625" style="1" customWidth="1"/>
    <col min="7575" max="7575" width="8.5546875" style="1" customWidth="1"/>
    <col min="7576" max="7576" width="6.88671875" style="1" customWidth="1"/>
    <col min="7577" max="7579" width="0" style="1" hidden="1" customWidth="1"/>
    <col min="7580" max="7583" width="7.33203125" style="1" customWidth="1"/>
    <col min="7584" max="7584" width="0" style="1" hidden="1" customWidth="1"/>
    <col min="7585" max="7585" width="7.33203125" style="1" customWidth="1"/>
    <col min="7586" max="7586" width="10.88671875" style="1" customWidth="1"/>
    <col min="7587" max="7814" width="8.88671875" style="1"/>
    <col min="7815" max="7815" width="3.6640625" style="1" customWidth="1"/>
    <col min="7816" max="7816" width="16.109375" style="1" customWidth="1"/>
    <col min="7817" max="7817" width="8.5546875" style="1" customWidth="1"/>
    <col min="7818" max="7818" width="7" style="1" customWidth="1"/>
    <col min="7819" max="7819" width="7.33203125" style="1" customWidth="1"/>
    <col min="7820" max="7821" width="10.44140625" style="1" customWidth="1"/>
    <col min="7822" max="7822" width="10.88671875" style="1" customWidth="1"/>
    <col min="7823" max="7823" width="15.5546875" style="1" customWidth="1"/>
    <col min="7824" max="7824" width="8.88671875" style="1"/>
    <col min="7825" max="7825" width="6.33203125" style="1" customWidth="1"/>
    <col min="7826" max="7826" width="7.88671875" style="1" customWidth="1"/>
    <col min="7827" max="7827" width="0" style="1" hidden="1" customWidth="1"/>
    <col min="7828" max="7828" width="22.88671875" style="1" customWidth="1"/>
    <col min="7829" max="7829" width="15.33203125" style="1" customWidth="1"/>
    <col min="7830" max="7830" width="11.44140625" style="1" customWidth="1"/>
    <col min="7831" max="7831" width="8.5546875" style="1" customWidth="1"/>
    <col min="7832" max="7832" width="6.88671875" style="1" customWidth="1"/>
    <col min="7833" max="7835" width="0" style="1" hidden="1" customWidth="1"/>
    <col min="7836" max="7839" width="7.33203125" style="1" customWidth="1"/>
    <col min="7840" max="7840" width="0" style="1" hidden="1" customWidth="1"/>
    <col min="7841" max="7841" width="7.33203125" style="1" customWidth="1"/>
    <col min="7842" max="7842" width="10.88671875" style="1" customWidth="1"/>
    <col min="7843" max="8070" width="8.88671875" style="1"/>
    <col min="8071" max="8071" width="3.6640625" style="1" customWidth="1"/>
    <col min="8072" max="8072" width="16.109375" style="1" customWidth="1"/>
    <col min="8073" max="8073" width="8.5546875" style="1" customWidth="1"/>
    <col min="8074" max="8074" width="7" style="1" customWidth="1"/>
    <col min="8075" max="8075" width="7.33203125" style="1" customWidth="1"/>
    <col min="8076" max="8077" width="10.44140625" style="1" customWidth="1"/>
    <col min="8078" max="8078" width="10.88671875" style="1" customWidth="1"/>
    <col min="8079" max="8079" width="15.5546875" style="1" customWidth="1"/>
    <col min="8080" max="8080" width="8.88671875" style="1"/>
    <col min="8081" max="8081" width="6.33203125" style="1" customWidth="1"/>
    <col min="8082" max="8082" width="7.88671875" style="1" customWidth="1"/>
    <col min="8083" max="8083" width="0" style="1" hidden="1" customWidth="1"/>
    <col min="8084" max="8084" width="22.88671875" style="1" customWidth="1"/>
    <col min="8085" max="8085" width="15.33203125" style="1" customWidth="1"/>
    <col min="8086" max="8086" width="11.44140625" style="1" customWidth="1"/>
    <col min="8087" max="8087" width="8.5546875" style="1" customWidth="1"/>
    <col min="8088" max="8088" width="6.88671875" style="1" customWidth="1"/>
    <col min="8089" max="8091" width="0" style="1" hidden="1" customWidth="1"/>
    <col min="8092" max="8095" width="7.33203125" style="1" customWidth="1"/>
    <col min="8096" max="8096" width="0" style="1" hidden="1" customWidth="1"/>
    <col min="8097" max="8097" width="7.33203125" style="1" customWidth="1"/>
    <col min="8098" max="8098" width="10.88671875" style="1" customWidth="1"/>
    <col min="8099" max="8326" width="8.88671875" style="1"/>
    <col min="8327" max="8327" width="3.6640625" style="1" customWidth="1"/>
    <col min="8328" max="8328" width="16.109375" style="1" customWidth="1"/>
    <col min="8329" max="8329" width="8.5546875" style="1" customWidth="1"/>
    <col min="8330" max="8330" width="7" style="1" customWidth="1"/>
    <col min="8331" max="8331" width="7.33203125" style="1" customWidth="1"/>
    <col min="8332" max="8333" width="10.44140625" style="1" customWidth="1"/>
    <col min="8334" max="8334" width="10.88671875" style="1" customWidth="1"/>
    <col min="8335" max="8335" width="15.5546875" style="1" customWidth="1"/>
    <col min="8336" max="8336" width="8.88671875" style="1"/>
    <col min="8337" max="8337" width="6.33203125" style="1" customWidth="1"/>
    <col min="8338" max="8338" width="7.88671875" style="1" customWidth="1"/>
    <col min="8339" max="8339" width="0" style="1" hidden="1" customWidth="1"/>
    <col min="8340" max="8340" width="22.88671875" style="1" customWidth="1"/>
    <col min="8341" max="8341" width="15.33203125" style="1" customWidth="1"/>
    <col min="8342" max="8342" width="11.44140625" style="1" customWidth="1"/>
    <col min="8343" max="8343" width="8.5546875" style="1" customWidth="1"/>
    <col min="8344" max="8344" width="6.88671875" style="1" customWidth="1"/>
    <col min="8345" max="8347" width="0" style="1" hidden="1" customWidth="1"/>
    <col min="8348" max="8351" width="7.33203125" style="1" customWidth="1"/>
    <col min="8352" max="8352" width="0" style="1" hidden="1" customWidth="1"/>
    <col min="8353" max="8353" width="7.33203125" style="1" customWidth="1"/>
    <col min="8354" max="8354" width="10.88671875" style="1" customWidth="1"/>
    <col min="8355" max="8582" width="8.88671875" style="1"/>
    <col min="8583" max="8583" width="3.6640625" style="1" customWidth="1"/>
    <col min="8584" max="8584" width="16.109375" style="1" customWidth="1"/>
    <col min="8585" max="8585" width="8.5546875" style="1" customWidth="1"/>
    <col min="8586" max="8586" width="7" style="1" customWidth="1"/>
    <col min="8587" max="8587" width="7.33203125" style="1" customWidth="1"/>
    <col min="8588" max="8589" width="10.44140625" style="1" customWidth="1"/>
    <col min="8590" max="8590" width="10.88671875" style="1" customWidth="1"/>
    <col min="8591" max="8591" width="15.5546875" style="1" customWidth="1"/>
    <col min="8592" max="8592" width="8.88671875" style="1"/>
    <col min="8593" max="8593" width="6.33203125" style="1" customWidth="1"/>
    <col min="8594" max="8594" width="7.88671875" style="1" customWidth="1"/>
    <col min="8595" max="8595" width="0" style="1" hidden="1" customWidth="1"/>
    <col min="8596" max="8596" width="22.88671875" style="1" customWidth="1"/>
    <col min="8597" max="8597" width="15.33203125" style="1" customWidth="1"/>
    <col min="8598" max="8598" width="11.44140625" style="1" customWidth="1"/>
    <col min="8599" max="8599" width="8.5546875" style="1" customWidth="1"/>
    <col min="8600" max="8600" width="6.88671875" style="1" customWidth="1"/>
    <col min="8601" max="8603" width="0" style="1" hidden="1" customWidth="1"/>
    <col min="8604" max="8607" width="7.33203125" style="1" customWidth="1"/>
    <col min="8608" max="8608" width="0" style="1" hidden="1" customWidth="1"/>
    <col min="8609" max="8609" width="7.33203125" style="1" customWidth="1"/>
    <col min="8610" max="8610" width="10.88671875" style="1" customWidth="1"/>
    <col min="8611" max="8838" width="8.88671875" style="1"/>
    <col min="8839" max="8839" width="3.6640625" style="1" customWidth="1"/>
    <col min="8840" max="8840" width="16.109375" style="1" customWidth="1"/>
    <col min="8841" max="8841" width="8.5546875" style="1" customWidth="1"/>
    <col min="8842" max="8842" width="7" style="1" customWidth="1"/>
    <col min="8843" max="8843" width="7.33203125" style="1" customWidth="1"/>
    <col min="8844" max="8845" width="10.44140625" style="1" customWidth="1"/>
    <col min="8846" max="8846" width="10.88671875" style="1" customWidth="1"/>
    <col min="8847" max="8847" width="15.5546875" style="1" customWidth="1"/>
    <col min="8848" max="8848" width="8.88671875" style="1"/>
    <col min="8849" max="8849" width="6.33203125" style="1" customWidth="1"/>
    <col min="8850" max="8850" width="7.88671875" style="1" customWidth="1"/>
    <col min="8851" max="8851" width="0" style="1" hidden="1" customWidth="1"/>
    <col min="8852" max="8852" width="22.88671875" style="1" customWidth="1"/>
    <col min="8853" max="8853" width="15.33203125" style="1" customWidth="1"/>
    <col min="8854" max="8854" width="11.44140625" style="1" customWidth="1"/>
    <col min="8855" max="8855" width="8.5546875" style="1" customWidth="1"/>
    <col min="8856" max="8856" width="6.88671875" style="1" customWidth="1"/>
    <col min="8857" max="8859" width="0" style="1" hidden="1" customWidth="1"/>
    <col min="8860" max="8863" width="7.33203125" style="1" customWidth="1"/>
    <col min="8864" max="8864" width="0" style="1" hidden="1" customWidth="1"/>
    <col min="8865" max="8865" width="7.33203125" style="1" customWidth="1"/>
    <col min="8866" max="8866" width="10.88671875" style="1" customWidth="1"/>
    <col min="8867" max="9094" width="8.88671875" style="1"/>
    <col min="9095" max="9095" width="3.6640625" style="1" customWidth="1"/>
    <col min="9096" max="9096" width="16.109375" style="1" customWidth="1"/>
    <col min="9097" max="9097" width="8.5546875" style="1" customWidth="1"/>
    <col min="9098" max="9098" width="7" style="1" customWidth="1"/>
    <col min="9099" max="9099" width="7.33203125" style="1" customWidth="1"/>
    <col min="9100" max="9101" width="10.44140625" style="1" customWidth="1"/>
    <col min="9102" max="9102" width="10.88671875" style="1" customWidth="1"/>
    <col min="9103" max="9103" width="15.5546875" style="1" customWidth="1"/>
    <col min="9104" max="9104" width="8.88671875" style="1"/>
    <col min="9105" max="9105" width="6.33203125" style="1" customWidth="1"/>
    <col min="9106" max="9106" width="7.88671875" style="1" customWidth="1"/>
    <col min="9107" max="9107" width="0" style="1" hidden="1" customWidth="1"/>
    <col min="9108" max="9108" width="22.88671875" style="1" customWidth="1"/>
    <col min="9109" max="9109" width="15.33203125" style="1" customWidth="1"/>
    <col min="9110" max="9110" width="11.44140625" style="1" customWidth="1"/>
    <col min="9111" max="9111" width="8.5546875" style="1" customWidth="1"/>
    <col min="9112" max="9112" width="6.88671875" style="1" customWidth="1"/>
    <col min="9113" max="9115" width="0" style="1" hidden="1" customWidth="1"/>
    <col min="9116" max="9119" width="7.33203125" style="1" customWidth="1"/>
    <col min="9120" max="9120" width="0" style="1" hidden="1" customWidth="1"/>
    <col min="9121" max="9121" width="7.33203125" style="1" customWidth="1"/>
    <col min="9122" max="9122" width="10.88671875" style="1" customWidth="1"/>
    <col min="9123" max="9350" width="8.88671875" style="1"/>
    <col min="9351" max="9351" width="3.6640625" style="1" customWidth="1"/>
    <col min="9352" max="9352" width="16.109375" style="1" customWidth="1"/>
    <col min="9353" max="9353" width="8.5546875" style="1" customWidth="1"/>
    <col min="9354" max="9354" width="7" style="1" customWidth="1"/>
    <col min="9355" max="9355" width="7.33203125" style="1" customWidth="1"/>
    <col min="9356" max="9357" width="10.44140625" style="1" customWidth="1"/>
    <col min="9358" max="9358" width="10.88671875" style="1" customWidth="1"/>
    <col min="9359" max="9359" width="15.5546875" style="1" customWidth="1"/>
    <col min="9360" max="9360" width="8.88671875" style="1"/>
    <col min="9361" max="9361" width="6.33203125" style="1" customWidth="1"/>
    <col min="9362" max="9362" width="7.88671875" style="1" customWidth="1"/>
    <col min="9363" max="9363" width="0" style="1" hidden="1" customWidth="1"/>
    <col min="9364" max="9364" width="22.88671875" style="1" customWidth="1"/>
    <col min="9365" max="9365" width="15.33203125" style="1" customWidth="1"/>
    <col min="9366" max="9366" width="11.44140625" style="1" customWidth="1"/>
    <col min="9367" max="9367" width="8.5546875" style="1" customWidth="1"/>
    <col min="9368" max="9368" width="6.88671875" style="1" customWidth="1"/>
    <col min="9369" max="9371" width="0" style="1" hidden="1" customWidth="1"/>
    <col min="9372" max="9375" width="7.33203125" style="1" customWidth="1"/>
    <col min="9376" max="9376" width="0" style="1" hidden="1" customWidth="1"/>
    <col min="9377" max="9377" width="7.33203125" style="1" customWidth="1"/>
    <col min="9378" max="9378" width="10.88671875" style="1" customWidth="1"/>
    <col min="9379" max="9606" width="8.88671875" style="1"/>
    <col min="9607" max="9607" width="3.6640625" style="1" customWidth="1"/>
    <col min="9608" max="9608" width="16.109375" style="1" customWidth="1"/>
    <col min="9609" max="9609" width="8.5546875" style="1" customWidth="1"/>
    <col min="9610" max="9610" width="7" style="1" customWidth="1"/>
    <col min="9611" max="9611" width="7.33203125" style="1" customWidth="1"/>
    <col min="9612" max="9613" width="10.44140625" style="1" customWidth="1"/>
    <col min="9614" max="9614" width="10.88671875" style="1" customWidth="1"/>
    <col min="9615" max="9615" width="15.5546875" style="1" customWidth="1"/>
    <col min="9616" max="9616" width="8.88671875" style="1"/>
    <col min="9617" max="9617" width="6.33203125" style="1" customWidth="1"/>
    <col min="9618" max="9618" width="7.88671875" style="1" customWidth="1"/>
    <col min="9619" max="9619" width="0" style="1" hidden="1" customWidth="1"/>
    <col min="9620" max="9620" width="22.88671875" style="1" customWidth="1"/>
    <col min="9621" max="9621" width="15.33203125" style="1" customWidth="1"/>
    <col min="9622" max="9622" width="11.44140625" style="1" customWidth="1"/>
    <col min="9623" max="9623" width="8.5546875" style="1" customWidth="1"/>
    <col min="9624" max="9624" width="6.88671875" style="1" customWidth="1"/>
    <col min="9625" max="9627" width="0" style="1" hidden="1" customWidth="1"/>
    <col min="9628" max="9631" width="7.33203125" style="1" customWidth="1"/>
    <col min="9632" max="9632" width="0" style="1" hidden="1" customWidth="1"/>
    <col min="9633" max="9633" width="7.33203125" style="1" customWidth="1"/>
    <col min="9634" max="9634" width="10.88671875" style="1" customWidth="1"/>
    <col min="9635" max="9862" width="8.88671875" style="1"/>
    <col min="9863" max="9863" width="3.6640625" style="1" customWidth="1"/>
    <col min="9864" max="9864" width="16.109375" style="1" customWidth="1"/>
    <col min="9865" max="9865" width="8.5546875" style="1" customWidth="1"/>
    <col min="9866" max="9866" width="7" style="1" customWidth="1"/>
    <col min="9867" max="9867" width="7.33203125" style="1" customWidth="1"/>
    <col min="9868" max="9869" width="10.44140625" style="1" customWidth="1"/>
    <col min="9870" max="9870" width="10.88671875" style="1" customWidth="1"/>
    <col min="9871" max="9871" width="15.5546875" style="1" customWidth="1"/>
    <col min="9872" max="9872" width="8.88671875" style="1"/>
    <col min="9873" max="9873" width="6.33203125" style="1" customWidth="1"/>
    <col min="9874" max="9874" width="7.88671875" style="1" customWidth="1"/>
    <col min="9875" max="9875" width="0" style="1" hidden="1" customWidth="1"/>
    <col min="9876" max="9876" width="22.88671875" style="1" customWidth="1"/>
    <col min="9877" max="9877" width="15.33203125" style="1" customWidth="1"/>
    <col min="9878" max="9878" width="11.44140625" style="1" customWidth="1"/>
    <col min="9879" max="9879" width="8.5546875" style="1" customWidth="1"/>
    <col min="9880" max="9880" width="6.88671875" style="1" customWidth="1"/>
    <col min="9881" max="9883" width="0" style="1" hidden="1" customWidth="1"/>
    <col min="9884" max="9887" width="7.33203125" style="1" customWidth="1"/>
    <col min="9888" max="9888" width="0" style="1" hidden="1" customWidth="1"/>
    <col min="9889" max="9889" width="7.33203125" style="1" customWidth="1"/>
    <col min="9890" max="9890" width="10.88671875" style="1" customWidth="1"/>
    <col min="9891" max="10118" width="8.88671875" style="1"/>
    <col min="10119" max="10119" width="3.6640625" style="1" customWidth="1"/>
    <col min="10120" max="10120" width="16.109375" style="1" customWidth="1"/>
    <col min="10121" max="10121" width="8.5546875" style="1" customWidth="1"/>
    <col min="10122" max="10122" width="7" style="1" customWidth="1"/>
    <col min="10123" max="10123" width="7.33203125" style="1" customWidth="1"/>
    <col min="10124" max="10125" width="10.44140625" style="1" customWidth="1"/>
    <col min="10126" max="10126" width="10.88671875" style="1" customWidth="1"/>
    <col min="10127" max="10127" width="15.5546875" style="1" customWidth="1"/>
    <col min="10128" max="10128" width="8.88671875" style="1"/>
    <col min="10129" max="10129" width="6.33203125" style="1" customWidth="1"/>
    <col min="10130" max="10130" width="7.88671875" style="1" customWidth="1"/>
    <col min="10131" max="10131" width="0" style="1" hidden="1" customWidth="1"/>
    <col min="10132" max="10132" width="22.88671875" style="1" customWidth="1"/>
    <col min="10133" max="10133" width="15.33203125" style="1" customWidth="1"/>
    <col min="10134" max="10134" width="11.44140625" style="1" customWidth="1"/>
    <col min="10135" max="10135" width="8.5546875" style="1" customWidth="1"/>
    <col min="10136" max="10136" width="6.88671875" style="1" customWidth="1"/>
    <col min="10137" max="10139" width="0" style="1" hidden="1" customWidth="1"/>
    <col min="10140" max="10143" width="7.33203125" style="1" customWidth="1"/>
    <col min="10144" max="10144" width="0" style="1" hidden="1" customWidth="1"/>
    <col min="10145" max="10145" width="7.33203125" style="1" customWidth="1"/>
    <col min="10146" max="10146" width="10.88671875" style="1" customWidth="1"/>
    <col min="10147" max="10374" width="8.88671875" style="1"/>
    <col min="10375" max="10375" width="3.6640625" style="1" customWidth="1"/>
    <col min="10376" max="10376" width="16.109375" style="1" customWidth="1"/>
    <col min="10377" max="10377" width="8.5546875" style="1" customWidth="1"/>
    <col min="10378" max="10378" width="7" style="1" customWidth="1"/>
    <col min="10379" max="10379" width="7.33203125" style="1" customWidth="1"/>
    <col min="10380" max="10381" width="10.44140625" style="1" customWidth="1"/>
    <col min="10382" max="10382" width="10.88671875" style="1" customWidth="1"/>
    <col min="10383" max="10383" width="15.5546875" style="1" customWidth="1"/>
    <col min="10384" max="10384" width="8.88671875" style="1"/>
    <col min="10385" max="10385" width="6.33203125" style="1" customWidth="1"/>
    <col min="10386" max="10386" width="7.88671875" style="1" customWidth="1"/>
    <col min="10387" max="10387" width="0" style="1" hidden="1" customWidth="1"/>
    <col min="10388" max="10388" width="22.88671875" style="1" customWidth="1"/>
    <col min="10389" max="10389" width="15.33203125" style="1" customWidth="1"/>
    <col min="10390" max="10390" width="11.44140625" style="1" customWidth="1"/>
    <col min="10391" max="10391" width="8.5546875" style="1" customWidth="1"/>
    <col min="10392" max="10392" width="6.88671875" style="1" customWidth="1"/>
    <col min="10393" max="10395" width="0" style="1" hidden="1" customWidth="1"/>
    <col min="10396" max="10399" width="7.33203125" style="1" customWidth="1"/>
    <col min="10400" max="10400" width="0" style="1" hidden="1" customWidth="1"/>
    <col min="10401" max="10401" width="7.33203125" style="1" customWidth="1"/>
    <col min="10402" max="10402" width="10.88671875" style="1" customWidth="1"/>
    <col min="10403" max="10630" width="8.88671875" style="1"/>
    <col min="10631" max="10631" width="3.6640625" style="1" customWidth="1"/>
    <col min="10632" max="10632" width="16.109375" style="1" customWidth="1"/>
    <col min="10633" max="10633" width="8.5546875" style="1" customWidth="1"/>
    <col min="10634" max="10634" width="7" style="1" customWidth="1"/>
    <col min="10635" max="10635" width="7.33203125" style="1" customWidth="1"/>
    <col min="10636" max="10637" width="10.44140625" style="1" customWidth="1"/>
    <col min="10638" max="10638" width="10.88671875" style="1" customWidth="1"/>
    <col min="10639" max="10639" width="15.5546875" style="1" customWidth="1"/>
    <col min="10640" max="10640" width="8.88671875" style="1"/>
    <col min="10641" max="10641" width="6.33203125" style="1" customWidth="1"/>
    <col min="10642" max="10642" width="7.88671875" style="1" customWidth="1"/>
    <col min="10643" max="10643" width="0" style="1" hidden="1" customWidth="1"/>
    <col min="10644" max="10644" width="22.88671875" style="1" customWidth="1"/>
    <col min="10645" max="10645" width="15.33203125" style="1" customWidth="1"/>
    <col min="10646" max="10646" width="11.44140625" style="1" customWidth="1"/>
    <col min="10647" max="10647" width="8.5546875" style="1" customWidth="1"/>
    <col min="10648" max="10648" width="6.88671875" style="1" customWidth="1"/>
    <col min="10649" max="10651" width="0" style="1" hidden="1" customWidth="1"/>
    <col min="10652" max="10655" width="7.33203125" style="1" customWidth="1"/>
    <col min="10656" max="10656" width="0" style="1" hidden="1" customWidth="1"/>
    <col min="10657" max="10657" width="7.33203125" style="1" customWidth="1"/>
    <col min="10658" max="10658" width="10.88671875" style="1" customWidth="1"/>
    <col min="10659" max="10886" width="8.88671875" style="1"/>
    <col min="10887" max="10887" width="3.6640625" style="1" customWidth="1"/>
    <col min="10888" max="10888" width="16.109375" style="1" customWidth="1"/>
    <col min="10889" max="10889" width="8.5546875" style="1" customWidth="1"/>
    <col min="10890" max="10890" width="7" style="1" customWidth="1"/>
    <col min="10891" max="10891" width="7.33203125" style="1" customWidth="1"/>
    <col min="10892" max="10893" width="10.44140625" style="1" customWidth="1"/>
    <col min="10894" max="10894" width="10.88671875" style="1" customWidth="1"/>
    <col min="10895" max="10895" width="15.5546875" style="1" customWidth="1"/>
    <col min="10896" max="10896" width="8.88671875" style="1"/>
    <col min="10897" max="10897" width="6.33203125" style="1" customWidth="1"/>
    <col min="10898" max="10898" width="7.88671875" style="1" customWidth="1"/>
    <col min="10899" max="10899" width="0" style="1" hidden="1" customWidth="1"/>
    <col min="10900" max="10900" width="22.88671875" style="1" customWidth="1"/>
    <col min="10901" max="10901" width="15.33203125" style="1" customWidth="1"/>
    <col min="10902" max="10902" width="11.44140625" style="1" customWidth="1"/>
    <col min="10903" max="10903" width="8.5546875" style="1" customWidth="1"/>
    <col min="10904" max="10904" width="6.88671875" style="1" customWidth="1"/>
    <col min="10905" max="10907" width="0" style="1" hidden="1" customWidth="1"/>
    <col min="10908" max="10911" width="7.33203125" style="1" customWidth="1"/>
    <col min="10912" max="10912" width="0" style="1" hidden="1" customWidth="1"/>
    <col min="10913" max="10913" width="7.33203125" style="1" customWidth="1"/>
    <col min="10914" max="10914" width="10.88671875" style="1" customWidth="1"/>
    <col min="10915" max="11142" width="8.88671875" style="1"/>
    <col min="11143" max="11143" width="3.6640625" style="1" customWidth="1"/>
    <col min="11144" max="11144" width="16.109375" style="1" customWidth="1"/>
    <col min="11145" max="11145" width="8.5546875" style="1" customWidth="1"/>
    <col min="11146" max="11146" width="7" style="1" customWidth="1"/>
    <col min="11147" max="11147" width="7.33203125" style="1" customWidth="1"/>
    <col min="11148" max="11149" width="10.44140625" style="1" customWidth="1"/>
    <col min="11150" max="11150" width="10.88671875" style="1" customWidth="1"/>
    <col min="11151" max="11151" width="15.5546875" style="1" customWidth="1"/>
    <col min="11152" max="11152" width="8.88671875" style="1"/>
    <col min="11153" max="11153" width="6.33203125" style="1" customWidth="1"/>
    <col min="11154" max="11154" width="7.88671875" style="1" customWidth="1"/>
    <col min="11155" max="11155" width="0" style="1" hidden="1" customWidth="1"/>
    <col min="11156" max="11156" width="22.88671875" style="1" customWidth="1"/>
    <col min="11157" max="11157" width="15.33203125" style="1" customWidth="1"/>
    <col min="11158" max="11158" width="11.44140625" style="1" customWidth="1"/>
    <col min="11159" max="11159" width="8.5546875" style="1" customWidth="1"/>
    <col min="11160" max="11160" width="6.88671875" style="1" customWidth="1"/>
    <col min="11161" max="11163" width="0" style="1" hidden="1" customWidth="1"/>
    <col min="11164" max="11167" width="7.33203125" style="1" customWidth="1"/>
    <col min="11168" max="11168" width="0" style="1" hidden="1" customWidth="1"/>
    <col min="11169" max="11169" width="7.33203125" style="1" customWidth="1"/>
    <col min="11170" max="11170" width="10.88671875" style="1" customWidth="1"/>
    <col min="11171" max="11398" width="8.88671875" style="1"/>
    <col min="11399" max="11399" width="3.6640625" style="1" customWidth="1"/>
    <col min="11400" max="11400" width="16.109375" style="1" customWidth="1"/>
    <col min="11401" max="11401" width="8.5546875" style="1" customWidth="1"/>
    <col min="11402" max="11402" width="7" style="1" customWidth="1"/>
    <col min="11403" max="11403" width="7.33203125" style="1" customWidth="1"/>
    <col min="11404" max="11405" width="10.44140625" style="1" customWidth="1"/>
    <col min="11406" max="11406" width="10.88671875" style="1" customWidth="1"/>
    <col min="11407" max="11407" width="15.5546875" style="1" customWidth="1"/>
    <col min="11408" max="11408" width="8.88671875" style="1"/>
    <col min="11409" max="11409" width="6.33203125" style="1" customWidth="1"/>
    <col min="11410" max="11410" width="7.88671875" style="1" customWidth="1"/>
    <col min="11411" max="11411" width="0" style="1" hidden="1" customWidth="1"/>
    <col min="11412" max="11412" width="22.88671875" style="1" customWidth="1"/>
    <col min="11413" max="11413" width="15.33203125" style="1" customWidth="1"/>
    <col min="11414" max="11414" width="11.44140625" style="1" customWidth="1"/>
    <col min="11415" max="11415" width="8.5546875" style="1" customWidth="1"/>
    <col min="11416" max="11416" width="6.88671875" style="1" customWidth="1"/>
    <col min="11417" max="11419" width="0" style="1" hidden="1" customWidth="1"/>
    <col min="11420" max="11423" width="7.33203125" style="1" customWidth="1"/>
    <col min="11424" max="11424" width="0" style="1" hidden="1" customWidth="1"/>
    <col min="11425" max="11425" width="7.33203125" style="1" customWidth="1"/>
    <col min="11426" max="11426" width="10.88671875" style="1" customWidth="1"/>
    <col min="11427" max="11654" width="8.88671875" style="1"/>
    <col min="11655" max="11655" width="3.6640625" style="1" customWidth="1"/>
    <col min="11656" max="11656" width="16.109375" style="1" customWidth="1"/>
    <col min="11657" max="11657" width="8.5546875" style="1" customWidth="1"/>
    <col min="11658" max="11658" width="7" style="1" customWidth="1"/>
    <col min="11659" max="11659" width="7.33203125" style="1" customWidth="1"/>
    <col min="11660" max="11661" width="10.44140625" style="1" customWidth="1"/>
    <col min="11662" max="11662" width="10.88671875" style="1" customWidth="1"/>
    <col min="11663" max="11663" width="15.5546875" style="1" customWidth="1"/>
    <col min="11664" max="11664" width="8.88671875" style="1"/>
    <col min="11665" max="11665" width="6.33203125" style="1" customWidth="1"/>
    <col min="11666" max="11666" width="7.88671875" style="1" customWidth="1"/>
    <col min="11667" max="11667" width="0" style="1" hidden="1" customWidth="1"/>
    <col min="11668" max="11668" width="22.88671875" style="1" customWidth="1"/>
    <col min="11669" max="11669" width="15.33203125" style="1" customWidth="1"/>
    <col min="11670" max="11670" width="11.44140625" style="1" customWidth="1"/>
    <col min="11671" max="11671" width="8.5546875" style="1" customWidth="1"/>
    <col min="11672" max="11672" width="6.88671875" style="1" customWidth="1"/>
    <col min="11673" max="11675" width="0" style="1" hidden="1" customWidth="1"/>
    <col min="11676" max="11679" width="7.33203125" style="1" customWidth="1"/>
    <col min="11680" max="11680" width="0" style="1" hidden="1" customWidth="1"/>
    <col min="11681" max="11681" width="7.33203125" style="1" customWidth="1"/>
    <col min="11682" max="11682" width="10.88671875" style="1" customWidth="1"/>
    <col min="11683" max="11910" width="8.88671875" style="1"/>
    <col min="11911" max="11911" width="3.6640625" style="1" customWidth="1"/>
    <col min="11912" max="11912" width="16.109375" style="1" customWidth="1"/>
    <col min="11913" max="11913" width="8.5546875" style="1" customWidth="1"/>
    <col min="11914" max="11914" width="7" style="1" customWidth="1"/>
    <col min="11915" max="11915" width="7.33203125" style="1" customWidth="1"/>
    <col min="11916" max="11917" width="10.44140625" style="1" customWidth="1"/>
    <col min="11918" max="11918" width="10.88671875" style="1" customWidth="1"/>
    <col min="11919" max="11919" width="15.5546875" style="1" customWidth="1"/>
    <col min="11920" max="11920" width="8.88671875" style="1"/>
    <col min="11921" max="11921" width="6.33203125" style="1" customWidth="1"/>
    <col min="11922" max="11922" width="7.88671875" style="1" customWidth="1"/>
    <col min="11923" max="11923" width="0" style="1" hidden="1" customWidth="1"/>
    <col min="11924" max="11924" width="22.88671875" style="1" customWidth="1"/>
    <col min="11925" max="11925" width="15.33203125" style="1" customWidth="1"/>
    <col min="11926" max="11926" width="11.44140625" style="1" customWidth="1"/>
    <col min="11927" max="11927" width="8.5546875" style="1" customWidth="1"/>
    <col min="11928" max="11928" width="6.88671875" style="1" customWidth="1"/>
    <col min="11929" max="11931" width="0" style="1" hidden="1" customWidth="1"/>
    <col min="11932" max="11935" width="7.33203125" style="1" customWidth="1"/>
    <col min="11936" max="11936" width="0" style="1" hidden="1" customWidth="1"/>
    <col min="11937" max="11937" width="7.33203125" style="1" customWidth="1"/>
    <col min="11938" max="11938" width="10.88671875" style="1" customWidth="1"/>
    <col min="11939" max="12166" width="8.88671875" style="1"/>
    <col min="12167" max="12167" width="3.6640625" style="1" customWidth="1"/>
    <col min="12168" max="12168" width="16.109375" style="1" customWidth="1"/>
    <col min="12169" max="12169" width="8.5546875" style="1" customWidth="1"/>
    <col min="12170" max="12170" width="7" style="1" customWidth="1"/>
    <col min="12171" max="12171" width="7.33203125" style="1" customWidth="1"/>
    <col min="12172" max="12173" width="10.44140625" style="1" customWidth="1"/>
    <col min="12174" max="12174" width="10.88671875" style="1" customWidth="1"/>
    <col min="12175" max="12175" width="15.5546875" style="1" customWidth="1"/>
    <col min="12176" max="12176" width="8.88671875" style="1"/>
    <col min="12177" max="12177" width="6.33203125" style="1" customWidth="1"/>
    <col min="12178" max="12178" width="7.88671875" style="1" customWidth="1"/>
    <col min="12179" max="12179" width="0" style="1" hidden="1" customWidth="1"/>
    <col min="12180" max="12180" width="22.88671875" style="1" customWidth="1"/>
    <col min="12181" max="12181" width="15.33203125" style="1" customWidth="1"/>
    <col min="12182" max="12182" width="11.44140625" style="1" customWidth="1"/>
    <col min="12183" max="12183" width="8.5546875" style="1" customWidth="1"/>
    <col min="12184" max="12184" width="6.88671875" style="1" customWidth="1"/>
    <col min="12185" max="12187" width="0" style="1" hidden="1" customWidth="1"/>
    <col min="12188" max="12191" width="7.33203125" style="1" customWidth="1"/>
    <col min="12192" max="12192" width="0" style="1" hidden="1" customWidth="1"/>
    <col min="12193" max="12193" width="7.33203125" style="1" customWidth="1"/>
    <col min="12194" max="12194" width="10.88671875" style="1" customWidth="1"/>
    <col min="12195" max="12422" width="8.88671875" style="1"/>
    <col min="12423" max="12423" width="3.6640625" style="1" customWidth="1"/>
    <col min="12424" max="12424" width="16.109375" style="1" customWidth="1"/>
    <col min="12425" max="12425" width="8.5546875" style="1" customWidth="1"/>
    <col min="12426" max="12426" width="7" style="1" customWidth="1"/>
    <col min="12427" max="12427" width="7.33203125" style="1" customWidth="1"/>
    <col min="12428" max="12429" width="10.44140625" style="1" customWidth="1"/>
    <col min="12430" max="12430" width="10.88671875" style="1" customWidth="1"/>
    <col min="12431" max="12431" width="15.5546875" style="1" customWidth="1"/>
    <col min="12432" max="12432" width="8.88671875" style="1"/>
    <col min="12433" max="12433" width="6.33203125" style="1" customWidth="1"/>
    <col min="12434" max="12434" width="7.88671875" style="1" customWidth="1"/>
    <col min="12435" max="12435" width="0" style="1" hidden="1" customWidth="1"/>
    <col min="12436" max="12436" width="22.88671875" style="1" customWidth="1"/>
    <col min="12437" max="12437" width="15.33203125" style="1" customWidth="1"/>
    <col min="12438" max="12438" width="11.44140625" style="1" customWidth="1"/>
    <col min="12439" max="12439" width="8.5546875" style="1" customWidth="1"/>
    <col min="12440" max="12440" width="6.88671875" style="1" customWidth="1"/>
    <col min="12441" max="12443" width="0" style="1" hidden="1" customWidth="1"/>
    <col min="12444" max="12447" width="7.33203125" style="1" customWidth="1"/>
    <col min="12448" max="12448" width="0" style="1" hidden="1" customWidth="1"/>
    <col min="12449" max="12449" width="7.33203125" style="1" customWidth="1"/>
    <col min="12450" max="12450" width="10.88671875" style="1" customWidth="1"/>
    <col min="12451" max="12678" width="8.88671875" style="1"/>
    <col min="12679" max="12679" width="3.6640625" style="1" customWidth="1"/>
    <col min="12680" max="12680" width="16.109375" style="1" customWidth="1"/>
    <col min="12681" max="12681" width="8.5546875" style="1" customWidth="1"/>
    <col min="12682" max="12682" width="7" style="1" customWidth="1"/>
    <col min="12683" max="12683" width="7.33203125" style="1" customWidth="1"/>
    <col min="12684" max="12685" width="10.44140625" style="1" customWidth="1"/>
    <col min="12686" max="12686" width="10.88671875" style="1" customWidth="1"/>
    <col min="12687" max="12687" width="15.5546875" style="1" customWidth="1"/>
    <col min="12688" max="12688" width="8.88671875" style="1"/>
    <col min="12689" max="12689" width="6.33203125" style="1" customWidth="1"/>
    <col min="12690" max="12690" width="7.88671875" style="1" customWidth="1"/>
    <col min="12691" max="12691" width="0" style="1" hidden="1" customWidth="1"/>
    <col min="12692" max="12692" width="22.88671875" style="1" customWidth="1"/>
    <col min="12693" max="12693" width="15.33203125" style="1" customWidth="1"/>
    <col min="12694" max="12694" width="11.44140625" style="1" customWidth="1"/>
    <col min="12695" max="12695" width="8.5546875" style="1" customWidth="1"/>
    <col min="12696" max="12696" width="6.88671875" style="1" customWidth="1"/>
    <col min="12697" max="12699" width="0" style="1" hidden="1" customWidth="1"/>
    <col min="12700" max="12703" width="7.33203125" style="1" customWidth="1"/>
    <col min="12704" max="12704" width="0" style="1" hidden="1" customWidth="1"/>
    <col min="12705" max="12705" width="7.33203125" style="1" customWidth="1"/>
    <col min="12706" max="12706" width="10.88671875" style="1" customWidth="1"/>
    <col min="12707" max="12934" width="8.88671875" style="1"/>
    <col min="12935" max="12935" width="3.6640625" style="1" customWidth="1"/>
    <col min="12936" max="12936" width="16.109375" style="1" customWidth="1"/>
    <col min="12937" max="12937" width="8.5546875" style="1" customWidth="1"/>
    <col min="12938" max="12938" width="7" style="1" customWidth="1"/>
    <col min="12939" max="12939" width="7.33203125" style="1" customWidth="1"/>
    <col min="12940" max="12941" width="10.44140625" style="1" customWidth="1"/>
    <col min="12942" max="12942" width="10.88671875" style="1" customWidth="1"/>
    <col min="12943" max="12943" width="15.5546875" style="1" customWidth="1"/>
    <col min="12944" max="12944" width="8.88671875" style="1"/>
    <col min="12945" max="12945" width="6.33203125" style="1" customWidth="1"/>
    <col min="12946" max="12946" width="7.88671875" style="1" customWidth="1"/>
    <col min="12947" max="12947" width="0" style="1" hidden="1" customWidth="1"/>
    <col min="12948" max="12948" width="22.88671875" style="1" customWidth="1"/>
    <col min="12949" max="12949" width="15.33203125" style="1" customWidth="1"/>
    <col min="12950" max="12950" width="11.44140625" style="1" customWidth="1"/>
    <col min="12951" max="12951" width="8.5546875" style="1" customWidth="1"/>
    <col min="12952" max="12952" width="6.88671875" style="1" customWidth="1"/>
    <col min="12953" max="12955" width="0" style="1" hidden="1" customWidth="1"/>
    <col min="12956" max="12959" width="7.33203125" style="1" customWidth="1"/>
    <col min="12960" max="12960" width="0" style="1" hidden="1" customWidth="1"/>
    <col min="12961" max="12961" width="7.33203125" style="1" customWidth="1"/>
    <col min="12962" max="12962" width="10.88671875" style="1" customWidth="1"/>
    <col min="12963" max="13190" width="8.88671875" style="1"/>
    <col min="13191" max="13191" width="3.6640625" style="1" customWidth="1"/>
    <col min="13192" max="13192" width="16.109375" style="1" customWidth="1"/>
    <col min="13193" max="13193" width="8.5546875" style="1" customWidth="1"/>
    <col min="13194" max="13194" width="7" style="1" customWidth="1"/>
    <col min="13195" max="13195" width="7.33203125" style="1" customWidth="1"/>
    <col min="13196" max="13197" width="10.44140625" style="1" customWidth="1"/>
    <col min="13198" max="13198" width="10.88671875" style="1" customWidth="1"/>
    <col min="13199" max="13199" width="15.5546875" style="1" customWidth="1"/>
    <col min="13200" max="13200" width="8.88671875" style="1"/>
    <col min="13201" max="13201" width="6.33203125" style="1" customWidth="1"/>
    <col min="13202" max="13202" width="7.88671875" style="1" customWidth="1"/>
    <col min="13203" max="13203" width="0" style="1" hidden="1" customWidth="1"/>
    <col min="13204" max="13204" width="22.88671875" style="1" customWidth="1"/>
    <col min="13205" max="13205" width="15.33203125" style="1" customWidth="1"/>
    <col min="13206" max="13206" width="11.44140625" style="1" customWidth="1"/>
    <col min="13207" max="13207" width="8.5546875" style="1" customWidth="1"/>
    <col min="13208" max="13208" width="6.88671875" style="1" customWidth="1"/>
    <col min="13209" max="13211" width="0" style="1" hidden="1" customWidth="1"/>
    <col min="13212" max="13215" width="7.33203125" style="1" customWidth="1"/>
    <col min="13216" max="13216" width="0" style="1" hidden="1" customWidth="1"/>
    <col min="13217" max="13217" width="7.33203125" style="1" customWidth="1"/>
    <col min="13218" max="13218" width="10.88671875" style="1" customWidth="1"/>
    <col min="13219" max="13446" width="8.88671875" style="1"/>
    <col min="13447" max="13447" width="3.6640625" style="1" customWidth="1"/>
    <col min="13448" max="13448" width="16.109375" style="1" customWidth="1"/>
    <col min="13449" max="13449" width="8.5546875" style="1" customWidth="1"/>
    <col min="13450" max="13450" width="7" style="1" customWidth="1"/>
    <col min="13451" max="13451" width="7.33203125" style="1" customWidth="1"/>
    <col min="13452" max="13453" width="10.44140625" style="1" customWidth="1"/>
    <col min="13454" max="13454" width="10.88671875" style="1" customWidth="1"/>
    <col min="13455" max="13455" width="15.5546875" style="1" customWidth="1"/>
    <col min="13456" max="13456" width="8.88671875" style="1"/>
    <col min="13457" max="13457" width="6.33203125" style="1" customWidth="1"/>
    <col min="13458" max="13458" width="7.88671875" style="1" customWidth="1"/>
    <col min="13459" max="13459" width="0" style="1" hidden="1" customWidth="1"/>
    <col min="13460" max="13460" width="22.88671875" style="1" customWidth="1"/>
    <col min="13461" max="13461" width="15.33203125" style="1" customWidth="1"/>
    <col min="13462" max="13462" width="11.44140625" style="1" customWidth="1"/>
    <col min="13463" max="13463" width="8.5546875" style="1" customWidth="1"/>
    <col min="13464" max="13464" width="6.88671875" style="1" customWidth="1"/>
    <col min="13465" max="13467" width="0" style="1" hidden="1" customWidth="1"/>
    <col min="13468" max="13471" width="7.33203125" style="1" customWidth="1"/>
    <col min="13472" max="13472" width="0" style="1" hidden="1" customWidth="1"/>
    <col min="13473" max="13473" width="7.33203125" style="1" customWidth="1"/>
    <col min="13474" max="13474" width="10.88671875" style="1" customWidth="1"/>
    <col min="13475" max="13702" width="8.88671875" style="1"/>
    <col min="13703" max="13703" width="3.6640625" style="1" customWidth="1"/>
    <col min="13704" max="13704" width="16.109375" style="1" customWidth="1"/>
    <col min="13705" max="13705" width="8.5546875" style="1" customWidth="1"/>
    <col min="13706" max="13706" width="7" style="1" customWidth="1"/>
    <col min="13707" max="13707" width="7.33203125" style="1" customWidth="1"/>
    <col min="13708" max="13709" width="10.44140625" style="1" customWidth="1"/>
    <col min="13710" max="13710" width="10.88671875" style="1" customWidth="1"/>
    <col min="13711" max="13711" width="15.5546875" style="1" customWidth="1"/>
    <col min="13712" max="13712" width="8.88671875" style="1"/>
    <col min="13713" max="13713" width="6.33203125" style="1" customWidth="1"/>
    <col min="13714" max="13714" width="7.88671875" style="1" customWidth="1"/>
    <col min="13715" max="13715" width="0" style="1" hidden="1" customWidth="1"/>
    <col min="13716" max="13716" width="22.88671875" style="1" customWidth="1"/>
    <col min="13717" max="13717" width="15.33203125" style="1" customWidth="1"/>
    <col min="13718" max="13718" width="11.44140625" style="1" customWidth="1"/>
    <col min="13719" max="13719" width="8.5546875" style="1" customWidth="1"/>
    <col min="13720" max="13720" width="6.88671875" style="1" customWidth="1"/>
    <col min="13721" max="13723" width="0" style="1" hidden="1" customWidth="1"/>
    <col min="13724" max="13727" width="7.33203125" style="1" customWidth="1"/>
    <col min="13728" max="13728" width="0" style="1" hidden="1" customWidth="1"/>
    <col min="13729" max="13729" width="7.33203125" style="1" customWidth="1"/>
    <col min="13730" max="13730" width="10.88671875" style="1" customWidth="1"/>
    <col min="13731" max="13958" width="8.88671875" style="1"/>
    <col min="13959" max="13959" width="3.6640625" style="1" customWidth="1"/>
    <col min="13960" max="13960" width="16.109375" style="1" customWidth="1"/>
    <col min="13961" max="13961" width="8.5546875" style="1" customWidth="1"/>
    <col min="13962" max="13962" width="7" style="1" customWidth="1"/>
    <col min="13963" max="13963" width="7.33203125" style="1" customWidth="1"/>
    <col min="13964" max="13965" width="10.44140625" style="1" customWidth="1"/>
    <col min="13966" max="13966" width="10.88671875" style="1" customWidth="1"/>
    <col min="13967" max="13967" width="15.5546875" style="1" customWidth="1"/>
    <col min="13968" max="13968" width="8.88671875" style="1"/>
    <col min="13969" max="13969" width="6.33203125" style="1" customWidth="1"/>
    <col min="13970" max="13970" width="7.88671875" style="1" customWidth="1"/>
    <col min="13971" max="13971" width="0" style="1" hidden="1" customWidth="1"/>
    <col min="13972" max="13972" width="22.88671875" style="1" customWidth="1"/>
    <col min="13973" max="13973" width="15.33203125" style="1" customWidth="1"/>
    <col min="13974" max="13974" width="11.44140625" style="1" customWidth="1"/>
    <col min="13975" max="13975" width="8.5546875" style="1" customWidth="1"/>
    <col min="13976" max="13976" width="6.88671875" style="1" customWidth="1"/>
    <col min="13977" max="13979" width="0" style="1" hidden="1" customWidth="1"/>
    <col min="13980" max="13983" width="7.33203125" style="1" customWidth="1"/>
    <col min="13984" max="13984" width="0" style="1" hidden="1" customWidth="1"/>
    <col min="13985" max="13985" width="7.33203125" style="1" customWidth="1"/>
    <col min="13986" max="13986" width="10.88671875" style="1" customWidth="1"/>
    <col min="13987" max="14214" width="8.88671875" style="1"/>
    <col min="14215" max="14215" width="3.6640625" style="1" customWidth="1"/>
    <col min="14216" max="14216" width="16.109375" style="1" customWidth="1"/>
    <col min="14217" max="14217" width="8.5546875" style="1" customWidth="1"/>
    <col min="14218" max="14218" width="7" style="1" customWidth="1"/>
    <col min="14219" max="14219" width="7.33203125" style="1" customWidth="1"/>
    <col min="14220" max="14221" width="10.44140625" style="1" customWidth="1"/>
    <col min="14222" max="14222" width="10.88671875" style="1" customWidth="1"/>
    <col min="14223" max="14223" width="15.5546875" style="1" customWidth="1"/>
    <col min="14224" max="14224" width="8.88671875" style="1"/>
    <col min="14225" max="14225" width="6.33203125" style="1" customWidth="1"/>
    <col min="14226" max="14226" width="7.88671875" style="1" customWidth="1"/>
    <col min="14227" max="14227" width="0" style="1" hidden="1" customWidth="1"/>
    <col min="14228" max="14228" width="22.88671875" style="1" customWidth="1"/>
    <col min="14229" max="14229" width="15.33203125" style="1" customWidth="1"/>
    <col min="14230" max="14230" width="11.44140625" style="1" customWidth="1"/>
    <col min="14231" max="14231" width="8.5546875" style="1" customWidth="1"/>
    <col min="14232" max="14232" width="6.88671875" style="1" customWidth="1"/>
    <col min="14233" max="14235" width="0" style="1" hidden="1" customWidth="1"/>
    <col min="14236" max="14239" width="7.33203125" style="1" customWidth="1"/>
    <col min="14240" max="14240" width="0" style="1" hidden="1" customWidth="1"/>
    <col min="14241" max="14241" width="7.33203125" style="1" customWidth="1"/>
    <col min="14242" max="14242" width="10.88671875" style="1" customWidth="1"/>
    <col min="14243" max="14470" width="8.88671875" style="1"/>
    <col min="14471" max="14471" width="3.6640625" style="1" customWidth="1"/>
    <col min="14472" max="14472" width="16.109375" style="1" customWidth="1"/>
    <col min="14473" max="14473" width="8.5546875" style="1" customWidth="1"/>
    <col min="14474" max="14474" width="7" style="1" customWidth="1"/>
    <col min="14475" max="14475" width="7.33203125" style="1" customWidth="1"/>
    <col min="14476" max="14477" width="10.44140625" style="1" customWidth="1"/>
    <col min="14478" max="14478" width="10.88671875" style="1" customWidth="1"/>
    <col min="14479" max="14479" width="15.5546875" style="1" customWidth="1"/>
    <col min="14480" max="14480" width="8.88671875" style="1"/>
    <col min="14481" max="14481" width="6.33203125" style="1" customWidth="1"/>
    <col min="14482" max="14482" width="7.88671875" style="1" customWidth="1"/>
    <col min="14483" max="14483" width="0" style="1" hidden="1" customWidth="1"/>
    <col min="14484" max="14484" width="22.88671875" style="1" customWidth="1"/>
    <col min="14485" max="14485" width="15.33203125" style="1" customWidth="1"/>
    <col min="14486" max="14486" width="11.44140625" style="1" customWidth="1"/>
    <col min="14487" max="14487" width="8.5546875" style="1" customWidth="1"/>
    <col min="14488" max="14488" width="6.88671875" style="1" customWidth="1"/>
    <col min="14489" max="14491" width="0" style="1" hidden="1" customWidth="1"/>
    <col min="14492" max="14495" width="7.33203125" style="1" customWidth="1"/>
    <col min="14496" max="14496" width="0" style="1" hidden="1" customWidth="1"/>
    <col min="14497" max="14497" width="7.33203125" style="1" customWidth="1"/>
    <col min="14498" max="14498" width="10.88671875" style="1" customWidth="1"/>
    <col min="14499" max="14726" width="8.88671875" style="1"/>
    <col min="14727" max="14727" width="3.6640625" style="1" customWidth="1"/>
    <col min="14728" max="14728" width="16.109375" style="1" customWidth="1"/>
    <col min="14729" max="14729" width="8.5546875" style="1" customWidth="1"/>
    <col min="14730" max="14730" width="7" style="1" customWidth="1"/>
    <col min="14731" max="14731" width="7.33203125" style="1" customWidth="1"/>
    <col min="14732" max="14733" width="10.44140625" style="1" customWidth="1"/>
    <col min="14734" max="14734" width="10.88671875" style="1" customWidth="1"/>
    <col min="14735" max="14735" width="15.5546875" style="1" customWidth="1"/>
    <col min="14736" max="14736" width="8.88671875" style="1"/>
    <col min="14737" max="14737" width="6.33203125" style="1" customWidth="1"/>
    <col min="14738" max="14738" width="7.88671875" style="1" customWidth="1"/>
    <col min="14739" max="14739" width="0" style="1" hidden="1" customWidth="1"/>
    <col min="14740" max="14740" width="22.88671875" style="1" customWidth="1"/>
    <col min="14741" max="14741" width="15.33203125" style="1" customWidth="1"/>
    <col min="14742" max="14742" width="11.44140625" style="1" customWidth="1"/>
    <col min="14743" max="14743" width="8.5546875" style="1" customWidth="1"/>
    <col min="14744" max="14744" width="6.88671875" style="1" customWidth="1"/>
    <col min="14745" max="14747" width="0" style="1" hidden="1" customWidth="1"/>
    <col min="14748" max="14751" width="7.33203125" style="1" customWidth="1"/>
    <col min="14752" max="14752" width="0" style="1" hidden="1" customWidth="1"/>
    <col min="14753" max="14753" width="7.33203125" style="1" customWidth="1"/>
    <col min="14754" max="14754" width="10.88671875" style="1" customWidth="1"/>
    <col min="14755" max="14982" width="8.88671875" style="1"/>
    <col min="14983" max="14983" width="3.6640625" style="1" customWidth="1"/>
    <col min="14984" max="14984" width="16.109375" style="1" customWidth="1"/>
    <col min="14985" max="14985" width="8.5546875" style="1" customWidth="1"/>
    <col min="14986" max="14986" width="7" style="1" customWidth="1"/>
    <col min="14987" max="14987" width="7.33203125" style="1" customWidth="1"/>
    <col min="14988" max="14989" width="10.44140625" style="1" customWidth="1"/>
    <col min="14990" max="14990" width="10.88671875" style="1" customWidth="1"/>
    <col min="14991" max="14991" width="15.5546875" style="1" customWidth="1"/>
    <col min="14992" max="14992" width="8.88671875" style="1"/>
    <col min="14993" max="14993" width="6.33203125" style="1" customWidth="1"/>
    <col min="14994" max="14994" width="7.88671875" style="1" customWidth="1"/>
    <col min="14995" max="14995" width="0" style="1" hidden="1" customWidth="1"/>
    <col min="14996" max="14996" width="22.88671875" style="1" customWidth="1"/>
    <col min="14997" max="14997" width="15.33203125" style="1" customWidth="1"/>
    <col min="14998" max="14998" width="11.44140625" style="1" customWidth="1"/>
    <col min="14999" max="14999" width="8.5546875" style="1" customWidth="1"/>
    <col min="15000" max="15000" width="6.88671875" style="1" customWidth="1"/>
    <col min="15001" max="15003" width="0" style="1" hidden="1" customWidth="1"/>
    <col min="15004" max="15007" width="7.33203125" style="1" customWidth="1"/>
    <col min="15008" max="15008" width="0" style="1" hidden="1" customWidth="1"/>
    <col min="15009" max="15009" width="7.33203125" style="1" customWidth="1"/>
    <col min="15010" max="15010" width="10.88671875" style="1" customWidth="1"/>
    <col min="15011" max="15238" width="8.88671875" style="1"/>
    <col min="15239" max="15239" width="3.6640625" style="1" customWidth="1"/>
    <col min="15240" max="15240" width="16.109375" style="1" customWidth="1"/>
    <col min="15241" max="15241" width="8.5546875" style="1" customWidth="1"/>
    <col min="15242" max="15242" width="7" style="1" customWidth="1"/>
    <col min="15243" max="15243" width="7.33203125" style="1" customWidth="1"/>
    <col min="15244" max="15245" width="10.44140625" style="1" customWidth="1"/>
    <col min="15246" max="15246" width="10.88671875" style="1" customWidth="1"/>
    <col min="15247" max="15247" width="15.5546875" style="1" customWidth="1"/>
    <col min="15248" max="15248" width="8.88671875" style="1"/>
    <col min="15249" max="15249" width="6.33203125" style="1" customWidth="1"/>
    <col min="15250" max="15250" width="7.88671875" style="1" customWidth="1"/>
    <col min="15251" max="15251" width="0" style="1" hidden="1" customWidth="1"/>
    <col min="15252" max="15252" width="22.88671875" style="1" customWidth="1"/>
    <col min="15253" max="15253" width="15.33203125" style="1" customWidth="1"/>
    <col min="15254" max="15254" width="11.44140625" style="1" customWidth="1"/>
    <col min="15255" max="15255" width="8.5546875" style="1" customWidth="1"/>
    <col min="15256" max="15256" width="6.88671875" style="1" customWidth="1"/>
    <col min="15257" max="15259" width="0" style="1" hidden="1" customWidth="1"/>
    <col min="15260" max="15263" width="7.33203125" style="1" customWidth="1"/>
    <col min="15264" max="15264" width="0" style="1" hidden="1" customWidth="1"/>
    <col min="15265" max="15265" width="7.33203125" style="1" customWidth="1"/>
    <col min="15266" max="15266" width="10.88671875" style="1" customWidth="1"/>
    <col min="15267" max="15494" width="8.88671875" style="1"/>
    <col min="15495" max="15495" width="3.6640625" style="1" customWidth="1"/>
    <col min="15496" max="15496" width="16.109375" style="1" customWidth="1"/>
    <col min="15497" max="15497" width="8.5546875" style="1" customWidth="1"/>
    <col min="15498" max="15498" width="7" style="1" customWidth="1"/>
    <col min="15499" max="15499" width="7.33203125" style="1" customWidth="1"/>
    <col min="15500" max="15501" width="10.44140625" style="1" customWidth="1"/>
    <col min="15502" max="15502" width="10.88671875" style="1" customWidth="1"/>
    <col min="15503" max="15503" width="15.5546875" style="1" customWidth="1"/>
    <col min="15504" max="15504" width="8.88671875" style="1"/>
    <col min="15505" max="15505" width="6.33203125" style="1" customWidth="1"/>
    <col min="15506" max="15506" width="7.88671875" style="1" customWidth="1"/>
    <col min="15507" max="15507" width="0" style="1" hidden="1" customWidth="1"/>
    <col min="15508" max="15508" width="22.88671875" style="1" customWidth="1"/>
    <col min="15509" max="15509" width="15.33203125" style="1" customWidth="1"/>
    <col min="15510" max="15510" width="11.44140625" style="1" customWidth="1"/>
    <col min="15511" max="15511" width="8.5546875" style="1" customWidth="1"/>
    <col min="15512" max="15512" width="6.88671875" style="1" customWidth="1"/>
    <col min="15513" max="15515" width="0" style="1" hidden="1" customWidth="1"/>
    <col min="15516" max="15519" width="7.33203125" style="1" customWidth="1"/>
    <col min="15520" max="15520" width="0" style="1" hidden="1" customWidth="1"/>
    <col min="15521" max="15521" width="7.33203125" style="1" customWidth="1"/>
    <col min="15522" max="15522" width="10.88671875" style="1" customWidth="1"/>
    <col min="15523" max="15750" width="8.88671875" style="1"/>
    <col min="15751" max="15751" width="3.6640625" style="1" customWidth="1"/>
    <col min="15752" max="15752" width="16.109375" style="1" customWidth="1"/>
    <col min="15753" max="15753" width="8.5546875" style="1" customWidth="1"/>
    <col min="15754" max="15754" width="7" style="1" customWidth="1"/>
    <col min="15755" max="15755" width="7.33203125" style="1" customWidth="1"/>
    <col min="15756" max="15757" width="10.44140625" style="1" customWidth="1"/>
    <col min="15758" max="15758" width="10.88671875" style="1" customWidth="1"/>
    <col min="15759" max="15759" width="15.5546875" style="1" customWidth="1"/>
    <col min="15760" max="15760" width="8.88671875" style="1"/>
    <col min="15761" max="15761" width="6.33203125" style="1" customWidth="1"/>
    <col min="15762" max="15762" width="7.88671875" style="1" customWidth="1"/>
    <col min="15763" max="15763" width="0" style="1" hidden="1" customWidth="1"/>
    <col min="15764" max="15764" width="22.88671875" style="1" customWidth="1"/>
    <col min="15765" max="15765" width="15.33203125" style="1" customWidth="1"/>
    <col min="15766" max="15766" width="11.44140625" style="1" customWidth="1"/>
    <col min="15767" max="15767" width="8.5546875" style="1" customWidth="1"/>
    <col min="15768" max="15768" width="6.88671875" style="1" customWidth="1"/>
    <col min="15769" max="15771" width="0" style="1" hidden="1" customWidth="1"/>
    <col min="15772" max="15775" width="7.33203125" style="1" customWidth="1"/>
    <col min="15776" max="15776" width="0" style="1" hidden="1" customWidth="1"/>
    <col min="15777" max="15777" width="7.33203125" style="1" customWidth="1"/>
    <col min="15778" max="15778" width="10.88671875" style="1" customWidth="1"/>
    <col min="15779" max="16006" width="8.88671875" style="1"/>
    <col min="16007" max="16007" width="3.6640625" style="1" customWidth="1"/>
    <col min="16008" max="16008" width="16.109375" style="1" customWidth="1"/>
    <col min="16009" max="16009" width="8.5546875" style="1" customWidth="1"/>
    <col min="16010" max="16010" width="7" style="1" customWidth="1"/>
    <col min="16011" max="16011" width="7.33203125" style="1" customWidth="1"/>
    <col min="16012" max="16013" width="10.44140625" style="1" customWidth="1"/>
    <col min="16014" max="16014" width="10.88671875" style="1" customWidth="1"/>
    <col min="16015" max="16015" width="15.5546875" style="1" customWidth="1"/>
    <col min="16016" max="16016" width="8.88671875" style="1"/>
    <col min="16017" max="16017" width="6.33203125" style="1" customWidth="1"/>
    <col min="16018" max="16018" width="7.88671875" style="1" customWidth="1"/>
    <col min="16019" max="16019" width="0" style="1" hidden="1" customWidth="1"/>
    <col min="16020" max="16020" width="22.88671875" style="1" customWidth="1"/>
    <col min="16021" max="16021" width="15.33203125" style="1" customWidth="1"/>
    <col min="16022" max="16022" width="11.44140625" style="1" customWidth="1"/>
    <col min="16023" max="16023" width="8.5546875" style="1" customWidth="1"/>
    <col min="16024" max="16024" width="6.88671875" style="1" customWidth="1"/>
    <col min="16025" max="16027" width="0" style="1" hidden="1" customWidth="1"/>
    <col min="16028" max="16031" width="7.33203125" style="1" customWidth="1"/>
    <col min="16032" max="16032" width="0" style="1" hidden="1" customWidth="1"/>
    <col min="16033" max="16033" width="7.33203125" style="1" customWidth="1"/>
    <col min="16034" max="16034" width="10.88671875" style="1" customWidth="1"/>
    <col min="16035" max="16384" width="8.88671875" style="1"/>
  </cols>
  <sheetData>
    <row r="1" spans="1:23" ht="32.25" customHeight="1" x14ac:dyDescent="0.35">
      <c r="A1" s="796" t="s">
        <v>28</v>
      </c>
      <c r="B1" s="796"/>
      <c r="C1" s="796"/>
      <c r="D1" s="796"/>
      <c r="E1" s="796"/>
      <c r="F1" s="796"/>
      <c r="G1" s="3"/>
      <c r="H1" s="3"/>
      <c r="I1" s="3"/>
      <c r="J1" s="3"/>
      <c r="K1" s="3"/>
      <c r="L1" s="14"/>
      <c r="M1" s="14"/>
      <c r="N1" s="3"/>
      <c r="O1" s="3"/>
      <c r="P1" s="3"/>
      <c r="Q1" s="714" t="s">
        <v>23</v>
      </c>
      <c r="R1" s="714"/>
      <c r="S1" s="714"/>
      <c r="T1" s="3"/>
      <c r="U1" s="3"/>
      <c r="V1" s="3"/>
      <c r="W1" s="3"/>
    </row>
    <row r="2" spans="1:23" ht="42" customHeight="1" x14ac:dyDescent="0.35">
      <c r="A2" s="714" t="s">
        <v>46</v>
      </c>
      <c r="B2" s="714"/>
      <c r="C2" s="714"/>
      <c r="D2" s="714"/>
      <c r="E2" s="714"/>
      <c r="F2" s="714"/>
      <c r="G2" s="714"/>
      <c r="H2" s="714"/>
      <c r="I2" s="714"/>
      <c r="J2" s="714"/>
      <c r="K2" s="714"/>
      <c r="L2" s="714"/>
      <c r="M2" s="714"/>
      <c r="N2" s="714"/>
      <c r="O2" s="714"/>
      <c r="P2" s="714"/>
      <c r="Q2" s="714"/>
      <c r="R2" s="714"/>
      <c r="S2" s="714"/>
    </row>
    <row r="3" spans="1:23" ht="19.2" customHeight="1" x14ac:dyDescent="0.35">
      <c r="A3" s="2"/>
      <c r="B3" s="777" t="s">
        <v>50</v>
      </c>
      <c r="C3" s="777"/>
      <c r="D3" s="777"/>
      <c r="E3" s="777"/>
      <c r="F3" s="777"/>
      <c r="G3" s="777"/>
      <c r="H3" s="777"/>
      <c r="I3" s="777"/>
      <c r="J3" s="777"/>
      <c r="K3" s="777"/>
      <c r="L3" s="777"/>
      <c r="M3" s="777"/>
      <c r="N3" s="777"/>
      <c r="O3" s="777"/>
      <c r="P3" s="777"/>
      <c r="Q3" s="777"/>
      <c r="R3" s="777"/>
      <c r="S3" s="777"/>
    </row>
    <row r="5" spans="1:23" s="9" customFormat="1" ht="38.4" customHeight="1" x14ac:dyDescent="0.25">
      <c r="A5" s="800" t="s">
        <v>0</v>
      </c>
      <c r="B5" s="800" t="s">
        <v>1</v>
      </c>
      <c r="C5" s="804" t="s">
        <v>2</v>
      </c>
      <c r="D5" s="800" t="s">
        <v>3</v>
      </c>
      <c r="E5" s="800" t="s">
        <v>4</v>
      </c>
      <c r="F5" s="800" t="s">
        <v>5</v>
      </c>
      <c r="G5" s="800" t="s">
        <v>6</v>
      </c>
      <c r="H5" s="800" t="s">
        <v>22</v>
      </c>
      <c r="I5" s="801" t="s">
        <v>7</v>
      </c>
      <c r="J5" s="800" t="s">
        <v>8</v>
      </c>
      <c r="K5" s="800"/>
      <c r="L5" s="801" t="s">
        <v>44</v>
      </c>
      <c r="M5" s="801" t="s">
        <v>45</v>
      </c>
      <c r="N5" s="800" t="s">
        <v>9</v>
      </c>
      <c r="O5" s="800"/>
      <c r="P5" s="800"/>
      <c r="Q5" s="800"/>
      <c r="R5" s="800"/>
      <c r="S5" s="800" t="s">
        <v>10</v>
      </c>
    </row>
    <row r="6" spans="1:23" s="9" customFormat="1" ht="30" customHeight="1" x14ac:dyDescent="0.25">
      <c r="A6" s="800"/>
      <c r="B6" s="800"/>
      <c r="C6" s="804"/>
      <c r="D6" s="800"/>
      <c r="E6" s="800"/>
      <c r="F6" s="800"/>
      <c r="G6" s="800"/>
      <c r="H6" s="800"/>
      <c r="I6" s="802"/>
      <c r="J6" s="800" t="s">
        <v>11</v>
      </c>
      <c r="K6" s="800" t="s">
        <v>12</v>
      </c>
      <c r="L6" s="802"/>
      <c r="M6" s="802"/>
      <c r="N6" s="800" t="s">
        <v>13</v>
      </c>
      <c r="O6" s="800"/>
      <c r="P6" s="800" t="s">
        <v>14</v>
      </c>
      <c r="Q6" s="800" t="s">
        <v>15</v>
      </c>
      <c r="R6" s="800" t="s">
        <v>16</v>
      </c>
      <c r="S6" s="800"/>
    </row>
    <row r="7" spans="1:23" s="9" customFormat="1" ht="90.75" customHeight="1" x14ac:dyDescent="0.25">
      <c r="A7" s="800"/>
      <c r="B7" s="800"/>
      <c r="C7" s="804"/>
      <c r="D7" s="800"/>
      <c r="E7" s="800"/>
      <c r="F7" s="800"/>
      <c r="G7" s="800"/>
      <c r="H7" s="800"/>
      <c r="I7" s="803"/>
      <c r="J7" s="800"/>
      <c r="K7" s="800"/>
      <c r="L7" s="803"/>
      <c r="M7" s="803"/>
      <c r="N7" s="8" t="s">
        <v>17</v>
      </c>
      <c r="O7" s="8" t="s">
        <v>18</v>
      </c>
      <c r="P7" s="800"/>
      <c r="Q7" s="800"/>
      <c r="R7" s="800"/>
      <c r="S7" s="800"/>
      <c r="T7" s="10"/>
      <c r="U7" s="10"/>
      <c r="V7" s="10"/>
    </row>
    <row r="8" spans="1:23" s="9" customFormat="1" ht="23.25" customHeight="1" x14ac:dyDescent="0.25">
      <c r="A8" s="11">
        <v>1</v>
      </c>
      <c r="B8" s="11">
        <v>2</v>
      </c>
      <c r="C8" s="11">
        <v>3</v>
      </c>
      <c r="D8" s="11">
        <v>4</v>
      </c>
      <c r="E8" s="11">
        <v>5</v>
      </c>
      <c r="F8" s="11">
        <v>6</v>
      </c>
      <c r="G8" s="11">
        <v>7</v>
      </c>
      <c r="H8" s="11">
        <v>8</v>
      </c>
      <c r="I8" s="11">
        <v>9</v>
      </c>
      <c r="J8" s="11">
        <v>10</v>
      </c>
      <c r="K8" s="11">
        <v>11</v>
      </c>
      <c r="L8" s="11">
        <v>12</v>
      </c>
      <c r="M8" s="11">
        <v>13</v>
      </c>
      <c r="N8" s="11">
        <v>14</v>
      </c>
      <c r="O8" s="11">
        <v>15</v>
      </c>
      <c r="P8" s="11">
        <v>16</v>
      </c>
      <c r="Q8" s="11">
        <v>17</v>
      </c>
      <c r="R8" s="11">
        <v>18</v>
      </c>
      <c r="S8" s="11">
        <v>19</v>
      </c>
    </row>
    <row r="9" spans="1:23" s="9" customFormat="1" ht="13.2" x14ac:dyDescent="0.25">
      <c r="A9" s="783" t="s">
        <v>20</v>
      </c>
      <c r="B9" s="784"/>
      <c r="C9" s="784"/>
      <c r="D9" s="784"/>
      <c r="E9" s="784"/>
      <c r="F9" s="784"/>
      <c r="G9" s="784"/>
      <c r="H9" s="784"/>
      <c r="I9" s="784"/>
      <c r="J9" s="784"/>
      <c r="K9" s="784"/>
      <c r="L9" s="784"/>
      <c r="M9" s="784"/>
      <c r="N9" s="784"/>
      <c r="O9" s="784"/>
      <c r="P9" s="784"/>
      <c r="Q9" s="784"/>
      <c r="R9" s="784"/>
      <c r="S9" s="784"/>
    </row>
    <row r="10" spans="1:23" s="21" customFormat="1" ht="13.2" x14ac:dyDescent="0.25">
      <c r="A10" s="38" t="s">
        <v>219</v>
      </c>
      <c r="B10" s="785" t="s">
        <v>600</v>
      </c>
      <c r="C10" s="786"/>
      <c r="D10" s="786"/>
      <c r="E10" s="786"/>
      <c r="F10" s="786"/>
      <c r="G10" s="786"/>
      <c r="H10" s="786"/>
      <c r="I10" s="786"/>
      <c r="J10" s="786"/>
      <c r="K10" s="786"/>
      <c r="L10" s="786"/>
      <c r="M10" s="786"/>
      <c r="N10" s="786"/>
      <c r="O10" s="786"/>
      <c r="P10" s="786"/>
      <c r="Q10" s="786"/>
      <c r="R10" s="786"/>
      <c r="S10" s="787"/>
    </row>
    <row r="11" spans="1:23" s="21" customFormat="1" ht="13.2" x14ac:dyDescent="0.25">
      <c r="A11" s="58">
        <v>1</v>
      </c>
      <c r="B11" s="38" t="s">
        <v>601</v>
      </c>
      <c r="C11" s="38"/>
      <c r="D11" s="38"/>
      <c r="E11" s="38"/>
      <c r="F11" s="38"/>
      <c r="G11" s="38"/>
      <c r="H11" s="38"/>
      <c r="I11" s="38"/>
      <c r="J11" s="38"/>
      <c r="K11" s="38"/>
      <c r="L11" s="38"/>
      <c r="M11" s="38"/>
      <c r="N11" s="38"/>
      <c r="O11" s="38"/>
      <c r="P11" s="38"/>
      <c r="Q11" s="38"/>
      <c r="R11" s="38"/>
      <c r="S11" s="38"/>
    </row>
    <row r="12" spans="1:23" s="10" customFormat="1" ht="184.8" x14ac:dyDescent="0.25">
      <c r="A12" s="6">
        <v>1</v>
      </c>
      <c r="B12" s="12" t="s">
        <v>602</v>
      </c>
      <c r="C12" s="15" t="s">
        <v>603</v>
      </c>
      <c r="D12" s="7"/>
      <c r="E12" s="7" t="s">
        <v>19</v>
      </c>
      <c r="F12" s="7" t="s">
        <v>564</v>
      </c>
      <c r="G12" s="7" t="s">
        <v>569</v>
      </c>
      <c r="H12" s="15" t="s">
        <v>604</v>
      </c>
      <c r="I12" s="15" t="s">
        <v>604</v>
      </c>
      <c r="J12" s="7" t="s">
        <v>605</v>
      </c>
      <c r="K12" s="7">
        <v>16.135999999999999</v>
      </c>
      <c r="L12" s="7" t="s">
        <v>606</v>
      </c>
      <c r="M12" s="7" t="s">
        <v>468</v>
      </c>
      <c r="N12" s="7" t="s">
        <v>607</v>
      </c>
      <c r="O12" s="7" t="s">
        <v>608</v>
      </c>
      <c r="P12" s="7" t="s">
        <v>609</v>
      </c>
      <c r="Q12" s="7" t="s">
        <v>73</v>
      </c>
      <c r="R12" s="7" t="s">
        <v>217</v>
      </c>
      <c r="S12" s="12" t="s">
        <v>610</v>
      </c>
    </row>
    <row r="13" spans="1:23" s="21" customFormat="1" ht="13.2" x14ac:dyDescent="0.25">
      <c r="A13" s="38" t="s">
        <v>21</v>
      </c>
      <c r="B13" s="785" t="s">
        <v>190</v>
      </c>
      <c r="C13" s="786"/>
      <c r="D13" s="786"/>
      <c r="E13" s="786"/>
      <c r="F13" s="786"/>
      <c r="G13" s="786"/>
      <c r="H13" s="786"/>
      <c r="I13" s="786"/>
      <c r="J13" s="786"/>
      <c r="K13" s="786"/>
      <c r="L13" s="786"/>
      <c r="M13" s="786"/>
      <c r="N13" s="786"/>
      <c r="O13" s="786"/>
      <c r="P13" s="786"/>
      <c r="Q13" s="786"/>
      <c r="R13" s="786"/>
      <c r="S13" s="787"/>
    </row>
    <row r="14" spans="1:23" s="10" customFormat="1" ht="171.6" x14ac:dyDescent="0.25">
      <c r="A14" s="6">
        <v>1</v>
      </c>
      <c r="B14" s="12" t="s">
        <v>29</v>
      </c>
      <c r="C14" s="15" t="s">
        <v>47</v>
      </c>
      <c r="D14" s="7" t="s">
        <v>19</v>
      </c>
      <c r="E14" s="7"/>
      <c r="F14" s="7" t="s">
        <v>41</v>
      </c>
      <c r="G14" s="7" t="s">
        <v>27</v>
      </c>
      <c r="H14" s="15" t="s">
        <v>49</v>
      </c>
      <c r="I14" s="15" t="s">
        <v>49</v>
      </c>
      <c r="J14" s="7" t="s">
        <v>30</v>
      </c>
      <c r="K14" s="7" t="s">
        <v>35</v>
      </c>
      <c r="L14" s="7" t="s">
        <v>43</v>
      </c>
      <c r="M14" s="7" t="s">
        <v>36</v>
      </c>
      <c r="N14" s="7" t="s">
        <v>39</v>
      </c>
      <c r="O14" s="7" t="s">
        <v>31</v>
      </c>
      <c r="P14" s="7"/>
      <c r="Q14" s="7" t="s">
        <v>24</v>
      </c>
      <c r="R14" s="7" t="s">
        <v>25</v>
      </c>
      <c r="S14" s="12" t="s">
        <v>37</v>
      </c>
    </row>
    <row r="15" spans="1:23" s="10" customFormat="1" ht="171.6" x14ac:dyDescent="0.25">
      <c r="A15" s="6">
        <v>2</v>
      </c>
      <c r="B15" s="12" t="s">
        <v>32</v>
      </c>
      <c r="C15" s="15" t="s">
        <v>48</v>
      </c>
      <c r="D15" s="7" t="s">
        <v>19</v>
      </c>
      <c r="E15" s="7"/>
      <c r="F15" s="7" t="s">
        <v>41</v>
      </c>
      <c r="G15" s="7" t="s">
        <v>42</v>
      </c>
      <c r="H15" s="15" t="s">
        <v>49</v>
      </c>
      <c r="I15" s="15" t="s">
        <v>49</v>
      </c>
      <c r="J15" s="7" t="s">
        <v>33</v>
      </c>
      <c r="K15" s="7" t="s">
        <v>35</v>
      </c>
      <c r="L15" s="7" t="s">
        <v>43</v>
      </c>
      <c r="M15" s="7" t="s">
        <v>36</v>
      </c>
      <c r="N15" s="7" t="s">
        <v>40</v>
      </c>
      <c r="O15" s="7" t="s">
        <v>34</v>
      </c>
      <c r="P15" s="7"/>
      <c r="Q15" s="7" t="s">
        <v>26</v>
      </c>
      <c r="R15" s="7" t="s">
        <v>25</v>
      </c>
      <c r="S15" s="12" t="s">
        <v>38</v>
      </c>
    </row>
    <row r="16" spans="1:23" s="10" customFormat="1" ht="325.2" x14ac:dyDescent="0.25">
      <c r="A16" s="6">
        <v>3</v>
      </c>
      <c r="B16" s="12" t="s">
        <v>474</v>
      </c>
      <c r="C16" s="15" t="s">
        <v>475</v>
      </c>
      <c r="D16" s="7"/>
      <c r="E16" s="7" t="s">
        <v>19</v>
      </c>
      <c r="F16" s="7" t="s">
        <v>476</v>
      </c>
      <c r="G16" s="7" t="s">
        <v>477</v>
      </c>
      <c r="H16" s="15"/>
      <c r="I16" s="15" t="s">
        <v>478</v>
      </c>
      <c r="J16" s="7" t="s">
        <v>479</v>
      </c>
      <c r="K16" s="7" t="s">
        <v>35</v>
      </c>
      <c r="L16" s="7" t="s">
        <v>43</v>
      </c>
      <c r="M16" s="7" t="s">
        <v>36</v>
      </c>
      <c r="N16" s="7" t="s">
        <v>480</v>
      </c>
      <c r="O16" s="7" t="s">
        <v>481</v>
      </c>
      <c r="P16" s="7" t="s">
        <v>482</v>
      </c>
      <c r="Q16" s="7" t="s">
        <v>26</v>
      </c>
      <c r="R16" s="7" t="s">
        <v>163</v>
      </c>
      <c r="S16" s="12" t="s">
        <v>483</v>
      </c>
    </row>
    <row r="17" spans="1:19" s="10" customFormat="1" ht="396" x14ac:dyDescent="0.25">
      <c r="A17" s="6">
        <v>4</v>
      </c>
      <c r="B17" s="12" t="s">
        <v>484</v>
      </c>
      <c r="C17" s="15" t="s">
        <v>485</v>
      </c>
      <c r="D17" s="7"/>
      <c r="E17" s="7" t="s">
        <v>19</v>
      </c>
      <c r="F17" s="7" t="s">
        <v>486</v>
      </c>
      <c r="G17" s="7" t="s">
        <v>477</v>
      </c>
      <c r="H17" s="15" t="s">
        <v>487</v>
      </c>
      <c r="I17" s="15" t="s">
        <v>478</v>
      </c>
      <c r="J17" s="7" t="s">
        <v>488</v>
      </c>
      <c r="K17" s="7" t="s">
        <v>35</v>
      </c>
      <c r="L17" s="7" t="s">
        <v>43</v>
      </c>
      <c r="M17" s="7" t="s">
        <v>36</v>
      </c>
      <c r="N17" s="7" t="s">
        <v>489</v>
      </c>
      <c r="O17" s="7" t="s">
        <v>490</v>
      </c>
      <c r="P17" s="7" t="s">
        <v>491</v>
      </c>
      <c r="Q17" s="7" t="s">
        <v>26</v>
      </c>
      <c r="R17" s="7" t="s">
        <v>163</v>
      </c>
      <c r="S17" s="12" t="s">
        <v>492</v>
      </c>
    </row>
  </sheetData>
  <mergeCells count="27">
    <mergeCell ref="A1:F1"/>
    <mergeCell ref="Q1:S1"/>
    <mergeCell ref="A2:S2"/>
    <mergeCell ref="B3:S3"/>
    <mergeCell ref="A5:A7"/>
    <mergeCell ref="B5:B7"/>
    <mergeCell ref="C5:C7"/>
    <mergeCell ref="D5:D7"/>
    <mergeCell ref="E5:E7"/>
    <mergeCell ref="F5:F7"/>
    <mergeCell ref="G5:G7"/>
    <mergeCell ref="H5:H7"/>
    <mergeCell ref="I5:I7"/>
    <mergeCell ref="J5:K5"/>
    <mergeCell ref="L5:L7"/>
    <mergeCell ref="N5:R5"/>
    <mergeCell ref="B13:S13"/>
    <mergeCell ref="A9:S9"/>
    <mergeCell ref="S5:S7"/>
    <mergeCell ref="J6:J7"/>
    <mergeCell ref="K6:K7"/>
    <mergeCell ref="N6:O6"/>
    <mergeCell ref="P6:P7"/>
    <mergeCell ref="Q6:Q7"/>
    <mergeCell ref="R6:R7"/>
    <mergeCell ref="M5:M7"/>
    <mergeCell ref="B10:S10"/>
  </mergeCells>
  <printOptions horizontalCentered="1"/>
  <pageMargins left="0.2" right="0.19685039370078741" top="0.47" bottom="0" header="0.48" footer="3.937007874015748E-2"/>
  <pageSetup paperSize="9" scale="70" fitToHeight="0" orientation="landscape" r:id="rId1"/>
  <headerFooter>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19.6. SLCC vien chuc </vt:lpstr>
      <vt:lpstr>19.6.SL tung CDNN theo hang</vt:lpstr>
      <vt:lpstr>8.6.Số lượng thang hang </vt:lpstr>
      <vt:lpstr>Tong hop so luong</vt:lpstr>
      <vt:lpstr>7.6.Ds so luong thang hang</vt:lpstr>
      <vt:lpstr>Số lượng thang hang</vt:lpstr>
      <vt:lpstr>Sheet1</vt:lpstr>
      <vt:lpstr>Biểu 1-hạng II</vt:lpstr>
      <vt:lpstr>Biểu 2-hạng III</vt:lpstr>
      <vt:lpstr>Bieu 3-Hạng IV</vt:lpstr>
      <vt:lpstr>'19.6. SLCC vien chuc '!Print_Titles</vt:lpstr>
      <vt:lpstr>'19.6.SL tung CDNN theo hang'!Print_Titles</vt:lpstr>
      <vt:lpstr>'Bieu 3-Hạng IV'!Print_Titles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 pc</cp:lastModifiedBy>
  <cp:lastPrinted>2026-07-20T01:58:50Z</cp:lastPrinted>
  <dcterms:created xsi:type="dcterms:W3CDTF">2025-03-07T06:42:31Z</dcterms:created>
  <dcterms:modified xsi:type="dcterms:W3CDTF">2026-07-22T02:16:43Z</dcterms:modified>
</cp:coreProperties>
</file>